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showSheetTabs="0" xWindow="240" yWindow="75" windowWidth="19440" windowHeight="7995"/>
  </bookViews>
  <sheets>
    <sheet name="Powiaty" sheetId="10" r:id="rId1"/>
    <sheet name="Mapka dane" sheetId="11" r:id="rId2"/>
    <sheet name="Mapy pomocnicze" sheetId="16" r:id="rId3"/>
    <sheet name="Arkusz1" sheetId="15" r:id="rId4"/>
    <sheet name="Arkusz2" sheetId="17" r:id="rId5"/>
  </sheets>
  <functionGroups builtInGroupCount="17"/>
  <definedNames>
    <definedName name="CałaMapa">Powiaty!$A$1:$BN$55</definedName>
    <definedName name="JastrzębieZdrój">Powiaty!$CL$38</definedName>
    <definedName name="kkkk">Powiaty!#REF!</definedName>
    <definedName name="komX">Powiaty!$BK$51</definedName>
    <definedName name="komY">Powiaty!$BK$53</definedName>
    <definedName name="kraj">Powiaty!$A$4</definedName>
    <definedName name="llll">Powiaty!$BK$52</definedName>
    <definedName name="mapa">Powiaty!$A$1:$BF$55</definedName>
    <definedName name="myszX">Powiaty!$BK$51</definedName>
    <definedName name="myszY">Powiaty!$BK$53:$BM$54</definedName>
    <definedName name="numer">#REF!</definedName>
    <definedName name="oo">'Mapka dane'!$A$437</definedName>
    <definedName name="Plansza">Powiaty!$A$1:$EP$57</definedName>
    <definedName name="powiat">Powiaty!$A$24</definedName>
    <definedName name="woj">Powiaty!$A$14</definedName>
    <definedName name="wybor">'Mapka dane'!$A$437</definedName>
    <definedName name="xxx">Powiaty!#REF!</definedName>
    <definedName name="YAKRES">Powiaty!$A$57:$BY$57</definedName>
    <definedName name="zakr1">Powiaty!$A$57:$AA$57</definedName>
    <definedName name="ZAKRES">Powiaty!$A$57:$BY$57</definedName>
  </definedNames>
  <calcPr calcId="145621" calcMode="manual"/>
</workbook>
</file>

<file path=xl/calcChain.xml><?xml version="1.0" encoding="utf-8"?>
<calcChain xmlns="http://schemas.openxmlformats.org/spreadsheetml/2006/main">
  <c r="A57" i="10" l="1"/>
  <c r="B57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AJ57" i="10"/>
  <c r="AK57" i="10"/>
  <c r="AL57" i="10"/>
  <c r="AM57" i="10"/>
  <c r="AN57" i="10"/>
  <c r="AO57" i="10"/>
  <c r="AP57" i="10"/>
  <c r="AQ57" i="10"/>
  <c r="AR57" i="10"/>
  <c r="AS57" i="10"/>
  <c r="AT57" i="10"/>
  <c r="AU57" i="10"/>
  <c r="AV57" i="10"/>
  <c r="AW57" i="10"/>
  <c r="AX57" i="10"/>
  <c r="AY57" i="10"/>
  <c r="AZ57" i="10"/>
  <c r="BA57" i="10"/>
  <c r="BB57" i="10"/>
  <c r="BC57" i="10"/>
  <c r="BD57" i="10"/>
  <c r="BE57" i="10"/>
  <c r="BF57" i="10"/>
  <c r="BG57" i="10"/>
  <c r="BH57" i="10"/>
  <c r="BI57" i="10"/>
  <c r="BJ57" i="10"/>
  <c r="BK57" i="10"/>
  <c r="BL57" i="10"/>
  <c r="BM57" i="10"/>
  <c r="BN57" i="10"/>
  <c r="BO57" i="10"/>
  <c r="BP57" i="10"/>
  <c r="BQ57" i="10"/>
  <c r="BR57" i="10"/>
  <c r="BS57" i="10"/>
  <c r="BT57" i="10"/>
  <c r="BU57" i="10"/>
  <c r="BV57" i="10"/>
  <c r="BW57" i="10"/>
  <c r="BX57" i="10"/>
  <c r="BY57" i="10"/>
  <c r="A1" i="10"/>
  <c r="A438" i="11" l="1"/>
  <c r="E438" i="11" l="1"/>
  <c r="D438" i="11"/>
  <c r="C438" i="11"/>
  <c r="B438" i="11"/>
  <c r="BY438" i="11"/>
  <c r="BX438" i="11"/>
  <c r="BW438" i="11"/>
  <c r="BV438" i="11"/>
  <c r="BU438" i="11"/>
  <c r="BT438" i="11"/>
  <c r="BS438" i="11"/>
  <c r="BR438" i="11"/>
  <c r="BQ438" i="11"/>
  <c r="BP438" i="11"/>
  <c r="BO438" i="11"/>
  <c r="BN438" i="11"/>
  <c r="BM438" i="11"/>
  <c r="BL438" i="11"/>
  <c r="BK438" i="11"/>
  <c r="BJ438" i="11"/>
  <c r="BI438" i="11"/>
  <c r="BH438" i="11"/>
  <c r="BG438" i="11"/>
  <c r="BF438" i="11"/>
  <c r="BE438" i="11"/>
  <c r="BD438" i="11"/>
  <c r="BC438" i="11"/>
  <c r="BB438" i="11"/>
  <c r="BA438" i="11"/>
  <c r="AZ438" i="11"/>
  <c r="AY438" i="11"/>
  <c r="AX438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AA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BY427" i="11" l="1"/>
  <c r="BX427" i="11"/>
  <c r="BW427" i="11"/>
  <c r="BV427" i="11"/>
  <c r="BU427" i="11"/>
  <c r="BT427" i="11"/>
  <c r="BS427" i="11"/>
  <c r="BR427" i="11"/>
  <c r="BQ427" i="11"/>
  <c r="BP427" i="11"/>
  <c r="BO427" i="11"/>
  <c r="BN427" i="11"/>
  <c r="BM427" i="11"/>
  <c r="BL427" i="11"/>
  <c r="BK427" i="11"/>
  <c r="BJ427" i="11"/>
  <c r="BI427" i="11"/>
  <c r="BH427" i="11"/>
  <c r="BG427" i="11"/>
  <c r="BF427" i="11"/>
  <c r="BE427" i="11"/>
  <c r="BD427" i="11"/>
  <c r="BC427" i="11"/>
  <c r="BB427" i="11"/>
  <c r="BA427" i="11"/>
  <c r="AZ427" i="11"/>
  <c r="AY427" i="11"/>
  <c r="AX427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AA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E427" i="11"/>
  <c r="D427" i="11"/>
  <c r="C427" i="11"/>
  <c r="BY426" i="11"/>
  <c r="BX426" i="11"/>
  <c r="BW426" i="11"/>
  <c r="BV426" i="11"/>
  <c r="BU426" i="11"/>
  <c r="BT426" i="11"/>
  <c r="BS426" i="11"/>
  <c r="BR426" i="11"/>
  <c r="BQ426" i="11"/>
  <c r="BP426" i="11"/>
  <c r="BO426" i="11"/>
  <c r="BN426" i="11"/>
  <c r="BM426" i="11"/>
  <c r="BL426" i="11"/>
  <c r="BK426" i="11"/>
  <c r="BJ426" i="11"/>
  <c r="BI426" i="11"/>
  <c r="BH426" i="11"/>
  <c r="BG426" i="11"/>
  <c r="BF426" i="11"/>
  <c r="BE426" i="11"/>
  <c r="BD426" i="11"/>
  <c r="BC426" i="11"/>
  <c r="BB426" i="11"/>
  <c r="BA426" i="11"/>
  <c r="AZ426" i="11"/>
  <c r="AY426" i="11"/>
  <c r="AX426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AA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E426" i="11"/>
  <c r="D426" i="11"/>
  <c r="C426" i="11"/>
  <c r="BY425" i="11"/>
  <c r="BX425" i="11"/>
  <c r="BW425" i="11"/>
  <c r="BV425" i="11"/>
  <c r="BU425" i="11"/>
  <c r="BT425" i="11"/>
  <c r="BS425" i="11"/>
  <c r="BR425" i="11"/>
  <c r="BQ425" i="11"/>
  <c r="BP425" i="11"/>
  <c r="BO425" i="11"/>
  <c r="BN425" i="11"/>
  <c r="BM425" i="11"/>
  <c r="BL425" i="11"/>
  <c r="BK425" i="11"/>
  <c r="BJ425" i="11"/>
  <c r="BI425" i="11"/>
  <c r="BH425" i="11"/>
  <c r="BG425" i="11"/>
  <c r="BF425" i="11"/>
  <c r="BE425" i="11"/>
  <c r="BD425" i="11"/>
  <c r="BC425" i="11"/>
  <c r="BB425" i="11"/>
  <c r="BA425" i="11"/>
  <c r="AZ425" i="11"/>
  <c r="AY425" i="11"/>
  <c r="AX425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AA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E425" i="11"/>
  <c r="D425" i="11"/>
  <c r="C425" i="11"/>
  <c r="BY424" i="11"/>
  <c r="BX424" i="11"/>
  <c r="BW424" i="11"/>
  <c r="BV424" i="11"/>
  <c r="BU424" i="11"/>
  <c r="BT424" i="11"/>
  <c r="BS424" i="11"/>
  <c r="BR424" i="11"/>
  <c r="BQ424" i="11"/>
  <c r="BP424" i="11"/>
  <c r="BO424" i="11"/>
  <c r="BN424" i="11"/>
  <c r="BM424" i="11"/>
  <c r="BL424" i="11"/>
  <c r="BK424" i="11"/>
  <c r="BJ424" i="11"/>
  <c r="BI424" i="11"/>
  <c r="BH424" i="11"/>
  <c r="BG424" i="11"/>
  <c r="BF424" i="11"/>
  <c r="BE424" i="11"/>
  <c r="BD424" i="11"/>
  <c r="BC424" i="11"/>
  <c r="BB424" i="11"/>
  <c r="BA424" i="11"/>
  <c r="AZ424" i="11"/>
  <c r="AY424" i="11"/>
  <c r="AX424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AA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E424" i="11"/>
  <c r="D424" i="11"/>
  <c r="C424" i="11"/>
  <c r="BY423" i="11"/>
  <c r="BX423" i="11"/>
  <c r="BW423" i="11"/>
  <c r="BV423" i="11"/>
  <c r="BU423" i="11"/>
  <c r="BT423" i="11"/>
  <c r="BS423" i="11"/>
  <c r="BR423" i="11"/>
  <c r="BQ423" i="11"/>
  <c r="BP423" i="11"/>
  <c r="BO423" i="11"/>
  <c r="BN423" i="11"/>
  <c r="BM423" i="11"/>
  <c r="BL423" i="11"/>
  <c r="BK423" i="11"/>
  <c r="BJ423" i="11"/>
  <c r="BI423" i="11"/>
  <c r="BH423" i="11"/>
  <c r="BG423" i="11"/>
  <c r="BF423" i="11"/>
  <c r="BE423" i="11"/>
  <c r="BD423" i="11"/>
  <c r="BC423" i="11"/>
  <c r="BB423" i="11"/>
  <c r="BA423" i="11"/>
  <c r="AZ423" i="11"/>
  <c r="AY423" i="11"/>
  <c r="AX423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AA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E423" i="11"/>
  <c r="D423" i="11"/>
  <c r="C423" i="11"/>
  <c r="BY422" i="11"/>
  <c r="BX422" i="11"/>
  <c r="BW422" i="11"/>
  <c r="BV422" i="11"/>
  <c r="BU422" i="11"/>
  <c r="BT422" i="11"/>
  <c r="BS422" i="11"/>
  <c r="BR422" i="11"/>
  <c r="BQ422" i="11"/>
  <c r="BP422" i="11"/>
  <c r="BO422" i="11"/>
  <c r="BN422" i="11"/>
  <c r="BM422" i="11"/>
  <c r="BL422" i="11"/>
  <c r="BK422" i="11"/>
  <c r="BJ422" i="11"/>
  <c r="BI422" i="11"/>
  <c r="BH422" i="11"/>
  <c r="BG422" i="11"/>
  <c r="BF422" i="11"/>
  <c r="BE422" i="11"/>
  <c r="BD422" i="11"/>
  <c r="BC422" i="11"/>
  <c r="BB422" i="11"/>
  <c r="BA422" i="11"/>
  <c r="AZ422" i="11"/>
  <c r="AY422" i="11"/>
  <c r="AX422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AA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E422" i="11"/>
  <c r="D422" i="11"/>
  <c r="C422" i="11"/>
  <c r="BY421" i="11"/>
  <c r="BX421" i="11"/>
  <c r="BW421" i="11"/>
  <c r="BV421" i="11"/>
  <c r="BU421" i="11"/>
  <c r="BT421" i="11"/>
  <c r="BS421" i="11"/>
  <c r="BR421" i="11"/>
  <c r="BQ421" i="11"/>
  <c r="BP421" i="11"/>
  <c r="BO421" i="11"/>
  <c r="BN421" i="11"/>
  <c r="BM421" i="11"/>
  <c r="BL421" i="11"/>
  <c r="BK421" i="11"/>
  <c r="BJ421" i="11"/>
  <c r="BI421" i="11"/>
  <c r="BH421" i="11"/>
  <c r="BG421" i="11"/>
  <c r="BF421" i="11"/>
  <c r="BE421" i="11"/>
  <c r="BD421" i="11"/>
  <c r="BC421" i="11"/>
  <c r="BB421" i="11"/>
  <c r="BA421" i="11"/>
  <c r="AZ421" i="11"/>
  <c r="AY421" i="11"/>
  <c r="AX421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AA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E421" i="11"/>
  <c r="D421" i="11"/>
  <c r="C421" i="11"/>
  <c r="BY420" i="11"/>
  <c r="BX420" i="11"/>
  <c r="BW420" i="11"/>
  <c r="BV420" i="11"/>
  <c r="BU420" i="11"/>
  <c r="BT420" i="11"/>
  <c r="BS420" i="11"/>
  <c r="BR420" i="11"/>
  <c r="BQ420" i="11"/>
  <c r="BP420" i="11"/>
  <c r="BO420" i="11"/>
  <c r="BN420" i="11"/>
  <c r="BM420" i="11"/>
  <c r="BL420" i="11"/>
  <c r="BK420" i="11"/>
  <c r="BJ420" i="11"/>
  <c r="BI420" i="11"/>
  <c r="BH420" i="11"/>
  <c r="BG420" i="11"/>
  <c r="BF420" i="11"/>
  <c r="BE420" i="11"/>
  <c r="BD420" i="11"/>
  <c r="BC420" i="11"/>
  <c r="BB420" i="11"/>
  <c r="BA420" i="11"/>
  <c r="AZ420" i="11"/>
  <c r="AY420" i="11"/>
  <c r="AX420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AA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E420" i="11"/>
  <c r="D420" i="11"/>
  <c r="C420" i="11"/>
  <c r="BY419" i="11"/>
  <c r="BX419" i="11"/>
  <c r="BW419" i="11"/>
  <c r="BV419" i="11"/>
  <c r="BU419" i="11"/>
  <c r="BT419" i="11"/>
  <c r="BS419" i="11"/>
  <c r="BR419" i="11"/>
  <c r="BQ419" i="11"/>
  <c r="BP419" i="11"/>
  <c r="BO419" i="11"/>
  <c r="BN419" i="11"/>
  <c r="BM419" i="11"/>
  <c r="BL419" i="11"/>
  <c r="BK419" i="11"/>
  <c r="BJ419" i="11"/>
  <c r="BI419" i="11"/>
  <c r="BH419" i="11"/>
  <c r="BG419" i="11"/>
  <c r="BF419" i="11"/>
  <c r="BE419" i="11"/>
  <c r="BD419" i="11"/>
  <c r="BC419" i="11"/>
  <c r="BB419" i="11"/>
  <c r="BA419" i="11"/>
  <c r="AZ419" i="11"/>
  <c r="AY419" i="11"/>
  <c r="AX419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AA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E419" i="11"/>
  <c r="D419" i="11"/>
  <c r="C419" i="11"/>
  <c r="BY418" i="11"/>
  <c r="BX418" i="11"/>
  <c r="BW418" i="11"/>
  <c r="BV418" i="11"/>
  <c r="BU418" i="11"/>
  <c r="BT418" i="11"/>
  <c r="BS418" i="11"/>
  <c r="BR418" i="11"/>
  <c r="BQ418" i="11"/>
  <c r="BP418" i="11"/>
  <c r="BO418" i="11"/>
  <c r="BN418" i="11"/>
  <c r="BM418" i="11"/>
  <c r="BL418" i="11"/>
  <c r="BK418" i="11"/>
  <c r="BJ418" i="11"/>
  <c r="BI418" i="11"/>
  <c r="BH418" i="11"/>
  <c r="BG418" i="11"/>
  <c r="BF418" i="11"/>
  <c r="BE418" i="11"/>
  <c r="BD418" i="11"/>
  <c r="BC418" i="11"/>
  <c r="BB418" i="11"/>
  <c r="BA418" i="11"/>
  <c r="AZ418" i="11"/>
  <c r="AY418" i="11"/>
  <c r="AX418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AA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E418" i="11"/>
  <c r="D418" i="11"/>
  <c r="C418" i="11"/>
  <c r="BY417" i="11"/>
  <c r="BX417" i="11"/>
  <c r="BW417" i="11"/>
  <c r="BV417" i="11"/>
  <c r="BU417" i="11"/>
  <c r="BT417" i="11"/>
  <c r="BS417" i="11"/>
  <c r="BR417" i="11"/>
  <c r="BQ417" i="11"/>
  <c r="BP417" i="11"/>
  <c r="BO417" i="11"/>
  <c r="BN417" i="11"/>
  <c r="BM417" i="11"/>
  <c r="BL417" i="11"/>
  <c r="BK417" i="11"/>
  <c r="BJ417" i="11"/>
  <c r="BI417" i="11"/>
  <c r="BH417" i="11"/>
  <c r="BG417" i="11"/>
  <c r="BF417" i="11"/>
  <c r="BE417" i="11"/>
  <c r="BD417" i="11"/>
  <c r="BC417" i="11"/>
  <c r="BB417" i="11"/>
  <c r="BA417" i="11"/>
  <c r="AZ417" i="11"/>
  <c r="AY417" i="11"/>
  <c r="AX417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AA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E417" i="11"/>
  <c r="D417" i="11"/>
  <c r="C417" i="11"/>
  <c r="BY416" i="11"/>
  <c r="BX416" i="11"/>
  <c r="BW416" i="11"/>
  <c r="BV416" i="11"/>
  <c r="BU416" i="11"/>
  <c r="BT416" i="11"/>
  <c r="BS416" i="11"/>
  <c r="BR416" i="11"/>
  <c r="BQ416" i="11"/>
  <c r="BP416" i="11"/>
  <c r="BO416" i="11"/>
  <c r="BN416" i="11"/>
  <c r="BM416" i="11"/>
  <c r="BL416" i="11"/>
  <c r="BK416" i="11"/>
  <c r="BJ416" i="11"/>
  <c r="BI416" i="11"/>
  <c r="BH416" i="11"/>
  <c r="BG416" i="11"/>
  <c r="BF416" i="11"/>
  <c r="BE416" i="11"/>
  <c r="BD416" i="11"/>
  <c r="BC416" i="11"/>
  <c r="BB416" i="11"/>
  <c r="BA416" i="11"/>
  <c r="AZ416" i="11"/>
  <c r="AY416" i="11"/>
  <c r="AX416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AA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E416" i="11"/>
  <c r="D416" i="11"/>
  <c r="C416" i="11"/>
  <c r="BY415" i="11"/>
  <c r="BX415" i="11"/>
  <c r="BW415" i="11"/>
  <c r="BV415" i="11"/>
  <c r="BU415" i="11"/>
  <c r="BT415" i="11"/>
  <c r="BS415" i="11"/>
  <c r="BR415" i="11"/>
  <c r="BQ415" i="11"/>
  <c r="BP415" i="11"/>
  <c r="BO415" i="11"/>
  <c r="BN415" i="11"/>
  <c r="BM415" i="11"/>
  <c r="BL415" i="11"/>
  <c r="BK415" i="11"/>
  <c r="BJ415" i="11"/>
  <c r="BI415" i="11"/>
  <c r="BH415" i="11"/>
  <c r="BG415" i="11"/>
  <c r="BF415" i="11"/>
  <c r="BE415" i="11"/>
  <c r="BD415" i="11"/>
  <c r="BC415" i="11"/>
  <c r="BB415" i="11"/>
  <c r="BA415" i="11"/>
  <c r="AZ415" i="11"/>
  <c r="AY415" i="11"/>
  <c r="AX415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AA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E415" i="11"/>
  <c r="D415" i="11"/>
  <c r="C415" i="11"/>
  <c r="BY414" i="11"/>
  <c r="BX414" i="11"/>
  <c r="BW414" i="11"/>
  <c r="BV414" i="11"/>
  <c r="BU414" i="11"/>
  <c r="BT414" i="11"/>
  <c r="BS414" i="11"/>
  <c r="BR414" i="11"/>
  <c r="BQ414" i="11"/>
  <c r="BP414" i="11"/>
  <c r="BO414" i="11"/>
  <c r="BN414" i="11"/>
  <c r="BM414" i="11"/>
  <c r="BL414" i="11"/>
  <c r="BK414" i="11"/>
  <c r="BJ414" i="11"/>
  <c r="BI414" i="11"/>
  <c r="BH414" i="11"/>
  <c r="BG414" i="11"/>
  <c r="BF414" i="11"/>
  <c r="BE414" i="11"/>
  <c r="BD414" i="11"/>
  <c r="BC414" i="11"/>
  <c r="BB414" i="11"/>
  <c r="BA414" i="11"/>
  <c r="AZ414" i="11"/>
  <c r="AY414" i="11"/>
  <c r="AX414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AA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E414" i="11"/>
  <c r="D414" i="11"/>
  <c r="C414" i="11"/>
  <c r="BY413" i="11"/>
  <c r="BX413" i="11"/>
  <c r="BW413" i="11"/>
  <c r="BV413" i="11"/>
  <c r="BU413" i="11"/>
  <c r="BT413" i="11"/>
  <c r="BS413" i="11"/>
  <c r="BR413" i="11"/>
  <c r="BQ413" i="11"/>
  <c r="BP413" i="11"/>
  <c r="BO413" i="11"/>
  <c r="BN413" i="11"/>
  <c r="BM413" i="11"/>
  <c r="BL413" i="11"/>
  <c r="BK413" i="11"/>
  <c r="BJ413" i="11"/>
  <c r="BI413" i="11"/>
  <c r="BH413" i="11"/>
  <c r="BG413" i="11"/>
  <c r="BF413" i="11"/>
  <c r="BE413" i="11"/>
  <c r="BD413" i="11"/>
  <c r="BC413" i="11"/>
  <c r="BB413" i="11"/>
  <c r="BA413" i="11"/>
  <c r="AZ413" i="11"/>
  <c r="AY413" i="11"/>
  <c r="AX413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AA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E413" i="11"/>
  <c r="D413" i="11"/>
  <c r="C413" i="11"/>
  <c r="BY412" i="11"/>
  <c r="BY434" i="11" s="1"/>
  <c r="BX412" i="11"/>
  <c r="BX434" i="11" s="1"/>
  <c r="BW412" i="11"/>
  <c r="BW434" i="11" s="1"/>
  <c r="BV412" i="11"/>
  <c r="BV434" i="11" s="1"/>
  <c r="BU412" i="11"/>
  <c r="BU434" i="11" s="1"/>
  <c r="BT412" i="11"/>
  <c r="BT434" i="11" s="1"/>
  <c r="BS412" i="11"/>
  <c r="BS434" i="11" s="1"/>
  <c r="BR412" i="11"/>
  <c r="BR434" i="11" s="1"/>
  <c r="BQ412" i="11"/>
  <c r="BQ434" i="11" s="1"/>
  <c r="BP412" i="11"/>
  <c r="BP434" i="11" s="1"/>
  <c r="BO412" i="11"/>
  <c r="BO434" i="11" s="1"/>
  <c r="BN412" i="11"/>
  <c r="BN434" i="11" s="1"/>
  <c r="BM412" i="11"/>
  <c r="BM434" i="11" s="1"/>
  <c r="BL412" i="11"/>
  <c r="BL434" i="11" s="1"/>
  <c r="BK412" i="11"/>
  <c r="BK434" i="11" s="1"/>
  <c r="BJ412" i="11"/>
  <c r="BJ434" i="11" s="1"/>
  <c r="BI412" i="11"/>
  <c r="BI434" i="11" s="1"/>
  <c r="BH412" i="11"/>
  <c r="BH434" i="11" s="1"/>
  <c r="BG412" i="11"/>
  <c r="BG434" i="11" s="1"/>
  <c r="BF412" i="11"/>
  <c r="BF434" i="11" s="1"/>
  <c r="BE412" i="11"/>
  <c r="BE434" i="11" s="1"/>
  <c r="BD412" i="11"/>
  <c r="BD434" i="11" s="1"/>
  <c r="BC412" i="11"/>
  <c r="BC434" i="11" s="1"/>
  <c r="BB412" i="11"/>
  <c r="BB434" i="11" s="1"/>
  <c r="BA412" i="11"/>
  <c r="BA434" i="11" s="1"/>
  <c r="AZ412" i="11"/>
  <c r="AZ434" i="11" s="1"/>
  <c r="AY412" i="11"/>
  <c r="AY434" i="11" s="1"/>
  <c r="AX412" i="11"/>
  <c r="AX434" i="11" s="1"/>
  <c r="AW412" i="11"/>
  <c r="AW434" i="11" s="1"/>
  <c r="AV412" i="11"/>
  <c r="AV434" i="11" s="1"/>
  <c r="AU412" i="11"/>
  <c r="AU434" i="11" s="1"/>
  <c r="AT412" i="11"/>
  <c r="AT434" i="11" s="1"/>
  <c r="AS412" i="11"/>
  <c r="AS434" i="11" s="1"/>
  <c r="AR412" i="11"/>
  <c r="AR434" i="11" s="1"/>
  <c r="AQ412" i="11"/>
  <c r="AQ434" i="11" s="1"/>
  <c r="AP412" i="11"/>
  <c r="AP434" i="11" s="1"/>
  <c r="AO412" i="11"/>
  <c r="AO434" i="11" s="1"/>
  <c r="AN412" i="11"/>
  <c r="AN434" i="11" s="1"/>
  <c r="AM412" i="11"/>
  <c r="AM434" i="11" s="1"/>
  <c r="AL412" i="11"/>
  <c r="AL434" i="11" s="1"/>
  <c r="AK412" i="11"/>
  <c r="AK434" i="11" s="1"/>
  <c r="AJ412" i="11"/>
  <c r="AJ434" i="11" s="1"/>
  <c r="AI412" i="11"/>
  <c r="AI434" i="11" s="1"/>
  <c r="AH412" i="11"/>
  <c r="AH434" i="11" s="1"/>
  <c r="AG412" i="11"/>
  <c r="AG434" i="11" s="1"/>
  <c r="AF412" i="11"/>
  <c r="AF434" i="11" s="1"/>
  <c r="AE412" i="11"/>
  <c r="AE434" i="11" s="1"/>
  <c r="AD412" i="11"/>
  <c r="AD434" i="11" s="1"/>
  <c r="AC412" i="11"/>
  <c r="AC434" i="11" s="1"/>
  <c r="AB412" i="11"/>
  <c r="AB434" i="11" s="1"/>
  <c r="AA412" i="11"/>
  <c r="AA434" i="11" s="1"/>
  <c r="Z412" i="11"/>
  <c r="Z434" i="11" s="1"/>
  <c r="Y412" i="11"/>
  <c r="Y434" i="11" s="1"/>
  <c r="X412" i="11"/>
  <c r="X434" i="11" s="1"/>
  <c r="W412" i="11"/>
  <c r="W434" i="11" s="1"/>
  <c r="V412" i="11"/>
  <c r="V434" i="11" s="1"/>
  <c r="U412" i="11"/>
  <c r="U434" i="11" s="1"/>
  <c r="T412" i="11"/>
  <c r="T434" i="11" s="1"/>
  <c r="S412" i="11"/>
  <c r="S434" i="11" s="1"/>
  <c r="R412" i="11"/>
  <c r="R434" i="11" s="1"/>
  <c r="Q412" i="11"/>
  <c r="Q434" i="11" s="1"/>
  <c r="P412" i="11"/>
  <c r="P434" i="11" s="1"/>
  <c r="O412" i="11"/>
  <c r="O434" i="11" s="1"/>
  <c r="N412" i="11"/>
  <c r="N434" i="11" s="1"/>
  <c r="M412" i="11"/>
  <c r="M434" i="11" s="1"/>
  <c r="L412" i="11"/>
  <c r="L434" i="11" s="1"/>
  <c r="K412" i="11"/>
  <c r="K434" i="11" s="1"/>
  <c r="J412" i="11"/>
  <c r="J434" i="11" s="1"/>
  <c r="I412" i="11"/>
  <c r="I434" i="11" s="1"/>
  <c r="H412" i="11"/>
  <c r="H434" i="11" s="1"/>
  <c r="G412" i="11"/>
  <c r="G434" i="11" s="1"/>
  <c r="F412" i="11"/>
  <c r="F434" i="11" s="1"/>
  <c r="E412" i="11"/>
  <c r="E434" i="11" s="1"/>
  <c r="D412" i="11"/>
  <c r="D434" i="11" s="1"/>
  <c r="C412" i="11"/>
  <c r="C434" i="11" s="1"/>
  <c r="AW29" i="10" l="1"/>
  <c r="BA55" i="10"/>
  <c r="BH33" i="10"/>
  <c r="AX13" i="10"/>
  <c r="BL35" i="10"/>
  <c r="AE30" i="10"/>
  <c r="AH48" i="10"/>
  <c r="AF20" i="10"/>
  <c r="AQ19" i="10"/>
  <c r="AO35" i="10"/>
  <c r="S19" i="10"/>
  <c r="BI25" i="10"/>
  <c r="BG3" i="10"/>
  <c r="N42" i="10"/>
  <c r="BP35" i="10"/>
  <c r="H26" i="10"/>
  <c r="BH42" i="10"/>
  <c r="AZ9" i="10"/>
  <c r="BO36" i="10"/>
  <c r="BP17" i="10"/>
  <c r="AD6" i="10"/>
  <c r="P30" i="10"/>
  <c r="BM10" i="10"/>
  <c r="AL37" i="10"/>
  <c r="BQ15" i="10"/>
  <c r="AP9" i="10"/>
  <c r="F7" i="10"/>
  <c r="AO1" i="10"/>
  <c r="I3" i="10"/>
  <c r="BF12" i="10"/>
  <c r="AR42" i="10"/>
  <c r="BG27" i="10"/>
  <c r="BR46" i="10"/>
  <c r="BG54" i="10"/>
  <c r="BP18" i="10"/>
  <c r="BI14" i="10"/>
  <c r="BB10" i="10"/>
  <c r="J3" i="10"/>
  <c r="AG13" i="10"/>
  <c r="Q3" i="10"/>
  <c r="BP47" i="10"/>
  <c r="Y9" i="10"/>
  <c r="BM28" i="10"/>
  <c r="AU22" i="10"/>
  <c r="BG40" i="10"/>
  <c r="AM44" i="10"/>
  <c r="BO40" i="10"/>
  <c r="AE47" i="10"/>
  <c r="AC31" i="10"/>
  <c r="B22" i="10"/>
  <c r="BQ32" i="10"/>
  <c r="AC11" i="10"/>
  <c r="BE17" i="10"/>
  <c r="BM3" i="10"/>
  <c r="Z40" i="10"/>
  <c r="AE19" i="10"/>
  <c r="BH3" i="10"/>
  <c r="BQ7" i="10"/>
  <c r="AJ15" i="10"/>
  <c r="U27" i="10"/>
  <c r="R45" i="10"/>
  <c r="AN35" i="10"/>
  <c r="W3" i="10"/>
  <c r="BJ8" i="10"/>
  <c r="BF20" i="10"/>
  <c r="BO53" i="10"/>
  <c r="AM49" i="10"/>
  <c r="BB17" i="10"/>
  <c r="BD10" i="10"/>
  <c r="M31" i="10"/>
  <c r="BO6" i="10"/>
  <c r="AA27" i="10"/>
  <c r="AI45" i="10"/>
  <c r="AL50" i="10"/>
  <c r="BK18" i="10"/>
  <c r="AV32" i="10"/>
  <c r="AU46" i="10"/>
  <c r="AA10" i="10"/>
  <c r="AR47" i="10"/>
  <c r="H11" i="10"/>
  <c r="K23" i="10"/>
  <c r="K40" i="10"/>
  <c r="K18" i="10"/>
  <c r="BQ3" i="10"/>
  <c r="BH55" i="10"/>
  <c r="BP6" i="10"/>
  <c r="BN39" i="10"/>
  <c r="BR9" i="10"/>
  <c r="M41" i="10"/>
  <c r="BN13" i="10"/>
  <c r="BE56" i="10"/>
  <c r="BD31" i="10"/>
  <c r="AE27" i="10"/>
  <c r="BP25" i="10"/>
  <c r="BF8" i="10"/>
  <c r="AZ26" i="10"/>
  <c r="X44" i="10"/>
  <c r="O30" i="10"/>
  <c r="BE3" i="10"/>
  <c r="AV10" i="10"/>
  <c r="AT30" i="10"/>
  <c r="P27" i="10"/>
  <c r="AR51" i="10"/>
  <c r="F4" i="10"/>
  <c r="AF11" i="10"/>
  <c r="BM8" i="10"/>
  <c r="AR1" i="10"/>
  <c r="AQ2" i="10"/>
  <c r="BI49" i="10"/>
  <c r="AH41" i="10"/>
  <c r="BE6" i="10"/>
  <c r="BC36" i="10"/>
  <c r="P56" i="10"/>
  <c r="W19" i="10"/>
  <c r="U34" i="10"/>
  <c r="BL18" i="10"/>
  <c r="AK15" i="10"/>
  <c r="D19" i="10"/>
  <c r="BP2" i="10"/>
  <c r="BG12" i="10"/>
  <c r="AM3" i="10"/>
  <c r="BB22" i="10"/>
  <c r="AO9" i="10"/>
  <c r="AL47" i="10"/>
  <c r="BB35" i="10"/>
  <c r="BI37" i="10"/>
  <c r="AB52" i="10"/>
  <c r="BI33" i="10"/>
  <c r="AF50" i="10"/>
  <c r="AB30" i="10"/>
  <c r="BI53" i="10"/>
  <c r="U50" i="10"/>
  <c r="BG32" i="10"/>
  <c r="A51" i="10"/>
  <c r="AU7" i="10"/>
  <c r="BI16" i="10"/>
  <c r="BO13" i="10"/>
  <c r="AS45" i="10"/>
  <c r="BM30" i="10"/>
  <c r="AD14" i="10"/>
  <c r="BL25" i="10"/>
  <c r="J24" i="10"/>
  <c r="Z16" i="10"/>
  <c r="BQ30" i="10"/>
  <c r="AU55" i="10"/>
  <c r="Z54" i="10"/>
  <c r="BQ55" i="10"/>
  <c r="BR7" i="10"/>
  <c r="AS17" i="10"/>
  <c r="AD26" i="10"/>
  <c r="BN50" i="10"/>
  <c r="Y47" i="10"/>
  <c r="AH44" i="10"/>
  <c r="X49" i="10"/>
  <c r="A39" i="10"/>
  <c r="M42" i="10"/>
  <c r="BH23" i="10"/>
  <c r="S34" i="10"/>
  <c r="BG39" i="10"/>
  <c r="BI43" i="10"/>
  <c r="Y37" i="10"/>
  <c r="BH9" i="10"/>
  <c r="BK27" i="10"/>
  <c r="X4" i="10"/>
  <c r="Z46" i="10"/>
  <c r="AG17" i="10"/>
  <c r="BF30" i="10"/>
  <c r="BA18" i="10"/>
  <c r="BJ19" i="10"/>
  <c r="Y55" i="10"/>
  <c r="BN11" i="10"/>
  <c r="R4" i="10"/>
  <c r="BE36" i="10"/>
  <c r="E6" i="10"/>
  <c r="AB44" i="10"/>
  <c r="AW21" i="10"/>
  <c r="AZ8" i="10"/>
  <c r="AN23" i="10"/>
  <c r="AK29" i="10"/>
  <c r="AR4" i="10"/>
  <c r="BM16" i="10"/>
  <c r="BB4" i="10"/>
  <c r="AY51" i="10"/>
  <c r="AD39" i="10"/>
  <c r="AA46" i="10"/>
  <c r="BP54" i="10"/>
  <c r="BP49" i="10"/>
  <c r="BP4" i="10"/>
  <c r="AU33" i="10"/>
  <c r="BP12" i="10"/>
  <c r="AQ1" i="10"/>
  <c r="AN3" i="10"/>
  <c r="B2" i="10"/>
  <c r="BJ11" i="10"/>
  <c r="BI44" i="10"/>
  <c r="K1" i="10"/>
  <c r="AP52" i="10"/>
  <c r="P16" i="10"/>
  <c r="BB47" i="10"/>
  <c r="AY26" i="10"/>
  <c r="BB42" i="10"/>
  <c r="AL8" i="10"/>
  <c r="P19" i="10"/>
  <c r="P9" i="10"/>
  <c r="BD20" i="10"/>
  <c r="AS47" i="10"/>
  <c r="E28" i="10"/>
  <c r="AO15" i="10"/>
  <c r="AZ37" i="10"/>
  <c r="BO10" i="10"/>
  <c r="AQ18" i="10"/>
  <c r="AX36" i="10"/>
  <c r="AF47" i="10"/>
  <c r="BI11" i="10"/>
  <c r="AW37" i="10"/>
  <c r="BH6" i="10"/>
  <c r="BJ10" i="10"/>
  <c r="AS21" i="10"/>
  <c r="AK46" i="10"/>
  <c r="P36" i="10"/>
  <c r="BM22" i="10"/>
  <c r="R18" i="10"/>
  <c r="P10" i="10"/>
  <c r="P13" i="10"/>
  <c r="AY49" i="10"/>
  <c r="C49" i="10"/>
  <c r="BC42" i="10"/>
  <c r="AO30" i="10"/>
  <c r="AT23" i="10"/>
  <c r="AW39" i="10"/>
  <c r="AQ4" i="10"/>
  <c r="AV50" i="10"/>
  <c r="BB28" i="10"/>
  <c r="BF52" i="10"/>
  <c r="BC43" i="10"/>
  <c r="G20" i="10"/>
  <c r="BK30" i="10"/>
  <c r="AL6" i="10"/>
  <c r="AO55" i="10"/>
  <c r="T35" i="10"/>
  <c r="J39" i="10"/>
  <c r="BH26" i="10"/>
  <c r="U45" i="10"/>
  <c r="AI5" i="10"/>
  <c r="AE53" i="10"/>
  <c r="BD24" i="10"/>
  <c r="R16" i="10"/>
  <c r="BM13" i="10"/>
  <c r="AS2" i="10"/>
  <c r="AW56" i="10"/>
  <c r="AC12" i="10"/>
  <c r="P49" i="10"/>
  <c r="AI54" i="10"/>
  <c r="J30" i="10"/>
  <c r="AM30" i="10"/>
  <c r="BM7" i="10"/>
  <c r="BI46" i="10"/>
  <c r="BK44" i="10"/>
  <c r="AP32" i="10"/>
  <c r="BQ10" i="10"/>
  <c r="X15" i="10"/>
  <c r="AI51" i="10"/>
  <c r="AA8" i="10"/>
  <c r="BM23" i="10"/>
  <c r="AG7" i="10"/>
  <c r="BG21" i="10"/>
  <c r="E47" i="10"/>
  <c r="AX56" i="10"/>
  <c r="AF42" i="10"/>
  <c r="BL3" i="10"/>
  <c r="AD55" i="10"/>
  <c r="U53" i="10"/>
  <c r="BD5" i="10"/>
  <c r="AR11" i="10"/>
  <c r="AV16" i="10"/>
  <c r="M9" i="10"/>
  <c r="V7" i="10"/>
  <c r="BF7" i="10"/>
  <c r="BC56" i="10"/>
  <c r="V17" i="10"/>
  <c r="F10" i="10"/>
  <c r="BF3" i="10"/>
  <c r="C56" i="10"/>
  <c r="AN46" i="10"/>
  <c r="BP16" i="10"/>
  <c r="BR27" i="10"/>
  <c r="AN17" i="10"/>
  <c r="BQ6" i="10"/>
  <c r="BH11" i="10"/>
  <c r="BO23" i="10"/>
  <c r="AU47" i="10"/>
  <c r="BG53" i="10"/>
  <c r="AY27" i="10"/>
  <c r="BE8" i="10"/>
  <c r="L32" i="10"/>
  <c r="BN48" i="10"/>
  <c r="AP41" i="10"/>
  <c r="BQ17" i="10"/>
  <c r="BF4" i="10"/>
  <c r="BP26" i="10"/>
  <c r="U51" i="10"/>
  <c r="BR54" i="10"/>
  <c r="AB27" i="10"/>
  <c r="BH44" i="10"/>
  <c r="BE46" i="10"/>
  <c r="O3" i="10"/>
  <c r="AZ54" i="10"/>
  <c r="D48" i="10"/>
  <c r="AI34" i="10"/>
  <c r="BK23" i="10"/>
  <c r="AT16" i="10"/>
  <c r="AY7" i="10"/>
  <c r="AN11" i="10"/>
  <c r="R26" i="10"/>
  <c r="T13" i="10"/>
  <c r="AT15" i="10"/>
  <c r="Z20" i="10"/>
  <c r="BF1" i="10"/>
  <c r="AB35" i="10"/>
  <c r="T42" i="10"/>
  <c r="V56" i="10"/>
  <c r="AL31" i="10"/>
  <c r="AX27" i="10"/>
  <c r="BC53" i="10"/>
  <c r="Z32" i="10"/>
  <c r="BG9" i="10"/>
  <c r="AF8" i="10"/>
  <c r="AY37" i="10"/>
  <c r="N11" i="10"/>
  <c r="BP36" i="10"/>
  <c r="BQ46" i="10"/>
  <c r="BK1" i="10"/>
  <c r="AV35" i="10"/>
  <c r="D46" i="10"/>
  <c r="F31" i="10"/>
  <c r="G1" i="10"/>
  <c r="BQ47" i="10"/>
  <c r="AF51" i="10"/>
  <c r="AU38" i="10"/>
  <c r="BQ53" i="10"/>
  <c r="BD34" i="10"/>
  <c r="AR44" i="10"/>
  <c r="AQ37" i="10"/>
  <c r="AK31" i="10"/>
  <c r="AL25" i="10"/>
  <c r="BH31" i="10"/>
  <c r="BJ24" i="10"/>
  <c r="AI11" i="10"/>
  <c r="AP6" i="10"/>
  <c r="AV26" i="10"/>
  <c r="BQ34" i="10"/>
  <c r="BQ22" i="10"/>
  <c r="M53" i="10"/>
  <c r="AL43" i="10"/>
  <c r="AB50" i="10"/>
  <c r="O29" i="10"/>
  <c r="AY3" i="10"/>
  <c r="BK25" i="10"/>
  <c r="Z44" i="10"/>
  <c r="BL2" i="10"/>
  <c r="AX25" i="10"/>
  <c r="AN28" i="10"/>
  <c r="AR10" i="10"/>
  <c r="BR23" i="10"/>
  <c r="BL40" i="10"/>
  <c r="B41" i="10"/>
  <c r="D14" i="10"/>
  <c r="M37" i="10"/>
  <c r="BB39" i="10"/>
  <c r="AD21" i="10"/>
  <c r="AO26" i="10"/>
  <c r="BJ37" i="10"/>
  <c r="BD4" i="10"/>
  <c r="AJ44" i="10"/>
  <c r="AS56" i="10"/>
  <c r="AW17" i="10"/>
  <c r="BA4" i="10"/>
  <c r="BM4" i="10"/>
  <c r="AQ10" i="10"/>
  <c r="BB54" i="10"/>
  <c r="BR20" i="10"/>
  <c r="J54" i="10"/>
  <c r="AR33" i="10"/>
  <c r="AR6" i="10"/>
  <c r="T46" i="10"/>
  <c r="BM38" i="10"/>
  <c r="AO48" i="10"/>
  <c r="BC23" i="10"/>
  <c r="BI15" i="10"/>
  <c r="AR41" i="10"/>
  <c r="AC18" i="10"/>
  <c r="AG23" i="10"/>
  <c r="A50" i="10"/>
  <c r="BI50" i="10"/>
  <c r="BQ56" i="10"/>
  <c r="BJ49" i="10"/>
  <c r="BK17" i="10"/>
  <c r="AS1" i="10"/>
  <c r="AT55" i="10"/>
  <c r="BD37" i="10"/>
  <c r="D33" i="10"/>
  <c r="D15" i="10"/>
  <c r="BB30" i="10"/>
  <c r="BC33" i="10"/>
  <c r="BQ49" i="10"/>
  <c r="AU11" i="10"/>
  <c r="BN33" i="10"/>
  <c r="BL41" i="10"/>
  <c r="AL28" i="10"/>
  <c r="BR50" i="10"/>
  <c r="AC44" i="10"/>
  <c r="X32" i="10"/>
  <c r="AO53" i="10"/>
  <c r="Z24" i="10"/>
  <c r="BG25" i="10"/>
  <c r="Q1" i="10"/>
  <c r="AU44" i="10"/>
  <c r="BR6" i="10"/>
  <c r="AE10" i="10"/>
  <c r="BE19" i="10"/>
  <c r="AW1" i="10"/>
  <c r="AO6" i="10"/>
  <c r="BE51" i="10"/>
  <c r="AH26" i="10"/>
  <c r="L25" i="10"/>
  <c r="BQ5" i="10"/>
  <c r="BN36" i="10"/>
  <c r="BJ13" i="10"/>
  <c r="BA33" i="10"/>
  <c r="AS39" i="10"/>
  <c r="BR51" i="10"/>
  <c r="BL14" i="10"/>
  <c r="BN43" i="10"/>
  <c r="AR32" i="10"/>
  <c r="BN10" i="10"/>
  <c r="AM27" i="10"/>
  <c r="BQ54" i="10"/>
  <c r="W26" i="10"/>
  <c r="V2" i="10"/>
  <c r="AT36" i="10"/>
  <c r="AB10" i="10"/>
  <c r="BK39" i="10"/>
  <c r="BG14" i="10"/>
  <c r="L7" i="10"/>
  <c r="BI21" i="10"/>
  <c r="BG47" i="10"/>
  <c r="V30" i="10"/>
  <c r="AV25" i="10"/>
  <c r="AB46" i="10"/>
  <c r="BM43" i="10"/>
  <c r="T23" i="10"/>
  <c r="F30" i="10"/>
  <c r="AA14" i="10"/>
  <c r="AC46" i="10"/>
  <c r="BR22" i="10"/>
  <c r="BM55" i="10"/>
  <c r="AV14" i="10"/>
  <c r="AW18" i="10"/>
  <c r="BH37" i="10"/>
  <c r="BN38" i="10"/>
  <c r="BG38" i="10"/>
  <c r="BD36" i="10"/>
  <c r="AV51" i="10"/>
  <c r="BR28" i="10"/>
  <c r="M13" i="10"/>
  <c r="BD28" i="10"/>
  <c r="AW19" i="10"/>
  <c r="D25" i="10"/>
  <c r="A54" i="10"/>
  <c r="BP52" i="10"/>
  <c r="AX11" i="10"/>
  <c r="K39" i="10"/>
  <c r="AJ19" i="10"/>
  <c r="BB43" i="10"/>
  <c r="D43" i="10"/>
  <c r="BK16" i="10"/>
  <c r="BF14" i="10"/>
  <c r="V50" i="10"/>
  <c r="Y43" i="10"/>
  <c r="BP7" i="10"/>
  <c r="BA13" i="10"/>
  <c r="AH17" i="10"/>
  <c r="AC13" i="10"/>
  <c r="BK15" i="10"/>
  <c r="BB50" i="10"/>
  <c r="A53" i="10"/>
  <c r="BC34" i="10"/>
  <c r="BE24" i="10"/>
  <c r="AB40" i="10"/>
  <c r="J1" i="10"/>
  <c r="Y28" i="10"/>
  <c r="Y42" i="10"/>
  <c r="AJ25" i="10"/>
  <c r="AY31" i="10"/>
  <c r="AP2" i="10"/>
  <c r="S56" i="10"/>
  <c r="BP44" i="10"/>
  <c r="BI22" i="10"/>
  <c r="L56" i="10"/>
  <c r="AK2" i="10"/>
  <c r="AO37" i="10"/>
  <c r="BP33" i="10"/>
  <c r="AY43" i="10"/>
  <c r="AO23" i="10"/>
  <c r="BA27" i="10"/>
  <c r="N4" i="10"/>
  <c r="I18" i="10"/>
  <c r="BJ56" i="10"/>
  <c r="AA12" i="10"/>
  <c r="K32" i="10"/>
  <c r="BN1" i="10"/>
  <c r="AY33" i="10"/>
  <c r="AZ13" i="10"/>
  <c r="AP17" i="10"/>
  <c r="AJ28" i="10"/>
  <c r="BO22" i="10"/>
  <c r="BN44" i="10"/>
  <c r="AR39" i="10"/>
  <c r="AA56" i="10"/>
  <c r="AK21" i="10"/>
  <c r="AW5" i="10"/>
  <c r="BE13" i="10"/>
  <c r="AM53" i="10"/>
  <c r="BL19" i="10"/>
  <c r="BO45" i="10"/>
  <c r="BJ15" i="10"/>
  <c r="BQ28" i="10"/>
  <c r="BK48" i="10"/>
  <c r="AJ36" i="10"/>
  <c r="AY18" i="10"/>
  <c r="BA15" i="10"/>
  <c r="BD22" i="10"/>
  <c r="BP30" i="10"/>
  <c r="AH15" i="10"/>
  <c r="AC41" i="10"/>
  <c r="AJ32" i="10"/>
  <c r="BJ21" i="10"/>
  <c r="A40" i="10"/>
  <c r="AM55" i="10"/>
  <c r="AC5" i="10"/>
  <c r="BB48" i="10"/>
  <c r="AL54" i="10"/>
  <c r="BN21" i="10"/>
  <c r="BI2" i="10"/>
  <c r="AH34" i="10"/>
  <c r="AS19" i="10"/>
  <c r="Z33" i="10"/>
  <c r="Z31" i="10"/>
  <c r="AV20" i="10"/>
  <c r="AS38" i="10"/>
  <c r="D6" i="10"/>
  <c r="W8" i="10"/>
  <c r="V33" i="10"/>
  <c r="BI9" i="10"/>
  <c r="X48" i="10"/>
  <c r="Q25" i="10"/>
  <c r="AX28" i="10"/>
  <c r="BQ31" i="10"/>
  <c r="BK6" i="10"/>
  <c r="BC11" i="10"/>
  <c r="BL8" i="10"/>
  <c r="BH49" i="10"/>
  <c r="Y7" i="10"/>
  <c r="AF1" i="10"/>
  <c r="BQ9" i="10"/>
  <c r="BE35" i="10"/>
  <c r="P51" i="10"/>
  <c r="AG20" i="10"/>
  <c r="R20" i="10"/>
  <c r="J20" i="10"/>
  <c r="BD39" i="10"/>
  <c r="Z39" i="10"/>
  <c r="AG12" i="10"/>
  <c r="H7" i="10"/>
  <c r="AQ27" i="10"/>
  <c r="AL42" i="10"/>
  <c r="AO19" i="10"/>
  <c r="C13" i="10"/>
  <c r="AD48" i="10"/>
  <c r="AO32" i="10"/>
  <c r="AS35" i="10"/>
  <c r="AJ30" i="10"/>
  <c r="W45" i="10"/>
  <c r="U22" i="10"/>
  <c r="AL30" i="10"/>
  <c r="D31" i="10"/>
  <c r="AX59" i="10"/>
  <c r="I56" i="10"/>
  <c r="X3" i="10"/>
  <c r="BR39" i="10"/>
  <c r="AR40" i="10"/>
  <c r="BB24" i="10"/>
  <c r="AO43" i="10"/>
  <c r="BL38" i="10"/>
  <c r="AR38" i="10"/>
  <c r="Q41" i="10"/>
  <c r="AB36" i="10"/>
  <c r="BP40" i="10"/>
  <c r="Z6" i="10"/>
  <c r="S21" i="10"/>
  <c r="BF13" i="10"/>
  <c r="BE2" i="10"/>
  <c r="AT11" i="10"/>
  <c r="BF55" i="10"/>
  <c r="AG50" i="10"/>
  <c r="AK10" i="10"/>
  <c r="BE25" i="10"/>
  <c r="AD13" i="10"/>
  <c r="AC22" i="10"/>
  <c r="AN51" i="10"/>
  <c r="BP11" i="10"/>
  <c r="AW36" i="10"/>
  <c r="AX21" i="10"/>
  <c r="AE32" i="10"/>
  <c r="AZ32" i="10"/>
  <c r="AX26" i="10"/>
  <c r="BL46" i="10"/>
  <c r="G49" i="10"/>
  <c r="H8" i="10"/>
  <c r="BF46" i="10"/>
  <c r="L14" i="10"/>
  <c r="AW4" i="10"/>
  <c r="BN40" i="10"/>
  <c r="AZ16" i="10"/>
  <c r="AW50" i="10"/>
  <c r="AF40" i="10"/>
  <c r="T12" i="10"/>
  <c r="AP45" i="10"/>
  <c r="AV13" i="10"/>
  <c r="AY35" i="10"/>
  <c r="AW16" i="10"/>
  <c r="BB56" i="10"/>
  <c r="BO2" i="10"/>
  <c r="BH43" i="10"/>
  <c r="W49" i="10"/>
  <c r="BB23" i="10"/>
  <c r="BG8" i="10"/>
  <c r="P33" i="10"/>
  <c r="U36" i="10"/>
  <c r="BR18" i="10"/>
  <c r="BR11" i="10"/>
  <c r="Y49" i="10"/>
  <c r="BJ44" i="10"/>
  <c r="BG46" i="10"/>
  <c r="AS12" i="10"/>
  <c r="AV43" i="10"/>
  <c r="BD47" i="10"/>
  <c r="R13" i="10"/>
  <c r="BO11" i="10"/>
  <c r="BQ51" i="10"/>
  <c r="BD18" i="10"/>
  <c r="AL34" i="10"/>
  <c r="AE31" i="10"/>
  <c r="AE9" i="10"/>
  <c r="AX46" i="10"/>
  <c r="H25" i="10"/>
  <c r="BL9" i="10"/>
  <c r="BP46" i="10"/>
  <c r="AT48" i="10"/>
  <c r="AV48" i="10"/>
  <c r="BI28" i="10"/>
  <c r="BG13" i="10"/>
  <c r="AM52" i="10"/>
  <c r="BH28" i="10"/>
  <c r="AV21" i="10"/>
  <c r="S13" i="10"/>
  <c r="AL45" i="10"/>
  <c r="V44" i="10"/>
  <c r="N9" i="10"/>
  <c r="M45" i="10"/>
  <c r="AS50" i="10"/>
  <c r="AA30" i="10"/>
  <c r="AC24" i="10"/>
  <c r="Z53" i="10"/>
  <c r="G41" i="10"/>
  <c r="G8" i="10"/>
  <c r="T6" i="10"/>
  <c r="U6" i="10"/>
  <c r="T5" i="10"/>
  <c r="BE52" i="10"/>
  <c r="AZ12" i="10"/>
  <c r="AQ50" i="10"/>
  <c r="L55" i="10"/>
  <c r="J12" i="10"/>
  <c r="AZ27" i="10"/>
  <c r="H17" i="10"/>
  <c r="BF6" i="10"/>
  <c r="AY55" i="10"/>
  <c r="W28" i="10"/>
  <c r="BD16" i="10"/>
  <c r="L41" i="10"/>
  <c r="AK13" i="10"/>
  <c r="BI7" i="10"/>
  <c r="P55" i="10"/>
  <c r="BN52" i="10"/>
  <c r="BF28" i="10"/>
  <c r="BH17" i="10"/>
  <c r="D35" i="10"/>
  <c r="AJ40" i="10"/>
  <c r="AA7" i="10"/>
  <c r="AB15" i="10"/>
  <c r="BL12" i="10"/>
  <c r="AG24" i="10"/>
  <c r="AG26" i="10"/>
  <c r="AU43" i="10"/>
  <c r="BE32" i="10"/>
  <c r="T56" i="10"/>
  <c r="AW23" i="10"/>
  <c r="D34" i="10"/>
  <c r="AF52" i="10"/>
  <c r="S52" i="10"/>
  <c r="AI59" i="10"/>
  <c r="AQ48" i="10"/>
  <c r="N21" i="10"/>
  <c r="BK43" i="10"/>
  <c r="Q58" i="10"/>
  <c r="D10" i="10"/>
  <c r="AC42" i="10"/>
  <c r="N2" i="10"/>
  <c r="F8" i="10"/>
  <c r="AR56" i="10"/>
  <c r="S17" i="10"/>
  <c r="BA30" i="10"/>
  <c r="P47" i="10"/>
  <c r="AT31" i="10"/>
  <c r="AL20" i="10"/>
  <c r="AI36" i="10"/>
  <c r="J34" i="10"/>
  <c r="AU29" i="10"/>
  <c r="AS14" i="10"/>
  <c r="C41" i="10"/>
  <c r="Q27" i="10"/>
  <c r="AB6" i="10"/>
  <c r="AT29" i="10"/>
  <c r="AU5" i="10"/>
  <c r="BL44" i="10"/>
  <c r="B54" i="10"/>
  <c r="BE7" i="10"/>
  <c r="K10" i="10"/>
  <c r="Y17" i="10"/>
  <c r="AQ32" i="10"/>
  <c r="BO37" i="10"/>
  <c r="AX50" i="10"/>
  <c r="AE17" i="10"/>
  <c r="AC45" i="10"/>
  <c r="AW51" i="10"/>
  <c r="R6" i="10"/>
  <c r="AW6" i="10"/>
  <c r="E1" i="10"/>
  <c r="AV39" i="10"/>
  <c r="BF45" i="10"/>
  <c r="BA5" i="10"/>
  <c r="Z25" i="10"/>
  <c r="AO47" i="10"/>
  <c r="BM35" i="10"/>
  <c r="W17" i="10"/>
  <c r="BF53" i="10"/>
  <c r="AZ5" i="10"/>
  <c r="BC9" i="10"/>
  <c r="P21" i="10"/>
  <c r="BN37" i="10"/>
  <c r="AT45" i="10"/>
  <c r="BL37" i="10"/>
  <c r="BJ29" i="10"/>
  <c r="BO35" i="10"/>
  <c r="BK28" i="10"/>
  <c r="AL33" i="10"/>
  <c r="M35" i="10"/>
  <c r="BL13" i="10"/>
  <c r="AM28" i="10"/>
  <c r="BD7" i="10"/>
  <c r="AZ14" i="10"/>
  <c r="BL20" i="10"/>
  <c r="BL17" i="10"/>
  <c r="BJ25" i="10"/>
  <c r="Z8" i="10"/>
  <c r="BQ29" i="10"/>
  <c r="AS51" i="10"/>
  <c r="BJ3" i="10"/>
  <c r="BD55" i="10"/>
  <c r="BP31" i="10"/>
  <c r="BJ41" i="10"/>
  <c r="BL39" i="10"/>
  <c r="AU27" i="10"/>
  <c r="BO24" i="10"/>
  <c r="AX14" i="10"/>
  <c r="BO8" i="10"/>
  <c r="AF48" i="10"/>
  <c r="BJ20" i="10"/>
  <c r="BI27" i="10"/>
  <c r="Z22" i="10"/>
  <c r="V36" i="10"/>
  <c r="BN22" i="10"/>
  <c r="AJ55" i="10"/>
  <c r="AY53" i="10"/>
  <c r="BO26" i="10"/>
  <c r="AG15" i="10"/>
  <c r="BP15" i="10"/>
  <c r="AU26" i="10"/>
  <c r="AI4" i="10"/>
  <c r="X54" i="10"/>
  <c r="M27" i="10"/>
  <c r="BG15" i="10"/>
  <c r="AY34" i="10"/>
  <c r="BQ19" i="10"/>
  <c r="L9" i="10"/>
  <c r="AU41" i="10"/>
  <c r="BA34" i="10"/>
  <c r="BA40" i="10"/>
  <c r="AQ36" i="10"/>
  <c r="F17" i="10"/>
  <c r="AE29" i="10"/>
  <c r="BH25" i="10"/>
  <c r="BO21" i="10"/>
  <c r="T9" i="10"/>
  <c r="AY10" i="10"/>
  <c r="AP54" i="10"/>
  <c r="B1" i="10"/>
  <c r="AY54" i="10"/>
  <c r="AG44" i="10"/>
  <c r="M16" i="10"/>
  <c r="M28" i="10"/>
  <c r="BL33" i="10"/>
  <c r="A18" i="10"/>
  <c r="D5" i="10"/>
  <c r="AC27" i="10"/>
  <c r="AI40" i="10"/>
  <c r="H12" i="10"/>
  <c r="AX58" i="10"/>
  <c r="N27" i="10"/>
  <c r="K36" i="10"/>
  <c r="AA52" i="10"/>
  <c r="AR58" i="10"/>
  <c r="G3" i="10"/>
  <c r="BH36" i="10"/>
  <c r="AF3" i="10"/>
  <c r="BP1" i="10"/>
  <c r="AA20" i="10"/>
  <c r="AL5" i="10"/>
  <c r="L26" i="10"/>
  <c r="AA50" i="10"/>
  <c r="BK42" i="10"/>
  <c r="F45" i="10"/>
  <c r="BQ13" i="10"/>
  <c r="BQ41" i="10"/>
  <c r="BJ31" i="10"/>
  <c r="BQ52" i="10"/>
  <c r="R12" i="10"/>
  <c r="AV15" i="10"/>
  <c r="AS28" i="10"/>
  <c r="AN21" i="10"/>
  <c r="AV42" i="10"/>
  <c r="L47" i="10"/>
  <c r="BN55" i="10"/>
  <c r="AV18" i="10"/>
  <c r="AS46" i="10"/>
  <c r="P50" i="10"/>
  <c r="AC35" i="10"/>
  <c r="BI42" i="10"/>
  <c r="AW35" i="10"/>
  <c r="BL29" i="10"/>
  <c r="BL56" i="10"/>
  <c r="AX8" i="10"/>
  <c r="AA45" i="10"/>
  <c r="N55" i="10"/>
  <c r="AY45" i="10"/>
  <c r="V46" i="10"/>
  <c r="H55" i="10"/>
  <c r="BC19" i="10"/>
  <c r="BN5" i="10"/>
  <c r="BO7" i="10"/>
  <c r="BP55" i="10"/>
  <c r="Q47" i="10"/>
  <c r="BE26" i="10"/>
  <c r="AI41" i="10"/>
  <c r="U5" i="10"/>
  <c r="BQ21" i="10"/>
  <c r="BD32" i="10"/>
  <c r="AU35" i="10"/>
  <c r="P34" i="10"/>
  <c r="I46" i="10"/>
  <c r="AU15" i="10"/>
  <c r="BC3" i="10"/>
  <c r="AX41" i="10"/>
  <c r="AN48" i="10"/>
  <c r="S37" i="10"/>
  <c r="AY21" i="10"/>
  <c r="G26" i="10"/>
  <c r="BM49" i="10"/>
  <c r="D22" i="10"/>
  <c r="BQ44" i="10"/>
  <c r="P1" i="10"/>
  <c r="E17" i="10"/>
  <c r="P12" i="10"/>
  <c r="BH47" i="10"/>
  <c r="BM36" i="10"/>
  <c r="BM31" i="10"/>
  <c r="BN25" i="10"/>
  <c r="AV38" i="10"/>
  <c r="P35" i="10"/>
  <c r="AO50" i="10"/>
  <c r="T20" i="10"/>
  <c r="AT52" i="10"/>
  <c r="BM14" i="10"/>
  <c r="AP48" i="10"/>
  <c r="AR24" i="10"/>
  <c r="C2" i="10"/>
  <c r="BR56" i="10"/>
  <c r="AZ51" i="10"/>
  <c r="B18" i="10"/>
  <c r="AR30" i="10"/>
  <c r="AF10" i="10"/>
  <c r="AZ35" i="10"/>
  <c r="BD42" i="10"/>
  <c r="BR1" i="10"/>
  <c r="Z52" i="10"/>
  <c r="N46" i="10"/>
  <c r="AY2" i="10"/>
  <c r="AH38" i="10"/>
  <c r="BO46" i="10"/>
  <c r="AK3" i="10"/>
  <c r="BP10" i="10"/>
  <c r="BQ11" i="10"/>
  <c r="BC32" i="10"/>
  <c r="BR31" i="10"/>
  <c r="AF49" i="10"/>
  <c r="BB40" i="10"/>
  <c r="AN24" i="10"/>
  <c r="BN17" i="10"/>
  <c r="F16" i="10"/>
  <c r="W46" i="10"/>
  <c r="N35" i="10"/>
  <c r="BR13" i="10"/>
  <c r="BE55" i="10"/>
  <c r="BK11" i="10"/>
  <c r="AX54" i="10"/>
  <c r="BN7" i="10"/>
  <c r="P44" i="10"/>
  <c r="N14" i="10"/>
  <c r="AN47" i="10"/>
  <c r="M50" i="10"/>
  <c r="D28" i="10"/>
  <c r="L37" i="10"/>
  <c r="AX9" i="10"/>
  <c r="BO33" i="10"/>
  <c r="BI36" i="10"/>
  <c r="BK21" i="10"/>
  <c r="AP33" i="10"/>
  <c r="BR5" i="10"/>
  <c r="AW8" i="10"/>
  <c r="AW42" i="10"/>
  <c r="R30" i="10"/>
  <c r="AD32" i="10"/>
  <c r="C48" i="10"/>
  <c r="AF31" i="10"/>
  <c r="O41" i="10"/>
  <c r="BO29" i="10"/>
  <c r="BJ2" i="10"/>
  <c r="Z10" i="10"/>
  <c r="J49" i="10"/>
  <c r="AF44" i="10"/>
  <c r="AX33" i="10"/>
  <c r="AB9" i="10"/>
  <c r="N31" i="10"/>
  <c r="I7" i="10"/>
  <c r="N32" i="10"/>
  <c r="AS24" i="10"/>
  <c r="AB37" i="10"/>
  <c r="AY42" i="10"/>
  <c r="B40" i="10"/>
  <c r="AI16" i="10"/>
  <c r="V10" i="10"/>
  <c r="BA3" i="10"/>
  <c r="Q32" i="10"/>
  <c r="AD40" i="10"/>
  <c r="BH38" i="10"/>
  <c r="BD40" i="10"/>
  <c r="AQ15" i="10"/>
  <c r="AU58" i="10"/>
  <c r="AC20" i="10"/>
  <c r="AM40" i="10"/>
  <c r="D23" i="10"/>
  <c r="V22" i="10"/>
  <c r="AN33" i="10"/>
  <c r="C42" i="10"/>
  <c r="BG7" i="10"/>
  <c r="O56" i="10"/>
  <c r="P29" i="10"/>
  <c r="AG46" i="10"/>
  <c r="N10" i="10"/>
  <c r="E18" i="10"/>
  <c r="AT34" i="10"/>
  <c r="P20" i="10"/>
  <c r="Z29" i="10"/>
  <c r="AX40" i="10"/>
  <c r="BF29" i="10"/>
  <c r="BP34" i="10"/>
  <c r="BP20" i="10"/>
  <c r="AT33" i="10"/>
  <c r="AX1" i="10"/>
  <c r="Q44" i="10"/>
  <c r="AN1" i="10"/>
  <c r="AN31" i="10"/>
  <c r="D27" i="10"/>
  <c r="Z11" i="10"/>
  <c r="P11" i="10"/>
  <c r="AS13" i="10"/>
  <c r="K30" i="10"/>
  <c r="AK4" i="10"/>
  <c r="D47" i="10"/>
  <c r="BR24" i="10"/>
  <c r="BJ4" i="10"/>
  <c r="E33" i="10"/>
  <c r="AK8" i="10"/>
  <c r="BA17" i="10"/>
  <c r="P23" i="10"/>
  <c r="AG31" i="10"/>
  <c r="A42" i="10"/>
  <c r="D17" i="10"/>
  <c r="P43" i="10"/>
  <c r="C25" i="10"/>
  <c r="AV46" i="10"/>
  <c r="BC48" i="10"/>
  <c r="AC25" i="10"/>
  <c r="BG26" i="10"/>
  <c r="AX2" i="10"/>
  <c r="O42" i="10"/>
  <c r="V40" i="10"/>
  <c r="F22" i="10"/>
  <c r="AS3" i="10"/>
  <c r="BN47" i="10"/>
  <c r="BE21" i="10"/>
  <c r="AG25" i="10"/>
  <c r="BA29" i="10"/>
  <c r="AG47" i="10"/>
  <c r="T55" i="10"/>
  <c r="S28" i="10"/>
  <c r="AJ21" i="10"/>
  <c r="BP9" i="10"/>
  <c r="AU49" i="10"/>
  <c r="Q12" i="10"/>
  <c r="BI35" i="10"/>
  <c r="AK16" i="10"/>
  <c r="AM54" i="10"/>
  <c r="BM59" i="10"/>
  <c r="AQ53" i="10"/>
  <c r="BE37" i="10"/>
  <c r="BJ14" i="10"/>
  <c r="L12" i="10"/>
  <c r="A25" i="10"/>
  <c r="V21" i="10"/>
  <c r="S48" i="10"/>
  <c r="M23" i="10"/>
  <c r="BF38" i="10"/>
  <c r="R53" i="10"/>
  <c r="A44" i="10"/>
  <c r="J53" i="10"/>
  <c r="AM46" i="10"/>
  <c r="B52" i="10"/>
  <c r="BL32" i="10"/>
  <c r="S29" i="10"/>
  <c r="AD20" i="10"/>
  <c r="AV9" i="10"/>
  <c r="AX32" i="10"/>
  <c r="Y35" i="10"/>
  <c r="U9" i="10"/>
  <c r="BE10" i="10"/>
  <c r="AN59" i="10"/>
  <c r="AC56" i="10"/>
  <c r="AQ33" i="10"/>
  <c r="BE60" i="10"/>
  <c r="AL17" i="10"/>
  <c r="J29" i="10"/>
  <c r="K56" i="10"/>
  <c r="H59" i="10"/>
  <c r="H33" i="10"/>
  <c r="BJ22" i="10"/>
  <c r="L53" i="10"/>
  <c r="BR47" i="10"/>
  <c r="BE43" i="10"/>
  <c r="BB5" i="10"/>
  <c r="AK37" i="10"/>
  <c r="AY1" i="10"/>
  <c r="AY23" i="10"/>
  <c r="J38" i="10"/>
  <c r="AA31" i="10"/>
  <c r="AN4" i="10"/>
  <c r="J41" i="10"/>
  <c r="BB53" i="10"/>
  <c r="AW14" i="10"/>
  <c r="J5" i="10"/>
  <c r="BA2" i="10"/>
  <c r="I1" i="10"/>
  <c r="AT21" i="10"/>
  <c r="AZ34" i="10"/>
  <c r="F23" i="10"/>
  <c r="G17" i="10"/>
  <c r="I37" i="10"/>
  <c r="BD23" i="10"/>
  <c r="AB53" i="10"/>
  <c r="W18" i="10"/>
  <c r="BK41" i="10"/>
  <c r="AL56" i="10"/>
  <c r="AZ18" i="10"/>
  <c r="AE20" i="10"/>
  <c r="AP11" i="10"/>
  <c r="F11" i="10"/>
  <c r="T28" i="10"/>
  <c r="K17" i="10"/>
  <c r="AA43" i="10"/>
  <c r="AC4" i="10"/>
  <c r="AA13" i="10"/>
  <c r="AD35" i="10"/>
  <c r="BH35" i="10"/>
  <c r="AD44" i="10"/>
  <c r="AQ34" i="10"/>
  <c r="H46" i="10"/>
  <c r="AX29" i="10"/>
  <c r="AP58" i="10"/>
  <c r="Y29" i="10"/>
  <c r="I9" i="10"/>
  <c r="O52" i="10"/>
  <c r="D41" i="10"/>
  <c r="AZ30" i="10"/>
  <c r="AO52" i="10"/>
  <c r="Z13" i="10"/>
  <c r="AC2" i="10"/>
  <c r="AD16" i="10"/>
  <c r="AJ51" i="10"/>
  <c r="AM51" i="10"/>
  <c r="Z28" i="10"/>
  <c r="AB12" i="10"/>
  <c r="AR54" i="10"/>
  <c r="BH2" i="10"/>
  <c r="AN54" i="10"/>
  <c r="BE18" i="10"/>
  <c r="V23" i="10"/>
  <c r="AD51" i="10"/>
  <c r="Z41" i="10"/>
  <c r="G31" i="10"/>
  <c r="R54" i="10"/>
  <c r="BQ4" i="10"/>
  <c r="AV36" i="10"/>
  <c r="BK12" i="10"/>
  <c r="BI31" i="10"/>
  <c r="AV54" i="10"/>
  <c r="BI8" i="10"/>
  <c r="L52" i="10"/>
  <c r="AS18" i="10"/>
  <c r="AD36" i="10"/>
  <c r="X46" i="10"/>
  <c r="T41" i="10"/>
  <c r="AD12" i="10"/>
  <c r="D45" i="10"/>
  <c r="AH52" i="10"/>
  <c r="AG52" i="10"/>
  <c r="BD44" i="10"/>
  <c r="BN23" i="10"/>
  <c r="F27" i="10"/>
  <c r="F24" i="10"/>
  <c r="O28" i="10"/>
  <c r="BE40" i="10"/>
  <c r="Y3" i="10"/>
  <c r="M40" i="10"/>
  <c r="L5" i="10"/>
  <c r="R35" i="10"/>
  <c r="AL29" i="10"/>
  <c r="BC4" i="10"/>
  <c r="AU52" i="10"/>
  <c r="AP25" i="10"/>
  <c r="M20" i="10"/>
  <c r="AD38" i="10"/>
  <c r="R22" i="10"/>
  <c r="L13" i="10"/>
  <c r="AT3" i="10"/>
  <c r="AW55" i="10"/>
  <c r="AU34" i="10"/>
  <c r="AB1" i="10"/>
  <c r="AN52" i="10"/>
  <c r="AE22" i="10"/>
  <c r="K4" i="10"/>
  <c r="AZ20" i="10"/>
  <c r="BP38" i="10"/>
  <c r="AL13" i="10"/>
  <c r="AO56" i="10"/>
  <c r="B47" i="10"/>
  <c r="M52" i="10"/>
  <c r="U21" i="10"/>
  <c r="BD59" i="10"/>
  <c r="B51" i="10"/>
  <c r="BG48" i="10"/>
  <c r="AE6" i="10"/>
  <c r="AZ28" i="10"/>
  <c r="BC44" i="10"/>
  <c r="G23" i="10"/>
  <c r="AS40" i="10"/>
  <c r="AJ49" i="10"/>
  <c r="H15" i="10"/>
  <c r="E56" i="10"/>
  <c r="AN45" i="10"/>
  <c r="BJ28" i="10"/>
  <c r="X34" i="10"/>
  <c r="W50" i="10"/>
  <c r="AS36" i="10"/>
  <c r="AB18" i="10"/>
  <c r="Q15" i="10"/>
  <c r="AV24" i="10"/>
  <c r="BC26" i="10"/>
  <c r="AB51" i="10"/>
  <c r="AX17" i="10"/>
  <c r="BJ6" i="10"/>
  <c r="AT4" i="10"/>
  <c r="K5" i="10"/>
  <c r="AV1" i="10"/>
  <c r="AF37" i="10"/>
  <c r="Y23" i="10"/>
  <c r="AJ45" i="10"/>
  <c r="BR14" i="10"/>
  <c r="BG60" i="10"/>
  <c r="AQ20" i="10"/>
  <c r="CD9" i="10"/>
  <c r="AF59" i="10"/>
  <c r="AF23" i="10"/>
  <c r="M18" i="10"/>
  <c r="BH14" i="10"/>
  <c r="R49" i="10"/>
  <c r="AM47" i="10"/>
  <c r="AY5" i="10"/>
  <c r="AI29" i="10"/>
  <c r="BJ39" i="10"/>
  <c r="X22" i="10"/>
  <c r="BE48" i="10"/>
  <c r="S23" i="10"/>
  <c r="AU42" i="10"/>
  <c r="BN26" i="10"/>
  <c r="AT44" i="10"/>
  <c r="BK5" i="10"/>
  <c r="J10" i="10"/>
  <c r="H31" i="10"/>
  <c r="W47" i="10"/>
  <c r="R28" i="10"/>
  <c r="J22" i="10"/>
  <c r="AJ20" i="10"/>
  <c r="AM14" i="10"/>
  <c r="Q39" i="10"/>
  <c r="W5" i="10"/>
  <c r="Z15" i="10"/>
  <c r="F41" i="10"/>
  <c r="P15" i="10"/>
  <c r="J28" i="10"/>
  <c r="BC13" i="10"/>
  <c r="BG33" i="10"/>
  <c r="AL14" i="10"/>
  <c r="B39" i="10"/>
  <c r="AC37" i="10"/>
  <c r="V49" i="10"/>
  <c r="F18" i="10"/>
  <c r="M2" i="10"/>
  <c r="AD17" i="10"/>
  <c r="BA39" i="10"/>
  <c r="BE50" i="10"/>
  <c r="BA25" i="10"/>
  <c r="S20" i="10"/>
  <c r="AD4" i="10"/>
  <c r="G4" i="10"/>
  <c r="F28" i="10"/>
  <c r="V32" i="10"/>
  <c r="AA38" i="10"/>
  <c r="D56" i="10"/>
  <c r="Y21" i="10"/>
  <c r="AO17" i="10"/>
  <c r="AZ19" i="10"/>
  <c r="BM26" i="10"/>
  <c r="AH28" i="10"/>
  <c r="AL16" i="10"/>
  <c r="AU10" i="10"/>
  <c r="AC60" i="10"/>
  <c r="Q51" i="10"/>
  <c r="BO5" i="10"/>
  <c r="Z45" i="10"/>
  <c r="AU45" i="10"/>
  <c r="BC18" i="10"/>
  <c r="W59" i="10"/>
  <c r="O60" i="10"/>
  <c r="W44" i="10"/>
  <c r="AW10" i="10"/>
  <c r="K3" i="10"/>
  <c r="N45" i="10"/>
  <c r="AR34" i="10"/>
  <c r="U30" i="10"/>
  <c r="R43" i="10"/>
  <c r="BQ38" i="10"/>
  <c r="AG39" i="10"/>
  <c r="E48" i="10"/>
  <c r="T52" i="10"/>
  <c r="AD29" i="10"/>
  <c r="Y16" i="10"/>
  <c r="AS6" i="10"/>
  <c r="AF38" i="10"/>
  <c r="J16" i="10"/>
  <c r="BE30" i="10"/>
  <c r="Z48" i="10"/>
  <c r="BK26" i="10"/>
  <c r="BB8" i="10"/>
  <c r="E53" i="10"/>
  <c r="M51" i="10"/>
  <c r="X31" i="10"/>
  <c r="BB20" i="10"/>
  <c r="P48" i="10"/>
  <c r="AJ18" i="10"/>
  <c r="F20" i="10"/>
  <c r="AI19" i="10"/>
  <c r="BC38" i="10"/>
  <c r="AY59" i="10"/>
  <c r="AV53" i="10"/>
  <c r="N58" i="10"/>
  <c r="AO38" i="10"/>
  <c r="BH24" i="10"/>
  <c r="Q45" i="10"/>
  <c r="G47" i="10"/>
  <c r="Z30" i="10"/>
  <c r="BI59" i="10"/>
  <c r="BN53" i="10"/>
  <c r="BI13" i="10"/>
  <c r="S2" i="10"/>
  <c r="I55" i="10"/>
  <c r="H34" i="10"/>
  <c r="U43" i="10"/>
  <c r="BD52" i="10"/>
  <c r="AL19" i="10"/>
  <c r="AZ49" i="10"/>
  <c r="Q35" i="10"/>
  <c r="BH15" i="10"/>
  <c r="AE24" i="10"/>
  <c r="BB19" i="10"/>
  <c r="AO28" i="10"/>
  <c r="BB33" i="10"/>
  <c r="AO60" i="10"/>
  <c r="AE55" i="10"/>
  <c r="R41" i="10"/>
  <c r="R60" i="10"/>
  <c r="AJ37" i="10"/>
  <c r="AO12" i="10"/>
  <c r="BI55" i="10"/>
  <c r="A13" i="10"/>
  <c r="BF39" i="10"/>
  <c r="BG6" i="10"/>
  <c r="U52" i="10"/>
  <c r="AZ39" i="10"/>
  <c r="J8" i="10"/>
  <c r="B37" i="10"/>
  <c r="P31" i="10"/>
  <c r="P22" i="10"/>
  <c r="BA50" i="10"/>
  <c r="AL7" i="10"/>
  <c r="AJ6" i="10"/>
  <c r="AK45" i="10"/>
  <c r="BK14" i="10"/>
  <c r="BG31" i="10"/>
  <c r="AE37" i="10"/>
  <c r="AI31" i="10"/>
  <c r="BO14" i="10"/>
  <c r="Z56" i="10"/>
  <c r="BB51" i="10"/>
  <c r="AS59" i="10"/>
  <c r="BP24" i="10"/>
  <c r="AP22" i="10"/>
  <c r="AQ7" i="10"/>
  <c r="AN34" i="10"/>
  <c r="A20" i="10"/>
  <c r="AA23" i="10"/>
  <c r="BH34" i="10"/>
  <c r="BH27" i="10"/>
  <c r="Z12" i="10"/>
  <c r="BK45" i="10"/>
  <c r="O36" i="10"/>
  <c r="BJ38" i="10"/>
  <c r="AS58" i="10"/>
  <c r="AL36" i="10"/>
  <c r="BL59" i="10"/>
  <c r="BO19" i="10"/>
  <c r="BC39" i="10"/>
  <c r="BH8" i="10"/>
  <c r="AC6" i="10"/>
  <c r="G40" i="10"/>
  <c r="BK58" i="10"/>
  <c r="R1" i="10"/>
  <c r="H28" i="10"/>
  <c r="Y50" i="10"/>
  <c r="AC16" i="10"/>
  <c r="E36" i="10"/>
  <c r="AF6" i="10"/>
  <c r="BF2" i="10"/>
  <c r="T30" i="10"/>
  <c r="AS34" i="10"/>
  <c r="I10" i="10"/>
  <c r="BR15" i="10"/>
  <c r="U56" i="10"/>
  <c r="K45" i="10"/>
  <c r="R32" i="10"/>
  <c r="AF18" i="10"/>
  <c r="AQ58" i="10"/>
  <c r="AA39" i="10"/>
  <c r="AQ40" i="10"/>
  <c r="AH58" i="10"/>
  <c r="I12" i="10"/>
  <c r="E26" i="10"/>
  <c r="BH29" i="10"/>
  <c r="F38" i="10"/>
  <c r="AD25" i="10"/>
  <c r="AI58" i="10"/>
  <c r="AR5" i="10"/>
  <c r="AJ9" i="10"/>
  <c r="W53" i="10"/>
  <c r="AS29" i="10"/>
  <c r="V42" i="10"/>
  <c r="K20" i="10"/>
  <c r="T22" i="10"/>
  <c r="K28" i="10"/>
  <c r="BG16" i="10"/>
  <c r="B44" i="10"/>
  <c r="T33" i="10"/>
  <c r="Q10" i="10"/>
  <c r="P7" i="10"/>
  <c r="BN42" i="10"/>
  <c r="N1" i="10"/>
  <c r="S51" i="10"/>
  <c r="H52" i="10"/>
  <c r="M8" i="10"/>
  <c r="S38" i="10"/>
  <c r="AB31" i="10"/>
  <c r="Y41" i="10"/>
  <c r="O48" i="10"/>
  <c r="E40" i="10"/>
  <c r="Y48" i="10"/>
  <c r="BH19" i="10"/>
  <c r="AZ22" i="10"/>
  <c r="AQ46" i="10"/>
  <c r="H40" i="10"/>
  <c r="O43" i="10"/>
  <c r="AD27" i="10"/>
  <c r="U59" i="10"/>
  <c r="G51" i="10"/>
  <c r="U49" i="10"/>
  <c r="K50" i="10"/>
  <c r="BD14" i="10"/>
  <c r="AU59" i="10"/>
  <c r="AT37" i="10"/>
  <c r="AU25" i="10"/>
  <c r="AZ24" i="10"/>
  <c r="AA29" i="10"/>
  <c r="W27" i="10"/>
  <c r="K48" i="10"/>
  <c r="U16" i="10"/>
  <c r="S45" i="10"/>
  <c r="BR35" i="10"/>
  <c r="AK33" i="10"/>
  <c r="AI25" i="10"/>
  <c r="AT22" i="10"/>
  <c r="X47" i="10"/>
  <c r="F19" i="10"/>
  <c r="BI10" i="10"/>
  <c r="BH54" i="10"/>
  <c r="BK46" i="10"/>
  <c r="BD3" i="10"/>
  <c r="AW53" i="10"/>
  <c r="AE56" i="10"/>
  <c r="F37" i="10"/>
  <c r="BF31" i="10"/>
  <c r="AP1" i="10"/>
  <c r="AU16" i="10"/>
  <c r="H53" i="10"/>
  <c r="AC1" i="10"/>
  <c r="AK42" i="10"/>
  <c r="AI1" i="10"/>
  <c r="G15" i="10"/>
  <c r="BA10" i="10"/>
  <c r="AN15" i="10"/>
  <c r="AR22" i="10"/>
  <c r="AP30" i="10"/>
  <c r="BM37" i="10"/>
  <c r="AX51" i="10"/>
  <c r="AM19" i="10"/>
  <c r="K33" i="10"/>
  <c r="BJ9" i="10"/>
  <c r="X11" i="10"/>
  <c r="AJ29" i="10"/>
  <c r="BN41" i="10"/>
  <c r="BD51" i="10"/>
  <c r="B17" i="10"/>
  <c r="BD48" i="10"/>
  <c r="BQ12" i="10"/>
  <c r="BL24" i="10"/>
  <c r="AW11" i="10"/>
  <c r="BR2" i="10"/>
  <c r="AU50" i="10"/>
  <c r="AQ21" i="10"/>
  <c r="BQ35" i="10"/>
  <c r="BL1" i="10"/>
  <c r="AC3" i="10"/>
  <c r="AG53" i="10"/>
  <c r="AU17" i="10"/>
  <c r="U12" i="10"/>
  <c r="X10" i="10"/>
  <c r="AU6" i="10"/>
  <c r="BE38" i="10"/>
  <c r="O46" i="10"/>
  <c r="V41" i="10"/>
  <c r="BI30" i="10"/>
  <c r="BI20" i="10"/>
  <c r="BL5" i="10"/>
  <c r="N17" i="10"/>
  <c r="AM50" i="10"/>
  <c r="AA35" i="10"/>
  <c r="O34" i="10"/>
  <c r="AO10" i="10"/>
  <c r="BL42" i="10"/>
  <c r="H51" i="10"/>
  <c r="Q5" i="10"/>
  <c r="Q13" i="10"/>
  <c r="BD45" i="10"/>
  <c r="BF41" i="10"/>
  <c r="A23" i="10"/>
  <c r="AK51" i="10"/>
  <c r="H10" i="10"/>
  <c r="S43" i="10"/>
  <c r="D26" i="10"/>
  <c r="AW34" i="10"/>
  <c r="AE36" i="10"/>
  <c r="I29" i="10"/>
  <c r="I25" i="10"/>
  <c r="P25" i="10"/>
  <c r="BO3" i="10"/>
  <c r="N22" i="10"/>
  <c r="K34" i="10"/>
  <c r="AW41" i="10"/>
  <c r="N23" i="10"/>
  <c r="AP29" i="10"/>
  <c r="X58" i="10"/>
  <c r="R55" i="10"/>
  <c r="F36" i="10"/>
  <c r="E54" i="10"/>
  <c r="F59" i="10"/>
  <c r="BF18" i="10"/>
  <c r="C20" i="10"/>
  <c r="I8" i="10"/>
  <c r="BI45" i="10"/>
  <c r="AH1" i="10"/>
  <c r="AS26" i="10"/>
  <c r="AW31" i="10"/>
  <c r="W30" i="10"/>
  <c r="AC55" i="10"/>
  <c r="AV4" i="10"/>
  <c r="H6" i="10"/>
  <c r="V14" i="10"/>
  <c r="AE4" i="10"/>
  <c r="AI14" i="10"/>
  <c r="AS33" i="10"/>
  <c r="AL40" i="10"/>
  <c r="BD41" i="10"/>
  <c r="BJ17" i="10"/>
  <c r="BR37" i="10"/>
  <c r="BK29" i="10"/>
  <c r="BF5" i="10"/>
  <c r="BP45" i="10"/>
  <c r="AU21" i="10"/>
  <c r="AC23" i="10"/>
  <c r="AJ50" i="10"/>
  <c r="J50" i="10"/>
  <c r="AG8" i="10"/>
  <c r="U48" i="10"/>
  <c r="AW48" i="10"/>
  <c r="AK14" i="10"/>
  <c r="AJ2" i="10"/>
  <c r="AF54" i="10"/>
  <c r="T15" i="10"/>
  <c r="AQ17" i="10"/>
  <c r="BF25" i="10"/>
  <c r="AJ23" i="10"/>
  <c r="BI60" i="10"/>
  <c r="W40" i="10"/>
  <c r="D16" i="10"/>
  <c r="AI32" i="10"/>
  <c r="AE60" i="10"/>
  <c r="AX3" i="10"/>
  <c r="N18" i="10"/>
  <c r="U39" i="10"/>
  <c r="X36" i="10"/>
  <c r="BB2" i="10"/>
  <c r="BK24" i="10"/>
  <c r="S58" i="10"/>
  <c r="AP46" i="10"/>
  <c r="Y10" i="10"/>
  <c r="O31" i="10"/>
  <c r="AT27" i="10"/>
  <c r="AO24" i="10"/>
  <c r="G5" i="10"/>
  <c r="AR45" i="10"/>
  <c r="BC7" i="10"/>
  <c r="AN30" i="10"/>
  <c r="AG38" i="10"/>
  <c r="D38" i="10"/>
  <c r="X24" i="10"/>
  <c r="X29" i="10"/>
  <c r="AN12" i="10"/>
  <c r="AV2" i="10"/>
  <c r="AX44" i="10"/>
  <c r="AA44" i="10"/>
  <c r="AJ53" i="10"/>
  <c r="AU37" i="10"/>
  <c r="I27" i="10"/>
  <c r="U29" i="10"/>
  <c r="J17" i="10"/>
  <c r="M58" i="10"/>
  <c r="AO11" i="10"/>
  <c r="BG11" i="10"/>
  <c r="BC22" i="10"/>
  <c r="V51" i="10"/>
  <c r="T24" i="10"/>
  <c r="S3" i="10"/>
  <c r="X6" i="10"/>
  <c r="L11" i="10"/>
  <c r="G45" i="10"/>
  <c r="BQ40" i="10"/>
  <c r="BH52" i="10"/>
  <c r="BH12" i="10"/>
  <c r="BI17" i="10"/>
  <c r="AL10" i="10"/>
  <c r="U37" i="10"/>
  <c r="H56" i="10"/>
  <c r="AO34" i="10"/>
  <c r="J40" i="10"/>
  <c r="BM12" i="10"/>
  <c r="AB54" i="10"/>
  <c r="BK8" i="10"/>
  <c r="S9" i="10"/>
  <c r="BA37" i="10"/>
  <c r="AH27" i="10"/>
  <c r="AI47" i="10"/>
  <c r="AH32" i="10"/>
  <c r="T17" i="10"/>
  <c r="AQ45" i="10"/>
  <c r="N7" i="10"/>
  <c r="P58" i="10"/>
  <c r="AC47" i="10"/>
  <c r="BA36" i="10"/>
  <c r="I49" i="10"/>
  <c r="R59" i="10"/>
  <c r="AT25" i="10"/>
  <c r="AO2" i="10"/>
  <c r="AN26" i="10"/>
  <c r="BK55" i="10"/>
  <c r="AQ26" i="10"/>
  <c r="AF17" i="10"/>
  <c r="AM60" i="10"/>
  <c r="V45" i="10"/>
  <c r="L49" i="10"/>
  <c r="AN18" i="10"/>
  <c r="R27" i="10"/>
  <c r="AV60" i="10"/>
  <c r="E21" i="10"/>
  <c r="O38" i="10"/>
  <c r="AY56" i="10"/>
  <c r="K52" i="10"/>
  <c r="L48" i="10"/>
  <c r="D8" i="10"/>
  <c r="F25" i="10"/>
  <c r="S53" i="10"/>
  <c r="X30" i="10"/>
  <c r="AU39" i="10"/>
  <c r="N59" i="10"/>
  <c r="AQ56" i="10"/>
  <c r="E51" i="10"/>
  <c r="AZ47" i="10"/>
  <c r="P54" i="10"/>
  <c r="V31" i="10"/>
  <c r="M3" i="10"/>
  <c r="D60" i="10"/>
  <c r="W43" i="10"/>
  <c r="AO40" i="10"/>
  <c r="AQ54" i="10"/>
  <c r="K37" i="10"/>
  <c r="BL49" i="10"/>
  <c r="AG36" i="10"/>
  <c r="BJ30" i="10"/>
  <c r="S54" i="10"/>
  <c r="L18" i="10"/>
  <c r="AT41" i="10"/>
  <c r="AS60" i="10"/>
  <c r="V6" i="10"/>
  <c r="AM26" i="10"/>
  <c r="H58" i="10"/>
  <c r="AR35" i="10"/>
  <c r="N41" i="10"/>
  <c r="I14" i="10"/>
  <c r="AJ12" i="10"/>
  <c r="AJ54" i="10"/>
  <c r="G34" i="10"/>
  <c r="Q31" i="10"/>
  <c r="U55" i="10"/>
  <c r="BL7" i="10"/>
  <c r="AW44" i="10"/>
  <c r="Y52" i="10"/>
  <c r="X51" i="10"/>
  <c r="BR52" i="10"/>
  <c r="BR21" i="10"/>
  <c r="AE1" i="10"/>
  <c r="BK38" i="10"/>
  <c r="AH11" i="10"/>
  <c r="U33" i="10"/>
  <c r="AF41" i="10"/>
  <c r="X28" i="10"/>
  <c r="AP56" i="10"/>
  <c r="O11" i="10"/>
  <c r="AA22" i="10"/>
  <c r="W32" i="10"/>
  <c r="AI9" i="10"/>
  <c r="G48" i="10"/>
  <c r="C47" i="10"/>
  <c r="AM1" i="10"/>
  <c r="BD49" i="10"/>
  <c r="M7" i="10"/>
  <c r="AY36" i="10"/>
  <c r="BK56" i="10"/>
  <c r="BK31" i="10"/>
  <c r="AH20" i="10"/>
  <c r="AV41" i="10"/>
  <c r="AS30" i="10"/>
  <c r="Y20" i="10"/>
  <c r="BR16" i="10"/>
  <c r="AX38" i="10"/>
  <c r="AV19" i="10"/>
  <c r="AR53" i="10"/>
  <c r="D44" i="10"/>
  <c r="BF44" i="10"/>
  <c r="BO43" i="10"/>
  <c r="AK49" i="10"/>
  <c r="AF22" i="10"/>
  <c r="AL55" i="10"/>
  <c r="BB1" i="10"/>
  <c r="R50" i="10"/>
  <c r="L40" i="10"/>
  <c r="BN6" i="10"/>
  <c r="J23" i="10"/>
  <c r="AX7" i="10"/>
  <c r="BL22" i="10"/>
  <c r="AY6" i="10"/>
  <c r="BJ36" i="10"/>
  <c r="AP4" i="10"/>
  <c r="AP35" i="10"/>
  <c r="D51" i="10"/>
  <c r="AJ52" i="10"/>
  <c r="X9" i="10"/>
  <c r="AI44" i="10"/>
  <c r="AZ21" i="10"/>
  <c r="L39" i="10"/>
  <c r="AB29" i="10"/>
  <c r="H41" i="10"/>
  <c r="W60" i="10"/>
  <c r="BG4" i="10"/>
  <c r="C46" i="10"/>
  <c r="AJ13" i="10"/>
  <c r="BI40" i="10"/>
  <c r="W36" i="10"/>
  <c r="Z17" i="10"/>
  <c r="AH21" i="10"/>
  <c r="AR21" i="10"/>
  <c r="AJ42" i="10"/>
  <c r="AA47" i="10"/>
  <c r="K49" i="10"/>
  <c r="AC51" i="10"/>
  <c r="BM11" i="10"/>
  <c r="U17" i="10"/>
  <c r="AX10" i="10"/>
  <c r="BA1" i="10"/>
  <c r="AT18" i="10"/>
  <c r="J58" i="10"/>
  <c r="BI19" i="10"/>
  <c r="Q6" i="10"/>
  <c r="AP18" i="10"/>
  <c r="AW38" i="10"/>
  <c r="G25" i="10"/>
  <c r="BD27" i="10"/>
  <c r="AU56" i="10"/>
  <c r="AP36" i="10"/>
  <c r="AB21" i="10"/>
  <c r="V24" i="10"/>
  <c r="L38" i="10"/>
  <c r="D2" i="10"/>
  <c r="W56" i="10"/>
  <c r="BL6" i="10"/>
  <c r="AF34" i="10"/>
  <c r="AC19" i="10"/>
  <c r="BD43" i="10"/>
  <c r="J11" i="10"/>
  <c r="AS31" i="10"/>
  <c r="D7" i="10"/>
  <c r="J45" i="10"/>
  <c r="W16" i="10"/>
  <c r="E15" i="10"/>
  <c r="BG44" i="10"/>
  <c r="AC40" i="10"/>
  <c r="BA11" i="10"/>
  <c r="AK12" i="10"/>
  <c r="BP51" i="10"/>
  <c r="BJ33" i="10"/>
  <c r="BR25" i="10"/>
  <c r="AB24" i="10"/>
  <c r="AJ59" i="10"/>
  <c r="AI37" i="10"/>
  <c r="E38" i="10"/>
  <c r="U25" i="10"/>
  <c r="BC45" i="10"/>
  <c r="F55" i="10"/>
  <c r="AR18" i="10"/>
  <c r="AV22" i="10"/>
  <c r="AK48" i="10"/>
  <c r="BG50" i="10"/>
  <c r="I33" i="10"/>
  <c r="R31" i="10"/>
  <c r="Q37" i="10"/>
  <c r="L20" i="10"/>
  <c r="AH18" i="10"/>
  <c r="AL27" i="10"/>
  <c r="O9" i="10"/>
  <c r="AF25" i="10"/>
  <c r="J15" i="10"/>
  <c r="AZ53" i="10"/>
  <c r="AD8" i="10"/>
  <c r="V60" i="10"/>
  <c r="BR29" i="10"/>
  <c r="BA59" i="10"/>
  <c r="F2" i="10"/>
  <c r="AV7" i="10"/>
  <c r="M54" i="10"/>
  <c r="A59" i="10"/>
  <c r="H36" i="10"/>
  <c r="BC59" i="10"/>
  <c r="A43" i="10"/>
  <c r="AP38" i="10"/>
  <c r="AJ14" i="10"/>
  <c r="AG40" i="10"/>
  <c r="BR36" i="10"/>
  <c r="O26" i="10"/>
  <c r="BI23" i="10"/>
  <c r="BQ1" i="10"/>
  <c r="M55" i="10"/>
  <c r="D36" i="10"/>
  <c r="B45" i="10"/>
  <c r="O54" i="10"/>
  <c r="D4" i="10"/>
  <c r="AQ59" i="10"/>
  <c r="AE42" i="10"/>
  <c r="R10" i="10"/>
  <c r="D32" i="10"/>
  <c r="AJ31" i="10"/>
  <c r="AM33" i="10"/>
  <c r="I4" i="10"/>
  <c r="J37" i="10"/>
  <c r="U54" i="10"/>
  <c r="I39" i="10"/>
  <c r="AH54" i="10"/>
  <c r="AT53" i="10"/>
  <c r="T25" i="10"/>
  <c r="AG28" i="10"/>
  <c r="AY58" i="10"/>
  <c r="BF47" i="10"/>
  <c r="AW28" i="10"/>
  <c r="AY25" i="10"/>
  <c r="L29" i="10"/>
  <c r="M5" i="10"/>
  <c r="L2" i="10"/>
  <c r="BQ43" i="10"/>
  <c r="BG29" i="10"/>
  <c r="AM22" i="10"/>
  <c r="AS8" i="10"/>
  <c r="AZ25" i="10"/>
  <c r="W24" i="10"/>
  <c r="BJ23" i="10"/>
  <c r="AC9" i="10"/>
  <c r="AO42" i="10"/>
  <c r="AT58" i="10"/>
  <c r="M44" i="10"/>
  <c r="T34" i="10"/>
  <c r="BC41" i="10"/>
  <c r="BP22" i="10"/>
  <c r="BK9" i="10"/>
  <c r="BN29" i="10"/>
  <c r="H14" i="10"/>
  <c r="AV55" i="10"/>
  <c r="AJ47" i="10"/>
  <c r="H37" i="10"/>
  <c r="AT59" i="10"/>
  <c r="BP23" i="10"/>
  <c r="BH53" i="10"/>
  <c r="AS11" i="10"/>
  <c r="BL10" i="10"/>
  <c r="AJ60" i="10"/>
  <c r="AK28" i="10"/>
  <c r="M32" i="10"/>
  <c r="W6" i="10"/>
  <c r="U58" i="10"/>
  <c r="S31" i="10"/>
  <c r="AA21" i="10"/>
  <c r="I19" i="10"/>
  <c r="AS53" i="10"/>
  <c r="AH43" i="10"/>
  <c r="AI30" i="10"/>
  <c r="AQ42" i="10"/>
  <c r="A38" i="10"/>
  <c r="J51" i="10"/>
  <c r="F44" i="10"/>
  <c r="BD11" i="10"/>
  <c r="AP26" i="10"/>
  <c r="BM15" i="10"/>
  <c r="BC52" i="10"/>
  <c r="X19" i="10"/>
  <c r="D52" i="10"/>
  <c r="AV40" i="10"/>
  <c r="J9" i="10"/>
  <c r="AN25" i="10"/>
  <c r="AT20" i="10"/>
  <c r="AM8" i="10"/>
  <c r="BB58" i="10"/>
  <c r="P46" i="10"/>
  <c r="BQ33" i="10"/>
  <c r="AN6" i="10"/>
  <c r="Q2" i="10"/>
  <c r="BJ48" i="10"/>
  <c r="O23" i="10"/>
  <c r="AI15" i="10"/>
  <c r="AG41" i="10"/>
  <c r="AG1" i="10"/>
  <c r="AB56" i="10"/>
  <c r="Q50" i="10"/>
  <c r="AA51" i="10"/>
  <c r="AN13" i="10"/>
  <c r="T11" i="10"/>
  <c r="AG56" i="10"/>
  <c r="BA58" i="10"/>
  <c r="Q11" i="10"/>
  <c r="AD7" i="10"/>
  <c r="AS15" i="10"/>
  <c r="P32" i="10"/>
  <c r="AO14" i="10"/>
  <c r="N30" i="10"/>
  <c r="H48" i="10"/>
  <c r="I60" i="10"/>
  <c r="AH51" i="10"/>
  <c r="BH16" i="10"/>
  <c r="I54" i="10"/>
  <c r="AJ38" i="10"/>
  <c r="AV33" i="10"/>
  <c r="AD58" i="10"/>
  <c r="AT10" i="10"/>
  <c r="I24" i="10"/>
  <c r="AY8" i="10"/>
  <c r="E8" i="10"/>
  <c r="L27" i="10"/>
  <c r="AL35" i="10"/>
  <c r="AN20" i="10"/>
  <c r="BO31" i="10"/>
  <c r="P3" i="10"/>
  <c r="AY19" i="10"/>
  <c r="AP40" i="10"/>
  <c r="AT6" i="10"/>
  <c r="AT24" i="10"/>
  <c r="AK41" i="10"/>
  <c r="K29" i="10"/>
  <c r="AX30" i="10"/>
  <c r="AS16" i="10"/>
  <c r="B48" i="10"/>
  <c r="R23" i="10"/>
  <c r="BA12" i="10"/>
  <c r="BO30" i="10"/>
  <c r="BP29" i="10"/>
  <c r="BA46" i="10"/>
  <c r="BF32" i="10"/>
  <c r="AT60" i="10"/>
  <c r="T38" i="10"/>
  <c r="T16" i="10"/>
  <c r="BG36" i="10"/>
  <c r="BP14" i="10"/>
  <c r="BG23" i="10"/>
  <c r="BA32" i="10"/>
  <c r="K46" i="10"/>
  <c r="BD54" i="10"/>
  <c r="AL24" i="10"/>
  <c r="AN37" i="10"/>
  <c r="BK49" i="10"/>
  <c r="AE35" i="10"/>
  <c r="Q14" i="10"/>
  <c r="V34" i="10"/>
  <c r="BG2" i="10"/>
  <c r="G60" i="10"/>
  <c r="AG18" i="10"/>
  <c r="V13" i="10"/>
  <c r="AL60" i="10"/>
  <c r="R5" i="10"/>
  <c r="BE41" i="10"/>
  <c r="BI6" i="10"/>
  <c r="K9" i="10"/>
  <c r="S5" i="10"/>
  <c r="H50" i="10"/>
  <c r="AS22" i="10"/>
  <c r="AF7" i="10"/>
  <c r="W23" i="10"/>
  <c r="E32" i="10"/>
  <c r="AE44" i="10"/>
  <c r="AS42" i="10"/>
  <c r="Y14" i="10"/>
  <c r="BD9" i="10"/>
  <c r="W1" i="10"/>
  <c r="AO58" i="10"/>
  <c r="BR33" i="10"/>
  <c r="AO7" i="10"/>
  <c r="T47" i="10"/>
  <c r="AK19" i="10"/>
  <c r="AT35" i="10"/>
  <c r="BD6" i="10"/>
  <c r="AE8" i="10"/>
  <c r="P42" i="10"/>
  <c r="G52" i="10"/>
  <c r="N20" i="10"/>
  <c r="BK40" i="10"/>
  <c r="O6" i="10"/>
  <c r="Z43" i="10"/>
  <c r="BI58" i="10"/>
  <c r="BI26" i="10"/>
  <c r="BP21" i="10"/>
  <c r="O44" i="10"/>
  <c r="BD58" i="10"/>
  <c r="V26" i="10"/>
  <c r="BM50" i="10"/>
  <c r="AP53" i="10"/>
  <c r="BA43" i="10"/>
  <c r="AW3" i="10"/>
  <c r="Z51" i="10"/>
  <c r="R46" i="10"/>
  <c r="AN29" i="10"/>
  <c r="I38" i="10"/>
  <c r="AD3" i="10"/>
  <c r="AQ9" i="10"/>
  <c r="AM38" i="10"/>
  <c r="U24" i="10"/>
  <c r="BG49" i="10"/>
  <c r="AT8" i="10"/>
  <c r="P14" i="10"/>
  <c r="X23" i="10"/>
  <c r="BQ8" i="10"/>
  <c r="D18" i="10"/>
  <c r="S22" i="10"/>
  <c r="R47" i="10"/>
  <c r="AN49" i="10"/>
  <c r="AT1" i="10"/>
  <c r="AK43" i="10"/>
  <c r="AR60" i="10"/>
  <c r="BB46" i="10"/>
  <c r="H3" i="10"/>
  <c r="B14" i="10"/>
  <c r="W10" i="10"/>
  <c r="AU20" i="10"/>
  <c r="P26" i="10"/>
  <c r="BQ39" i="10"/>
  <c r="AB22" i="10"/>
  <c r="AN22" i="10"/>
  <c r="AE15" i="10"/>
  <c r="F47" i="10"/>
  <c r="G9" i="10"/>
  <c r="I44" i="10"/>
  <c r="AK23" i="10"/>
  <c r="L46" i="10"/>
  <c r="Z49" i="10"/>
  <c r="AO59" i="10"/>
  <c r="AJ3" i="10"/>
  <c r="J59" i="10"/>
  <c r="AC59" i="10"/>
  <c r="S36" i="10"/>
  <c r="AZ1" i="10"/>
  <c r="AF12" i="10"/>
  <c r="AV8" i="10"/>
  <c r="BK32" i="10"/>
  <c r="AU24" i="10"/>
  <c r="AG21" i="10"/>
  <c r="BN51" i="10"/>
  <c r="G59" i="10"/>
  <c r="W58" i="10"/>
  <c r="BN4" i="10"/>
  <c r="AW43" i="10"/>
  <c r="U10" i="10"/>
  <c r="N47" i="10"/>
  <c r="I13" i="10"/>
  <c r="Y38" i="10"/>
  <c r="L21" i="10"/>
  <c r="BD60" i="10"/>
  <c r="AL41" i="10"/>
  <c r="AI48" i="10"/>
  <c r="AL53" i="10"/>
  <c r="BN49" i="10"/>
  <c r="BG35" i="10"/>
  <c r="AD49" i="10"/>
  <c r="AZ17" i="10"/>
  <c r="AX4" i="10"/>
  <c r="BL26" i="10"/>
  <c r="U19" i="10"/>
  <c r="U14" i="10"/>
  <c r="I48" i="10"/>
  <c r="AN43" i="10"/>
  <c r="AA4" i="10"/>
  <c r="AC10" i="10"/>
  <c r="BI39" i="10"/>
  <c r="R9" i="10"/>
  <c r="AE13" i="10"/>
  <c r="AM32" i="10"/>
  <c r="U23" i="10"/>
  <c r="AM6" i="10"/>
  <c r="P17" i="10"/>
  <c r="C17" i="10"/>
  <c r="AO51" i="10"/>
  <c r="BL58" i="10"/>
  <c r="A58" i="10"/>
  <c r="BL43" i="10"/>
  <c r="AH39" i="10"/>
  <c r="F33" i="10"/>
  <c r="AY15" i="10"/>
  <c r="K11" i="10"/>
  <c r="AO31" i="10"/>
  <c r="BD25" i="10"/>
  <c r="AJ22" i="10"/>
  <c r="F48" i="10"/>
  <c r="AA18" i="10"/>
  <c r="AN19" i="10"/>
  <c r="BO34" i="10"/>
  <c r="BC5" i="10"/>
  <c r="AE12" i="10"/>
  <c r="BE59" i="10"/>
  <c r="P2" i="10"/>
  <c r="B13" i="10"/>
  <c r="X37" i="10"/>
  <c r="AG58" i="10"/>
  <c r="M26" i="10"/>
  <c r="AI10" i="10"/>
  <c r="W11" i="10"/>
  <c r="BC28" i="10"/>
  <c r="D13" i="10"/>
  <c r="F54" i="10"/>
  <c r="BI3" i="10"/>
  <c r="K44" i="10"/>
  <c r="BI38" i="10"/>
  <c r="BJ59" i="10"/>
  <c r="AZ58" i="10"/>
  <c r="O20" i="10"/>
  <c r="V27" i="10"/>
  <c r="AR23" i="10"/>
  <c r="AF55" i="10"/>
  <c r="BR19" i="10"/>
  <c r="Y44" i="10"/>
  <c r="AA54" i="10"/>
  <c r="M33" i="10"/>
  <c r="H32" i="10"/>
  <c r="BB52" i="10"/>
  <c r="P18" i="10"/>
  <c r="U7" i="10"/>
  <c r="AF26" i="10"/>
  <c r="BL60" i="10"/>
  <c r="AA37" i="10"/>
  <c r="AW7" i="10"/>
  <c r="Q22" i="10"/>
  <c r="AZ45" i="10"/>
  <c r="AP14" i="10"/>
  <c r="AO22" i="10"/>
  <c r="AH3" i="10"/>
  <c r="BE16" i="10"/>
  <c r="X33" i="10"/>
  <c r="E29" i="10"/>
  <c r="Y34" i="10"/>
  <c r="L51" i="10"/>
  <c r="BM44" i="10"/>
  <c r="BM48" i="10"/>
  <c r="AC14" i="10"/>
  <c r="BR38" i="10"/>
  <c r="AU40" i="10"/>
  <c r="BK47" i="10"/>
  <c r="BO32" i="10"/>
  <c r="BG56" i="10"/>
  <c r="T19" i="10"/>
  <c r="N50" i="10"/>
  <c r="Z1" i="10"/>
  <c r="N28" i="10"/>
  <c r="AM36" i="10"/>
  <c r="Z7" i="10"/>
  <c r="BJ40" i="10"/>
  <c r="O14" i="10"/>
  <c r="BE12" i="10"/>
  <c r="BR55" i="10"/>
  <c r="AR13" i="10"/>
  <c r="AB3" i="10"/>
  <c r="AR8" i="10"/>
  <c r="AZ33" i="10"/>
  <c r="BF56" i="10"/>
  <c r="O17" i="10"/>
  <c r="BC35" i="10"/>
  <c r="BL16" i="10"/>
  <c r="BH5" i="10"/>
  <c r="BA48" i="10"/>
  <c r="V4" i="10"/>
  <c r="AL4" i="10"/>
  <c r="V8" i="10"/>
  <c r="AL38" i="10"/>
  <c r="Z60" i="10"/>
  <c r="AW58" i="10"/>
  <c r="M17" i="10"/>
  <c r="AI17" i="10"/>
  <c r="BC51" i="10"/>
  <c r="J48" i="10"/>
  <c r="AJ24" i="10"/>
  <c r="Y31" i="10"/>
  <c r="Y39" i="10"/>
  <c r="AH42" i="10"/>
  <c r="BR48" i="10"/>
  <c r="AJ33" i="10"/>
  <c r="AI38" i="10"/>
  <c r="BJ43" i="10"/>
  <c r="BG42" i="10"/>
  <c r="BA22" i="10"/>
  <c r="BD15" i="10"/>
  <c r="BM40" i="10"/>
  <c r="O27" i="10"/>
  <c r="AT39" i="10"/>
  <c r="X27" i="10"/>
  <c r="S15" i="10"/>
  <c r="N26" i="10"/>
  <c r="Q52" i="10"/>
  <c r="M34" i="10"/>
  <c r="M1" i="10"/>
  <c r="N48" i="10"/>
  <c r="W15" i="10"/>
  <c r="R42" i="10"/>
  <c r="AI42" i="10"/>
  <c r="AR3" i="10"/>
  <c r="K7" i="10"/>
  <c r="W48" i="10"/>
  <c r="AS7" i="10"/>
  <c r="M24" i="10"/>
  <c r="AO4" i="10"/>
  <c r="Z27" i="10"/>
  <c r="Z26" i="10"/>
  <c r="X20" i="10"/>
  <c r="AL49" i="10"/>
  <c r="AQ24" i="10"/>
  <c r="S41" i="10"/>
  <c r="AJ58" i="10"/>
  <c r="AM43" i="10"/>
  <c r="AQ51" i="10"/>
  <c r="AS23" i="10"/>
  <c r="BQ25" i="10"/>
  <c r="U15" i="10"/>
  <c r="P24" i="10"/>
  <c r="X35" i="10"/>
  <c r="R29" i="10"/>
  <c r="H49" i="10"/>
  <c r="BE54" i="10"/>
  <c r="BB25" i="10"/>
  <c r="BF51" i="10"/>
  <c r="F58" i="10"/>
  <c r="AF19" i="10"/>
  <c r="T48" i="10"/>
  <c r="AI28" i="10"/>
  <c r="J6" i="10"/>
  <c r="BD35" i="10"/>
  <c r="AF43" i="10"/>
  <c r="BO55" i="10"/>
  <c r="BQ20" i="10"/>
  <c r="AI13" i="10"/>
  <c r="AY11" i="10"/>
  <c r="AT38" i="10"/>
  <c r="AD31" i="10"/>
  <c r="AU18" i="10"/>
  <c r="AJ16" i="10"/>
  <c r="Q9" i="10"/>
  <c r="Z19" i="10"/>
  <c r="AH4" i="10"/>
  <c r="Q54" i="10"/>
  <c r="AD15" i="10"/>
  <c r="R44" i="10"/>
  <c r="AW33" i="10"/>
  <c r="BH41" i="10"/>
  <c r="BO51" i="10"/>
  <c r="AP55" i="10"/>
  <c r="D1" i="10"/>
  <c r="AL22" i="10"/>
  <c r="AP21" i="10"/>
  <c r="AM29" i="10"/>
  <c r="G46" i="10"/>
  <c r="H35" i="10"/>
  <c r="BE42" i="10"/>
  <c r="BZ13" i="10"/>
  <c r="Z2" i="10"/>
  <c r="AK56" i="10"/>
  <c r="T3" i="10"/>
  <c r="BB41" i="10"/>
  <c r="BR45" i="10"/>
  <c r="M48" i="10"/>
  <c r="BA7" i="10"/>
  <c r="AN27" i="10"/>
  <c r="AJ27" i="10"/>
  <c r="BB60" i="10"/>
  <c r="I59" i="10"/>
  <c r="AH2" i="10"/>
  <c r="T37" i="10"/>
  <c r="AC53" i="10"/>
  <c r="BI32" i="10"/>
  <c r="BB14" i="10"/>
  <c r="BQ36" i="10"/>
  <c r="AE48" i="10"/>
  <c r="BD12" i="10"/>
  <c r="AU60" i="10"/>
  <c r="Q21" i="10"/>
  <c r="BJ35" i="10"/>
  <c r="F49" i="10"/>
  <c r="AE7" i="10"/>
  <c r="AC43" i="10"/>
  <c r="C52" i="10"/>
  <c r="AE54" i="10"/>
  <c r="BC16" i="10"/>
  <c r="K53" i="10"/>
  <c r="Z14" i="10"/>
  <c r="AF56" i="10"/>
  <c r="AX53" i="10"/>
  <c r="AT9" i="10"/>
  <c r="AM59" i="10"/>
  <c r="U28" i="10"/>
  <c r="BR17" i="10"/>
  <c r="AI20" i="10"/>
  <c r="BC40" i="10"/>
  <c r="Q29" i="10"/>
  <c r="AM17" i="10"/>
  <c r="BF22" i="10"/>
  <c r="AQ52" i="10"/>
  <c r="Y22" i="10"/>
  <c r="G55" i="10"/>
  <c r="X8" i="10"/>
  <c r="AI23" i="10"/>
  <c r="BE44" i="10"/>
  <c r="AY22" i="10"/>
  <c r="W21" i="10"/>
  <c r="BD13" i="10"/>
  <c r="U42" i="10"/>
  <c r="V16" i="10"/>
  <c r="AP34" i="10"/>
  <c r="AD56" i="10"/>
  <c r="AQ35" i="10"/>
  <c r="AN55" i="10"/>
  <c r="AM58" i="10"/>
  <c r="AW9" i="10"/>
  <c r="BP53" i="10"/>
  <c r="BE9" i="10"/>
  <c r="AH5" i="10"/>
  <c r="X55" i="10"/>
  <c r="AH56" i="10"/>
  <c r="BE14" i="10"/>
  <c r="O22" i="10"/>
  <c r="H19" i="10"/>
  <c r="AB23" i="10"/>
  <c r="BC12" i="10"/>
  <c r="O16" i="10"/>
  <c r="AE2" i="10"/>
  <c r="AW60" i="10"/>
  <c r="F1" i="10"/>
  <c r="AY17" i="10"/>
  <c r="E13" i="10"/>
  <c r="S10" i="10"/>
  <c r="BF59" i="10"/>
  <c r="BN27" i="10"/>
  <c r="AF39" i="10"/>
  <c r="AN10" i="10"/>
  <c r="Z42" i="10"/>
  <c r="AR9" i="10"/>
  <c r="F9" i="10"/>
  <c r="AI52" i="10"/>
  <c r="BO25" i="10"/>
  <c r="X39" i="10"/>
  <c r="C16" i="10"/>
  <c r="AS4" i="10"/>
  <c r="AP44" i="10"/>
  <c r="AM21" i="10"/>
  <c r="R11" i="10"/>
  <c r="U8" i="10"/>
  <c r="U46" i="10"/>
  <c r="AA3" i="10"/>
  <c r="BB3" i="10"/>
  <c r="C39" i="10"/>
  <c r="BA31" i="10"/>
  <c r="C45" i="10"/>
  <c r="AP60" i="10"/>
  <c r="AE18" i="10"/>
  <c r="AB42" i="10"/>
  <c r="AZ31" i="10"/>
  <c r="T53" i="10"/>
  <c r="T1" i="10"/>
  <c r="AH37" i="10"/>
  <c r="C22" i="10"/>
  <c r="AK11" i="10"/>
  <c r="AN50" i="10"/>
  <c r="BN56" i="10"/>
  <c r="Y13" i="10"/>
  <c r="R39" i="10"/>
  <c r="BN18" i="10"/>
  <c r="AK26" i="10"/>
  <c r="A46" i="10"/>
  <c r="Z18" i="10"/>
  <c r="AS41" i="10"/>
  <c r="E19" i="10"/>
  <c r="S55" i="10"/>
  <c r="L59" i="10"/>
  <c r="L8" i="10"/>
  <c r="AS9" i="10"/>
  <c r="Z37" i="10"/>
  <c r="I26" i="10"/>
  <c r="AQ55" i="10"/>
  <c r="H22" i="10"/>
  <c r="AO46" i="10"/>
  <c r="Q26" i="10"/>
  <c r="Q53" i="10"/>
  <c r="AD42" i="10"/>
  <c r="AV44" i="10"/>
  <c r="G35" i="10"/>
  <c r="D12" i="10"/>
  <c r="BG19" i="10"/>
  <c r="T49" i="10"/>
  <c r="AY30" i="10"/>
  <c r="BC2" i="10"/>
  <c r="E24" i="10"/>
  <c r="BE49" i="10"/>
  <c r="AI18" i="10"/>
  <c r="BO38" i="10"/>
  <c r="BM24" i="10"/>
  <c r="A55" i="10"/>
  <c r="AF14" i="10"/>
  <c r="AF21" i="10"/>
  <c r="I36" i="10"/>
  <c r="AG54" i="10"/>
  <c r="AC8" i="10"/>
  <c r="J19" i="10"/>
  <c r="AA32" i="10"/>
  <c r="J47" i="10"/>
  <c r="AK54" i="10"/>
  <c r="BG24" i="10"/>
  <c r="AX55" i="10"/>
  <c r="AV6" i="10"/>
  <c r="BC14" i="10"/>
  <c r="W37" i="10"/>
  <c r="BF10" i="10"/>
  <c r="T14" i="10"/>
  <c r="C15" i="10"/>
  <c r="AR20" i="10"/>
  <c r="BL34" i="10"/>
  <c r="BM29" i="10"/>
  <c r="BI12" i="10"/>
  <c r="V1" i="10"/>
  <c r="BQ27" i="10"/>
  <c r="BO42" i="10"/>
  <c r="AY40" i="10"/>
  <c r="BJ12" i="10"/>
  <c r="AI26" i="10"/>
  <c r="R58" i="10"/>
  <c r="BJ60" i="10"/>
  <c r="E44" i="10"/>
  <c r="AK40" i="10"/>
  <c r="AR16" i="10"/>
  <c r="AQ38" i="10"/>
  <c r="Q18" i="10"/>
  <c r="BI41" i="10"/>
  <c r="AK32" i="10"/>
  <c r="T58" i="10"/>
  <c r="E16" i="10"/>
  <c r="V25" i="10"/>
  <c r="BK4" i="10"/>
  <c r="AX48" i="10"/>
  <c r="BN31" i="10"/>
  <c r="BI56" i="10"/>
  <c r="BF27" i="10"/>
  <c r="BD8" i="10"/>
  <c r="Y11" i="10"/>
  <c r="AU36" i="10"/>
  <c r="U1" i="10"/>
  <c r="BG51" i="10"/>
  <c r="BO9" i="10"/>
  <c r="Y25" i="10"/>
  <c r="F56" i="10"/>
  <c r="BB13" i="10"/>
  <c r="AM5" i="10"/>
  <c r="H29" i="10"/>
  <c r="AL32" i="10"/>
  <c r="AL21" i="10"/>
  <c r="V15" i="10"/>
  <c r="T50" i="10"/>
  <c r="Q34" i="10"/>
  <c r="BA9" i="10"/>
  <c r="AD19" i="10"/>
  <c r="AV23" i="10"/>
  <c r="K2" i="10"/>
  <c r="Y58" i="10"/>
  <c r="BB16" i="10"/>
  <c r="X43" i="10"/>
  <c r="AZ11" i="10"/>
  <c r="X41" i="10"/>
  <c r="N16" i="10"/>
  <c r="G53" i="10"/>
  <c r="AD46" i="10"/>
  <c r="AX49" i="10"/>
  <c r="BP28" i="10"/>
  <c r="X13" i="10"/>
  <c r="V11" i="10"/>
  <c r="G33" i="10"/>
  <c r="U11" i="10"/>
  <c r="AK36" i="10"/>
  <c r="G18" i="10"/>
  <c r="BK2" i="10"/>
  <c r="AT26" i="10"/>
  <c r="AA41" i="10"/>
  <c r="AV3" i="10"/>
  <c r="AP10" i="10"/>
  <c r="BA44" i="10"/>
  <c r="AN5" i="10"/>
  <c r="AD2" i="10"/>
  <c r="BF37" i="10"/>
  <c r="AP42" i="10"/>
  <c r="X52" i="10"/>
  <c r="O33" i="10"/>
  <c r="X2" i="10"/>
  <c r="CA9" i="10"/>
  <c r="F50" i="10"/>
  <c r="BB32" i="10"/>
  <c r="L22" i="10"/>
  <c r="AF29" i="10"/>
  <c r="S59" i="10"/>
  <c r="U2" i="10"/>
  <c r="BP32" i="10"/>
  <c r="M47" i="10"/>
  <c r="AB7" i="10"/>
  <c r="BC60" i="10"/>
  <c r="N13" i="10"/>
  <c r="O24" i="10"/>
  <c r="BC49" i="10"/>
  <c r="BC29" i="10"/>
  <c r="AO36" i="10"/>
  <c r="BR34" i="10"/>
  <c r="AU2" i="10"/>
  <c r="BD2" i="10"/>
  <c r="AO39" i="10"/>
  <c r="P41" i="10"/>
  <c r="I20" i="10"/>
  <c r="AM24" i="10"/>
  <c r="A14" i="10"/>
  <c r="BN2" i="10"/>
  <c r="I30" i="10"/>
  <c r="AK44" i="10"/>
  <c r="L44" i="10"/>
  <c r="BM58" i="10"/>
  <c r="AM35" i="10"/>
  <c r="AE33" i="10"/>
  <c r="I45" i="10"/>
  <c r="M60" i="10"/>
  <c r="AQ23" i="10"/>
  <c r="AN32" i="10"/>
  <c r="AA1" i="10"/>
  <c r="BE45" i="10"/>
  <c r="AY20" i="10"/>
  <c r="AB2" i="10"/>
  <c r="AQ49" i="10"/>
  <c r="B16" i="10"/>
  <c r="AW2" i="10"/>
  <c r="X59" i="10"/>
  <c r="BN60" i="10"/>
  <c r="BI48" i="10"/>
  <c r="F39" i="10"/>
  <c r="R19" i="10"/>
  <c r="F46" i="10"/>
  <c r="AD10" i="10"/>
  <c r="BI29" i="10"/>
  <c r="W42" i="10"/>
  <c r="G54" i="10"/>
  <c r="B60" i="10"/>
  <c r="BH59" i="10"/>
  <c r="K24" i="10"/>
  <c r="P39" i="10"/>
  <c r="J14" i="10"/>
  <c r="AW24" i="10"/>
  <c r="Y45" i="10"/>
  <c r="AB28" i="10"/>
  <c r="AK34" i="10"/>
  <c r="BH51" i="10"/>
  <c r="V18" i="10"/>
  <c r="S4" i="10"/>
  <c r="E35" i="10"/>
  <c r="AH10" i="10"/>
  <c r="AQ44" i="10"/>
  <c r="E55" i="10"/>
  <c r="AP37" i="10"/>
  <c r="AX24" i="10"/>
  <c r="BA38" i="10"/>
  <c r="BC55" i="10"/>
  <c r="S16" i="10"/>
  <c r="R21" i="10"/>
  <c r="BN16" i="10"/>
  <c r="M22" i="10"/>
  <c r="I51" i="10"/>
  <c r="AF35" i="10"/>
  <c r="AJ35" i="10"/>
  <c r="D50" i="10"/>
  <c r="L23" i="10"/>
  <c r="AF53" i="10"/>
  <c r="K38" i="10"/>
  <c r="AY28" i="10"/>
  <c r="C24" i="10"/>
  <c r="BN34" i="10"/>
  <c r="K58" i="10"/>
  <c r="I41" i="10"/>
  <c r="AR43" i="10"/>
  <c r="BE53" i="10"/>
  <c r="AV12" i="10"/>
  <c r="AD5" i="10"/>
  <c r="Y6" i="10"/>
  <c r="J4" i="10"/>
  <c r="J33" i="10"/>
  <c r="AE52" i="10"/>
  <c r="AD43" i="10"/>
  <c r="AM34" i="10"/>
  <c r="AS25" i="10"/>
  <c r="BO12" i="10"/>
  <c r="W35" i="10"/>
  <c r="D24" i="10"/>
  <c r="BF42" i="10"/>
  <c r="X21" i="10"/>
  <c r="AD28" i="10"/>
  <c r="AL1" i="10"/>
  <c r="AZ59" i="10"/>
  <c r="R8" i="10"/>
  <c r="AQ3" i="10"/>
  <c r="AF45" i="10"/>
  <c r="AW54" i="10"/>
  <c r="S50" i="10"/>
  <c r="AD41" i="10"/>
  <c r="L1" i="10"/>
  <c r="A52" i="10"/>
  <c r="AX43" i="10"/>
  <c r="AA60" i="10"/>
  <c r="V38" i="10"/>
  <c r="BP56" i="10"/>
  <c r="AL44" i="10"/>
  <c r="M38" i="10"/>
  <c r="D39" i="10"/>
  <c r="K41" i="10"/>
  <c r="K47" i="10"/>
  <c r="F52" i="10"/>
  <c r="AX34" i="10"/>
  <c r="AN7" i="10"/>
  <c r="Q48" i="10"/>
  <c r="AS32" i="10"/>
  <c r="N38" i="10"/>
  <c r="D49" i="10"/>
  <c r="C38" i="10"/>
  <c r="BH48" i="10"/>
  <c r="N37" i="10"/>
  <c r="AS43" i="10"/>
  <c r="AP8" i="10"/>
  <c r="K15" i="10"/>
  <c r="G16" i="10"/>
  <c r="E11" i="10"/>
  <c r="BR26" i="10"/>
  <c r="T59" i="10"/>
  <c r="BO48" i="10"/>
  <c r="A3" i="10"/>
  <c r="AW13" i="10"/>
  <c r="BE27" i="10"/>
  <c r="AD60" i="10"/>
  <c r="BD21" i="10"/>
  <c r="D53" i="10"/>
  <c r="AI49" i="10"/>
  <c r="AK17" i="10"/>
  <c r="AT2" i="10"/>
  <c r="BJ45" i="10"/>
  <c r="BJ58" i="10"/>
  <c r="AE51" i="10"/>
  <c r="AM39" i="10"/>
  <c r="AB59" i="10"/>
  <c r="AM15" i="10"/>
  <c r="BB7" i="10"/>
  <c r="BE29" i="10"/>
  <c r="AH30" i="10"/>
  <c r="AM41" i="10"/>
  <c r="BI4" i="10"/>
  <c r="BL15" i="10"/>
  <c r="AW26" i="10"/>
  <c r="AP39" i="10"/>
  <c r="Y8" i="10"/>
  <c r="BI47" i="10"/>
  <c r="M10" i="10"/>
  <c r="P5" i="10"/>
  <c r="BE23" i="10"/>
  <c r="M12" i="10"/>
  <c r="AA36" i="10"/>
  <c r="AA49" i="10"/>
  <c r="AS55" i="10"/>
  <c r="I32" i="10"/>
  <c r="R48" i="10"/>
  <c r="AB16" i="10"/>
  <c r="AI35" i="10"/>
  <c r="BI18" i="10"/>
  <c r="AO45" i="10"/>
  <c r="AZ23" i="10"/>
  <c r="Z23" i="10"/>
  <c r="AC15" i="10"/>
  <c r="AX52" i="10"/>
  <c r="AZ60" i="10"/>
  <c r="BP19" i="10"/>
  <c r="Q59" i="10"/>
  <c r="AI55" i="10"/>
  <c r="H44" i="10"/>
  <c r="Q36" i="10"/>
  <c r="AT17" i="10"/>
  <c r="G12" i="10"/>
  <c r="BH39" i="10"/>
  <c r="AR31" i="10"/>
  <c r="BG43" i="10"/>
  <c r="AM25" i="10"/>
  <c r="BM2" i="10"/>
  <c r="AT56" i="10"/>
  <c r="AI8" i="10"/>
  <c r="Q4" i="10"/>
  <c r="BM20" i="10"/>
  <c r="BN15" i="10"/>
  <c r="BP8" i="10"/>
  <c r="AO33" i="10"/>
  <c r="BO4" i="10"/>
  <c r="V19" i="10"/>
  <c r="M56" i="10"/>
  <c r="BH40" i="10"/>
  <c r="BK22" i="10"/>
  <c r="B21" i="10"/>
  <c r="AH50" i="10"/>
  <c r="AG22" i="10"/>
  <c r="G36" i="10"/>
  <c r="AS48" i="10"/>
  <c r="A41" i="10"/>
  <c r="G44" i="10"/>
  <c r="BN20" i="10"/>
  <c r="AD54" i="10"/>
  <c r="AL52" i="10"/>
  <c r="AH19" i="10"/>
  <c r="AM23" i="10"/>
  <c r="AZ6" i="10"/>
  <c r="AA33" i="10"/>
  <c r="AH46" i="10"/>
  <c r="BM17" i="10"/>
  <c r="AA2" i="10"/>
  <c r="AZ46" i="10"/>
  <c r="S35" i="10"/>
  <c r="BJ34" i="10"/>
  <c r="AG5" i="10"/>
  <c r="AA16" i="10"/>
  <c r="Q43" i="10"/>
  <c r="AM56" i="10"/>
  <c r="BQ26" i="10"/>
  <c r="X14" i="10"/>
  <c r="E46" i="10"/>
  <c r="BR40" i="10"/>
  <c r="AI33" i="10"/>
  <c r="AM48" i="10"/>
  <c r="AT40" i="10"/>
  <c r="Z55" i="10"/>
  <c r="AP13" i="10"/>
  <c r="I53" i="10"/>
  <c r="BL31" i="10"/>
  <c r="E30" i="10"/>
  <c r="BL23" i="10"/>
  <c r="AI7" i="10"/>
  <c r="AA6" i="10"/>
  <c r="AR29" i="10"/>
  <c r="O59" i="10"/>
  <c r="AX5" i="10"/>
  <c r="BH1" i="10"/>
  <c r="AV49" i="10"/>
  <c r="H13" i="10"/>
  <c r="AY39" i="10"/>
  <c r="BP41" i="10"/>
  <c r="AC36" i="10"/>
  <c r="BF50" i="10"/>
  <c r="M30" i="10"/>
  <c r="BB27" i="10"/>
  <c r="AF24" i="10"/>
  <c r="AM18" i="10"/>
  <c r="Y60" i="10"/>
  <c r="BH10" i="10"/>
  <c r="G37" i="10"/>
  <c r="U40" i="10"/>
  <c r="V28" i="10"/>
  <c r="AN42" i="10"/>
  <c r="BM42" i="10"/>
  <c r="Q17" i="10"/>
  <c r="BA47" i="10"/>
  <c r="N12" i="10"/>
  <c r="AI53" i="10"/>
  <c r="U26" i="10"/>
  <c r="AI24" i="10"/>
  <c r="BA24" i="10"/>
  <c r="O15" i="10"/>
  <c r="BD33" i="10"/>
  <c r="BO27" i="10"/>
  <c r="AN36" i="10"/>
  <c r="BI1" i="10"/>
  <c r="C18" i="10"/>
  <c r="AZ15" i="10"/>
  <c r="AI12" i="10"/>
  <c r="BE4" i="10"/>
  <c r="A15" i="10"/>
  <c r="S12" i="10"/>
  <c r="BI5" i="10"/>
  <c r="U38" i="10"/>
  <c r="AK55" i="10"/>
  <c r="AP49" i="10"/>
  <c r="BR32" i="10"/>
  <c r="BN14" i="10"/>
  <c r="BG1" i="10"/>
  <c r="AJ8" i="10"/>
  <c r="AU9" i="10"/>
  <c r="AM9" i="10"/>
  <c r="W13" i="10"/>
  <c r="A26" i="10"/>
  <c r="BB21" i="10"/>
  <c r="AT43" i="10"/>
  <c r="Q49" i="10"/>
  <c r="AT47" i="10"/>
  <c r="AU8" i="10"/>
  <c r="AB17" i="10"/>
  <c r="S60" i="10"/>
  <c r="R51" i="10"/>
  <c r="AP47" i="10"/>
  <c r="R36" i="10"/>
  <c r="Q20" i="10"/>
  <c r="AH24" i="10"/>
  <c r="O55" i="10"/>
  <c r="N6" i="10"/>
  <c r="N5" i="10"/>
  <c r="L6" i="10"/>
  <c r="BG5" i="10"/>
  <c r="BA14" i="10"/>
  <c r="AL51" i="10"/>
  <c r="AP50" i="10"/>
  <c r="E12" i="10"/>
  <c r="BO1" i="10"/>
  <c r="AZ38" i="10"/>
  <c r="AF13" i="10"/>
  <c r="AG48" i="10"/>
  <c r="G30" i="10"/>
  <c r="F12" i="10"/>
  <c r="AA48" i="10"/>
  <c r="AE3" i="10"/>
  <c r="L42" i="10"/>
  <c r="Q24" i="10"/>
  <c r="R24" i="10"/>
  <c r="E9" i="10"/>
  <c r="AO49" i="10"/>
  <c r="BK37" i="10"/>
  <c r="BG10" i="10"/>
  <c r="I34" i="10"/>
  <c r="L54" i="10"/>
  <c r="AR12" i="10"/>
  <c r="BR8" i="10"/>
  <c r="N25" i="10"/>
  <c r="AL9" i="10"/>
  <c r="M36" i="10"/>
  <c r="P45" i="10"/>
  <c r="AV30" i="10"/>
  <c r="AJ56" i="10"/>
  <c r="C23" i="10"/>
  <c r="AU3" i="10"/>
  <c r="D37" i="10"/>
  <c r="E39" i="10"/>
  <c r="BA20" i="10"/>
  <c r="AU54" i="10"/>
  <c r="AZ48" i="10"/>
  <c r="G22" i="10"/>
  <c r="AX60" i="10"/>
  <c r="AC33" i="10"/>
  <c r="BP27" i="10"/>
  <c r="U13" i="10"/>
  <c r="W14" i="10"/>
  <c r="BE58" i="10"/>
  <c r="BM46" i="10"/>
  <c r="E31" i="10"/>
  <c r="BG18" i="10"/>
  <c r="BN19" i="10"/>
  <c r="U44" i="10"/>
  <c r="AP19" i="10"/>
  <c r="AB8" i="10"/>
  <c r="P28" i="10"/>
  <c r="BC31" i="10"/>
  <c r="BC17" i="10"/>
  <c r="AF4" i="10"/>
  <c r="AA40" i="10"/>
  <c r="E41" i="10"/>
  <c r="AY14" i="10"/>
  <c r="AY52" i="10"/>
  <c r="AG43" i="10"/>
  <c r="AT49" i="10"/>
  <c r="X17" i="10"/>
  <c r="G11" i="10"/>
  <c r="K60" i="10"/>
  <c r="T26" i="10"/>
  <c r="AR2" i="10"/>
  <c r="X40" i="10"/>
  <c r="AQ8" i="10"/>
  <c r="BF33" i="10"/>
  <c r="AG19" i="10"/>
  <c r="L15" i="10"/>
  <c r="AU23" i="10"/>
  <c r="BO15" i="10"/>
  <c r="AA58" i="10"/>
  <c r="BA41" i="10"/>
  <c r="C36" i="10"/>
  <c r="S44" i="10"/>
  <c r="AK7" i="10"/>
  <c r="C14" i="10"/>
  <c r="BM1" i="10"/>
  <c r="AO5" i="10"/>
  <c r="B58" i="10"/>
  <c r="AW12" i="10"/>
  <c r="AY32" i="10"/>
  <c r="Z21" i="10"/>
  <c r="Z34" i="10"/>
  <c r="AN14" i="10"/>
  <c r="BD26" i="10"/>
  <c r="BL55" i="10"/>
  <c r="J18" i="10"/>
  <c r="Q40" i="10"/>
  <c r="E58" i="10"/>
  <c r="U20" i="10"/>
  <c r="BD46" i="10"/>
  <c r="BH21" i="10"/>
  <c r="AG37" i="10"/>
  <c r="BK20" i="10"/>
  <c r="BQ2" i="10"/>
  <c r="AQ22" i="10"/>
  <c r="E20" i="10"/>
  <c r="BL36" i="10"/>
  <c r="L10" i="10"/>
  <c r="BC15" i="10"/>
  <c r="AL26" i="10"/>
  <c r="BO47" i="10"/>
  <c r="A19" i="10"/>
  <c r="BF35" i="10"/>
  <c r="AR50" i="10"/>
  <c r="BD56" i="10"/>
  <c r="J56" i="10"/>
  <c r="AC29" i="10"/>
  <c r="O25" i="10"/>
  <c r="BP50" i="10"/>
  <c r="BA45" i="10"/>
  <c r="BK7" i="10"/>
  <c r="AW40" i="10"/>
  <c r="D55" i="10"/>
  <c r="W39" i="10"/>
  <c r="J27" i="10"/>
  <c r="AE58" i="10"/>
  <c r="AI6" i="10"/>
  <c r="AO21" i="10"/>
  <c r="N54" i="10"/>
  <c r="AE28" i="10"/>
  <c r="J32" i="10"/>
  <c r="Y33" i="10"/>
  <c r="BN3" i="10"/>
  <c r="B24" i="10"/>
  <c r="AE21" i="10"/>
  <c r="H1" i="10"/>
  <c r="AZ41" i="10"/>
  <c r="BG37" i="10"/>
  <c r="T54" i="10"/>
  <c r="BE15" i="10"/>
  <c r="V37" i="10"/>
  <c r="AB34" i="10"/>
  <c r="O5" i="10"/>
  <c r="BQ16" i="10"/>
  <c r="O58" i="10"/>
  <c r="AD23" i="10"/>
  <c r="AF5" i="10"/>
  <c r="BE47" i="10"/>
  <c r="O32" i="10"/>
  <c r="AS49" i="10"/>
  <c r="K55" i="10"/>
  <c r="BP42" i="10"/>
  <c r="AR25" i="10"/>
  <c r="AF36" i="10"/>
  <c r="AG11" i="10"/>
  <c r="BB6" i="10"/>
  <c r="G21" i="10"/>
  <c r="AD50" i="10"/>
  <c r="BE34" i="10"/>
  <c r="K25" i="10"/>
  <c r="Q19" i="10"/>
  <c r="G24" i="10"/>
  <c r="I16" i="10"/>
  <c r="BK34" i="10"/>
  <c r="AX22" i="10"/>
  <c r="AM42" i="10"/>
  <c r="E34" i="10"/>
  <c r="O19" i="10"/>
  <c r="AD47" i="10"/>
  <c r="BM47" i="10"/>
  <c r="AW25" i="10"/>
  <c r="H38" i="10"/>
  <c r="Q28" i="10"/>
  <c r="N34" i="10"/>
  <c r="AB48" i="10"/>
  <c r="BD38" i="10"/>
  <c r="AC17" i="10"/>
  <c r="AS27" i="10"/>
  <c r="K19" i="10"/>
  <c r="AX19" i="10"/>
  <c r="AI56" i="10"/>
  <c r="E42" i="10"/>
  <c r="AD9" i="10"/>
  <c r="AK20" i="10"/>
  <c r="O10" i="10"/>
  <c r="AB11" i="10"/>
  <c r="AR48" i="10"/>
  <c r="AM31" i="10"/>
  <c r="AH49" i="10"/>
  <c r="AK9" i="10"/>
  <c r="AV47" i="10"/>
  <c r="AH60" i="10"/>
  <c r="AB60" i="10"/>
  <c r="AB5" i="10"/>
  <c r="W22" i="10"/>
  <c r="G2" i="10"/>
  <c r="BG34" i="10"/>
  <c r="B20" i="10"/>
  <c r="AH59" i="10"/>
  <c r="AD53" i="10"/>
  <c r="AE16" i="10"/>
  <c r="E3" i="10"/>
  <c r="AO25" i="10"/>
  <c r="B19" i="10"/>
  <c r="BR49" i="10"/>
  <c r="O8" i="10"/>
  <c r="AW46" i="10"/>
  <c r="S42" i="10"/>
  <c r="C58" i="10"/>
  <c r="AF32" i="10"/>
  <c r="AJ17" i="10"/>
  <c r="U41" i="10"/>
  <c r="S11" i="10"/>
  <c r="AW59" i="10"/>
  <c r="M29" i="10"/>
  <c r="BA6" i="10"/>
  <c r="AV56" i="10"/>
  <c r="BB34" i="10"/>
  <c r="BD50" i="10"/>
  <c r="AQ30" i="10"/>
  <c r="AC28" i="10"/>
  <c r="AT32" i="10"/>
  <c r="BN30" i="10"/>
  <c r="BR10" i="10"/>
  <c r="M59" i="10"/>
  <c r="C21" i="10"/>
  <c r="F32" i="10"/>
  <c r="S7" i="10"/>
  <c r="N51" i="10"/>
  <c r="AF46" i="10"/>
  <c r="AD59" i="10"/>
  <c r="H24" i="10"/>
  <c r="I22" i="10"/>
  <c r="AN2" i="10"/>
  <c r="AN39" i="10"/>
  <c r="BH46" i="10"/>
  <c r="AR17" i="10"/>
  <c r="AT7" i="10"/>
  <c r="F29" i="10"/>
  <c r="AB49" i="10"/>
  <c r="AG42" i="10"/>
  <c r="G32" i="10"/>
  <c r="AF15" i="10"/>
  <c r="W29" i="10"/>
  <c r="AY41" i="10"/>
  <c r="N60" i="10"/>
  <c r="N29" i="10"/>
  <c r="AC39" i="10"/>
  <c r="E59" i="10"/>
  <c r="M11" i="10"/>
  <c r="AZ3" i="10"/>
  <c r="D3" i="10"/>
  <c r="BJ42" i="10"/>
  <c r="AV59" i="10"/>
  <c r="AA55" i="10"/>
  <c r="BL50" i="10"/>
  <c r="AA9" i="10"/>
  <c r="E14" i="10"/>
  <c r="BE39" i="10"/>
  <c r="AG33" i="10"/>
  <c r="BJ1" i="10"/>
  <c r="AP12" i="10"/>
  <c r="AG55" i="10"/>
  <c r="AX42" i="10"/>
  <c r="AV27" i="10"/>
  <c r="AJ43" i="10"/>
  <c r="I40" i="10"/>
  <c r="E60" i="10"/>
  <c r="AH23" i="10"/>
  <c r="BA52" i="10"/>
  <c r="O7" i="10"/>
  <c r="X16" i="10"/>
  <c r="T18" i="10"/>
  <c r="Y56" i="10"/>
  <c r="BH20" i="10"/>
  <c r="AL2" i="10"/>
  <c r="V59" i="10"/>
  <c r="C59" i="10"/>
  <c r="D9" i="10"/>
  <c r="AU28" i="10"/>
  <c r="R37" i="10"/>
  <c r="AA34" i="10"/>
  <c r="BQ24" i="10"/>
  <c r="AV31" i="10"/>
  <c r="AX23" i="10"/>
  <c r="X12" i="10"/>
  <c r="BG30" i="10"/>
  <c r="BA53" i="10"/>
  <c r="Q60" i="10"/>
  <c r="W38" i="10"/>
  <c r="Q23" i="10"/>
  <c r="BC27" i="10"/>
  <c r="AC48" i="10"/>
  <c r="F5" i="10"/>
  <c r="K12" i="10"/>
  <c r="AT13" i="10"/>
  <c r="M15" i="10"/>
  <c r="BK60" i="10"/>
  <c r="AN16" i="10"/>
  <c r="AL59" i="10"/>
  <c r="N44" i="10"/>
  <c r="AL23" i="10"/>
  <c r="AQ43" i="10"/>
  <c r="BE20" i="10"/>
  <c r="Q38" i="10"/>
  <c r="A48" i="10"/>
  <c r="BJ46" i="10"/>
  <c r="E37" i="10"/>
  <c r="K6" i="10"/>
  <c r="AR15" i="10"/>
  <c r="E45" i="10"/>
  <c r="BA49" i="10"/>
  <c r="Y51" i="10"/>
  <c r="AK50" i="10"/>
  <c r="BK59" i="10"/>
  <c r="E22" i="10"/>
  <c r="BM6" i="10"/>
  <c r="AM37" i="10"/>
  <c r="AN8" i="10"/>
  <c r="BB36" i="10"/>
  <c r="AZ43" i="10"/>
  <c r="BC50" i="10"/>
  <c r="AY50" i="10"/>
  <c r="BD53" i="10"/>
  <c r="AE23" i="10"/>
  <c r="AW49" i="10"/>
  <c r="BB38" i="10"/>
  <c r="S33" i="10"/>
  <c r="BG59" i="10"/>
  <c r="BO52" i="10"/>
  <c r="AY12" i="10"/>
  <c r="F35" i="10"/>
  <c r="BF26" i="10"/>
  <c r="G7" i="10"/>
  <c r="BC30" i="10"/>
  <c r="K21" i="10"/>
  <c r="AM10" i="10"/>
  <c r="BG22" i="10"/>
  <c r="AK6" i="10"/>
  <c r="BA56" i="10"/>
  <c r="K59" i="10"/>
  <c r="AB58" i="10"/>
  <c r="AI46" i="10"/>
  <c r="BQ45" i="10"/>
  <c r="AE45" i="10"/>
  <c r="AO13" i="10"/>
  <c r="J26" i="10"/>
  <c r="AP31" i="10"/>
  <c r="S49" i="10"/>
  <c r="P59" i="10"/>
  <c r="G43" i="10"/>
  <c r="AA25" i="10"/>
  <c r="AN38" i="10"/>
  <c r="L45" i="10"/>
  <c r="B55" i="10"/>
  <c r="I6" i="10"/>
  <c r="X18" i="10"/>
  <c r="U47" i="10"/>
  <c r="O39" i="10"/>
  <c r="AQ5" i="10"/>
  <c r="AF60" i="10"/>
  <c r="G13" i="10"/>
  <c r="AT42" i="10"/>
  <c r="AD24" i="10"/>
  <c r="X25" i="10"/>
  <c r="Y15" i="10"/>
  <c r="BM39" i="10"/>
  <c r="AG30" i="10"/>
  <c r="BR41" i="10"/>
  <c r="AU4" i="10"/>
  <c r="T8" i="10"/>
  <c r="AH45" i="10"/>
  <c r="AP16" i="10"/>
  <c r="AB32" i="10"/>
  <c r="AQ11" i="10"/>
  <c r="AN9" i="10"/>
  <c r="S6" i="10"/>
  <c r="B42" i="10"/>
  <c r="AG16" i="10"/>
  <c r="AV58" i="10"/>
  <c r="AJ46" i="10"/>
  <c r="AG6" i="10"/>
  <c r="W2" i="10"/>
  <c r="AZ42" i="10"/>
  <c r="AE26" i="10"/>
  <c r="V35" i="10"/>
  <c r="N53" i="10"/>
  <c r="BF34" i="10"/>
  <c r="R7" i="10"/>
  <c r="AB39" i="10"/>
  <c r="I31" i="10"/>
  <c r="AC49" i="10"/>
  <c r="BE31" i="10"/>
  <c r="J36" i="10"/>
  <c r="AS20" i="10"/>
  <c r="J13" i="10"/>
  <c r="L30" i="10"/>
  <c r="U32" i="10"/>
  <c r="BQ14" i="10"/>
  <c r="BM21" i="10"/>
  <c r="BB55" i="10"/>
  <c r="L36" i="10"/>
  <c r="AF2" i="10"/>
  <c r="BM33" i="10"/>
  <c r="S40" i="10"/>
  <c r="BJ32" i="10"/>
  <c r="AK22" i="10"/>
  <c r="I47" i="10"/>
  <c r="BL21" i="10"/>
  <c r="AQ6" i="10"/>
  <c r="G50" i="10"/>
  <c r="BR42" i="10"/>
  <c r="BG28" i="10"/>
  <c r="AY16" i="10"/>
  <c r="AY13" i="10"/>
  <c r="K16" i="10"/>
  <c r="AH9" i="10"/>
  <c r="L50" i="10"/>
  <c r="D40" i="10"/>
  <c r="BF23" i="10"/>
  <c r="AX39" i="10"/>
  <c r="AR49" i="10"/>
  <c r="I2" i="10"/>
  <c r="AD22" i="10"/>
  <c r="AH8" i="10"/>
  <c r="AZ55" i="10"/>
  <c r="BF40" i="10"/>
  <c r="P6" i="10"/>
  <c r="AP3" i="10"/>
  <c r="BL11" i="10"/>
  <c r="AO3" i="10"/>
  <c r="AM11" i="10"/>
  <c r="AK60" i="10"/>
  <c r="S24" i="10"/>
  <c r="AA5" i="10"/>
  <c r="AK58" i="10"/>
  <c r="W33" i="10"/>
  <c r="BQ18" i="10"/>
  <c r="O2" i="10"/>
  <c r="BM56" i="10"/>
  <c r="BR30" i="10"/>
  <c r="AJ26" i="10"/>
  <c r="BF9" i="10"/>
  <c r="AN41" i="10"/>
  <c r="AL12" i="10"/>
  <c r="O49" i="10"/>
  <c r="F43" i="10"/>
  <c r="I52" i="10"/>
  <c r="BC6" i="10"/>
  <c r="BB44" i="10"/>
  <c r="BA54" i="10"/>
  <c r="BP43" i="10"/>
  <c r="Z50" i="10"/>
  <c r="V12" i="10"/>
  <c r="C40" i="10"/>
  <c r="AQ47" i="10"/>
  <c r="BD17" i="10"/>
  <c r="BM41" i="10"/>
  <c r="BF17" i="10"/>
  <c r="BE5" i="10"/>
  <c r="H54" i="10"/>
  <c r="AW45" i="10"/>
  <c r="N15" i="10"/>
  <c r="M43" i="10"/>
  <c r="A21" i="10"/>
  <c r="C53" i="10"/>
  <c r="AA19" i="10"/>
  <c r="AE59" i="10"/>
  <c r="AK1" i="10"/>
  <c r="AZ10" i="10"/>
  <c r="AI43" i="10"/>
  <c r="AM45" i="10"/>
  <c r="AU14" i="10"/>
  <c r="O51" i="10"/>
  <c r="AK24" i="10"/>
  <c r="BO41" i="10"/>
  <c r="J52" i="10"/>
  <c r="BP48" i="10"/>
  <c r="N39" i="10"/>
  <c r="H47" i="10"/>
  <c r="AY60" i="10"/>
  <c r="L16" i="10"/>
  <c r="BG20" i="10"/>
  <c r="L24" i="10"/>
  <c r="L28" i="10"/>
  <c r="AX37" i="10"/>
  <c r="BE22" i="10"/>
  <c r="Z58" i="10"/>
  <c r="AT54" i="10"/>
  <c r="BL4" i="10"/>
  <c r="AZ2" i="10"/>
  <c r="AP27" i="10"/>
  <c r="AP59" i="10"/>
  <c r="AG51" i="10"/>
  <c r="BG55" i="10"/>
  <c r="G58" i="10"/>
  <c r="AT46" i="10"/>
  <c r="S18" i="10"/>
  <c r="BH50" i="10"/>
  <c r="BK33" i="10"/>
  <c r="L35" i="10"/>
  <c r="AC58" i="10"/>
  <c r="AW15" i="10"/>
  <c r="F26" i="10"/>
  <c r="AR27" i="10"/>
  <c r="E5" i="10"/>
  <c r="N3" i="10"/>
  <c r="I23" i="10"/>
  <c r="AB43" i="10"/>
  <c r="AK30" i="10"/>
  <c r="W51" i="10"/>
  <c r="AH29" i="10"/>
  <c r="O4" i="10"/>
  <c r="BA19" i="10"/>
  <c r="AE40" i="10"/>
  <c r="AB13" i="10"/>
  <c r="AQ31" i="10"/>
  <c r="AF27" i="10"/>
  <c r="H5" i="10"/>
  <c r="C1" i="10"/>
  <c r="F40" i="10"/>
  <c r="AJ48" i="10"/>
  <c r="BC10" i="10"/>
  <c r="R52" i="10"/>
  <c r="AK38" i="10"/>
  <c r="J60" i="10"/>
  <c r="AM2" i="10"/>
  <c r="AN58" i="10"/>
  <c r="AH22" i="10"/>
  <c r="L33" i="10"/>
  <c r="BA51" i="10"/>
  <c r="V54" i="10"/>
  <c r="Y18" i="10"/>
  <c r="R14" i="10"/>
  <c r="V58" i="10"/>
  <c r="BF15" i="10"/>
  <c r="X5" i="10"/>
  <c r="AP24" i="10"/>
  <c r="J46" i="10"/>
  <c r="A36" i="10"/>
  <c r="A17" i="10"/>
  <c r="AR52" i="10"/>
  <c r="AR46" i="10"/>
  <c r="AC30" i="10"/>
  <c r="E50" i="10"/>
  <c r="K54" i="10"/>
  <c r="Q30" i="10"/>
  <c r="L60" i="10"/>
  <c r="H39" i="10"/>
  <c r="AE49" i="10"/>
  <c r="AH31" i="10"/>
  <c r="N52" i="10"/>
  <c r="AG45" i="10"/>
  <c r="W34" i="10"/>
  <c r="AC50" i="10"/>
  <c r="BC58" i="10"/>
  <c r="D11" i="10"/>
  <c r="B25" i="10"/>
  <c r="BP13" i="10"/>
  <c r="V29" i="10"/>
  <c r="AP7" i="10"/>
  <c r="Y30" i="10"/>
  <c r="AA15" i="10"/>
  <c r="Z59" i="10"/>
  <c r="BN54" i="10"/>
  <c r="AN53" i="10"/>
  <c r="P40" i="10"/>
  <c r="O1" i="10"/>
  <c r="BD19" i="10"/>
  <c r="BN8" i="10"/>
  <c r="BH18" i="10"/>
  <c r="AB41" i="10"/>
  <c r="BB59" i="10"/>
  <c r="BN59" i="10"/>
  <c r="AX18" i="10"/>
  <c r="R33" i="10"/>
  <c r="Z38" i="10"/>
  <c r="BG17" i="10"/>
  <c r="I15" i="10"/>
  <c r="S26" i="10"/>
  <c r="S30" i="10"/>
  <c r="AH35" i="10"/>
  <c r="BF43" i="10"/>
  <c r="BQ48" i="10"/>
  <c r="V53" i="10"/>
  <c r="AJ34" i="10"/>
  <c r="T40" i="10"/>
  <c r="I50" i="10"/>
  <c r="Q55" i="10"/>
  <c r="BF11" i="10"/>
  <c r="AO20" i="10"/>
  <c r="T32" i="10"/>
  <c r="BB26" i="10"/>
  <c r="E27" i="10"/>
  <c r="BJ47" i="10"/>
  <c r="BM19" i="10"/>
  <c r="N19" i="10"/>
  <c r="BC1" i="10"/>
  <c r="Z3" i="10"/>
  <c r="AR19" i="10"/>
  <c r="W31" i="10"/>
  <c r="AA42" i="10"/>
  <c r="C19" i="10"/>
  <c r="BA42" i="10"/>
  <c r="Y27" i="10"/>
  <c r="AR55" i="10"/>
  <c r="AK47" i="10"/>
  <c r="J35" i="10"/>
  <c r="BH45" i="10"/>
  <c r="AQ25" i="10"/>
  <c r="AW30" i="10"/>
  <c r="B43" i="10"/>
  <c r="H21" i="10"/>
  <c r="Y40" i="10"/>
  <c r="X53" i="10"/>
  <c r="AM7" i="10"/>
  <c r="AE11" i="10"/>
  <c r="BA8" i="10"/>
  <c r="AU51" i="10"/>
  <c r="T39" i="10"/>
  <c r="BC8" i="10"/>
  <c r="AA59" i="10"/>
  <c r="AW32" i="10"/>
  <c r="AP51" i="10"/>
  <c r="T36" i="10"/>
  <c r="AB4" i="10"/>
  <c r="AT19" i="10"/>
  <c r="BJ7" i="10"/>
  <c r="AE46" i="10"/>
  <c r="AM16" i="10"/>
  <c r="Q33" i="10"/>
  <c r="B38" i="10"/>
  <c r="S32" i="10"/>
  <c r="F14" i="10"/>
  <c r="AU30" i="10"/>
  <c r="BF21" i="10"/>
  <c r="AB25" i="10"/>
  <c r="BM5" i="10"/>
  <c r="BO49" i="10"/>
  <c r="G14" i="10"/>
  <c r="AK52" i="10"/>
  <c r="BK13" i="10"/>
  <c r="AG35" i="10"/>
  <c r="BQ50" i="10"/>
  <c r="AZ4" i="10"/>
  <c r="AG27" i="10"/>
  <c r="AH47" i="10"/>
  <c r="AP5" i="10"/>
  <c r="T21" i="10"/>
  <c r="N43" i="10"/>
  <c r="G42" i="10"/>
  <c r="AA11" i="10"/>
  <c r="AZ36" i="10"/>
  <c r="AB19" i="10"/>
  <c r="BB29" i="10"/>
  <c r="Y53" i="10"/>
  <c r="Q56" i="10"/>
  <c r="J2" i="10"/>
  <c r="AY47" i="10"/>
  <c r="BO44" i="10"/>
  <c r="AX20" i="10"/>
  <c r="F34" i="10"/>
  <c r="BH30" i="10"/>
  <c r="AW20" i="10"/>
  <c r="AU48" i="10"/>
  <c r="AD1" i="10"/>
  <c r="I28" i="10"/>
  <c r="AO54" i="10"/>
  <c r="BR53" i="10"/>
  <c r="AG29" i="10"/>
  <c r="BF24" i="10"/>
  <c r="L3" i="10"/>
  <c r="AZ50" i="10"/>
  <c r="Y12" i="10"/>
  <c r="BF36" i="10"/>
  <c r="BD29" i="10"/>
  <c r="I17" i="10"/>
  <c r="P38" i="10"/>
  <c r="AC32" i="10"/>
  <c r="AZ56" i="10"/>
  <c r="AH33" i="10"/>
  <c r="F53" i="10"/>
  <c r="BB45" i="10"/>
  <c r="R34" i="10"/>
  <c r="Z35" i="10"/>
  <c r="AS44" i="10"/>
  <c r="C50" i="10"/>
  <c r="Y1" i="10"/>
  <c r="AN40" i="10"/>
  <c r="AL46" i="10"/>
  <c r="AE5" i="10"/>
  <c r="AM12" i="10"/>
  <c r="Y59" i="10"/>
  <c r="X38" i="10"/>
  <c r="AE41" i="10"/>
  <c r="BI34" i="10"/>
  <c r="H23" i="10"/>
  <c r="L58" i="10"/>
  <c r="AI22" i="10"/>
  <c r="K13" i="10"/>
  <c r="U4" i="10"/>
  <c r="A16" i="10"/>
  <c r="F42" i="10"/>
  <c r="AL48" i="10"/>
  <c r="AG32" i="10"/>
  <c r="BN58" i="10"/>
  <c r="AW27" i="10"/>
  <c r="X45" i="10"/>
  <c r="AV17" i="10"/>
  <c r="BO54" i="10"/>
  <c r="I11" i="10"/>
  <c r="G19" i="10"/>
  <c r="BE11" i="10"/>
  <c r="G10" i="10"/>
  <c r="BM60" i="10"/>
  <c r="AS10" i="10"/>
  <c r="AU13" i="10"/>
  <c r="BL48" i="10"/>
  <c r="H60" i="10"/>
  <c r="M19" i="10"/>
  <c r="K14" i="10"/>
  <c r="A45" i="10"/>
  <c r="AK59" i="10"/>
  <c r="AH14" i="10"/>
  <c r="BN35" i="10"/>
  <c r="D42" i="10"/>
  <c r="AB14" i="10"/>
  <c r="AJ7" i="10"/>
  <c r="BH56" i="10"/>
  <c r="AJ41" i="10"/>
  <c r="AO29" i="10"/>
  <c r="Z9" i="10"/>
  <c r="BA16" i="10"/>
  <c r="AP28" i="10"/>
  <c r="V20" i="10"/>
  <c r="AP20" i="10"/>
  <c r="AW47" i="10"/>
  <c r="P4" i="10"/>
  <c r="D54" i="10"/>
  <c r="N36" i="10"/>
  <c r="Q8" i="10"/>
  <c r="BO20" i="10"/>
  <c r="C51" i="10"/>
  <c r="AB45" i="10"/>
  <c r="H18" i="10"/>
  <c r="J21" i="10"/>
  <c r="X42" i="10"/>
  <c r="R17" i="10"/>
  <c r="BQ37" i="10"/>
  <c r="BF54" i="10"/>
  <c r="BJ27" i="10"/>
  <c r="BJ5" i="10"/>
  <c r="AB26" i="10"/>
  <c r="K35" i="10"/>
  <c r="P8" i="10"/>
  <c r="X7" i="10"/>
  <c r="AG60" i="10"/>
  <c r="H20" i="10"/>
  <c r="W12" i="10"/>
  <c r="AG2" i="10"/>
  <c r="V52" i="10"/>
  <c r="AT51" i="10"/>
  <c r="BJ18" i="10"/>
  <c r="AT14" i="10"/>
  <c r="C37" i="10"/>
  <c r="BL45" i="10"/>
  <c r="AK5" i="10"/>
  <c r="AX15" i="10"/>
  <c r="AC7" i="10"/>
  <c r="S8" i="10"/>
  <c r="Q16" i="10"/>
  <c r="AE43" i="10"/>
  <c r="AV52" i="10"/>
  <c r="U31" i="10"/>
  <c r="BB12" i="10"/>
  <c r="BL47" i="10"/>
  <c r="AR7" i="10"/>
  <c r="R3" i="10"/>
  <c r="A47" i="10"/>
  <c r="S1" i="10"/>
  <c r="BR12" i="10"/>
  <c r="AH7" i="10"/>
  <c r="M39" i="10"/>
  <c r="AD52" i="10"/>
  <c r="AF58" i="10"/>
  <c r="AZ52" i="10"/>
  <c r="AE38" i="10"/>
  <c r="Y26" i="10"/>
  <c r="AL11" i="10"/>
  <c r="AU31" i="10"/>
  <c r="AK35" i="10"/>
  <c r="BH22" i="10"/>
  <c r="O35" i="10"/>
  <c r="BO56" i="10"/>
  <c r="O13" i="10"/>
  <c r="J55" i="10"/>
  <c r="AT28" i="10"/>
  <c r="AI2" i="10"/>
  <c r="AF33" i="10"/>
  <c r="N33" i="10"/>
  <c r="BL30" i="10"/>
  <c r="BO18" i="10"/>
  <c r="AP15" i="10"/>
  <c r="E23" i="10"/>
  <c r="AJ39" i="10"/>
  <c r="G6" i="10"/>
  <c r="AQ12" i="10"/>
  <c r="AB55" i="10"/>
  <c r="AE39" i="10"/>
  <c r="W9" i="10"/>
  <c r="A2" i="10"/>
  <c r="AX31" i="10"/>
  <c r="M14" i="10"/>
  <c r="O18" i="10"/>
  <c r="AK25" i="10"/>
  <c r="A37" i="10"/>
  <c r="T51" i="10"/>
  <c r="O40" i="10"/>
  <c r="V55" i="10"/>
  <c r="BK10" i="10"/>
  <c r="AZ7" i="10"/>
  <c r="P52" i="10"/>
  <c r="AG4" i="10"/>
  <c r="D20" i="10"/>
  <c r="H27" i="10"/>
  <c r="BM25" i="10"/>
  <c r="E2" i="10"/>
  <c r="H2" i="10"/>
  <c r="V48" i="10"/>
  <c r="BB37" i="10"/>
  <c r="BP3" i="10"/>
  <c r="BK3" i="10"/>
  <c r="T29" i="10"/>
  <c r="BF49" i="10"/>
  <c r="BA26" i="10"/>
  <c r="BP5" i="10"/>
  <c r="BF48" i="10"/>
  <c r="AV37" i="10"/>
  <c r="S46" i="10"/>
  <c r="AD33" i="10"/>
  <c r="F15" i="10"/>
  <c r="AF9" i="10"/>
  <c r="BO50" i="10"/>
  <c r="X26" i="10"/>
  <c r="T43" i="10"/>
  <c r="BQ23" i="10"/>
  <c r="BM34" i="10"/>
  <c r="BO17" i="10"/>
  <c r="AK27" i="10"/>
  <c r="M4" i="10"/>
  <c r="BG45" i="10"/>
  <c r="BI24" i="10"/>
  <c r="T45" i="10"/>
  <c r="R40" i="10"/>
  <c r="AH25" i="10"/>
  <c r="AZ44" i="10"/>
  <c r="AX47" i="10"/>
  <c r="K22" i="10"/>
  <c r="AH16" i="10"/>
  <c r="BF60" i="10"/>
  <c r="BB31" i="10"/>
  <c r="S47" i="10"/>
  <c r="R56" i="10"/>
  <c r="U35" i="10"/>
  <c r="Y32" i="10"/>
  <c r="AQ28" i="10"/>
  <c r="S14" i="10"/>
  <c r="G29" i="10"/>
  <c r="S27" i="10"/>
  <c r="AO18" i="10"/>
  <c r="AU1" i="10"/>
  <c r="AX45" i="10"/>
  <c r="S25" i="10"/>
  <c r="AD11" i="10"/>
  <c r="BH13" i="10"/>
  <c r="A22" i="10"/>
  <c r="R25" i="10"/>
  <c r="G28" i="10"/>
  <c r="O21" i="10"/>
  <c r="K26" i="10"/>
  <c r="U60" i="10"/>
  <c r="AR28" i="10"/>
  <c r="X1" i="10"/>
  <c r="AI60" i="10"/>
  <c r="V47" i="10"/>
  <c r="P53" i="10"/>
  <c r="AO27" i="10"/>
  <c r="N24" i="10"/>
  <c r="C44" i="10"/>
  <c r="AU32" i="10"/>
  <c r="T44" i="10"/>
  <c r="J44" i="10"/>
  <c r="AX6" i="10"/>
  <c r="M6" i="10"/>
  <c r="D58" i="10"/>
  <c r="BG52" i="10"/>
  <c r="BB15" i="10"/>
  <c r="H45" i="10"/>
  <c r="W54" i="10"/>
  <c r="AO8" i="10"/>
  <c r="AT50" i="10"/>
  <c r="G27" i="10"/>
  <c r="AS5" i="10"/>
  <c r="BN45" i="10"/>
  <c r="AQ14" i="10"/>
  <c r="AH55" i="10"/>
  <c r="R2" i="10"/>
  <c r="M46" i="10"/>
  <c r="E25" i="10"/>
  <c r="M49" i="10"/>
  <c r="AY38" i="10"/>
  <c r="B15" i="10"/>
  <c r="AJ5" i="10"/>
  <c r="BE1" i="10"/>
  <c r="AD34" i="10"/>
  <c r="AL18" i="10"/>
  <c r="BB49" i="10"/>
  <c r="Z36" i="10"/>
  <c r="BH58" i="10"/>
  <c r="BJ55" i="10"/>
  <c r="AH53" i="10"/>
  <c r="K27" i="10"/>
  <c r="AV34" i="10"/>
  <c r="R38" i="10"/>
  <c r="Y5" i="10"/>
  <c r="V9" i="10"/>
  <c r="AK18" i="10"/>
  <c r="AY24" i="10"/>
  <c r="H16" i="10"/>
  <c r="BD1" i="10"/>
  <c r="T27" i="10"/>
  <c r="H4" i="10"/>
  <c r="AT5" i="10"/>
  <c r="AD18" i="10"/>
  <c r="X60" i="10"/>
  <c r="BB9" i="10"/>
  <c r="AI3" i="10"/>
  <c r="B23" i="10"/>
  <c r="BM9" i="10"/>
  <c r="S39" i="10"/>
  <c r="AC54" i="10"/>
  <c r="BL28" i="10"/>
  <c r="AQ13" i="10"/>
  <c r="AS37" i="10"/>
  <c r="AN60" i="10"/>
  <c r="AA17" i="10"/>
  <c r="BF58" i="10"/>
  <c r="AA24" i="10"/>
  <c r="B49" i="10"/>
  <c r="H9" i="10"/>
  <c r="B46" i="10"/>
  <c r="AA53" i="10"/>
  <c r="AT12" i="10"/>
  <c r="O37" i="10"/>
  <c r="Y4" i="10"/>
  <c r="T2" i="10"/>
  <c r="BA60" i="10"/>
  <c r="AI27" i="10"/>
  <c r="AV28" i="10"/>
  <c r="AD30" i="10"/>
  <c r="W52" i="10"/>
  <c r="AZ29" i="10"/>
  <c r="AG9" i="10"/>
  <c r="AU53" i="10"/>
  <c r="J25" i="10"/>
  <c r="AK39" i="10"/>
  <c r="AJ1" i="10"/>
  <c r="BA23" i="10"/>
  <c r="BC20" i="10"/>
  <c r="BF16" i="10"/>
  <c r="X56" i="10"/>
  <c r="I21" i="10"/>
  <c r="AX16" i="10"/>
  <c r="BA28" i="10"/>
  <c r="AI21" i="10"/>
  <c r="V3" i="10"/>
  <c r="T60" i="10"/>
  <c r="W7" i="10"/>
  <c r="E7" i="10"/>
  <c r="AB33" i="10"/>
  <c r="BB18" i="10"/>
  <c r="A56" i="10"/>
  <c r="AV29" i="10"/>
  <c r="AO44" i="10"/>
  <c r="AM20" i="10"/>
  <c r="Y36" i="10"/>
  <c r="W25" i="10"/>
  <c r="L34" i="10"/>
  <c r="B36" i="10"/>
  <c r="BP37" i="10"/>
  <c r="AY29" i="10"/>
  <c r="AZ40" i="10"/>
  <c r="AM4" i="10"/>
  <c r="AY48" i="10"/>
  <c r="P60" i="10"/>
  <c r="BG41" i="10"/>
  <c r="BO28" i="10"/>
  <c r="Y54" i="10"/>
  <c r="AM13" i="10"/>
  <c r="A24" i="10"/>
  <c r="BH60" i="10"/>
  <c r="R15" i="10"/>
  <c r="N56" i="10"/>
  <c r="AC26" i="10"/>
  <c r="BO16" i="10"/>
  <c r="L4" i="10"/>
  <c r="N49" i="10"/>
  <c r="BE28" i="10"/>
  <c r="AF28" i="10"/>
  <c r="O45" i="10"/>
  <c r="AH40" i="10"/>
  <c r="AC52" i="10"/>
  <c r="L19" i="10"/>
  <c r="BM32" i="10"/>
  <c r="BQ42" i="10"/>
  <c r="BK19" i="10"/>
  <c r="AV45" i="10"/>
  <c r="BJ50" i="10"/>
  <c r="AN56" i="10"/>
  <c r="BN32" i="10"/>
  <c r="BN28" i="10"/>
  <c r="AR37" i="10"/>
  <c r="BN12" i="10"/>
  <c r="Z5" i="10"/>
  <c r="C60" i="10"/>
  <c r="AF30" i="10"/>
  <c r="L31" i="10"/>
  <c r="BO39" i="10"/>
  <c r="BH32" i="10"/>
  <c r="AA26" i="10"/>
  <c r="K31" i="10"/>
  <c r="AI50" i="10"/>
  <c r="V43" i="10"/>
  <c r="AA28" i="10"/>
  <c r="AO16" i="10"/>
  <c r="AB47" i="10"/>
  <c r="J31" i="10"/>
  <c r="AX35" i="10"/>
  <c r="Y24" i="10"/>
  <c r="O53" i="10"/>
  <c r="W4" i="10"/>
  <c r="T10" i="10"/>
  <c r="AQ39" i="10"/>
  <c r="W55" i="10"/>
  <c r="AF16" i="10"/>
  <c r="AL39" i="10"/>
  <c r="AC21" i="10"/>
  <c r="F13" i="10"/>
  <c r="BC46" i="10"/>
  <c r="N8" i="10"/>
  <c r="Q42" i="10"/>
  <c r="AR36" i="10"/>
  <c r="BD30" i="10"/>
  <c r="AE14" i="10"/>
  <c r="G38" i="10"/>
  <c r="G56" i="10"/>
  <c r="AS52" i="10"/>
  <c r="G39" i="10"/>
  <c r="AY4" i="10"/>
  <c r="AJ4" i="10"/>
  <c r="AH6" i="10"/>
  <c r="AH12" i="10"/>
  <c r="AU19" i="10"/>
  <c r="T4" i="10"/>
  <c r="AQ41" i="10"/>
  <c r="X50" i="10"/>
  <c r="F21" i="10"/>
  <c r="Y19" i="10"/>
  <c r="Z4" i="10"/>
  <c r="O50" i="10"/>
  <c r="V5" i="10"/>
  <c r="AR26" i="10"/>
  <c r="B56" i="10"/>
  <c r="AJ10" i="10"/>
  <c r="Y46" i="10"/>
  <c r="M21" i="10"/>
  <c r="U18" i="10"/>
  <c r="BI51" i="10"/>
  <c r="BN9" i="10"/>
  <c r="AV11" i="10"/>
  <c r="AH36" i="10"/>
  <c r="A49" i="10"/>
  <c r="BK35" i="10"/>
  <c r="AY46" i="10"/>
  <c r="N40" i="10"/>
  <c r="C55" i="10"/>
  <c r="E43" i="10"/>
  <c r="AN44" i="10"/>
  <c r="C54" i="10"/>
  <c r="AG3" i="10"/>
  <c r="AD45" i="10"/>
  <c r="Y2" i="10"/>
  <c r="Z47" i="10"/>
  <c r="B50" i="10"/>
  <c r="AG59" i="10"/>
  <c r="BN24" i="10"/>
  <c r="E4" i="10"/>
  <c r="AP23" i="10"/>
  <c r="T7" i="10"/>
  <c r="K51" i="10"/>
  <c r="BL27" i="10"/>
  <c r="Q7" i="10"/>
  <c r="C43" i="10"/>
  <c r="AV5" i="10"/>
  <c r="BM27" i="10"/>
  <c r="J7" i="10"/>
  <c r="E10" i="10"/>
  <c r="BN46" i="10"/>
  <c r="K8" i="10"/>
  <c r="BK50" i="10"/>
  <c r="BJ26" i="10"/>
  <c r="F51" i="10"/>
  <c r="BM45" i="10"/>
  <c r="BR44" i="10"/>
  <c r="AP43" i="10"/>
  <c r="F6" i="10"/>
  <c r="B53" i="10"/>
  <c r="BB11" i="10"/>
  <c r="AS54" i="10"/>
  <c r="AW52" i="10"/>
  <c r="AB38" i="10"/>
  <c r="Q46" i="10"/>
  <c r="AG34" i="10"/>
  <c r="U3" i="10"/>
  <c r="AR14" i="10"/>
  <c r="AW22" i="10"/>
  <c r="E52" i="10"/>
  <c r="BP39" i="10"/>
  <c r="D21" i="10"/>
  <c r="E49" i="10"/>
  <c r="L17" i="10"/>
  <c r="BK36" i="10"/>
  <c r="BH7" i="10"/>
  <c r="I5" i="10"/>
  <c r="AQ29" i="10"/>
  <c r="D29" i="10"/>
  <c r="BH4" i="10"/>
  <c r="BC25" i="10"/>
  <c r="AJ11" i="10"/>
  <c r="AX12" i="10"/>
  <c r="AO41" i="10"/>
  <c r="F60" i="10"/>
  <c r="AC34" i="10"/>
  <c r="AG14" i="10"/>
  <c r="D30" i="10"/>
  <c r="BR43" i="10"/>
  <c r="T31" i="10"/>
  <c r="AB20" i="10"/>
  <c r="AE25" i="10"/>
  <c r="AG49" i="10"/>
  <c r="O47" i="10"/>
  <c r="AR59" i="10"/>
  <c r="BJ16" i="10"/>
  <c r="B59" i="10"/>
  <c r="A60" i="10"/>
  <c r="W20" i="10"/>
  <c r="AL15" i="10"/>
  <c r="P37" i="10"/>
  <c r="AH13" i="10"/>
  <c r="BC47" i="10"/>
  <c r="BE33" i="10"/>
  <c r="AE50" i="10"/>
  <c r="BC24" i="10"/>
  <c r="BC37" i="10"/>
  <c r="AK53" i="10"/>
  <c r="H30" i="10"/>
  <c r="V39" i="10"/>
  <c r="AY44" i="10"/>
  <c r="O12" i="10"/>
  <c r="AY9" i="10"/>
  <c r="AL58" i="10"/>
  <c r="W41" i="10"/>
  <c r="BC21" i="10"/>
  <c r="AU12" i="10"/>
  <c r="AD37" i="10"/>
  <c r="AQ60" i="10"/>
  <c r="BM18" i="10"/>
  <c r="L43" i="10"/>
  <c r="BA35" i="10"/>
  <c r="AL3" i="10"/>
  <c r="BC54" i="10"/>
  <c r="AQ16" i="10"/>
  <c r="BA21" i="10"/>
  <c r="I35" i="10"/>
  <c r="BF19" i="10"/>
  <c r="AE34" i="10"/>
  <c r="AC38" i="10"/>
  <c r="AG10" i="10"/>
  <c r="AI39" i="10"/>
  <c r="I58" i="10"/>
  <c r="BG58" i="10"/>
  <c r="F3" i="10"/>
  <c r="M25" i="10"/>
  <c r="D59" i="10"/>
</calcChain>
</file>

<file path=xl/sharedStrings.xml><?xml version="1.0" encoding="utf-8"?>
<sst xmlns="http://schemas.openxmlformats.org/spreadsheetml/2006/main" count="6046" uniqueCount="701">
  <si>
    <t>Powiat</t>
  </si>
  <si>
    <t>bialski</t>
  </si>
  <si>
    <t>Biała Podlaska</t>
  </si>
  <si>
    <t>łukowski</t>
  </si>
  <si>
    <t>radzyński</t>
  </si>
  <si>
    <t>włodawski</t>
  </si>
  <si>
    <t>parczewski</t>
  </si>
  <si>
    <t>rycki</t>
  </si>
  <si>
    <t>lubartowski</t>
  </si>
  <si>
    <t>puławski</t>
  </si>
  <si>
    <t>lubelski</t>
  </si>
  <si>
    <t>łęczyński</t>
  </si>
  <si>
    <t>chełmski</t>
  </si>
  <si>
    <t>Lublin</t>
  </si>
  <si>
    <t>opolski (lubelskie)</t>
  </si>
  <si>
    <t>świdnicki (lubelskie)</t>
  </si>
  <si>
    <t>Chełm</t>
  </si>
  <si>
    <t>krasnostawski</t>
  </si>
  <si>
    <t>kraśnicki</t>
  </si>
  <si>
    <t>hrubieszowski</t>
  </si>
  <si>
    <t>zamojski</t>
  </si>
  <si>
    <t>janowski</t>
  </si>
  <si>
    <t>biłgorajski</t>
  </si>
  <si>
    <t>Zamość</t>
  </si>
  <si>
    <t>tomaszowski (lubelskie)</t>
  </si>
  <si>
    <t>głogowski</t>
  </si>
  <si>
    <t>górowski</t>
  </si>
  <si>
    <t>polkowicki</t>
  </si>
  <si>
    <t>milicki</t>
  </si>
  <si>
    <t>lubiński</t>
  </si>
  <si>
    <t>trzebnicki</t>
  </si>
  <si>
    <t>bolesławiecki</t>
  </si>
  <si>
    <t>wołowski</t>
  </si>
  <si>
    <t>zgorzelecki</t>
  </si>
  <si>
    <t>oleśnicki</t>
  </si>
  <si>
    <t>legnicki</t>
  </si>
  <si>
    <t>złotoryjski</t>
  </si>
  <si>
    <t>średzki (dolnyśląsk)</t>
  </si>
  <si>
    <t>wrocławski</t>
  </si>
  <si>
    <t>Legnica</t>
  </si>
  <si>
    <t>lwówecki</t>
  </si>
  <si>
    <t>lubański</t>
  </si>
  <si>
    <t>Wrocław</t>
  </si>
  <si>
    <t>jaworski</t>
  </si>
  <si>
    <t>oławski</t>
  </si>
  <si>
    <t>jeleniogórski</t>
  </si>
  <si>
    <t>świdnicki (dolnośląskie)</t>
  </si>
  <si>
    <t>Jelenia Góra</t>
  </si>
  <si>
    <t>kamiennogórski</t>
  </si>
  <si>
    <t>strzeliński</t>
  </si>
  <si>
    <t>wałbrzyski</t>
  </si>
  <si>
    <t>dzierżoniowski</t>
  </si>
  <si>
    <t>ząbkowicki</t>
  </si>
  <si>
    <t>kłodzki</t>
  </si>
  <si>
    <t>konecki</t>
  </si>
  <si>
    <t>starachowicki</t>
  </si>
  <si>
    <t>skarżyski</t>
  </si>
  <si>
    <t>opatowski</t>
  </si>
  <si>
    <t>ostrowiecki</t>
  </si>
  <si>
    <t>kielecki</t>
  </si>
  <si>
    <t>włoszczowski</t>
  </si>
  <si>
    <t>Kielce</t>
  </si>
  <si>
    <t>sandomierski</t>
  </si>
  <si>
    <t>jędrzejowski</t>
  </si>
  <si>
    <t>staszowski</t>
  </si>
  <si>
    <t>pińczowski</t>
  </si>
  <si>
    <t>buski</t>
  </si>
  <si>
    <t>kazimierski</t>
  </si>
  <si>
    <t>namysłowski</t>
  </si>
  <si>
    <t>kluczborski</t>
  </si>
  <si>
    <t>oleski</t>
  </si>
  <si>
    <t>brzeski (opolskie)</t>
  </si>
  <si>
    <t>opolski (opolskie)</t>
  </si>
  <si>
    <t>Opole</t>
  </si>
  <si>
    <t>strzelecki</t>
  </si>
  <si>
    <t>nyski</t>
  </si>
  <si>
    <t>krapkowicki</t>
  </si>
  <si>
    <t>prudnicki</t>
  </si>
  <si>
    <t>kędzierzyńsko-kozielski</t>
  </si>
  <si>
    <t>głubczycki</t>
  </si>
  <si>
    <t>stalowowolski</t>
  </si>
  <si>
    <t>tarnobrzeski</t>
  </si>
  <si>
    <t>Tarnobrzeg</t>
  </si>
  <si>
    <t>niżański</t>
  </si>
  <si>
    <t>mielecki</t>
  </si>
  <si>
    <t>kolbuszowski</t>
  </si>
  <si>
    <t>lubaczowski</t>
  </si>
  <si>
    <t>leżajski</t>
  </si>
  <si>
    <t>rzeszowski</t>
  </si>
  <si>
    <t>przeworski</t>
  </si>
  <si>
    <t>łańcucki</t>
  </si>
  <si>
    <t>jarosławski</t>
  </si>
  <si>
    <t>ropczycko-sędziszowski</t>
  </si>
  <si>
    <t>dębicki</t>
  </si>
  <si>
    <t>Rzeszów</t>
  </si>
  <si>
    <t>przemyski</t>
  </si>
  <si>
    <t>strzyżowski</t>
  </si>
  <si>
    <t>jasielski</t>
  </si>
  <si>
    <t>krośnieński</t>
  </si>
  <si>
    <t>brzozowski</t>
  </si>
  <si>
    <t>Przemyśl</t>
  </si>
  <si>
    <t>Krosno</t>
  </si>
  <si>
    <t>bieszczadzki</t>
  </si>
  <si>
    <t>sanocki</t>
  </si>
  <si>
    <t>leski</t>
  </si>
  <si>
    <t>miechowski</t>
  </si>
  <si>
    <t>okulski</t>
  </si>
  <si>
    <t>dąbrowski</t>
  </si>
  <si>
    <t>proszowicki</t>
  </si>
  <si>
    <t>krakowski</t>
  </si>
  <si>
    <t>tarnowski</t>
  </si>
  <si>
    <t>chrzanowski</t>
  </si>
  <si>
    <t>brzeski (małopolskie)</t>
  </si>
  <si>
    <t>bocheński</t>
  </si>
  <si>
    <t>Kraków</t>
  </si>
  <si>
    <t>oświęcimski</t>
  </si>
  <si>
    <t>wielicki</t>
  </si>
  <si>
    <t>Tarnów</t>
  </si>
  <si>
    <t>wadowicki</t>
  </si>
  <si>
    <t>myślenicki</t>
  </si>
  <si>
    <t>limanowski</t>
  </si>
  <si>
    <t>suski</t>
  </si>
  <si>
    <t>nowosądecki</t>
  </si>
  <si>
    <t>gorlicki</t>
  </si>
  <si>
    <t>Nowy Sącz</t>
  </si>
  <si>
    <t>nowotarski</t>
  </si>
  <si>
    <t>tatrzański</t>
  </si>
  <si>
    <t>Jaworzno</t>
  </si>
  <si>
    <t>kłobucki</t>
  </si>
  <si>
    <t>częstochowski</t>
  </si>
  <si>
    <t>Częstochowa</t>
  </si>
  <si>
    <t>lubliniecki</t>
  </si>
  <si>
    <t>zawierciański</t>
  </si>
  <si>
    <t>myszkowski</t>
  </si>
  <si>
    <t>tarnogórski</t>
  </si>
  <si>
    <t>gliwicki</t>
  </si>
  <si>
    <t>będziński</t>
  </si>
  <si>
    <t>Dąbrowa-Górnicza</t>
  </si>
  <si>
    <t>Bytom</t>
  </si>
  <si>
    <t>Piekary Śląskie</t>
  </si>
  <si>
    <t>Gliwice</t>
  </si>
  <si>
    <t>Zabrze</t>
  </si>
  <si>
    <t>Siemianowice Śląskie</t>
  </si>
  <si>
    <t>Chorzów</t>
  </si>
  <si>
    <t>Ruda Śląska</t>
  </si>
  <si>
    <t>Świętochłowice</t>
  </si>
  <si>
    <t>Sosnowiec</t>
  </si>
  <si>
    <t>Katowice</t>
  </si>
  <si>
    <t>Mysłowice</t>
  </si>
  <si>
    <t>raciborski</t>
  </si>
  <si>
    <t>mikołowski</t>
  </si>
  <si>
    <t>rybnicki</t>
  </si>
  <si>
    <t>Rybnik</t>
  </si>
  <si>
    <t>Tychy</t>
  </si>
  <si>
    <t>bieruńsko-lędziński</t>
  </si>
  <si>
    <t>pszczyński</t>
  </si>
  <si>
    <t>wodzisławski</t>
  </si>
  <si>
    <t>Jastrzębie-Zdrój</t>
  </si>
  <si>
    <t>bielski (śląskie)</t>
  </si>
  <si>
    <t>cieszyński</t>
  </si>
  <si>
    <t>Bielsko-Biała</t>
  </si>
  <si>
    <t>żywiecki</t>
  </si>
  <si>
    <t>Żory</t>
  </si>
  <si>
    <t>braniewski</t>
  </si>
  <si>
    <t>gołdapski</t>
  </si>
  <si>
    <t>bartoszycki</t>
  </si>
  <si>
    <t>węgorzewski</t>
  </si>
  <si>
    <t>kętrzyński</t>
  </si>
  <si>
    <t>elbląski</t>
  </si>
  <si>
    <t>Elbląg</t>
  </si>
  <si>
    <t>olecki</t>
  </si>
  <si>
    <t>lidzbarski</t>
  </si>
  <si>
    <t>giżycki</t>
  </si>
  <si>
    <t>olsztyński</t>
  </si>
  <si>
    <t>ostródzki</t>
  </si>
  <si>
    <t>ełcki</t>
  </si>
  <si>
    <t>mrągowski</t>
  </si>
  <si>
    <t>piski</t>
  </si>
  <si>
    <t>iławski</t>
  </si>
  <si>
    <t>Olsztyn</t>
  </si>
  <si>
    <t>szczycieński</t>
  </si>
  <si>
    <t>nowomiejski</t>
  </si>
  <si>
    <t>nidzicki</t>
  </si>
  <si>
    <t>działdowski</t>
  </si>
  <si>
    <t>sławieński</t>
  </si>
  <si>
    <t>koszaliński</t>
  </si>
  <si>
    <t>kołobrzeski</t>
  </si>
  <si>
    <t>Koszalin</t>
  </si>
  <si>
    <t>gryficki</t>
  </si>
  <si>
    <t>białogardzki</t>
  </si>
  <si>
    <t>kamieński</t>
  </si>
  <si>
    <t>Świnoujście</t>
  </si>
  <si>
    <t>szczecinecki</t>
  </si>
  <si>
    <t>świdwiński</t>
  </si>
  <si>
    <t>łobeski</t>
  </si>
  <si>
    <t>goleniowski</t>
  </si>
  <si>
    <t>policki</t>
  </si>
  <si>
    <t>drawski</t>
  </si>
  <si>
    <t>Szczecin</t>
  </si>
  <si>
    <t>stargardzki</t>
  </si>
  <si>
    <t>wałecki</t>
  </si>
  <si>
    <t>gryfiński</t>
  </si>
  <si>
    <t>choszczeński</t>
  </si>
  <si>
    <t>pyrzycki</t>
  </si>
  <si>
    <t>myśliborski</t>
  </si>
  <si>
    <t>suwalski</t>
  </si>
  <si>
    <t>sejneński</t>
  </si>
  <si>
    <t>Suwałki</t>
  </si>
  <si>
    <t>augustowski</t>
  </si>
  <si>
    <t>grajewski</t>
  </si>
  <si>
    <t>sokólski</t>
  </si>
  <si>
    <t>moniecki</t>
  </si>
  <si>
    <t>kolneński</t>
  </si>
  <si>
    <t>łomżyński</t>
  </si>
  <si>
    <t>białostocki</t>
  </si>
  <si>
    <t>Białystok</t>
  </si>
  <si>
    <t>zambrowski</t>
  </si>
  <si>
    <t>Łomża</t>
  </si>
  <si>
    <t>wysokomazowiecki</t>
  </si>
  <si>
    <t>hajnowski</t>
  </si>
  <si>
    <t>bielski (podlaskie)</t>
  </si>
  <si>
    <t>siemiatycki</t>
  </si>
  <si>
    <t>tucholski</t>
  </si>
  <si>
    <t>świecki</t>
  </si>
  <si>
    <t>sępoleński</t>
  </si>
  <si>
    <t>grudziądzki</t>
  </si>
  <si>
    <t>Grudziądz</t>
  </si>
  <si>
    <t>brodnicki</t>
  </si>
  <si>
    <t>bydgoski</t>
  </si>
  <si>
    <t>chełmiński</t>
  </si>
  <si>
    <t>wąbrzeski</t>
  </si>
  <si>
    <t>toruński</t>
  </si>
  <si>
    <t>golubsko-dobrzyński</t>
  </si>
  <si>
    <t>rypiński</t>
  </si>
  <si>
    <t>Bydgoszcz</t>
  </si>
  <si>
    <t>Toruń</t>
  </si>
  <si>
    <t>żniński</t>
  </si>
  <si>
    <t>lipnowski</t>
  </si>
  <si>
    <t>inowrocławski</t>
  </si>
  <si>
    <t>aleksandrowski</t>
  </si>
  <si>
    <t>mogileński</t>
  </si>
  <si>
    <t>włocławski</t>
  </si>
  <si>
    <t>Włocławek</t>
  </si>
  <si>
    <t>radziejowski</t>
  </si>
  <si>
    <t>krośnieński (lubuskie)</t>
  </si>
  <si>
    <t>zielonogórski</t>
  </si>
  <si>
    <t>nowosolski</t>
  </si>
  <si>
    <t>Zielona Góra</t>
  </si>
  <si>
    <t>wschowski</t>
  </si>
  <si>
    <t>żarski</t>
  </si>
  <si>
    <t>żagański</t>
  </si>
  <si>
    <t>międzyrzecki</t>
  </si>
  <si>
    <t>sulęciński</t>
  </si>
  <si>
    <t>strzelecko-drezdenecki</t>
  </si>
  <si>
    <t>gorzowski</t>
  </si>
  <si>
    <t>Gorzów Wielkopolski</t>
  </si>
  <si>
    <t>słubicki</t>
  </si>
  <si>
    <t>świebodziński</t>
  </si>
  <si>
    <t>łódzki wschodni</t>
  </si>
  <si>
    <t>łowicki</t>
  </si>
  <si>
    <t>łęczycki</t>
  </si>
  <si>
    <t>skierniewicki</t>
  </si>
  <si>
    <t>poddębicki</t>
  </si>
  <si>
    <t>zgierski</t>
  </si>
  <si>
    <t>Skierniewice</t>
  </si>
  <si>
    <t>brzeziński</t>
  </si>
  <si>
    <t>rawski</t>
  </si>
  <si>
    <t>Łódź</t>
  </si>
  <si>
    <t>sieradzki</t>
  </si>
  <si>
    <t>pabianicki</t>
  </si>
  <si>
    <t>tomaszowski (łódzkie)</t>
  </si>
  <si>
    <t>zduńskowolski</t>
  </si>
  <si>
    <t>łaski</t>
  </si>
  <si>
    <t>piotrkowski</t>
  </si>
  <si>
    <t>opoczyński</t>
  </si>
  <si>
    <t>bełchatowski</t>
  </si>
  <si>
    <t>Piotrków Trybunalski</t>
  </si>
  <si>
    <t>wieruszowski</t>
  </si>
  <si>
    <t>wieluński</t>
  </si>
  <si>
    <t>pajęczański</t>
  </si>
  <si>
    <t>radomszczański</t>
  </si>
  <si>
    <t>kutnowski</t>
  </si>
  <si>
    <t>średzki (wielkopolskie)</t>
  </si>
  <si>
    <t>wolsztyński</t>
  </si>
  <si>
    <t>kościański</t>
  </si>
  <si>
    <t>śremski</t>
  </si>
  <si>
    <t>turecki</t>
  </si>
  <si>
    <t>jarociński</t>
  </si>
  <si>
    <t>pleszewski</t>
  </si>
  <si>
    <t>kaliski</t>
  </si>
  <si>
    <t>leszczyński</t>
  </si>
  <si>
    <t>gostyński</t>
  </si>
  <si>
    <t>krotoszyński</t>
  </si>
  <si>
    <t>Leszno</t>
  </si>
  <si>
    <t>ostrowski (wielkopolskie)</t>
  </si>
  <si>
    <t>Kalisz</t>
  </si>
  <si>
    <t>rawicki</t>
  </si>
  <si>
    <t>ostrzeszowski</t>
  </si>
  <si>
    <t>kępiński</t>
  </si>
  <si>
    <t>złotowski</t>
  </si>
  <si>
    <t>pilski</t>
  </si>
  <si>
    <t>nakielski</t>
  </si>
  <si>
    <t>czarnkowsko-trzcianecki</t>
  </si>
  <si>
    <t>chodzieski</t>
  </si>
  <si>
    <t>wągrowiecki</t>
  </si>
  <si>
    <t>obornicki</t>
  </si>
  <si>
    <t>międzychodzki</t>
  </si>
  <si>
    <t>szamotulski</t>
  </si>
  <si>
    <t>gnieźnieński</t>
  </si>
  <si>
    <t>poznański</t>
  </si>
  <si>
    <t>słupecki</t>
  </si>
  <si>
    <t>nowotomyski</t>
  </si>
  <si>
    <t>koniński</t>
  </si>
  <si>
    <t>Poznań</t>
  </si>
  <si>
    <t>wrzesiński</t>
  </si>
  <si>
    <t>kolski</t>
  </si>
  <si>
    <t>Konin</t>
  </si>
  <si>
    <t>otwocki</t>
  </si>
  <si>
    <t>pruszkowski</t>
  </si>
  <si>
    <t>żyrardowski</t>
  </si>
  <si>
    <t>piaseczyński</t>
  </si>
  <si>
    <t>garwoliński</t>
  </si>
  <si>
    <t>grójecki</t>
  </si>
  <si>
    <t>kozienicki</t>
  </si>
  <si>
    <t>białobrzeski</t>
  </si>
  <si>
    <t>przysuski</t>
  </si>
  <si>
    <t>radomski</t>
  </si>
  <si>
    <t>Radom</t>
  </si>
  <si>
    <t>zwoleński</t>
  </si>
  <si>
    <t>szydłowiecki</t>
  </si>
  <si>
    <t>lipski</t>
  </si>
  <si>
    <t>ostrołęcki</t>
  </si>
  <si>
    <t>przasnyski</t>
  </si>
  <si>
    <t>mławski</t>
  </si>
  <si>
    <t>żuromiński</t>
  </si>
  <si>
    <t>makowski</t>
  </si>
  <si>
    <t>Ostrołęka</t>
  </si>
  <si>
    <t>ciechanowski</t>
  </si>
  <si>
    <t>ostrowski (mazowieckie)</t>
  </si>
  <si>
    <t>sierpecki</t>
  </si>
  <si>
    <t>płoński</t>
  </si>
  <si>
    <t>wyszkowski</t>
  </si>
  <si>
    <t>pułtuski</t>
  </si>
  <si>
    <t>płocki</t>
  </si>
  <si>
    <t>sokołowski</t>
  </si>
  <si>
    <t>węgrowski</t>
  </si>
  <si>
    <t>nowodworski (mazowieckie)</t>
  </si>
  <si>
    <t>Płock</t>
  </si>
  <si>
    <t>wołomiński</t>
  </si>
  <si>
    <t>legionowski</t>
  </si>
  <si>
    <t>gostyniński</t>
  </si>
  <si>
    <t>siedlecki</t>
  </si>
  <si>
    <t>łosicki</t>
  </si>
  <si>
    <t>miński</t>
  </si>
  <si>
    <t>warszawski zachodni</t>
  </si>
  <si>
    <t>sochaczewski</t>
  </si>
  <si>
    <t>Warszawa</t>
  </si>
  <si>
    <t>Siedlce</t>
  </si>
  <si>
    <t>pucki</t>
  </si>
  <si>
    <t>wejherowski</t>
  </si>
  <si>
    <t>lęborski</t>
  </si>
  <si>
    <t>słupski</t>
  </si>
  <si>
    <t>Gdynia</t>
  </si>
  <si>
    <t>Słupsk</t>
  </si>
  <si>
    <t>kartuski</t>
  </si>
  <si>
    <t>bytowski</t>
  </si>
  <si>
    <t>Gdańsk</t>
  </si>
  <si>
    <t>nowodworski (pomorskie)</t>
  </si>
  <si>
    <t>gdański</t>
  </si>
  <si>
    <t>kościerski</t>
  </si>
  <si>
    <t>malborski</t>
  </si>
  <si>
    <t>tczewski</t>
  </si>
  <si>
    <t>starogardzki</t>
  </si>
  <si>
    <t>chojnicki</t>
  </si>
  <si>
    <t>sztumski</t>
  </si>
  <si>
    <t>człuchowski</t>
  </si>
  <si>
    <t>kwidzyński</t>
  </si>
  <si>
    <t>Sopot</t>
  </si>
  <si>
    <t>Ruda Śląska1</t>
  </si>
  <si>
    <t>Świętochłowice1</t>
  </si>
  <si>
    <t>Gliwice1</t>
  </si>
  <si>
    <t>Rybnik1</t>
  </si>
  <si>
    <t>Żory1</t>
  </si>
  <si>
    <t>mikołowski1</t>
  </si>
  <si>
    <t>Mysłowice1</t>
  </si>
  <si>
    <t>Siemianowice Śląskie1</t>
  </si>
  <si>
    <t>Chorzów1</t>
  </si>
  <si>
    <t>Tychy1</t>
  </si>
  <si>
    <t>Katowice1</t>
  </si>
  <si>
    <t>Sosnowiec1</t>
  </si>
  <si>
    <t>Jaworzno1</t>
  </si>
  <si>
    <t>bieruńsko-lędziński1</t>
  </si>
  <si>
    <t>będziński1</t>
  </si>
  <si>
    <t>Dąbrowa-Górnicza1</t>
  </si>
  <si>
    <t>Bytom1</t>
  </si>
  <si>
    <t>Piekary Śląskie1</t>
  </si>
  <si>
    <t>Zabrze1</t>
  </si>
  <si>
    <t>Jastrzębie-Zdrój1</t>
  </si>
  <si>
    <t>lubelskie</t>
  </si>
  <si>
    <t>opolskie</t>
  </si>
  <si>
    <t>podkarpackie</t>
  </si>
  <si>
    <t>podlaskie</t>
  </si>
  <si>
    <t>kujawsko-pomorskie</t>
  </si>
  <si>
    <t>wielkopolskie</t>
  </si>
  <si>
    <t>mazowieckie</t>
  </si>
  <si>
    <t>pomorskie</t>
  </si>
  <si>
    <t>zachodniopomorskie</t>
  </si>
  <si>
    <t>lubuskie</t>
  </si>
  <si>
    <t>Kobiety</t>
  </si>
  <si>
    <t>malopolskie</t>
  </si>
  <si>
    <t>dolnoslaskie</t>
  </si>
  <si>
    <t>swietokrzyskie</t>
  </si>
  <si>
    <t>slaskie</t>
  </si>
  <si>
    <t>warminsko-mazurskie</t>
  </si>
  <si>
    <t>Wojewodztwo</t>
  </si>
  <si>
    <t>Ogolem</t>
  </si>
  <si>
    <t>lodzkie</t>
  </si>
  <si>
    <t>Mez.</t>
  </si>
  <si>
    <t>grodziski (wielkopolskie)</t>
  </si>
  <si>
    <t>grodziski (mazowieckie)</t>
  </si>
  <si>
    <t>Woj</t>
  </si>
  <si>
    <t>Kraj</t>
  </si>
  <si>
    <t>Label1</t>
  </si>
  <si>
    <t>Województwa</t>
  </si>
  <si>
    <t>śląskie</t>
  </si>
  <si>
    <t>dolnośląskie</t>
  </si>
  <si>
    <t>świętokrzyskie</t>
  </si>
  <si>
    <t>małopolskie</t>
  </si>
  <si>
    <t>warmińsko-mazurskie</t>
  </si>
  <si>
    <t>łódzkie</t>
  </si>
  <si>
    <t xml:space="preserve"> </t>
  </si>
  <si>
    <t>Chart 399</t>
  </si>
  <si>
    <t>Chart 784</t>
  </si>
  <si>
    <t>Chart 1</t>
  </si>
  <si>
    <t>Polska</t>
  </si>
  <si>
    <t>Ludność w Polsce w podziale na województwa i powiaty</t>
  </si>
  <si>
    <t>http://pl.wikipedia.org/wiki/Polska</t>
  </si>
  <si>
    <t>http://pl.wikipedia.org/wiki/Powiat</t>
  </si>
  <si>
    <t>http://pl.wikipedia.org/wiki/Pole_powierzchni</t>
  </si>
  <si>
    <t>http://pl.wikisource.org/wiki/Polskie_tablice_rejestracyjne</t>
  </si>
  <si>
    <t>http://pl.wikipedia.org/wiki/Miasto</t>
  </si>
  <si>
    <t>http://pl.wikipedia.org/wiki/Gmina_miejska</t>
  </si>
  <si>
    <t>javascript:collapseTable(0);</t>
  </si>
  <si>
    <t>javascript:collapseTable(1);</t>
  </si>
  <si>
    <t>http://pl.wikipedia.org/wiki/II_wojna_%C5%9Bwiatowa</t>
  </si>
  <si>
    <t>http://pl.wikipedia.org/wiki/Urbanizacja</t>
  </si>
  <si>
    <t>http://pl.wikipedia.org/wiki/Burmistrz</t>
  </si>
  <si>
    <t>http://pl.wikipedia.org/wiki/Wojew%C3%B3dztwo</t>
  </si>
  <si>
    <t>http://pl.wikipedia.org/wiki/Pozna%C5%84</t>
  </si>
  <si>
    <t>http://pl.wikipedia.org/wiki/Liczba_ludno%C5%9Bci</t>
  </si>
  <si>
    <t>http://pl.wikipedia.org/wiki/G%C4%99sto%C5%9B%C4%87_zaludnienia</t>
  </si>
  <si>
    <t>http://pl.wikipedia.org/wiki/Rosja</t>
  </si>
  <si>
    <t>http://pl.wikipedia.org/wiki/Powiat_grodzki</t>
  </si>
  <si>
    <t>http://pl.wikipedia.org/wiki/Specjalna:Kategorie</t>
  </si>
  <si>
    <t>http://pl.wikipedia.org/wiki/Warszawa</t>
  </si>
  <si>
    <t>http://pl.wikipedia.org/wiki/Wikipedia:Strona_g%C5%82%C3%B3wna</t>
  </si>
  <si>
    <t>http://pl.wikipedia.org/wiki/Portal:Kategorie_G%C5%82%C3%B3wne</t>
  </si>
  <si>
    <t>http://pl.wikipedia.org/wiki/Wikipedia:Artyku%C5%82y_na_medal</t>
  </si>
  <si>
    <t>http://pl.wikipedia.org/wiki/Pomoc:FAQ</t>
  </si>
  <si>
    <t>http://pl.wikipedia.org/wiki/Specjalna:Losowa_strona</t>
  </si>
  <si>
    <t>http://pl.wikipedia.org/wiki/Wikipedia:Kontakt</t>
  </si>
  <si>
    <t>http://pl.wikipedia.org/wiki/Wikipedia:Korzystasz_z_Wikipedii_tylko_na_w%C5%82asn%C4%85_odpowiedzialno%C5%9B%C4%87</t>
  </si>
  <si>
    <t>http://donate.wikimedia.org/wiki/Special:FundraiserRedirector?utm_source=donate&amp;utm_medium=sidebar&amp;utm_campaign=C13_pl.wikipedia.org&amp;uselang=pl</t>
  </si>
  <si>
    <t>http://pl.wikipedia.org/wiki/Specjalna:Ostatnie_zmiany</t>
  </si>
  <si>
    <t>http://pl.wikipedia.org/wiki/Wikipedia:Zasady</t>
  </si>
  <si>
    <t>http://pl.wikipedia.org/wiki/Pomoc:Spis_tre%C5%9Bci</t>
  </si>
  <si>
    <t>http://pl.wikipedia.org/wiki/Wikipedia:Kawiarenka_pod_Weso%C5%82ym_Encyklopedyst%C4%85</t>
  </si>
  <si>
    <t>http://pl.wikipedia.org/wiki/Wikipedia:Tablica_og%C5%82osze%C5%84</t>
  </si>
  <si>
    <t>http://pl.wikipedia.org/wiki/Wikipedia:Prześlij_plik</t>
  </si>
  <si>
    <t>http://pl.wikipedia.org/wiki/Specjalna:Strony_specjalne</t>
  </si>
  <si>
    <t>http://creativecommons.org/licenses/by-sa/3.0/deed.pl</t>
  </si>
  <si>
    <t>http://wikimediafoundation.org/wiki/Warunki_korzystania</t>
  </si>
  <si>
    <t>http://wikimediafoundation.org/wiki/Zasady_zachowania_poufno%C5%9Bci</t>
  </si>
  <si>
    <t>http://pl.wikipedia.org/wiki/Wikipedia:O_Wikipedii</t>
  </si>
  <si>
    <t>http://wikimediafoundation.org/</t>
  </si>
  <si>
    <t>http://www.mediawiki.org/</t>
  </si>
  <si>
    <t>http://pl.wikipedia.org/w/index.php?title=Powiat_grodziski_(wojew%C3%B3dztwo_wielkopolskie)&amp;action=edit&amp;section=0</t>
  </si>
  <si>
    <t>http://pl.wikipedia.org/wiki/Wikipedia:Wersje_przejrzane</t>
  </si>
  <si>
    <t>http://pl.wikipedia.org/w/index.php?title=Specjalna:Rejestr&amp;type=review&amp;page=Powiat_grodziski_(wojew%C3%B3dztwo_wielkopolskie)</t>
  </si>
  <si>
    <t>http://pl.wikipedia.org/w/index.php?title=Powiat_grodziski_(wojew%C3%B3dztwo_wielkopolskie)&amp;oldid=36881639&amp;diff=cur</t>
  </si>
  <si>
    <t>http://pl.wikipedia.org/wiki/Powiat_grodziski_(województwo_wielkopolskie)#mw-navigation</t>
  </si>
  <si>
    <t>http://pl.wikipedia.org/wiki/Powiat_grodziski_(województwo_wielkopolskie)#p-search</t>
  </si>
  <si>
    <t>http://pl.wikipedia.org/wiki/Plik:POL_powiat_grodziski_(wielkopolski)_COA.svg</t>
  </si>
  <si>
    <t>http://pl.wikipedia.org/wiki/Plik:POL_powiat_grodziski_(wielkopolski)_flag.svg</t>
  </si>
  <si>
    <t>http://pl.wikipedia.org/wiki/Herb_powiatu_grodziskiego</t>
  </si>
  <si>
    <t>http://pl.wikipedia.org/w/index.php?title=Flaga_powiatu_grodziskiego&amp;action=edit&amp;redlink=1</t>
  </si>
  <si>
    <t>http://pl.wikipedia.org/wiki/Plik:POL_wojew%C3%B3dztwo_wielkopolskie_powiat_grodziski_map.svg</t>
  </si>
  <si>
    <t>http://pl.wikipedia.org/wiki/Wojew%C3%B3dztwo_wielkopolskie</t>
  </si>
  <si>
    <t>http://pl.wikipedia.org/wiki/Grodzisk_Wielkopolski</t>
  </si>
  <si>
    <t>http://pl.wikipedia.org/wiki/Starosta</t>
  </si>
  <si>
    <t>http://pl.wikipedia.org/wiki/Kilometr#Kilometr_kwadratowy</t>
  </si>
  <si>
    <t>http://pl.wikipedia.org/wiki/Gmina</t>
  </si>
  <si>
    <t>http://pl.wikipedia.org/wiki/Gmina_miejsko-wiejska</t>
  </si>
  <si>
    <t>http://pl.wikipedia.org/wiki/Gmina_wiejska</t>
  </si>
  <si>
    <t>http://www.pgw.pl/</t>
  </si>
  <si>
    <t>http://pl.wikipedia.org/wiki/1999</t>
  </si>
  <si>
    <t>http://pl.wikipedia.org/wiki/Polska_reforma_administracyjna_(1999)</t>
  </si>
  <si>
    <t>http://pl.wikipedia.org/wiki/Grodzisk_Wielkopolski_(gmina)</t>
  </si>
  <si>
    <t>http://pl.wikipedia.org/wiki/Rakoniewice_(gmina)</t>
  </si>
  <si>
    <t>http://pl.wikipedia.org/wiki/Wielichowo_(gmina)</t>
  </si>
  <si>
    <t>http://pl.wikipedia.org/wiki/Granowo_(gmina)</t>
  </si>
  <si>
    <t>http://pl.wikipedia.org/wiki/Kamieniec_(gmina)</t>
  </si>
  <si>
    <t>http://pl.wikipedia.org/wiki/Rakoniewice</t>
  </si>
  <si>
    <t>http://pl.wikipedia.org/wiki/Wielichowo</t>
  </si>
  <si>
    <t>http://pl.wikipedia.org/wiki/1887</t>
  </si>
  <si>
    <t>http://pl.wikipedia.org/wiki/1932</t>
  </si>
  <si>
    <t>http://pl.wikipedia.org/wiki/1941</t>
  </si>
  <si>
    <t>http://pl.wikipedia.org/wiki/1945</t>
  </si>
  <si>
    <t>http://pl.wikipedia.org/wiki/Powiat_grodziski_(województwo_wielkopolskie)#</t>
  </si>
  <si>
    <t>http://pl.wikipedia.org/wiki/Powiat_grodziski_(województwo_wielkopolskie)#Demografia</t>
  </si>
  <si>
    <t>http://pl.wikipedia.org/wiki/Powiat_grodziski_(województwo_wielkopolskie)#Historia_Powiatu_Grodziskiego</t>
  </si>
  <si>
    <t>http://pl.wikipedia.org/wiki/Powiat_grodziski_(województwo_wielkopolskie)#Wykaz_Landrat.C3.B3w_i_Starost.C3.B3w_Grodziskich</t>
  </si>
  <si>
    <t>http://pl.wikipedia.org/wiki/Powiat_grodziski_(województwo_wielkopolskie)#Bibliografia</t>
  </si>
  <si>
    <t>http://pl.wikipedia.org/wiki/Powiat_grodziski_(województwo_wielkopolskie)#Przypisy</t>
  </si>
  <si>
    <t>http://pl.wikipedia.org/w/index.php?title=Powiat_grodziski_(wojew%C3%B3dztwo_wielkopolskie)&amp;veaction=edit&amp;section=1</t>
  </si>
  <si>
    <t>http://pl.wikipedia.org/w/index.php?title=Powiat_grodziski_(wojew%C3%B3dztwo_wielkopolskie)&amp;action=edit&amp;section=1</t>
  </si>
  <si>
    <t>http://pl.wikipedia.org/w/index.php?title=Powiat_grodziski_(wojew%C3%B3dztwo_wielkopolskie)&amp;veaction=edit&amp;section=2</t>
  </si>
  <si>
    <t>http://pl.wikipedia.org/w/index.php?title=Powiat_grodziski_(wojew%C3%B3dztwo_wielkopolskie)&amp;action=edit&amp;section=2</t>
  </si>
  <si>
    <t>http://pl.wikipedia.org/wiki/Kasztelania</t>
  </si>
  <si>
    <t>http://pl.wikipedia.org/wiki/Zb%C4%85szy%C5%84</t>
  </si>
  <si>
    <t>http://pl.wikipedia.org/wiki/Kr%C3%B3l</t>
  </si>
  <si>
    <t>http://pl.wikipedia.org/wiki/Przemys%C5%82_II</t>
  </si>
  <si>
    <t>http://pl.wikipedia.org/wiki/1296</t>
  </si>
  <si>
    <t>http://pl.wikipedia.org/wiki/Wielkopolska</t>
  </si>
  <si>
    <t>http://pl.wikipedia.org/wiki/Henryk_I</t>
  </si>
  <si>
    <t>http://pl.wikipedia.org/wiki/G%C5%82og%C3%B3w</t>
  </si>
  <si>
    <t>http://pl.wikipedia.org/wiki/W%C5%82adys%C5%82aw_I_%C5%81okietek</t>
  </si>
  <si>
    <t>http://pl.wikipedia.org/wiki/Kujawy</t>
  </si>
  <si>
    <t>http://pl.wikipedia.org/wiki/Krzywi%C5%84</t>
  </si>
  <si>
    <t>http://pl.wikipedia.org/wiki/Dystrykt</t>
  </si>
  <si>
    <t>http://pl.wikipedia.org/wiki/Mennica</t>
  </si>
  <si>
    <t>http://pl.wikipedia.org/wiki/Kwartnik</t>
  </si>
  <si>
    <t>http://pl.wikipedia.org/wiki/1309</t>
  </si>
  <si>
    <t>http://pl.wikipedia.org/wiki/1312</t>
  </si>
  <si>
    <t>http://pl.wikipedia.org/wiki/%C5%BBaga%C5%84</t>
  </si>
  <si>
    <t>http://pl.wikipedia.org/wiki/1314</t>
  </si>
  <si>
    <t>http://pl.wikipedia.org/wiki/1444</t>
  </si>
  <si>
    <t>http://pl.wikipedia.org/wiki/1815</t>
  </si>
  <si>
    <t>http://pl.wikipedia.org/wiki/Ko%C5%9Bcian</t>
  </si>
  <si>
    <t>http://pl.wikipedia.org/wiki/Buk_(wojew%C3%B3dztwo_wielkopolskie)</t>
  </si>
  <si>
    <t>http://pl.wikipedia.org/wiki/1848</t>
  </si>
  <si>
    <t>http://pl.wikipedia.org/wiki/Wiosna_Lud%C3%B3w</t>
  </si>
  <si>
    <t>http://pl.wikipedia.org/wiki/Nowy_Tomy%C5%9Bl</t>
  </si>
  <si>
    <t>http://pl.wikipedia.org/wiki/Cesarstwo_Niemieckie</t>
  </si>
  <si>
    <t>http://pl.wikipedia.org/wiki/1918</t>
  </si>
  <si>
    <t>http://pl.wikipedia.org/wiki/Opalenica</t>
  </si>
  <si>
    <t>http://pl.wikipedia.org/wiki/Plik:Starostwo_Powiatowe_w_Grodzisku_Wlkp..jpg</t>
  </si>
  <si>
    <t>http://pl.wikipedia.org/wiki/Lw%C3%B3wek</t>
  </si>
  <si>
    <t>http://pl.wikipedia.org/wiki/1939</t>
  </si>
  <si>
    <t>http://pl.wikipedia.org/wiki/1975</t>
  </si>
  <si>
    <t>http://pl.wikipedia.org/wiki/1954</t>
  </si>
  <si>
    <t>http://pl.wikipedia.org/wiki/Powiat_k%C4%99pi%C5%84ski</t>
  </si>
  <si>
    <t>http://pl.wikipedia.org/wiki/Powiat_ostrzeszowski</t>
  </si>
  <si>
    <t>http://pl.wikipedia.org/wiki/1956</t>
  </si>
  <si>
    <t>http://pl.wikipedia.org/wiki/Powiat_jaroci%C5%84ski</t>
  </si>
  <si>
    <t>http://pl.wikipedia.org/wiki/Powiat_pleszewski</t>
  </si>
  <si>
    <t>http://pl.wikipedia.org/wiki/Powiat_wrzesi%C5%84ski</t>
  </si>
  <si>
    <t>http://pl.wikipedia.org/wiki/Powiat_s%C5%82upecki</t>
  </si>
  <si>
    <t>http://pl.wikipedia.org/wiki/1971</t>
  </si>
  <si>
    <t>http://pl.wikipedia.org/wiki/1950</t>
  </si>
  <si>
    <t>http://pl.wikipedia.org/wiki/Powiat_grodziski_(województwo_wielkopolskie)#cite_note-1</t>
  </si>
  <si>
    <t>http://pl.wikipedia.org/wiki/Powiat_grodziski_(województwo_wielkopolskie)#cite_note-2</t>
  </si>
  <si>
    <t>http://pl.wikipedia.org/wiki/1960</t>
  </si>
  <si>
    <t>http://pl.wikipedia.org/wiki/Bojanowo</t>
  </si>
  <si>
    <t>http://pl.wikipedia.org/wiki/1970</t>
  </si>
  <si>
    <t>http://pl.wikipedia.org/wiki/1958</t>
  </si>
  <si>
    <t>http://pl.wikipedia.org/wiki/Powiat_grodziski_(województwo_wielkopolskie)#cite_note-3</t>
  </si>
  <si>
    <t>http://pl.wikipedia.org/wiki/1963</t>
  </si>
  <si>
    <t>http://pl.wikipedia.org/wiki/1894</t>
  </si>
  <si>
    <t>http://pl.wikipedia.org/wiki/Powiat_grodziski_(województwo_wielkopolskie)#cite_note-4</t>
  </si>
  <si>
    <t>http://pl.wikipedia.org/wiki/Powiat_grodziski_(województwo_wielkopolskie)#cite_note-5</t>
  </si>
  <si>
    <t>http://pl.wikipedia.org/wiki/Wrze%C5%9Bnia</t>
  </si>
  <si>
    <t>http://pl.wikipedia.org/wiki/%C5%9Arem</t>
  </si>
  <si>
    <t>http://pl.wikipedia.org/wiki/%C5%9Aroda</t>
  </si>
  <si>
    <t>http://pl.wikipedia.org/wiki/Wolsztyn</t>
  </si>
  <si>
    <t>http://pl.wikipedia.org/wiki/1946</t>
  </si>
  <si>
    <t>http://pl.wikipedia.org/wiki/Powiat_grodziski_(województwo_wielkopolskie)#cite_note-6</t>
  </si>
  <si>
    <t>http://pl.wikipedia.org/wiki/Powiat_grodziski_(województwo_wielkopolskie)#cite_note-7</t>
  </si>
  <si>
    <t>http://pl.wikipedia.org/wiki/1972</t>
  </si>
  <si>
    <t>http://pl.wikipedia.org/wiki/1990</t>
  </si>
  <si>
    <t>http://pl.wikipedia.org/wiki/1992</t>
  </si>
  <si>
    <t>http://pl.wikipedia.org/w/index.php?title=Powiat_grodziski_(wojew%C3%B3dztwo_wielkopolskie)&amp;veaction=edit&amp;section=3</t>
  </si>
  <si>
    <t>http://pl.wikipedia.org/w/index.php?title=Powiat_grodziski_(wojew%C3%B3dztwo_wielkopolskie)&amp;action=edit&amp;section=3</t>
  </si>
  <si>
    <t>http://pl.wikipedia.org/wiki/1899</t>
  </si>
  <si>
    <t>http://pl.wikipedia.org/wiki/Rudolf_von_Pommer-Esche</t>
  </si>
  <si>
    <t>http://pl.wikipedia.org/wiki/1910</t>
  </si>
  <si>
    <t>http://pl.wikipedia.org/wiki/1916</t>
  </si>
  <si>
    <t>http://pl.wikipedia.org/wiki/1919</t>
  </si>
  <si>
    <t>http://pl.wikipedia.org/wiki/1921</t>
  </si>
  <si>
    <t>http://pl.wikipedia.org/wiki/1922</t>
  </si>
  <si>
    <t>http://pl.wikipedia.org/wiki/1923</t>
  </si>
  <si>
    <t>http://pl.wikipedia.org/wiki/1926</t>
  </si>
  <si>
    <t>http://pl.wikipedia.org/wiki/1940</t>
  </si>
  <si>
    <t>http://pl.wikipedia.org/wiki/2006</t>
  </si>
  <si>
    <t>http://pl.wikipedia.org/wiki/2010</t>
  </si>
  <si>
    <t>http://pl.wikipedia.org/w/index.php?title=Powiat_grodziski_(wojew%C3%B3dztwo_wielkopolskie)&amp;veaction=edit&amp;section=4</t>
  </si>
  <si>
    <t>http://pl.wikipedia.org/w/index.php?title=Powiat_grodziski_(wojew%C3%B3dztwo_wielkopolskie)&amp;action=edit&amp;section=4</t>
  </si>
  <si>
    <t>http://pl.wikipedia.org/wiki/Powiat_grodziski_(województwo_wielkopolskie)#cite_ref-1</t>
  </si>
  <si>
    <t>http://pl.wikipedia.org/wiki/Powiat_grodziski_(województwo_wielkopolskie)#cite_ref-2</t>
  </si>
  <si>
    <t>http://pl.wikipedia.org/wiki/Powiat_grodziski_(województwo_wielkopolskie)#cite_ref-3</t>
  </si>
  <si>
    <t>http://pl.wikipedia.org/wiki/Powiat_grodziski_(województwo_wielkopolskie)#cite_ref-4</t>
  </si>
  <si>
    <t>http://pl.wikipedia.org/wiki/Powiat_grodziski_(województwo_wielkopolskie)#cite_ref-5</t>
  </si>
  <si>
    <t>http://pl.wikipedia.org/wiki/Powiat_grodziski_(województwo_wielkopolskie)#cite_ref-6</t>
  </si>
  <si>
    <t>http://pl.wikipedia.org/wiki/Powiat_grodziski_(województwo_wielkopolskie)#cite_ref-7</t>
  </si>
  <si>
    <t>http://pl.wikipedia.org/wiki/Szablon:Powiat_grodziski_(wojew%C3%B3dztwo_wielkopolskie)</t>
  </si>
  <si>
    <t>http://pl.wikipedia.org/w/index.php?title=Dyskusja_szablonu:Powiat_grodziski_(wojew%C3%B3dztwo_wielkopolskie)&amp;action=edit&amp;redlink=1</t>
  </si>
  <si>
    <t>http://pl.wikipedia.org/w/index.php?title=Szablon:Powiat_grodziski_(wojew%C3%B3dztwo_wielkopolskie)&amp;action=edit</t>
  </si>
  <si>
    <t>http://pl.wikipedia.org/wiki/Szablon:Wojew%C3%B3dztwo_wielkopolskie</t>
  </si>
  <si>
    <t>http://pl.wikipedia.org/w/index.php?title=Dyskusja_szablonu:Wojew%C3%B3dztwo_wielkopolskie&amp;action=edit&amp;redlink=1</t>
  </si>
  <si>
    <t>http://pl.wikipedia.org/w/index.php?title=Szablon:Wojew%C3%B3dztwo_wielkopolskie&amp;action=edit</t>
  </si>
  <si>
    <t>http://pl.wikipedia.org/wiki/Kalisz</t>
  </si>
  <si>
    <t>http://pl.wikipedia.org/wiki/Konin</t>
  </si>
  <si>
    <t>http://pl.wikipedia.org/wiki/Leszno</t>
  </si>
  <si>
    <t>http://pl.wikipedia.org/wiki/Plik:POL_wojew%C3%B3dztwo_wielkopolskie_COA.svg</t>
  </si>
  <si>
    <t>http://pl.wikipedia.org/wiki/Powiat_chodzieski</t>
  </si>
  <si>
    <t>http://pl.wikipedia.org/wiki/Powiat_czarnkowsko-trzcianecki</t>
  </si>
  <si>
    <t>http://pl.wikipedia.org/wiki/Powiat_gnie%C5%BAnie%C5%84ski</t>
  </si>
  <si>
    <t>http://pl.wikipedia.org/wiki/Powiat_gosty%C5%84ski</t>
  </si>
  <si>
    <t>http://pl.wikipedia.org/wiki/Powiat_kaliski</t>
  </si>
  <si>
    <t>http://pl.wikipedia.org/wiki/Powiat_kolski</t>
  </si>
  <si>
    <t>http://pl.wikipedia.org/wiki/Powiat_koni%C5%84ski</t>
  </si>
  <si>
    <t>http://pl.wikipedia.org/wiki/Powiat_ko%C5%9Bcia%C5%84ski</t>
  </si>
  <si>
    <t>http://pl.wikipedia.org/wiki/Powiat_krotoszy%C5%84ski</t>
  </si>
  <si>
    <t>http://pl.wikipedia.org/wiki/Powiat_leszczy%C5%84ski</t>
  </si>
  <si>
    <t>http://pl.wikipedia.org/wiki/Powiat_mi%C4%99dzychodzki</t>
  </si>
  <si>
    <t>http://pl.wikipedia.org/wiki/Powiat_nowotomyski</t>
  </si>
  <si>
    <t>http://pl.wikipedia.org/wiki/Powiat_obornicki</t>
  </si>
  <si>
    <t>http://pl.wikipedia.org/wiki/Powiat_ostrowski_(wojew%C3%B3dztwo_wielkopolskie)</t>
  </si>
  <si>
    <t>http://pl.wikipedia.org/wiki/Powiat_pilski</t>
  </si>
  <si>
    <t>http://pl.wikipedia.org/wiki/Powiat_pozna%C5%84ski</t>
  </si>
  <si>
    <t>http://pl.wikipedia.org/wiki/Powiat_rawicki</t>
  </si>
  <si>
    <t>http://pl.wikipedia.org/wiki/Powiat_szamotulski</t>
  </si>
  <si>
    <t>http://pl.wikipedia.org/wiki/Powiat_%C5%9Bredzki_(wojew%C3%B3dztwo_wielkopolskie)</t>
  </si>
  <si>
    <t>http://pl.wikipedia.org/wiki/Powiat_%C5%9Bremski</t>
  </si>
  <si>
    <t>http://pl.wikipedia.org/wiki/Powiat_turecki</t>
  </si>
  <si>
    <t>http://pl.wikipedia.org/wiki/Powiat_w%C4%85growiecki</t>
  </si>
  <si>
    <t>http://pl.wikipedia.org/wiki/Powiat_wolszty%C5%84ski</t>
  </si>
  <si>
    <t>http://pl.wikipedia.org/wiki/Powiat_z%C5%82otowski</t>
  </si>
  <si>
    <t>http://pl.wikipedia.org/w/index.php?title=Powiat_grodziski_(województwo_wielkopolskie)&amp;oldid=36881639</t>
  </si>
  <si>
    <t>http://pl.wikipedia.org/wiki/Kategoria:Powiat_grodziski_(wojew%C3%B3dztwo_wielkopolskie)</t>
  </si>
  <si>
    <t>http://pl.wikipedia.org/w/index.php?title=Specjalna:Zaloguj&amp;returnto=Powiat+grodziski+%28wojew%C3%B3dztwo+wielkopolskie%29&amp;type=signup</t>
  </si>
  <si>
    <t>http://pl.wikipedia.org/w/index.php?title=Specjalna:Zaloguj&amp;returnto=Powiat+grodziski+%28wojew%C3%B3dztwo+wielkopolskie%29</t>
  </si>
  <si>
    <t>http://pl.wikipedia.org/wiki/Powiat_grodziski_(wojew%C3%B3dztwo_wielkopolskie)</t>
  </si>
  <si>
    <t>http://pl.wikipedia.org/w/index.php?title=Dyskusja:Powiat_grodziski_(wojew%C3%B3dztwo_wielkopolskie)&amp;action=edit&amp;redlink=1</t>
  </si>
  <si>
    <t>http://pl.wikipedia.org/w/index.php?title=Powiat_grodziski_(wojew%C3%B3dztwo_wielkopolskie)&amp;stable=1</t>
  </si>
  <si>
    <t>http://pl.wikipedia.org/w/index.php?title=Powiat_grodziski_(wojew%C3%B3dztwo_wielkopolskie)&amp;oldid=36881639&amp;veaction=edit</t>
  </si>
  <si>
    <t>http://pl.wikipedia.org/w/index.php?title=Powiat_grodziski_(wojew%C3%B3dztwo_wielkopolskie)&amp;stable=0&amp;redirect=no</t>
  </si>
  <si>
    <t>http://pl.wikipedia.org/w/index.php?title=Powiat_grodziski_(wojew%C3%B3dztwo_wielkopolskie)&amp;action=edit</t>
  </si>
  <si>
    <t>http://pl.wikipedia.org/w/index.php?title=Powiat_grodziski_(wojew%C3%B3dztwo_wielkopolskie)&amp;action=history</t>
  </si>
  <si>
    <t>http://pl.wikipedia.org/wiki/Specjalna:Linkuj%C4%85ce/Powiat_grodziski_(wojew%C3%B3dztwo_wielkopolskie)</t>
  </si>
  <si>
    <t>http://pl.wikipedia.org/wiki/Specjalna:Zmiany_w_linkowanych/Powiat_grodziski_(wojew%C3%B3dztwo_wielkopolskie)</t>
  </si>
  <si>
    <t>http://pl.wikipedia.org/w/index.php?title=Powiat_grodziski_(wojew%C3%B3dztwo_wielkopolskie)&amp;oldid=36881639</t>
  </si>
  <si>
    <t>http://pl.wikipedia.org/w/index.php?title=Powiat_grodziski_(wojew%C3%B3dztwo_wielkopolskie)&amp;action=info</t>
  </si>
  <si>
    <t>http://www.wikidata.org/wiki/Q133172</t>
  </si>
  <si>
    <t>http://pl.wikipedia.org/w/index.php?title=Specjalna:Cytuj&amp;page=Powiat_grodziski_%28wojew%C3%B3dztwo_wielkopolskie%29&amp;id=36881639</t>
  </si>
  <si>
    <t>http://pl.wikipedia.org/w/index.php?title=Specjalna:Ksi%C4%85%C5%BCka&amp;bookcmd=book_creator&amp;referer=Powiat+grodziski+%28wojew%C3%B3dztwo+wielkopolskie%29</t>
  </si>
  <si>
    <t>http://pl.wikipedia.org/w/index.php?title=Specjalna:Ksi%C4%85%C5%BCka&amp;bookcmd=render_article&amp;arttitle=Powiat+grodziski+%28wojew%C3%B3dztwo+wielkopolskie%29&amp;oldid=37223417&amp;writer=rl</t>
  </si>
  <si>
    <t>http://pl.wikipedia.org/w/index.php?title=Powiat_grodziski_(wojew%C3%B3dztwo_wielkopolskie)&amp;printable=yes</t>
  </si>
  <si>
    <t>http://bg.wikipedia.org/wiki/%D0%93%D1%80%D0%BE%D0%B4%D0%B6%D0%B8%D1%81%D0%BA%D0%B8_%D0%BE%D0%BA%D1%80%D1%8A%D0%B3</t>
  </si>
  <si>
    <t>http://cs.wikipedia.org/wiki/Okres_Grodzisk_Wielkopolski</t>
  </si>
  <si>
    <t>http://de.wikipedia.org/wiki/Powiat_Grodziski_(Gro%C3%9Fpolen)</t>
  </si>
  <si>
    <t>http://en.wikipedia.org/wiki/Grodzisk_Wielkopolski_County</t>
  </si>
  <si>
    <t>http://es.wikipedia.org/wiki/Distrito_de_Grodzisk_Wielkopolski</t>
  </si>
  <si>
    <t>http://eo.wikipedia.org/wiki/Distrikto_Grodziski_(Wielkopolski)</t>
  </si>
  <si>
    <t>http://fr.wikipedia.org/wiki/Powiat_de_Grodzisk_Wielkopolski</t>
  </si>
  <si>
    <t>http://it.wikipedia.org/wiki/Distretto_di_Grodzisk_Wielkopolski</t>
  </si>
  <si>
    <t>http://lv.wikipedia.org/wiki/Grodziskas_apri%C5%86%C4%B7is_(Lielpolija)</t>
  </si>
  <si>
    <t>http://nl.wikipedia.org/wiki/Powiat_Grodziski_(Groot-Polen)</t>
  </si>
  <si>
    <t>http://pt.wikipedia.org/wiki/Condado_de_Grodzisk_Wielkopolski</t>
  </si>
  <si>
    <t>http://ru.wikipedia.org/wiki/%D0%93%D1%80%D0%BE%D0%B4%D0%B7%D0%B8%D1%81%D0%BA%D0%B8%D0%B9_%D0%BF%D0%BE%D0%B2%D1%8F%D1%82_(%D0%92%D0%B5%D0%BB%D0%B8%D0%BA%D0%BE%D0%BF%D0%BE%D0%BB%D1%8C%D1%81%D0%BA%D0%BE%D0%B5_%D0%B2%D0%BE%D0%B5%D0%B2%D0%BE%D0%B4%D1%81%D1%82%D0%B2%D0%BE)</t>
  </si>
  <si>
    <t>http://sk.wikipedia.org/wiki/Powiat_grodziski_(Ve%C4%BEkopo%C4%BEsk%C3%A9_vojvodstvo)</t>
  </si>
  <si>
    <t>http://uk.wikipedia.org/wiki/%D0%93%D1%80%D0%BE%D0%B4%D0%B7%D0%B8%D1%81%D1%8C%D0%BA%D0%B8%D0%B9_%D0%BF%D0%BE%D0%B2%D1%96%D1%82_(%D0%92%D0%B5%D0%BB%D0%B8%D0%BA%D0%BE%D0%BF%D0%BE%D0%BB%D1%8C%D1%81%D1%8C%D0%BA%D0%B5_%D0%B2%D0%BE%D1%94%D0%B2%D0%BE%D0%B4%D1%81%D1%82%D0%B2%D0%BE)</t>
  </si>
  <si>
    <t>http://war.wikipedia.org/wiki/Grodzisk_Wielkopolski_(condado)</t>
  </si>
  <si>
    <t>http://www.wikidata.org/wiki/Q133172#sitelinks-wikipedia</t>
  </si>
  <si>
    <t>http://pl.m.wikipedia.org/wiki/Powiat_grodziski_(wojew%C3%B3dztwo_wielkopolskie)</t>
  </si>
  <si>
    <t xml:space="preserve">Bytom </t>
  </si>
  <si>
    <t xml:space="preserve">Piekary Śląskie </t>
  </si>
  <si>
    <t xml:space="preserve">Siemianowice Śląskie </t>
  </si>
  <si>
    <t xml:space="preserve">będziński </t>
  </si>
  <si>
    <t xml:space="preserve">Zabrze </t>
  </si>
  <si>
    <t xml:space="preserve">Ruda Śląska </t>
  </si>
  <si>
    <t xml:space="preserve">Chorzów </t>
  </si>
  <si>
    <t xml:space="preserve">Dąbrowa-Górnicza </t>
  </si>
  <si>
    <t xml:space="preserve">Gliwice </t>
  </si>
  <si>
    <t xml:space="preserve">mikołowski </t>
  </si>
  <si>
    <t xml:space="preserve">Katowice </t>
  </si>
  <si>
    <t xml:space="preserve">Mysłowice </t>
  </si>
  <si>
    <t xml:space="preserve">Sosnowiec </t>
  </si>
  <si>
    <t xml:space="preserve">Rybnik </t>
  </si>
  <si>
    <t xml:space="preserve">Żory </t>
  </si>
  <si>
    <t xml:space="preserve">Tychy </t>
  </si>
  <si>
    <t xml:space="preserve">Jaworzno </t>
  </si>
  <si>
    <t xml:space="preserve">Jastrzębie-Zdrój </t>
  </si>
  <si>
    <t xml:space="preserve">bieruńsko-lędziński </t>
  </si>
  <si>
    <t xml:space="preserve">Świętochłowice </t>
  </si>
  <si>
    <t>Powiaty nazwy</t>
  </si>
  <si>
    <t>Powiaty numery</t>
  </si>
  <si>
    <t>Województwa nazwy</t>
  </si>
  <si>
    <t>Województwa numery</t>
  </si>
  <si>
    <t>Mapy</t>
  </si>
  <si>
    <t>GOP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</si>
</sst>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z_ł_-;\-* #,##0.00\ _z_ł_-;_-* &quot;-&quot;??\ _z_ł_-;_-@_-"/>
    <numFmt numFmtId="164" formatCode="_-* #,##0\ _z_ł_-;\-* #,##0\ _z_ł_-;_-* &quot;-&quot;??\ _z_ł_-;_-@_-"/>
  </numFmts>
  <fonts count="17" x14ac:knownFonts="1">
    <font>
      <sz val="11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3.5"/>
      <color theme="1"/>
      <name val="Calibri"/>
      <family val="2"/>
      <charset val="238"/>
      <scheme val="minor"/>
    </font>
    <font>
      <b/>
      <sz val="13"/>
      <color theme="1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2"/>
      <color theme="1"/>
      <name val="Calibri"/>
      <family val="2"/>
      <charset val="238"/>
      <scheme val="minor"/>
    </font>
    <font>
      <b/>
      <sz val="12"/>
      <color theme="0"/>
      <name val="Times New Roman"/>
      <family val="1"/>
      <charset val="238"/>
    </font>
    <font>
      <sz val="11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1"/>
      <name val="Times New Roman"/>
      <family val="1"/>
      <charset val="238"/>
    </font>
    <font>
      <b/>
      <sz val="11"/>
      <color theme="0"/>
      <name val="Times New Roman"/>
      <family val="1"/>
      <charset val="238"/>
    </font>
    <font>
      <b/>
      <sz val="18"/>
      <color theme="0"/>
      <name val="Times New Roman"/>
      <family val="1"/>
      <charset val="238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Times New Roman"/>
      <family val="1"/>
      <charset val="238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99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43" fontId="15" fillId="0" borderId="0" applyFont="0" applyFill="0" applyBorder="0" applyAlignment="0" applyProtection="0"/>
  </cellStyleXfs>
  <cellXfs count="52">
    <xf numFmtId="0" fontId="0" fillId="0" borderId="0" xfId="0"/>
    <xf numFmtId="0" fontId="0" fillId="2" borderId="2" xfId="0" applyFill="1" applyBorder="1"/>
    <xf numFmtId="0" fontId="0" fillId="2" borderId="0" xfId="0" applyFill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3" xfId="0" applyFill="1" applyBorder="1"/>
    <xf numFmtId="0" fontId="1" fillId="2" borderId="0" xfId="0" applyFont="1" applyFill="1" applyBorder="1" applyAlignment="1"/>
    <xf numFmtId="0" fontId="0" fillId="2" borderId="0" xfId="0" applyFill="1" applyAlignment="1"/>
    <xf numFmtId="0" fontId="2" fillId="2" borderId="0" xfId="0" applyFont="1" applyFill="1" applyBorder="1" applyAlignment="1"/>
    <xf numFmtId="0" fontId="3" fillId="2" borderId="1" xfId="0" applyFont="1" applyFill="1" applyBorder="1" applyAlignment="1"/>
    <xf numFmtId="0" fontId="3" fillId="2" borderId="2" xfId="0" applyFont="1" applyFill="1" applyBorder="1" applyAlignment="1"/>
    <xf numFmtId="0" fontId="3" fillId="2" borderId="4" xfId="0" applyFont="1" applyFill="1" applyBorder="1" applyAlignment="1"/>
    <xf numFmtId="0" fontId="3" fillId="2" borderId="0" xfId="0" applyFont="1" applyFill="1" applyBorder="1" applyAlignment="1"/>
    <xf numFmtId="0" fontId="2" fillId="2" borderId="2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 textRotation="90"/>
    </xf>
    <xf numFmtId="0" fontId="2" fillId="2" borderId="0" xfId="0" applyFont="1" applyFill="1" applyBorder="1" applyAlignment="1">
      <alignment vertical="center" textRotation="90"/>
    </xf>
    <xf numFmtId="0" fontId="6" fillId="2" borderId="4" xfId="0" applyFont="1" applyFill="1" applyBorder="1" applyAlignment="1">
      <alignment vertical="center" textRotation="90"/>
    </xf>
    <xf numFmtId="0" fontId="6" fillId="2" borderId="0" xfId="0" applyFont="1" applyFill="1" applyBorder="1" applyAlignment="1">
      <alignment vertical="center" textRotation="90"/>
    </xf>
    <xf numFmtId="0" fontId="5" fillId="2" borderId="4" xfId="0" applyFont="1" applyFill="1" applyBorder="1" applyAlignment="1">
      <alignment textRotation="90"/>
    </xf>
    <xf numFmtId="0" fontId="5" fillId="2" borderId="0" xfId="0" applyFont="1" applyFill="1" applyBorder="1" applyAlignment="1">
      <alignment textRotation="90"/>
    </xf>
    <xf numFmtId="0" fontId="14" fillId="0" borderId="0" xfId="1"/>
    <xf numFmtId="164" fontId="8" fillId="3" borderId="0" xfId="2" applyNumberFormat="1" applyFont="1" applyFill="1" applyAlignment="1">
      <alignment horizontal="center" vertical="center"/>
    </xf>
    <xf numFmtId="164" fontId="8" fillId="3" borderId="0" xfId="2" applyNumberFormat="1" applyFont="1" applyFill="1" applyAlignment="1">
      <alignment vertical="center"/>
    </xf>
    <xf numFmtId="164" fontId="10" fillId="0" borderId="0" xfId="2" applyNumberFormat="1" applyFont="1" applyAlignment="1">
      <alignment horizontal="center" vertical="center"/>
    </xf>
    <xf numFmtId="164" fontId="9" fillId="0" borderId="0" xfId="2" applyNumberFormat="1" applyFont="1"/>
    <xf numFmtId="164" fontId="9" fillId="0" borderId="0" xfId="2" applyNumberFormat="1" applyFont="1" applyAlignment="1">
      <alignment horizontal="center" vertical="center"/>
    </xf>
    <xf numFmtId="164" fontId="11" fillId="0" borderId="0" xfId="2" applyNumberFormat="1" applyFont="1" applyFill="1" applyBorder="1" applyAlignment="1">
      <alignment horizontal="center" vertical="center" wrapText="1"/>
    </xf>
    <xf numFmtId="164" fontId="12" fillId="3" borderId="0" xfId="2" applyNumberFormat="1" applyFont="1" applyFill="1" applyAlignment="1">
      <alignment horizontal="center" vertical="center"/>
    </xf>
    <xf numFmtId="164" fontId="0" fillId="0" borderId="0" xfId="2" applyNumberFormat="1" applyFont="1"/>
    <xf numFmtId="0" fontId="8" fillId="2" borderId="0" xfId="0" applyFont="1" applyFill="1" applyAlignment="1">
      <alignment vertical="center"/>
    </xf>
    <xf numFmtId="164" fontId="16" fillId="4" borderId="0" xfId="2" applyNumberFormat="1" applyFont="1" applyFill="1" applyAlignment="1">
      <alignment horizontal="center" vertical="center"/>
    </xf>
    <xf numFmtId="43" fontId="0" fillId="2" borderId="0" xfId="2" applyFont="1" applyFill="1"/>
    <xf numFmtId="164" fontId="0" fillId="2" borderId="0" xfId="2" applyNumberFormat="1" applyFont="1" applyFill="1"/>
    <xf numFmtId="164" fontId="0" fillId="2" borderId="0" xfId="2" applyNumberFormat="1" applyFont="1" applyFill="1" applyProtection="1">
      <protection locked="0"/>
    </xf>
    <xf numFmtId="0" fontId="0" fillId="2" borderId="8" xfId="0" applyFill="1" applyBorder="1"/>
    <xf numFmtId="0" fontId="0" fillId="2" borderId="1" xfId="0" applyFill="1" applyBorder="1"/>
    <xf numFmtId="0" fontId="3" fillId="2" borderId="4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19" fontId="7" fillId="2" borderId="0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8" fillId="3" borderId="0" xfId="2" applyNumberFormat="1" applyFont="1" applyFill="1" applyAlignment="1">
      <alignment horizontal="center" vertical="center"/>
    </xf>
  </cellXfs>
  <cellStyles count="3">
    <cellStyle name="Dziesiętny" xfId="2" builtinId="3"/>
    <cellStyle name="Hiperłącze" xfId="1" builtinId="8"/>
    <cellStyle name="Normalny" xfId="0" builtinId="0"/>
  </cellStyles>
  <dxfs count="0"/>
  <tableStyles count="0" defaultTableStyle="TableStyleMedium2" defaultPivotStyle="PivotStyleLight16"/>
  <colors>
    <mruColors>
      <color rgb="FFCC9900"/>
      <color rgb="FFFD7403"/>
      <color rgb="FFFF00FF"/>
      <color rgb="FFFF6699"/>
      <color rgb="FF10F025"/>
      <color rgb="FFCC3300"/>
      <color rgb="FF6600CC"/>
      <color rgb="FF0000CC"/>
      <color rgb="FF777777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pl-PL" sz="1200">
                <a:latin typeface="Arial" pitchFamily="34" charset="0"/>
                <a:cs typeface="Arial" pitchFamily="34" charset="0"/>
              </a:rPr>
              <a:t>Liczba ludności w 2011 roku</a:t>
            </a:r>
            <a:endParaRPr lang="en-US" sz="12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1170204724409472"/>
          <c:y val="6.5000000000000002E-2"/>
        </c:manualLayout>
      </c:layout>
      <c:overlay val="0"/>
      <c:spPr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.16312751070791967"/>
          <c:w val="1"/>
          <c:h val="0.83687248929208014"/>
        </c:manualLayout>
      </c:layout>
      <c:barChart>
        <c:barDir val="col"/>
        <c:grouping val="clustered"/>
        <c:varyColors val="0"/>
        <c:ser>
          <c:idx val="0"/>
          <c:order val="0"/>
          <c:tx>
            <c:v>podlaskie</c:v>
          </c:tx>
          <c:invertIfNegative val="0"/>
          <c:cat>
            <c:strRef>
              <c:f>'Mapka dane'!$C$2:$E$2</c:f>
              <c:strCache>
                <c:ptCount val="3"/>
                <c:pt idx="0">
                  <c:v>Ogolem</c:v>
                </c:pt>
                <c:pt idx="1">
                  <c:v>Mez.</c:v>
                </c:pt>
                <c:pt idx="2">
                  <c:v>Kobiety</c:v>
                </c:pt>
              </c:strCache>
            </c:strRef>
          </c:cat>
          <c:val>
            <c:numRef>
              <c:f>Powiaty!$C$57:$E$57</c:f>
              <c:numCache>
                <c:formatCode>_-* #,##0\ _z_ł_-;\-* #,##0\ _z_ł_-;_-* "-"??\ _z_ł_-;_-@_-</c:formatCode>
                <c:ptCount val="3"/>
                <c:pt idx="0">
                  <c:v>66158</c:v>
                </c:pt>
                <c:pt idx="1">
                  <c:v>33015</c:v>
                </c:pt>
                <c:pt idx="2">
                  <c:v>33143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66304"/>
        <c:axId val="161272192"/>
      </c:barChart>
      <c:catAx>
        <c:axId val="1612663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61272192"/>
        <c:crosses val="autoZero"/>
        <c:auto val="1"/>
        <c:lblAlgn val="ctr"/>
        <c:lblOffset val="100"/>
        <c:noMultiLvlLbl val="0"/>
      </c:catAx>
      <c:valAx>
        <c:axId val="161272192"/>
        <c:scaling>
          <c:orientation val="minMax"/>
        </c:scaling>
        <c:delete val="0"/>
        <c:axPos val="l"/>
        <c:majorGridlines/>
        <c:numFmt formatCode="_-* #,##0\ _z_ł_-;\-* #,##0\ _z_ł_-;_-* &quot;-&quot;??\ _z_ł_-;_-@_-" sourceLinked="1"/>
        <c:majorTickMark val="none"/>
        <c:minorTickMark val="none"/>
        <c:tickLblPos val="nextTo"/>
        <c:txPr>
          <a:bodyPr/>
          <a:lstStyle/>
          <a:p>
            <a:pPr>
              <a:defRPr sz="105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61266304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</c:dTable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 anchor="t" anchorCtr="0"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pl-PL" sz="1200" b="1" i="0" u="none" strike="noStrike" baseline="0">
                <a:effectLst/>
                <a:latin typeface="Arial" pitchFamily="34" charset="0"/>
                <a:cs typeface="Arial" pitchFamily="34" charset="0"/>
              </a:rPr>
              <a:t>Prognozowana liczba ludności</a:t>
            </a:r>
          </a:p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pl-PL" sz="1200" b="1" i="0" u="none" strike="noStrike" baseline="0">
                <a:effectLst/>
                <a:latin typeface="Arial" pitchFamily="34" charset="0"/>
                <a:cs typeface="Arial" pitchFamily="34" charset="0"/>
              </a:rPr>
              <a:t> w </a:t>
            </a:r>
            <a:r>
              <a:rPr lang="pl-PL" sz="1200">
                <a:latin typeface="Arial" pitchFamily="34" charset="0"/>
                <a:cs typeface="Arial" pitchFamily="34" charset="0"/>
              </a:rPr>
              <a:t>2035</a:t>
            </a:r>
            <a:r>
              <a:rPr lang="pl-PL" sz="1200" baseline="0">
                <a:latin typeface="Arial" pitchFamily="34" charset="0"/>
                <a:cs typeface="Arial" pitchFamily="34" charset="0"/>
              </a:rPr>
              <a:t> roku</a:t>
            </a:r>
            <a:endParaRPr lang="en-US" sz="12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15844535433070908"/>
          <c:y val="4.5000000000000012E-2"/>
        </c:manualLayout>
      </c:layout>
      <c:overlay val="0"/>
      <c:spPr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.18924439842261587"/>
          <c:w val="1"/>
          <c:h val="0.81075560157738547"/>
        </c:manualLayout>
      </c:layout>
      <c:barChart>
        <c:barDir val="col"/>
        <c:grouping val="clustered"/>
        <c:varyColors val="0"/>
        <c:ser>
          <c:idx val="0"/>
          <c:order val="0"/>
          <c:tx>
            <c:v>podlaskie</c:v>
          </c:tx>
          <c:invertIfNegative val="0"/>
          <c:cat>
            <c:strRef>
              <c:f>'Mapka dane'!$BW$2:$BY$2</c:f>
              <c:strCache>
                <c:ptCount val="3"/>
                <c:pt idx="0">
                  <c:v>Ogolem</c:v>
                </c:pt>
                <c:pt idx="1">
                  <c:v>Mez.</c:v>
                </c:pt>
                <c:pt idx="2">
                  <c:v>Kobiety</c:v>
                </c:pt>
              </c:strCache>
            </c:strRef>
          </c:cat>
          <c:val>
            <c:numRef>
              <c:f>Powiaty!$BW$57:$BY$57</c:f>
              <c:numCache>
                <c:formatCode>_-* #,##0\ _z_ł_-;\-* #,##0\ _z_ł_-;_-* "-"??\ _z_ł_-;_-@_-</c:formatCode>
                <c:ptCount val="3"/>
                <c:pt idx="0">
                  <c:v>54941</c:v>
                </c:pt>
                <c:pt idx="1">
                  <c:v>27947</c:v>
                </c:pt>
                <c:pt idx="2">
                  <c:v>26994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014720"/>
        <c:axId val="162016256"/>
      </c:barChart>
      <c:catAx>
        <c:axId val="16201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2016256"/>
        <c:crosses val="autoZero"/>
        <c:auto val="1"/>
        <c:lblAlgn val="ctr"/>
        <c:lblOffset val="100"/>
        <c:noMultiLvlLbl val="0"/>
      </c:catAx>
      <c:valAx>
        <c:axId val="162016256"/>
        <c:scaling>
          <c:orientation val="minMax"/>
        </c:scaling>
        <c:delete val="0"/>
        <c:axPos val="l"/>
        <c:majorGridlines/>
        <c:numFmt formatCode="_-* #,##0\ _z_ł_-;\-* #,##0\ _z_ł_-;_-* &quot;-&quot;??\ _z_ł_-;_-@_-" sourceLinked="1"/>
        <c:majorTickMark val="none"/>
        <c:minorTickMark val="none"/>
        <c:tickLblPos val="nextTo"/>
        <c:txPr>
          <a:bodyPr/>
          <a:lstStyle/>
          <a:p>
            <a:pPr>
              <a:defRPr sz="105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62014720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</c:dTable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600">
                <a:latin typeface="Arial" pitchFamily="34" charset="0"/>
                <a:cs typeface="Arial" pitchFamily="34" charset="0"/>
              </a:defRPr>
            </a:pPr>
            <a:r>
              <a:rPr lang="en-US" sz="1600">
                <a:latin typeface="Arial" pitchFamily="34" charset="0"/>
                <a:cs typeface="Arial" pitchFamily="34" charset="0"/>
              </a:rPr>
              <a:t>Powiat węgrowski - prognoza liczby ludności na lata 2011-2035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'Mapka dane'!$C$2</c:f>
              <c:strCache>
                <c:ptCount val="1"/>
                <c:pt idx="0">
                  <c:v>Ogolem</c:v>
                </c:pt>
              </c:strCache>
            </c:strRef>
          </c:tx>
          <c:marker>
            <c:symbol val="none"/>
          </c:marker>
          <c:cat>
            <c:numRef>
              <c:f>'Mapka dane'!$CA$26:$CA$50</c:f>
              <c:numCache>
                <c:formatCode>_-* #,##0\ _z_ł_-;\-* #,##0\ _z_ł_-;_-* "-"??\ _z_ł_-;_-@_-</c:formatCode>
                <c:ptCount val="2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  <c:pt idx="20">
                  <c:v>2031</c:v>
                </c:pt>
                <c:pt idx="21">
                  <c:v>2032</c:v>
                </c:pt>
                <c:pt idx="22">
                  <c:v>2033</c:v>
                </c:pt>
                <c:pt idx="23">
                  <c:v>2034</c:v>
                </c:pt>
                <c:pt idx="24">
                  <c:v>2035</c:v>
                </c:pt>
              </c:numCache>
            </c:numRef>
          </c:cat>
          <c:val>
            <c:numRef>
              <c:f>(Powiaty!$C$57,Powiaty!$F$57,Powiaty!$I$57,Powiaty!$L$57,Powiaty!$O$57,Powiaty!$R$57,Powiaty!$U$57,Powiaty!$X$57,Powiaty!$AA$57,Powiaty!$AD$57,Powiaty!$AG$57,Powiaty!$AJ$57,Powiaty!$AM$57,Powiaty!$AP$57,Powiaty!$AS$57,Powiaty!$AV$57,Powiaty!$AY$57,Powiaty!$BB$57,Powiaty!$BE$57,Powiaty!$BK$57,Powiaty!$BN$57,Powiaty!$BQ$57,Powiaty!$BT$57,Powiaty!$BW$57)</c:f>
              <c:numCache>
                <c:formatCode>_-* #,##0\ _z_ł_-;\-* #,##0\ _z_ł_-;_-* "-"??\ _z_ł_-;_-@_-</c:formatCode>
                <c:ptCount val="24"/>
                <c:pt idx="0">
                  <c:v>66158</c:v>
                </c:pt>
                <c:pt idx="1">
                  <c:v>65815</c:v>
                </c:pt>
                <c:pt idx="2">
                  <c:v>65473</c:v>
                </c:pt>
                <c:pt idx="3">
                  <c:v>65120</c:v>
                </c:pt>
                <c:pt idx="4">
                  <c:v>64777</c:v>
                </c:pt>
                <c:pt idx="5">
                  <c:v>64408</c:v>
                </c:pt>
                <c:pt idx="6">
                  <c:v>64031</c:v>
                </c:pt>
                <c:pt idx="7">
                  <c:v>63673</c:v>
                </c:pt>
                <c:pt idx="8">
                  <c:v>63301</c:v>
                </c:pt>
                <c:pt idx="9">
                  <c:v>62898</c:v>
                </c:pt>
                <c:pt idx="10">
                  <c:v>62510</c:v>
                </c:pt>
                <c:pt idx="11">
                  <c:v>62075</c:v>
                </c:pt>
                <c:pt idx="12">
                  <c:v>61631</c:v>
                </c:pt>
                <c:pt idx="13">
                  <c:v>61180</c:v>
                </c:pt>
                <c:pt idx="14">
                  <c:v>60696</c:v>
                </c:pt>
                <c:pt idx="15">
                  <c:v>60200</c:v>
                </c:pt>
                <c:pt idx="16">
                  <c:v>59682</c:v>
                </c:pt>
                <c:pt idx="17">
                  <c:v>59137</c:v>
                </c:pt>
                <c:pt idx="18">
                  <c:v>58577</c:v>
                </c:pt>
                <c:pt idx="19">
                  <c:v>57425</c:v>
                </c:pt>
                <c:pt idx="20">
                  <c:v>56825</c:v>
                </c:pt>
                <c:pt idx="21">
                  <c:v>56210</c:v>
                </c:pt>
                <c:pt idx="22">
                  <c:v>55582</c:v>
                </c:pt>
                <c:pt idx="23">
                  <c:v>54941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'Mapka dane'!$D$2</c:f>
              <c:strCache>
                <c:ptCount val="1"/>
                <c:pt idx="0">
                  <c:v>Mez.</c:v>
                </c:pt>
              </c:strCache>
            </c:strRef>
          </c:tx>
          <c:marker>
            <c:symbol val="none"/>
          </c:marker>
          <c:cat>
            <c:numRef>
              <c:f>'Mapka dane'!$CA$26:$CA$50</c:f>
              <c:numCache>
                <c:formatCode>_-* #,##0\ _z_ł_-;\-* #,##0\ _z_ł_-;_-* "-"??\ _z_ł_-;_-@_-</c:formatCode>
                <c:ptCount val="2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  <c:pt idx="20">
                  <c:v>2031</c:v>
                </c:pt>
                <c:pt idx="21">
                  <c:v>2032</c:v>
                </c:pt>
                <c:pt idx="22">
                  <c:v>2033</c:v>
                </c:pt>
                <c:pt idx="23">
                  <c:v>2034</c:v>
                </c:pt>
                <c:pt idx="24">
                  <c:v>2035</c:v>
                </c:pt>
              </c:numCache>
            </c:numRef>
          </c:cat>
          <c:val>
            <c:numRef>
              <c:f>(Powiaty!$D$57,Powiaty!$G$57,Powiaty!$J$57,Powiaty!$M$57,Powiaty!$P$57,Powiaty!$S$57,Powiaty!$V$57,Powiaty!$Y$57,Powiaty!$AB$57,Powiaty!$AE$57,Powiaty!$AH$57,Powiaty!$AK$57,Powiaty!$AN$57,Powiaty!$AQ$57,Powiaty!$AT$57,Powiaty!$AW$57,Powiaty!$AZ$57,Powiaty!$BC$57,Powiaty!$BF$57,Powiaty!$BL$57,Powiaty!$BO$57,Powiaty!$BR$57,Powiaty!$BU$57,Powiaty!$BX$57)</c:f>
              <c:numCache>
                <c:formatCode>_-* #,##0\ _z_ł_-;\-* #,##0\ _z_ł_-;_-* "-"??\ _z_ł_-;_-@_-</c:formatCode>
                <c:ptCount val="24"/>
                <c:pt idx="0">
                  <c:v>33015</c:v>
                </c:pt>
                <c:pt idx="1">
                  <c:v>32878</c:v>
                </c:pt>
                <c:pt idx="2">
                  <c:v>32747</c:v>
                </c:pt>
                <c:pt idx="3">
                  <c:v>32605</c:v>
                </c:pt>
                <c:pt idx="4">
                  <c:v>32468</c:v>
                </c:pt>
                <c:pt idx="5">
                  <c:v>32321</c:v>
                </c:pt>
                <c:pt idx="6">
                  <c:v>32171</c:v>
                </c:pt>
                <c:pt idx="7">
                  <c:v>32020</c:v>
                </c:pt>
                <c:pt idx="8">
                  <c:v>31859</c:v>
                </c:pt>
                <c:pt idx="9">
                  <c:v>31686</c:v>
                </c:pt>
                <c:pt idx="10">
                  <c:v>31516</c:v>
                </c:pt>
                <c:pt idx="11">
                  <c:v>31324</c:v>
                </c:pt>
                <c:pt idx="12">
                  <c:v>31120</c:v>
                </c:pt>
                <c:pt idx="13">
                  <c:v>30907</c:v>
                </c:pt>
                <c:pt idx="14">
                  <c:v>30691</c:v>
                </c:pt>
                <c:pt idx="15">
                  <c:v>30460</c:v>
                </c:pt>
                <c:pt idx="16">
                  <c:v>30221</c:v>
                </c:pt>
                <c:pt idx="17">
                  <c:v>29957</c:v>
                </c:pt>
                <c:pt idx="18">
                  <c:v>29690</c:v>
                </c:pt>
                <c:pt idx="19">
                  <c:v>29141</c:v>
                </c:pt>
                <c:pt idx="20">
                  <c:v>28849</c:v>
                </c:pt>
                <c:pt idx="21">
                  <c:v>28549</c:v>
                </c:pt>
                <c:pt idx="22">
                  <c:v>28251</c:v>
                </c:pt>
                <c:pt idx="23">
                  <c:v>27947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'Mapka dane'!$E$2</c:f>
              <c:strCache>
                <c:ptCount val="1"/>
                <c:pt idx="0">
                  <c:v>Kobiety</c:v>
                </c:pt>
              </c:strCache>
            </c:strRef>
          </c:tx>
          <c:marker>
            <c:symbol val="none"/>
          </c:marker>
          <c:cat>
            <c:numRef>
              <c:f>'Mapka dane'!$CA$26:$CA$50</c:f>
              <c:numCache>
                <c:formatCode>_-* #,##0\ _z_ł_-;\-* #,##0\ _z_ł_-;_-* "-"??\ _z_ł_-;_-@_-</c:formatCode>
                <c:ptCount val="2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  <c:pt idx="20">
                  <c:v>2031</c:v>
                </c:pt>
                <c:pt idx="21">
                  <c:v>2032</c:v>
                </c:pt>
                <c:pt idx="22">
                  <c:v>2033</c:v>
                </c:pt>
                <c:pt idx="23">
                  <c:v>2034</c:v>
                </c:pt>
                <c:pt idx="24">
                  <c:v>2035</c:v>
                </c:pt>
              </c:numCache>
            </c:numRef>
          </c:cat>
          <c:val>
            <c:numRef>
              <c:f>(Powiaty!$E$57,Powiaty!$H$57,Powiaty!$K$57,Powiaty!$N$57,Powiaty!$Q$57,Powiaty!$T$57,Powiaty!$W$57,Powiaty!$Z$57,Powiaty!$AC$57,Powiaty!$AF$57,Powiaty!$AI$57,Powiaty!$AL$57,Powiaty!$AO$57,Powiaty!$AR$57,Powiaty!$AU$57,Powiaty!$AX$57,Powiaty!$BA$57,Powiaty!$BD$57,Powiaty!$BG$57,Powiaty!$BM$57,Powiaty!$BP$57,Powiaty!$BS$57,Powiaty!$BV$57,Powiaty!$BY$57)</c:f>
              <c:numCache>
                <c:formatCode>_-* #,##0\ _z_ł_-;\-* #,##0\ _z_ł_-;_-* "-"??\ _z_ł_-;_-@_-</c:formatCode>
                <c:ptCount val="24"/>
                <c:pt idx="0">
                  <c:v>33143</c:v>
                </c:pt>
                <c:pt idx="1">
                  <c:v>32937</c:v>
                </c:pt>
                <c:pt idx="2">
                  <c:v>32726</c:v>
                </c:pt>
                <c:pt idx="3">
                  <c:v>32515</c:v>
                </c:pt>
                <c:pt idx="4">
                  <c:v>32309</c:v>
                </c:pt>
                <c:pt idx="5">
                  <c:v>32087</c:v>
                </c:pt>
                <c:pt idx="6">
                  <c:v>31860</c:v>
                </c:pt>
                <c:pt idx="7">
                  <c:v>31653</c:v>
                </c:pt>
                <c:pt idx="8">
                  <c:v>31442</c:v>
                </c:pt>
                <c:pt idx="9">
                  <c:v>31212</c:v>
                </c:pt>
                <c:pt idx="10">
                  <c:v>30994</c:v>
                </c:pt>
                <c:pt idx="11">
                  <c:v>30751</c:v>
                </c:pt>
                <c:pt idx="12">
                  <c:v>30511</c:v>
                </c:pt>
                <c:pt idx="13">
                  <c:v>30273</c:v>
                </c:pt>
                <c:pt idx="14">
                  <c:v>30005</c:v>
                </c:pt>
                <c:pt idx="15">
                  <c:v>29740</c:v>
                </c:pt>
                <c:pt idx="16">
                  <c:v>29461</c:v>
                </c:pt>
                <c:pt idx="17">
                  <c:v>29180</c:v>
                </c:pt>
                <c:pt idx="18">
                  <c:v>28887</c:v>
                </c:pt>
                <c:pt idx="19">
                  <c:v>28284</c:v>
                </c:pt>
                <c:pt idx="20">
                  <c:v>27976</c:v>
                </c:pt>
                <c:pt idx="21">
                  <c:v>27661</c:v>
                </c:pt>
                <c:pt idx="22">
                  <c:v>27331</c:v>
                </c:pt>
                <c:pt idx="23">
                  <c:v>26994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55520"/>
        <c:axId val="162161408"/>
      </c:lineChart>
      <c:catAx>
        <c:axId val="162155520"/>
        <c:scaling>
          <c:orientation val="minMax"/>
        </c:scaling>
        <c:delete val="0"/>
        <c:axPos val="b"/>
        <c:numFmt formatCode="_-* #,##0\ _z_ł_-;\-* #,##0\ _z_ł_-;_-* &quot;-&quot;??\ _z_ł_-;_-@_-" sourceLinked="1"/>
        <c:majorTickMark val="none"/>
        <c:minorTickMark val="none"/>
        <c:tickLblPos val="nextTo"/>
        <c:txPr>
          <a:bodyPr/>
          <a:lstStyle/>
          <a:p>
            <a:pPr>
              <a:defRPr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62161408"/>
        <c:crosses val="autoZero"/>
        <c:auto val="1"/>
        <c:lblAlgn val="ctr"/>
        <c:lblOffset val="100"/>
        <c:noMultiLvlLbl val="0"/>
      </c:catAx>
      <c:valAx>
        <c:axId val="162161408"/>
        <c:scaling>
          <c:orientation val="minMax"/>
        </c:scaling>
        <c:delete val="0"/>
        <c:axPos val="l"/>
        <c:majorGridlines/>
        <c:numFmt formatCode="_-* #,##0\ _z_ł_-;\-* #,##0\ _z_ł_-;_-* &quot;-&quot;??\ _z_ł_-;_-@_-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05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6215552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86590</xdr:colOff>
      <xdr:row>46</xdr:row>
      <xdr:rowOff>12368</xdr:rowOff>
    </xdr:from>
    <xdr:to>
      <xdr:col>8</xdr:col>
      <xdr:colOff>63670</xdr:colOff>
      <xdr:row>49</xdr:row>
      <xdr:rowOff>51061</xdr:rowOff>
    </xdr:to>
    <xdr:sp macro="" textlink="">
      <xdr:nvSpPr>
        <xdr:cNvPr id="413" name="Ruda Śląska "/>
        <xdr:cNvSpPr>
          <a:spLocks/>
        </xdr:cNvSpPr>
      </xdr:nvSpPr>
      <xdr:spPr bwMode="auto">
        <a:xfrm>
          <a:off x="429490" y="5270168"/>
          <a:ext cx="548580" cy="381593"/>
        </a:xfrm>
        <a:custGeom>
          <a:avLst/>
          <a:gdLst>
            <a:gd name="T0" fmla="*/ 145 w 316"/>
            <a:gd name="T1" fmla="*/ 0 h 414"/>
            <a:gd name="T2" fmla="*/ 298 w 316"/>
            <a:gd name="T3" fmla="*/ 257 h 414"/>
            <a:gd name="T4" fmla="*/ 305 w 316"/>
            <a:gd name="T5" fmla="*/ 291 h 414"/>
            <a:gd name="T6" fmla="*/ 316 w 316"/>
            <a:gd name="T7" fmla="*/ 345 h 414"/>
            <a:gd name="T8" fmla="*/ 164 w 316"/>
            <a:gd name="T9" fmla="*/ 414 h 414"/>
            <a:gd name="T10" fmla="*/ 78 w 316"/>
            <a:gd name="T11" fmla="*/ 370 h 414"/>
            <a:gd name="T12" fmla="*/ 42 w 316"/>
            <a:gd name="T13" fmla="*/ 325 h 414"/>
            <a:gd name="T14" fmla="*/ 0 w 316"/>
            <a:gd name="T15" fmla="*/ 263 h 414"/>
            <a:gd name="T16" fmla="*/ 108 w 316"/>
            <a:gd name="T17" fmla="*/ 171 h 414"/>
            <a:gd name="T18" fmla="*/ 145 w 316"/>
            <a:gd name="T19" fmla="*/ 0 h 414"/>
            <a:gd name="connsiteX0" fmla="*/ 5504 w 10915"/>
            <a:gd name="connsiteY0" fmla="*/ 0 h 10000"/>
            <a:gd name="connsiteX1" fmla="*/ 10345 w 10915"/>
            <a:gd name="connsiteY1" fmla="*/ 6208 h 10000"/>
            <a:gd name="connsiteX2" fmla="*/ 10567 w 10915"/>
            <a:gd name="connsiteY2" fmla="*/ 7029 h 10000"/>
            <a:gd name="connsiteX3" fmla="*/ 10915 w 10915"/>
            <a:gd name="connsiteY3" fmla="*/ 8333 h 10000"/>
            <a:gd name="connsiteX4" fmla="*/ 6105 w 10915"/>
            <a:gd name="connsiteY4" fmla="*/ 10000 h 10000"/>
            <a:gd name="connsiteX5" fmla="*/ 3383 w 10915"/>
            <a:gd name="connsiteY5" fmla="*/ 8937 h 10000"/>
            <a:gd name="connsiteX6" fmla="*/ 2244 w 10915"/>
            <a:gd name="connsiteY6" fmla="*/ 7850 h 10000"/>
            <a:gd name="connsiteX7" fmla="*/ 915 w 10915"/>
            <a:gd name="connsiteY7" fmla="*/ 6353 h 10000"/>
            <a:gd name="connsiteX8" fmla="*/ 268 w 10915"/>
            <a:gd name="connsiteY8" fmla="*/ 2442 h 10000"/>
            <a:gd name="connsiteX9" fmla="*/ 5504 w 10915"/>
            <a:gd name="connsiteY9" fmla="*/ 0 h 10000"/>
            <a:gd name="connsiteX0" fmla="*/ 1845 w 10915"/>
            <a:gd name="connsiteY0" fmla="*/ 0 h 11266"/>
            <a:gd name="connsiteX1" fmla="*/ 10345 w 10915"/>
            <a:gd name="connsiteY1" fmla="*/ 7474 h 11266"/>
            <a:gd name="connsiteX2" fmla="*/ 10567 w 10915"/>
            <a:gd name="connsiteY2" fmla="*/ 8295 h 11266"/>
            <a:gd name="connsiteX3" fmla="*/ 10915 w 10915"/>
            <a:gd name="connsiteY3" fmla="*/ 9599 h 11266"/>
            <a:gd name="connsiteX4" fmla="*/ 6105 w 10915"/>
            <a:gd name="connsiteY4" fmla="*/ 11266 h 11266"/>
            <a:gd name="connsiteX5" fmla="*/ 3383 w 10915"/>
            <a:gd name="connsiteY5" fmla="*/ 10203 h 11266"/>
            <a:gd name="connsiteX6" fmla="*/ 2244 w 10915"/>
            <a:gd name="connsiteY6" fmla="*/ 9116 h 11266"/>
            <a:gd name="connsiteX7" fmla="*/ 915 w 10915"/>
            <a:gd name="connsiteY7" fmla="*/ 7619 h 11266"/>
            <a:gd name="connsiteX8" fmla="*/ 268 w 10915"/>
            <a:gd name="connsiteY8" fmla="*/ 3708 h 11266"/>
            <a:gd name="connsiteX9" fmla="*/ 1845 w 10915"/>
            <a:gd name="connsiteY9" fmla="*/ 0 h 11266"/>
            <a:gd name="connsiteX0" fmla="*/ 4995 w 14065"/>
            <a:gd name="connsiteY0" fmla="*/ 0 h 11266"/>
            <a:gd name="connsiteX1" fmla="*/ 13495 w 14065"/>
            <a:gd name="connsiteY1" fmla="*/ 7474 h 11266"/>
            <a:gd name="connsiteX2" fmla="*/ 13717 w 14065"/>
            <a:gd name="connsiteY2" fmla="*/ 8295 h 11266"/>
            <a:gd name="connsiteX3" fmla="*/ 14065 w 14065"/>
            <a:gd name="connsiteY3" fmla="*/ 9599 h 11266"/>
            <a:gd name="connsiteX4" fmla="*/ 9255 w 14065"/>
            <a:gd name="connsiteY4" fmla="*/ 11266 h 11266"/>
            <a:gd name="connsiteX5" fmla="*/ 6533 w 14065"/>
            <a:gd name="connsiteY5" fmla="*/ 10203 h 11266"/>
            <a:gd name="connsiteX6" fmla="*/ 5394 w 14065"/>
            <a:gd name="connsiteY6" fmla="*/ 9116 h 11266"/>
            <a:gd name="connsiteX7" fmla="*/ 0 w 14065"/>
            <a:gd name="connsiteY7" fmla="*/ 6353 h 11266"/>
            <a:gd name="connsiteX8" fmla="*/ 3418 w 14065"/>
            <a:gd name="connsiteY8" fmla="*/ 3708 h 11266"/>
            <a:gd name="connsiteX9" fmla="*/ 4995 w 14065"/>
            <a:gd name="connsiteY9" fmla="*/ 0 h 112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065" h="11266">
              <a:moveTo>
                <a:pt x="4995" y="0"/>
              </a:moveTo>
              <a:cubicBezTo>
                <a:pt x="7083" y="1981"/>
                <a:pt x="9951" y="6314"/>
                <a:pt x="13495" y="7474"/>
              </a:cubicBezTo>
              <a:lnTo>
                <a:pt x="13717" y="8295"/>
              </a:lnTo>
              <a:cubicBezTo>
                <a:pt x="13812" y="8633"/>
                <a:pt x="13970" y="9285"/>
                <a:pt x="14065" y="9599"/>
              </a:cubicBezTo>
              <a:cubicBezTo>
                <a:pt x="12230" y="9744"/>
                <a:pt x="10331" y="9962"/>
                <a:pt x="9255" y="11266"/>
              </a:cubicBezTo>
              <a:lnTo>
                <a:pt x="6533" y="10203"/>
              </a:lnTo>
              <a:cubicBezTo>
                <a:pt x="6249" y="9937"/>
                <a:pt x="6483" y="9758"/>
                <a:pt x="5394" y="9116"/>
              </a:cubicBezTo>
              <a:cubicBezTo>
                <a:pt x="4305" y="8474"/>
                <a:pt x="411" y="6860"/>
                <a:pt x="0" y="6353"/>
              </a:cubicBezTo>
              <a:cubicBezTo>
                <a:pt x="1139" y="5612"/>
                <a:pt x="2279" y="4449"/>
                <a:pt x="3418" y="3708"/>
              </a:cubicBezTo>
              <a:cubicBezTo>
                <a:pt x="3576" y="2283"/>
                <a:pt x="4235" y="1304"/>
                <a:pt x="499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</xdr:col>
      <xdr:colOff>111225</xdr:colOff>
      <xdr:row>46</xdr:row>
      <xdr:rowOff>49902</xdr:rowOff>
    </xdr:from>
    <xdr:to>
      <xdr:col>8</xdr:col>
      <xdr:colOff>100982</xdr:colOff>
      <xdr:row>48</xdr:row>
      <xdr:rowOff>84404</xdr:rowOff>
    </xdr:to>
    <xdr:sp macro="" textlink="">
      <xdr:nvSpPr>
        <xdr:cNvPr id="805" name="Świętochłowice "/>
        <xdr:cNvSpPr>
          <a:spLocks/>
        </xdr:cNvSpPr>
      </xdr:nvSpPr>
      <xdr:spPr bwMode="auto">
        <a:xfrm>
          <a:off x="682725" y="5307702"/>
          <a:ext cx="332657" cy="263102"/>
        </a:xfrm>
        <a:custGeom>
          <a:avLst/>
          <a:gdLst>
            <a:gd name="T0" fmla="*/ 36 w 108"/>
            <a:gd name="T1" fmla="*/ 44 h 162"/>
            <a:gd name="T2" fmla="*/ 74 w 108"/>
            <a:gd name="T3" fmla="*/ 118 h 162"/>
            <a:gd name="T4" fmla="*/ 36 w 108"/>
            <a:gd name="T5" fmla="*/ 44 h 162"/>
            <a:gd name="connsiteX0" fmla="*/ 4156 w 6205"/>
            <a:gd name="connsiteY0" fmla="*/ 452 h 10174"/>
            <a:gd name="connsiteX1" fmla="*/ 2052 w 6205"/>
            <a:gd name="connsiteY1" fmla="*/ 9724 h 10174"/>
            <a:gd name="connsiteX2" fmla="*/ 4156 w 6205"/>
            <a:gd name="connsiteY2" fmla="*/ 452 h 10174"/>
            <a:gd name="connsiteX0" fmla="*/ 3406 w 6708"/>
            <a:gd name="connsiteY0" fmla="*/ 444 h 9589"/>
            <a:gd name="connsiteX1" fmla="*/ 15 w 6708"/>
            <a:gd name="connsiteY1" fmla="*/ 9558 h 9589"/>
            <a:gd name="connsiteX2" fmla="*/ 2227 w 6708"/>
            <a:gd name="connsiteY2" fmla="*/ 3326 h 9589"/>
            <a:gd name="connsiteX3" fmla="*/ 3406 w 6708"/>
            <a:gd name="connsiteY3" fmla="*/ 444 h 9589"/>
            <a:gd name="connsiteX0" fmla="*/ 41132 w 46055"/>
            <a:gd name="connsiteY0" fmla="*/ 1506 h 11030"/>
            <a:gd name="connsiteX1" fmla="*/ 36076 w 46055"/>
            <a:gd name="connsiteY1" fmla="*/ 11011 h 11030"/>
            <a:gd name="connsiteX2" fmla="*/ 14 w 46055"/>
            <a:gd name="connsiteY2" fmla="*/ 749 h 11030"/>
            <a:gd name="connsiteX3" fmla="*/ 41132 w 46055"/>
            <a:gd name="connsiteY3" fmla="*/ 1506 h 11030"/>
            <a:gd name="connsiteX0" fmla="*/ 41129 w 54631"/>
            <a:gd name="connsiteY0" fmla="*/ 1506 h 17249"/>
            <a:gd name="connsiteX1" fmla="*/ 51610 w 54631"/>
            <a:gd name="connsiteY1" fmla="*/ 17238 h 17249"/>
            <a:gd name="connsiteX2" fmla="*/ 11 w 54631"/>
            <a:gd name="connsiteY2" fmla="*/ 749 h 17249"/>
            <a:gd name="connsiteX3" fmla="*/ 41129 w 54631"/>
            <a:gd name="connsiteY3" fmla="*/ 1506 h 172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4631" h="17249">
              <a:moveTo>
                <a:pt x="41129" y="1506"/>
              </a:moveTo>
              <a:cubicBezTo>
                <a:pt x="51363" y="-1277"/>
                <a:pt x="59173" y="15528"/>
                <a:pt x="51610" y="17238"/>
              </a:cubicBezTo>
              <a:cubicBezTo>
                <a:pt x="51318" y="17738"/>
                <a:pt x="-831" y="2333"/>
                <a:pt x="11" y="749"/>
              </a:cubicBezTo>
              <a:cubicBezTo>
                <a:pt x="853" y="-836"/>
                <a:pt x="41679" y="422"/>
                <a:pt x="41129" y="1506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</xdr:col>
      <xdr:colOff>49481</xdr:colOff>
      <xdr:row>47</xdr:row>
      <xdr:rowOff>87342</xdr:rowOff>
    </xdr:from>
    <xdr:to>
      <xdr:col>6</xdr:col>
      <xdr:colOff>90877</xdr:colOff>
      <xdr:row>50</xdr:row>
      <xdr:rowOff>102182</xdr:rowOff>
    </xdr:to>
    <xdr:sp macro="" textlink="">
      <xdr:nvSpPr>
        <xdr:cNvPr id="806" name="Gliwice "/>
        <xdr:cNvSpPr>
          <a:spLocks/>
        </xdr:cNvSpPr>
      </xdr:nvSpPr>
      <xdr:spPr bwMode="auto">
        <a:xfrm>
          <a:off x="163781" y="5459442"/>
          <a:ext cx="612896" cy="357740"/>
        </a:xfrm>
        <a:custGeom>
          <a:avLst/>
          <a:gdLst>
            <a:gd name="T0" fmla="*/ 121 w 454"/>
            <a:gd name="T1" fmla="*/ 59 h 567"/>
            <a:gd name="T2" fmla="*/ 267 w 454"/>
            <a:gd name="T3" fmla="*/ 0 h 567"/>
            <a:gd name="T4" fmla="*/ 284 w 454"/>
            <a:gd name="T5" fmla="*/ 128 h 567"/>
            <a:gd name="T6" fmla="*/ 418 w 454"/>
            <a:gd name="T7" fmla="*/ 176 h 567"/>
            <a:gd name="T8" fmla="*/ 382 w 454"/>
            <a:gd name="T9" fmla="*/ 429 h 567"/>
            <a:gd name="T10" fmla="*/ 380 w 454"/>
            <a:gd name="T11" fmla="*/ 537 h 567"/>
            <a:gd name="T12" fmla="*/ 376 w 454"/>
            <a:gd name="T13" fmla="*/ 567 h 567"/>
            <a:gd name="T14" fmla="*/ 320 w 454"/>
            <a:gd name="T15" fmla="*/ 554 h 567"/>
            <a:gd name="T16" fmla="*/ 206 w 454"/>
            <a:gd name="T17" fmla="*/ 510 h 567"/>
            <a:gd name="T18" fmla="*/ 183 w 454"/>
            <a:gd name="T19" fmla="*/ 418 h 567"/>
            <a:gd name="T20" fmla="*/ 78 w 454"/>
            <a:gd name="T21" fmla="*/ 446 h 567"/>
            <a:gd name="T22" fmla="*/ 0 w 454"/>
            <a:gd name="T23" fmla="*/ 462 h 567"/>
            <a:gd name="T24" fmla="*/ 19 w 454"/>
            <a:gd name="T25" fmla="*/ 384 h 567"/>
            <a:gd name="T26" fmla="*/ 98 w 454"/>
            <a:gd name="T27" fmla="*/ 278 h 567"/>
            <a:gd name="T28" fmla="*/ 58 w 454"/>
            <a:gd name="T29" fmla="*/ 263 h 567"/>
            <a:gd name="T30" fmla="*/ 2 w 454"/>
            <a:gd name="T31" fmla="*/ 191 h 567"/>
            <a:gd name="T32" fmla="*/ 125 w 454"/>
            <a:gd name="T33" fmla="*/ 233 h 567"/>
            <a:gd name="T34" fmla="*/ 122 w 454"/>
            <a:gd name="T35" fmla="*/ 128 h 567"/>
            <a:gd name="T36" fmla="*/ 121 w 454"/>
            <a:gd name="T37" fmla="*/ 59 h 567"/>
            <a:gd name="connsiteX0" fmla="*/ 2665 w 11182"/>
            <a:gd name="connsiteY0" fmla="*/ 1041 h 10000"/>
            <a:gd name="connsiteX1" fmla="*/ 5881 w 11182"/>
            <a:gd name="connsiteY1" fmla="*/ 0 h 10000"/>
            <a:gd name="connsiteX2" fmla="*/ 6256 w 11182"/>
            <a:gd name="connsiteY2" fmla="*/ 2257 h 10000"/>
            <a:gd name="connsiteX3" fmla="*/ 11167 w 11182"/>
            <a:gd name="connsiteY3" fmla="*/ 4653 h 10000"/>
            <a:gd name="connsiteX4" fmla="*/ 8414 w 11182"/>
            <a:gd name="connsiteY4" fmla="*/ 7566 h 10000"/>
            <a:gd name="connsiteX5" fmla="*/ 8370 w 11182"/>
            <a:gd name="connsiteY5" fmla="*/ 9471 h 10000"/>
            <a:gd name="connsiteX6" fmla="*/ 8282 w 11182"/>
            <a:gd name="connsiteY6" fmla="*/ 10000 h 10000"/>
            <a:gd name="connsiteX7" fmla="*/ 7048 w 11182"/>
            <a:gd name="connsiteY7" fmla="*/ 9771 h 10000"/>
            <a:gd name="connsiteX8" fmla="*/ 4537 w 11182"/>
            <a:gd name="connsiteY8" fmla="*/ 8995 h 10000"/>
            <a:gd name="connsiteX9" fmla="*/ 4031 w 11182"/>
            <a:gd name="connsiteY9" fmla="*/ 7372 h 10000"/>
            <a:gd name="connsiteX10" fmla="*/ 1718 w 11182"/>
            <a:gd name="connsiteY10" fmla="*/ 7866 h 10000"/>
            <a:gd name="connsiteX11" fmla="*/ 0 w 11182"/>
            <a:gd name="connsiteY11" fmla="*/ 8148 h 10000"/>
            <a:gd name="connsiteX12" fmla="*/ 419 w 11182"/>
            <a:gd name="connsiteY12" fmla="*/ 6772 h 10000"/>
            <a:gd name="connsiteX13" fmla="*/ 2159 w 11182"/>
            <a:gd name="connsiteY13" fmla="*/ 4903 h 10000"/>
            <a:gd name="connsiteX14" fmla="*/ 1278 w 11182"/>
            <a:gd name="connsiteY14" fmla="*/ 4638 h 10000"/>
            <a:gd name="connsiteX15" fmla="*/ 44 w 11182"/>
            <a:gd name="connsiteY15" fmla="*/ 3369 h 10000"/>
            <a:gd name="connsiteX16" fmla="*/ 2753 w 11182"/>
            <a:gd name="connsiteY16" fmla="*/ 4109 h 10000"/>
            <a:gd name="connsiteX17" fmla="*/ 2687 w 11182"/>
            <a:gd name="connsiteY17" fmla="*/ 2257 h 10000"/>
            <a:gd name="connsiteX18" fmla="*/ 2665 w 11182"/>
            <a:gd name="connsiteY18" fmla="*/ 1041 h 10000"/>
            <a:gd name="connsiteX0" fmla="*/ 2665 w 11191"/>
            <a:gd name="connsiteY0" fmla="*/ 1041 h 10000"/>
            <a:gd name="connsiteX1" fmla="*/ 5881 w 11191"/>
            <a:gd name="connsiteY1" fmla="*/ 0 h 10000"/>
            <a:gd name="connsiteX2" fmla="*/ 6256 w 11191"/>
            <a:gd name="connsiteY2" fmla="*/ 2257 h 10000"/>
            <a:gd name="connsiteX3" fmla="*/ 11167 w 11191"/>
            <a:gd name="connsiteY3" fmla="*/ 4653 h 10000"/>
            <a:gd name="connsiteX4" fmla="*/ 8962 w 11191"/>
            <a:gd name="connsiteY4" fmla="*/ 7754 h 10000"/>
            <a:gd name="connsiteX5" fmla="*/ 8370 w 11191"/>
            <a:gd name="connsiteY5" fmla="*/ 9471 h 10000"/>
            <a:gd name="connsiteX6" fmla="*/ 8282 w 11191"/>
            <a:gd name="connsiteY6" fmla="*/ 10000 h 10000"/>
            <a:gd name="connsiteX7" fmla="*/ 7048 w 11191"/>
            <a:gd name="connsiteY7" fmla="*/ 9771 h 10000"/>
            <a:gd name="connsiteX8" fmla="*/ 4537 w 11191"/>
            <a:gd name="connsiteY8" fmla="*/ 8995 h 10000"/>
            <a:gd name="connsiteX9" fmla="*/ 4031 w 11191"/>
            <a:gd name="connsiteY9" fmla="*/ 7372 h 10000"/>
            <a:gd name="connsiteX10" fmla="*/ 1718 w 11191"/>
            <a:gd name="connsiteY10" fmla="*/ 7866 h 10000"/>
            <a:gd name="connsiteX11" fmla="*/ 0 w 11191"/>
            <a:gd name="connsiteY11" fmla="*/ 8148 h 10000"/>
            <a:gd name="connsiteX12" fmla="*/ 419 w 11191"/>
            <a:gd name="connsiteY12" fmla="*/ 6772 h 10000"/>
            <a:gd name="connsiteX13" fmla="*/ 2159 w 11191"/>
            <a:gd name="connsiteY13" fmla="*/ 4903 h 10000"/>
            <a:gd name="connsiteX14" fmla="*/ 1278 w 11191"/>
            <a:gd name="connsiteY14" fmla="*/ 4638 h 10000"/>
            <a:gd name="connsiteX15" fmla="*/ 44 w 11191"/>
            <a:gd name="connsiteY15" fmla="*/ 3369 h 10000"/>
            <a:gd name="connsiteX16" fmla="*/ 2753 w 11191"/>
            <a:gd name="connsiteY16" fmla="*/ 4109 h 10000"/>
            <a:gd name="connsiteX17" fmla="*/ 2687 w 11191"/>
            <a:gd name="connsiteY17" fmla="*/ 2257 h 10000"/>
            <a:gd name="connsiteX18" fmla="*/ 2665 w 11191"/>
            <a:gd name="connsiteY18" fmla="*/ 1041 h 10000"/>
            <a:gd name="connsiteX0" fmla="*/ 2665 w 11605"/>
            <a:gd name="connsiteY0" fmla="*/ 1041 h 10000"/>
            <a:gd name="connsiteX1" fmla="*/ 5881 w 11605"/>
            <a:gd name="connsiteY1" fmla="*/ 0 h 10000"/>
            <a:gd name="connsiteX2" fmla="*/ 6256 w 11605"/>
            <a:gd name="connsiteY2" fmla="*/ 2257 h 10000"/>
            <a:gd name="connsiteX3" fmla="*/ 11167 w 11605"/>
            <a:gd name="connsiteY3" fmla="*/ 4653 h 10000"/>
            <a:gd name="connsiteX4" fmla="*/ 11117 w 11605"/>
            <a:gd name="connsiteY4" fmla="*/ 5603 h 10000"/>
            <a:gd name="connsiteX5" fmla="*/ 8962 w 11605"/>
            <a:gd name="connsiteY5" fmla="*/ 7754 h 10000"/>
            <a:gd name="connsiteX6" fmla="*/ 8370 w 11605"/>
            <a:gd name="connsiteY6" fmla="*/ 9471 h 10000"/>
            <a:gd name="connsiteX7" fmla="*/ 8282 w 11605"/>
            <a:gd name="connsiteY7" fmla="*/ 10000 h 10000"/>
            <a:gd name="connsiteX8" fmla="*/ 7048 w 11605"/>
            <a:gd name="connsiteY8" fmla="*/ 9771 h 10000"/>
            <a:gd name="connsiteX9" fmla="*/ 4537 w 11605"/>
            <a:gd name="connsiteY9" fmla="*/ 8995 h 10000"/>
            <a:gd name="connsiteX10" fmla="*/ 4031 w 11605"/>
            <a:gd name="connsiteY10" fmla="*/ 7372 h 10000"/>
            <a:gd name="connsiteX11" fmla="*/ 1718 w 11605"/>
            <a:gd name="connsiteY11" fmla="*/ 7866 h 10000"/>
            <a:gd name="connsiteX12" fmla="*/ 0 w 11605"/>
            <a:gd name="connsiteY12" fmla="*/ 8148 h 10000"/>
            <a:gd name="connsiteX13" fmla="*/ 419 w 11605"/>
            <a:gd name="connsiteY13" fmla="*/ 6772 h 10000"/>
            <a:gd name="connsiteX14" fmla="*/ 2159 w 11605"/>
            <a:gd name="connsiteY14" fmla="*/ 4903 h 10000"/>
            <a:gd name="connsiteX15" fmla="*/ 1278 w 11605"/>
            <a:gd name="connsiteY15" fmla="*/ 4638 h 10000"/>
            <a:gd name="connsiteX16" fmla="*/ 44 w 11605"/>
            <a:gd name="connsiteY16" fmla="*/ 3369 h 10000"/>
            <a:gd name="connsiteX17" fmla="*/ 2753 w 11605"/>
            <a:gd name="connsiteY17" fmla="*/ 4109 h 10000"/>
            <a:gd name="connsiteX18" fmla="*/ 2687 w 11605"/>
            <a:gd name="connsiteY18" fmla="*/ 2257 h 10000"/>
            <a:gd name="connsiteX19" fmla="*/ 2665 w 11605"/>
            <a:gd name="connsiteY19" fmla="*/ 1041 h 10000"/>
            <a:gd name="connsiteX0" fmla="*/ 2665 w 12574"/>
            <a:gd name="connsiteY0" fmla="*/ 1041 h 10000"/>
            <a:gd name="connsiteX1" fmla="*/ 5881 w 12574"/>
            <a:gd name="connsiteY1" fmla="*/ 0 h 10000"/>
            <a:gd name="connsiteX2" fmla="*/ 6256 w 12574"/>
            <a:gd name="connsiteY2" fmla="*/ 2257 h 10000"/>
            <a:gd name="connsiteX3" fmla="*/ 11167 w 12574"/>
            <a:gd name="connsiteY3" fmla="*/ 4653 h 10000"/>
            <a:gd name="connsiteX4" fmla="*/ 12488 w 12574"/>
            <a:gd name="connsiteY4" fmla="*/ 5415 h 10000"/>
            <a:gd name="connsiteX5" fmla="*/ 8962 w 12574"/>
            <a:gd name="connsiteY5" fmla="*/ 7754 h 10000"/>
            <a:gd name="connsiteX6" fmla="*/ 8370 w 12574"/>
            <a:gd name="connsiteY6" fmla="*/ 9471 h 10000"/>
            <a:gd name="connsiteX7" fmla="*/ 8282 w 12574"/>
            <a:gd name="connsiteY7" fmla="*/ 10000 h 10000"/>
            <a:gd name="connsiteX8" fmla="*/ 7048 w 12574"/>
            <a:gd name="connsiteY8" fmla="*/ 9771 h 10000"/>
            <a:gd name="connsiteX9" fmla="*/ 4537 w 12574"/>
            <a:gd name="connsiteY9" fmla="*/ 8995 h 10000"/>
            <a:gd name="connsiteX10" fmla="*/ 4031 w 12574"/>
            <a:gd name="connsiteY10" fmla="*/ 7372 h 10000"/>
            <a:gd name="connsiteX11" fmla="*/ 1718 w 12574"/>
            <a:gd name="connsiteY11" fmla="*/ 7866 h 10000"/>
            <a:gd name="connsiteX12" fmla="*/ 0 w 12574"/>
            <a:gd name="connsiteY12" fmla="*/ 8148 h 10000"/>
            <a:gd name="connsiteX13" fmla="*/ 419 w 12574"/>
            <a:gd name="connsiteY13" fmla="*/ 6772 h 10000"/>
            <a:gd name="connsiteX14" fmla="*/ 2159 w 12574"/>
            <a:gd name="connsiteY14" fmla="*/ 4903 h 10000"/>
            <a:gd name="connsiteX15" fmla="*/ 1278 w 12574"/>
            <a:gd name="connsiteY15" fmla="*/ 4638 h 10000"/>
            <a:gd name="connsiteX16" fmla="*/ 44 w 12574"/>
            <a:gd name="connsiteY16" fmla="*/ 3369 h 10000"/>
            <a:gd name="connsiteX17" fmla="*/ 2753 w 12574"/>
            <a:gd name="connsiteY17" fmla="*/ 4109 h 10000"/>
            <a:gd name="connsiteX18" fmla="*/ 2687 w 12574"/>
            <a:gd name="connsiteY18" fmla="*/ 2257 h 10000"/>
            <a:gd name="connsiteX19" fmla="*/ 2665 w 12574"/>
            <a:gd name="connsiteY19" fmla="*/ 104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2574" h="10000">
              <a:moveTo>
                <a:pt x="2665" y="1041"/>
              </a:moveTo>
              <a:lnTo>
                <a:pt x="5881" y="0"/>
              </a:lnTo>
              <a:cubicBezTo>
                <a:pt x="5969" y="564"/>
                <a:pt x="6167" y="1693"/>
                <a:pt x="6256" y="2257"/>
              </a:cubicBezTo>
              <a:cubicBezTo>
                <a:pt x="7225" y="2540"/>
                <a:pt x="10176" y="4371"/>
                <a:pt x="11167" y="4653"/>
              </a:cubicBezTo>
              <a:cubicBezTo>
                <a:pt x="11977" y="5211"/>
                <a:pt x="12856" y="4898"/>
                <a:pt x="12488" y="5415"/>
              </a:cubicBezTo>
              <a:cubicBezTo>
                <a:pt x="12120" y="5932"/>
                <a:pt x="9420" y="7109"/>
                <a:pt x="8962" y="7754"/>
              </a:cubicBezTo>
              <a:cubicBezTo>
                <a:pt x="8940" y="8213"/>
                <a:pt x="8370" y="8995"/>
                <a:pt x="8370" y="9471"/>
              </a:cubicBezTo>
              <a:cubicBezTo>
                <a:pt x="8341" y="9647"/>
                <a:pt x="8311" y="9824"/>
                <a:pt x="8282" y="10000"/>
              </a:cubicBezTo>
              <a:cubicBezTo>
                <a:pt x="7974" y="9929"/>
                <a:pt x="7357" y="9824"/>
                <a:pt x="7048" y="9771"/>
              </a:cubicBezTo>
              <a:lnTo>
                <a:pt x="4537" y="8995"/>
              </a:lnTo>
              <a:cubicBezTo>
                <a:pt x="4405" y="8589"/>
                <a:pt x="4163" y="7778"/>
                <a:pt x="4031" y="7372"/>
              </a:cubicBezTo>
              <a:lnTo>
                <a:pt x="1718" y="7866"/>
              </a:lnTo>
              <a:cubicBezTo>
                <a:pt x="1300" y="7919"/>
                <a:pt x="419" y="8078"/>
                <a:pt x="0" y="8148"/>
              </a:cubicBezTo>
              <a:cubicBezTo>
                <a:pt x="110" y="7795"/>
                <a:pt x="308" y="7125"/>
                <a:pt x="419" y="6772"/>
              </a:cubicBezTo>
              <a:cubicBezTo>
                <a:pt x="1344" y="6614"/>
                <a:pt x="4097" y="5485"/>
                <a:pt x="2159" y="4903"/>
              </a:cubicBezTo>
              <a:lnTo>
                <a:pt x="1278" y="4638"/>
              </a:lnTo>
              <a:lnTo>
                <a:pt x="44" y="3369"/>
              </a:lnTo>
              <a:cubicBezTo>
                <a:pt x="947" y="3598"/>
                <a:pt x="1850" y="3845"/>
                <a:pt x="2753" y="4109"/>
              </a:cubicBezTo>
              <a:cubicBezTo>
                <a:pt x="2731" y="3633"/>
                <a:pt x="2709" y="2716"/>
                <a:pt x="2687" y="2257"/>
              </a:cubicBezTo>
              <a:cubicBezTo>
                <a:pt x="2687" y="1958"/>
                <a:pt x="2665" y="1340"/>
                <a:pt x="2665" y="104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</xdr:col>
      <xdr:colOff>76997</xdr:colOff>
      <xdr:row>50</xdr:row>
      <xdr:rowOff>21310</xdr:rowOff>
    </xdr:from>
    <xdr:to>
      <xdr:col>5</xdr:col>
      <xdr:colOff>71406</xdr:colOff>
      <xdr:row>53</xdr:row>
      <xdr:rowOff>32787</xdr:rowOff>
    </xdr:to>
    <xdr:sp macro="" textlink="">
      <xdr:nvSpPr>
        <xdr:cNvPr id="807" name="Rybnik "/>
        <xdr:cNvSpPr>
          <a:spLocks/>
        </xdr:cNvSpPr>
      </xdr:nvSpPr>
      <xdr:spPr bwMode="auto">
        <a:xfrm>
          <a:off x="191297" y="5736310"/>
          <a:ext cx="451609" cy="354377"/>
        </a:xfrm>
        <a:custGeom>
          <a:avLst/>
          <a:gdLst>
            <a:gd name="T0" fmla="*/ 0 w 419"/>
            <a:gd name="T1" fmla="*/ 30 h 486"/>
            <a:gd name="T2" fmla="*/ 106 w 419"/>
            <a:gd name="T3" fmla="*/ 0 h 486"/>
            <a:gd name="T4" fmla="*/ 240 w 419"/>
            <a:gd name="T5" fmla="*/ 16 h 486"/>
            <a:gd name="T6" fmla="*/ 221 w 419"/>
            <a:gd name="T7" fmla="*/ 190 h 486"/>
            <a:gd name="T8" fmla="*/ 307 w 419"/>
            <a:gd name="T9" fmla="*/ 128 h 486"/>
            <a:gd name="T10" fmla="*/ 341 w 419"/>
            <a:gd name="T11" fmla="*/ 100 h 486"/>
            <a:gd name="T12" fmla="*/ 286 w 419"/>
            <a:gd name="T13" fmla="*/ 199 h 486"/>
            <a:gd name="T14" fmla="*/ 419 w 419"/>
            <a:gd name="T15" fmla="*/ 322 h 486"/>
            <a:gd name="T16" fmla="*/ 409 w 419"/>
            <a:gd name="T17" fmla="*/ 440 h 486"/>
            <a:gd name="T18" fmla="*/ 305 w 419"/>
            <a:gd name="T19" fmla="*/ 486 h 486"/>
            <a:gd name="T20" fmla="*/ 200 w 419"/>
            <a:gd name="T21" fmla="*/ 401 h 486"/>
            <a:gd name="T22" fmla="*/ 66 w 419"/>
            <a:gd name="T23" fmla="*/ 485 h 486"/>
            <a:gd name="T24" fmla="*/ 12 w 419"/>
            <a:gd name="T25" fmla="*/ 391 h 486"/>
            <a:gd name="T26" fmla="*/ 78 w 419"/>
            <a:gd name="T27" fmla="*/ 236 h 486"/>
            <a:gd name="T28" fmla="*/ 0 w 419"/>
            <a:gd name="T29" fmla="*/ 30 h 486"/>
            <a:gd name="connsiteX0" fmla="*/ 0 w 10000"/>
            <a:gd name="connsiteY0" fmla="*/ 617 h 10000"/>
            <a:gd name="connsiteX1" fmla="*/ 2530 w 10000"/>
            <a:gd name="connsiteY1" fmla="*/ 0 h 10000"/>
            <a:gd name="connsiteX2" fmla="*/ 5728 w 10000"/>
            <a:gd name="connsiteY2" fmla="*/ 329 h 10000"/>
            <a:gd name="connsiteX3" fmla="*/ 5274 w 10000"/>
            <a:gd name="connsiteY3" fmla="*/ 3909 h 10000"/>
            <a:gd name="connsiteX4" fmla="*/ 7327 w 10000"/>
            <a:gd name="connsiteY4" fmla="*/ 2634 h 10000"/>
            <a:gd name="connsiteX5" fmla="*/ 8138 w 10000"/>
            <a:gd name="connsiteY5" fmla="*/ 2058 h 10000"/>
            <a:gd name="connsiteX6" fmla="*/ 9077 w 10000"/>
            <a:gd name="connsiteY6" fmla="*/ 3312 h 10000"/>
            <a:gd name="connsiteX7" fmla="*/ 10000 w 10000"/>
            <a:gd name="connsiteY7" fmla="*/ 6626 h 10000"/>
            <a:gd name="connsiteX8" fmla="*/ 9761 w 10000"/>
            <a:gd name="connsiteY8" fmla="*/ 9053 h 10000"/>
            <a:gd name="connsiteX9" fmla="*/ 7279 w 10000"/>
            <a:gd name="connsiteY9" fmla="*/ 10000 h 10000"/>
            <a:gd name="connsiteX10" fmla="*/ 4773 w 10000"/>
            <a:gd name="connsiteY10" fmla="*/ 8251 h 10000"/>
            <a:gd name="connsiteX11" fmla="*/ 1575 w 10000"/>
            <a:gd name="connsiteY11" fmla="*/ 9979 h 10000"/>
            <a:gd name="connsiteX12" fmla="*/ 286 w 10000"/>
            <a:gd name="connsiteY12" fmla="*/ 8045 h 10000"/>
            <a:gd name="connsiteX13" fmla="*/ 1862 w 10000"/>
            <a:gd name="connsiteY13" fmla="*/ 4856 h 10000"/>
            <a:gd name="connsiteX14" fmla="*/ 0 w 10000"/>
            <a:gd name="connsiteY14" fmla="*/ 617 h 10000"/>
            <a:gd name="connsiteX0" fmla="*/ 0 w 10000"/>
            <a:gd name="connsiteY0" fmla="*/ 617 h 10000"/>
            <a:gd name="connsiteX1" fmla="*/ 2530 w 10000"/>
            <a:gd name="connsiteY1" fmla="*/ 0 h 10000"/>
            <a:gd name="connsiteX2" fmla="*/ 5728 w 10000"/>
            <a:gd name="connsiteY2" fmla="*/ 329 h 10000"/>
            <a:gd name="connsiteX3" fmla="*/ 5901 w 10000"/>
            <a:gd name="connsiteY3" fmla="*/ 2409 h 10000"/>
            <a:gd name="connsiteX4" fmla="*/ 7327 w 10000"/>
            <a:gd name="connsiteY4" fmla="*/ 2634 h 10000"/>
            <a:gd name="connsiteX5" fmla="*/ 8138 w 10000"/>
            <a:gd name="connsiteY5" fmla="*/ 2058 h 10000"/>
            <a:gd name="connsiteX6" fmla="*/ 9077 w 10000"/>
            <a:gd name="connsiteY6" fmla="*/ 3312 h 10000"/>
            <a:gd name="connsiteX7" fmla="*/ 10000 w 10000"/>
            <a:gd name="connsiteY7" fmla="*/ 6626 h 10000"/>
            <a:gd name="connsiteX8" fmla="*/ 9761 w 10000"/>
            <a:gd name="connsiteY8" fmla="*/ 9053 h 10000"/>
            <a:gd name="connsiteX9" fmla="*/ 7279 w 10000"/>
            <a:gd name="connsiteY9" fmla="*/ 10000 h 10000"/>
            <a:gd name="connsiteX10" fmla="*/ 4773 w 10000"/>
            <a:gd name="connsiteY10" fmla="*/ 8251 h 10000"/>
            <a:gd name="connsiteX11" fmla="*/ 1575 w 10000"/>
            <a:gd name="connsiteY11" fmla="*/ 9979 h 10000"/>
            <a:gd name="connsiteX12" fmla="*/ 286 w 10000"/>
            <a:gd name="connsiteY12" fmla="*/ 8045 h 10000"/>
            <a:gd name="connsiteX13" fmla="*/ 1862 w 10000"/>
            <a:gd name="connsiteY13" fmla="*/ 4856 h 10000"/>
            <a:gd name="connsiteX14" fmla="*/ 0 w 10000"/>
            <a:gd name="connsiteY14" fmla="*/ 617 h 10000"/>
            <a:gd name="connsiteX0" fmla="*/ 0 w 10000"/>
            <a:gd name="connsiteY0" fmla="*/ 617 h 10000"/>
            <a:gd name="connsiteX1" fmla="*/ 2530 w 10000"/>
            <a:gd name="connsiteY1" fmla="*/ 0 h 10000"/>
            <a:gd name="connsiteX2" fmla="*/ 5728 w 10000"/>
            <a:gd name="connsiteY2" fmla="*/ 329 h 10000"/>
            <a:gd name="connsiteX3" fmla="*/ 5901 w 10000"/>
            <a:gd name="connsiteY3" fmla="*/ 2409 h 10000"/>
            <a:gd name="connsiteX4" fmla="*/ 7327 w 10000"/>
            <a:gd name="connsiteY4" fmla="*/ 2634 h 10000"/>
            <a:gd name="connsiteX5" fmla="*/ 8138 w 10000"/>
            <a:gd name="connsiteY5" fmla="*/ 2058 h 10000"/>
            <a:gd name="connsiteX6" fmla="*/ 9077 w 10000"/>
            <a:gd name="connsiteY6" fmla="*/ 3312 h 10000"/>
            <a:gd name="connsiteX7" fmla="*/ 9411 w 10000"/>
            <a:gd name="connsiteY7" fmla="*/ 5465 h 10000"/>
            <a:gd name="connsiteX8" fmla="*/ 10000 w 10000"/>
            <a:gd name="connsiteY8" fmla="*/ 6626 h 10000"/>
            <a:gd name="connsiteX9" fmla="*/ 9761 w 10000"/>
            <a:gd name="connsiteY9" fmla="*/ 9053 h 10000"/>
            <a:gd name="connsiteX10" fmla="*/ 7279 w 10000"/>
            <a:gd name="connsiteY10" fmla="*/ 10000 h 10000"/>
            <a:gd name="connsiteX11" fmla="*/ 4773 w 10000"/>
            <a:gd name="connsiteY11" fmla="*/ 8251 h 10000"/>
            <a:gd name="connsiteX12" fmla="*/ 1575 w 10000"/>
            <a:gd name="connsiteY12" fmla="*/ 9979 h 10000"/>
            <a:gd name="connsiteX13" fmla="*/ 286 w 10000"/>
            <a:gd name="connsiteY13" fmla="*/ 8045 h 10000"/>
            <a:gd name="connsiteX14" fmla="*/ 1862 w 10000"/>
            <a:gd name="connsiteY14" fmla="*/ 4856 h 10000"/>
            <a:gd name="connsiteX15" fmla="*/ 0 w 10000"/>
            <a:gd name="connsiteY15" fmla="*/ 617 h 10000"/>
            <a:gd name="connsiteX0" fmla="*/ 0 w 10529"/>
            <a:gd name="connsiteY0" fmla="*/ 617 h 10000"/>
            <a:gd name="connsiteX1" fmla="*/ 2530 w 10529"/>
            <a:gd name="connsiteY1" fmla="*/ 0 h 10000"/>
            <a:gd name="connsiteX2" fmla="*/ 5728 w 10529"/>
            <a:gd name="connsiteY2" fmla="*/ 329 h 10000"/>
            <a:gd name="connsiteX3" fmla="*/ 5901 w 10529"/>
            <a:gd name="connsiteY3" fmla="*/ 2409 h 10000"/>
            <a:gd name="connsiteX4" fmla="*/ 7327 w 10529"/>
            <a:gd name="connsiteY4" fmla="*/ 2634 h 10000"/>
            <a:gd name="connsiteX5" fmla="*/ 8138 w 10529"/>
            <a:gd name="connsiteY5" fmla="*/ 2058 h 10000"/>
            <a:gd name="connsiteX6" fmla="*/ 9077 w 10529"/>
            <a:gd name="connsiteY6" fmla="*/ 3312 h 10000"/>
            <a:gd name="connsiteX7" fmla="*/ 10508 w 10529"/>
            <a:gd name="connsiteY7" fmla="*/ 5465 h 10000"/>
            <a:gd name="connsiteX8" fmla="*/ 10000 w 10529"/>
            <a:gd name="connsiteY8" fmla="*/ 6626 h 10000"/>
            <a:gd name="connsiteX9" fmla="*/ 9761 w 10529"/>
            <a:gd name="connsiteY9" fmla="*/ 9053 h 10000"/>
            <a:gd name="connsiteX10" fmla="*/ 7279 w 10529"/>
            <a:gd name="connsiteY10" fmla="*/ 10000 h 10000"/>
            <a:gd name="connsiteX11" fmla="*/ 4773 w 10529"/>
            <a:gd name="connsiteY11" fmla="*/ 8251 h 10000"/>
            <a:gd name="connsiteX12" fmla="*/ 1575 w 10529"/>
            <a:gd name="connsiteY12" fmla="*/ 9979 h 10000"/>
            <a:gd name="connsiteX13" fmla="*/ 286 w 10529"/>
            <a:gd name="connsiteY13" fmla="*/ 8045 h 10000"/>
            <a:gd name="connsiteX14" fmla="*/ 1862 w 10529"/>
            <a:gd name="connsiteY14" fmla="*/ 4856 h 10000"/>
            <a:gd name="connsiteX15" fmla="*/ 0 w 10529"/>
            <a:gd name="connsiteY15" fmla="*/ 61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0529" h="10000">
              <a:moveTo>
                <a:pt x="0" y="617"/>
              </a:moveTo>
              <a:cubicBezTo>
                <a:pt x="621" y="453"/>
                <a:pt x="1885" y="165"/>
                <a:pt x="2530" y="0"/>
              </a:cubicBezTo>
              <a:lnTo>
                <a:pt x="5728" y="329"/>
              </a:lnTo>
              <a:cubicBezTo>
                <a:pt x="5585" y="1523"/>
                <a:pt x="6045" y="1216"/>
                <a:pt x="5901" y="2409"/>
              </a:cubicBezTo>
              <a:cubicBezTo>
                <a:pt x="6594" y="1998"/>
                <a:pt x="6659" y="3086"/>
                <a:pt x="7327" y="2634"/>
              </a:cubicBezTo>
              <a:lnTo>
                <a:pt x="8138" y="2058"/>
              </a:lnTo>
              <a:cubicBezTo>
                <a:pt x="7685" y="2716"/>
                <a:pt x="9506" y="2633"/>
                <a:pt x="9077" y="3312"/>
              </a:cubicBezTo>
              <a:cubicBezTo>
                <a:pt x="9289" y="3880"/>
                <a:pt x="10354" y="4913"/>
                <a:pt x="10508" y="5465"/>
              </a:cubicBezTo>
              <a:cubicBezTo>
                <a:pt x="10662" y="6017"/>
                <a:pt x="9942" y="6028"/>
                <a:pt x="10000" y="6626"/>
              </a:cubicBezTo>
              <a:cubicBezTo>
                <a:pt x="9928" y="7428"/>
                <a:pt x="9833" y="8251"/>
                <a:pt x="9761" y="9053"/>
              </a:cubicBezTo>
              <a:cubicBezTo>
                <a:pt x="9141" y="9280"/>
                <a:pt x="7900" y="9753"/>
                <a:pt x="7279" y="10000"/>
              </a:cubicBezTo>
              <a:cubicBezTo>
                <a:pt x="6563" y="9321"/>
                <a:pt x="5919" y="8416"/>
                <a:pt x="4773" y="8251"/>
              </a:cubicBezTo>
              <a:cubicBezTo>
                <a:pt x="3604" y="8663"/>
                <a:pt x="2578" y="9342"/>
                <a:pt x="1575" y="9979"/>
              </a:cubicBezTo>
              <a:cubicBezTo>
                <a:pt x="1146" y="9342"/>
                <a:pt x="716" y="8683"/>
                <a:pt x="286" y="8045"/>
              </a:cubicBezTo>
              <a:cubicBezTo>
                <a:pt x="835" y="6975"/>
                <a:pt x="1337" y="5905"/>
                <a:pt x="1862" y="4856"/>
              </a:cubicBezTo>
              <a:cubicBezTo>
                <a:pt x="716" y="3642"/>
                <a:pt x="72" y="2181"/>
                <a:pt x="0" y="617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</xdr:col>
      <xdr:colOff>32413</xdr:colOff>
      <xdr:row>51</xdr:row>
      <xdr:rowOff>23531</xdr:rowOff>
    </xdr:from>
    <xdr:to>
      <xdr:col>8</xdr:col>
      <xdr:colOff>61522</xdr:colOff>
      <xdr:row>53</xdr:row>
      <xdr:rowOff>110187</xdr:rowOff>
    </xdr:to>
    <xdr:sp macro="" textlink="">
      <xdr:nvSpPr>
        <xdr:cNvPr id="808" name="Żory "/>
        <xdr:cNvSpPr>
          <a:spLocks/>
        </xdr:cNvSpPr>
      </xdr:nvSpPr>
      <xdr:spPr bwMode="auto">
        <a:xfrm rot="6521385">
          <a:off x="632290" y="5824454"/>
          <a:ext cx="315256" cy="372009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  <a:gd name="connsiteX0" fmla="*/ 6205 w 13017"/>
            <a:gd name="connsiteY0" fmla="*/ 1783 h 10000"/>
            <a:gd name="connsiteX1" fmla="*/ 9843 w 13017"/>
            <a:gd name="connsiteY1" fmla="*/ 764 h 10000"/>
            <a:gd name="connsiteX2" fmla="*/ 9041 w 13017"/>
            <a:gd name="connsiteY2" fmla="*/ 3077 h 10000"/>
            <a:gd name="connsiteX3" fmla="*/ 12836 w 13017"/>
            <a:gd name="connsiteY3" fmla="*/ 7762 h 10000"/>
            <a:gd name="connsiteX4" fmla="*/ 6034 w 13017"/>
            <a:gd name="connsiteY4" fmla="*/ 10000 h 10000"/>
            <a:gd name="connsiteX5" fmla="*/ 4854 w 13017"/>
            <a:gd name="connsiteY5" fmla="*/ 7490 h 10000"/>
            <a:gd name="connsiteX6" fmla="*/ 993 w 13017"/>
            <a:gd name="connsiteY6" fmla="*/ 8322 h 10000"/>
            <a:gd name="connsiteX7" fmla="*/ 315 w 13017"/>
            <a:gd name="connsiteY7" fmla="*/ 5601 h 10000"/>
            <a:gd name="connsiteX8" fmla="*/ 6205 w 13017"/>
            <a:gd name="connsiteY8" fmla="*/ 1783 h 10000"/>
            <a:gd name="connsiteX0" fmla="*/ 6205 w 13953"/>
            <a:gd name="connsiteY0" fmla="*/ 1783 h 11329"/>
            <a:gd name="connsiteX1" fmla="*/ 9843 w 13953"/>
            <a:gd name="connsiteY1" fmla="*/ 764 h 11329"/>
            <a:gd name="connsiteX2" fmla="*/ 9041 w 13953"/>
            <a:gd name="connsiteY2" fmla="*/ 3077 h 11329"/>
            <a:gd name="connsiteX3" fmla="*/ 13802 w 13953"/>
            <a:gd name="connsiteY3" fmla="*/ 11123 h 11329"/>
            <a:gd name="connsiteX4" fmla="*/ 6034 w 13953"/>
            <a:gd name="connsiteY4" fmla="*/ 10000 h 11329"/>
            <a:gd name="connsiteX5" fmla="*/ 4854 w 13953"/>
            <a:gd name="connsiteY5" fmla="*/ 7490 h 11329"/>
            <a:gd name="connsiteX6" fmla="*/ 993 w 13953"/>
            <a:gd name="connsiteY6" fmla="*/ 8322 h 11329"/>
            <a:gd name="connsiteX7" fmla="*/ 315 w 13953"/>
            <a:gd name="connsiteY7" fmla="*/ 5601 h 11329"/>
            <a:gd name="connsiteX8" fmla="*/ 6205 w 13953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4854 w 14018"/>
            <a:gd name="connsiteY5" fmla="*/ 749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3499 w 14018"/>
            <a:gd name="connsiteY5" fmla="*/ 910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018" h="11329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11074" y="2517"/>
                <a:pt x="10816" y="4510"/>
              </a:cubicBezTo>
              <a:cubicBezTo>
                <a:pt x="11561" y="5943"/>
                <a:pt x="14891" y="9200"/>
                <a:pt x="13802" y="11123"/>
              </a:cubicBezTo>
              <a:cubicBezTo>
                <a:pt x="12342" y="12067"/>
                <a:pt x="7637" y="9441"/>
                <a:pt x="6034" y="10000"/>
              </a:cubicBezTo>
              <a:cubicBezTo>
                <a:pt x="5718" y="9930"/>
                <a:pt x="3813" y="9204"/>
                <a:pt x="3499" y="9100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</xdr:col>
      <xdr:colOff>36012</xdr:colOff>
      <xdr:row>48</xdr:row>
      <xdr:rowOff>70085</xdr:rowOff>
    </xdr:from>
    <xdr:to>
      <xdr:col>8</xdr:col>
      <xdr:colOff>70963</xdr:colOff>
      <xdr:row>51</xdr:row>
      <xdr:rowOff>87973</xdr:rowOff>
    </xdr:to>
    <xdr:sp macro="" textlink="">
      <xdr:nvSpPr>
        <xdr:cNvPr id="809" name="mikołowski "/>
        <xdr:cNvSpPr>
          <a:spLocks/>
        </xdr:cNvSpPr>
      </xdr:nvSpPr>
      <xdr:spPr bwMode="auto">
        <a:xfrm>
          <a:off x="493212" y="5556485"/>
          <a:ext cx="492151" cy="360788"/>
        </a:xfrm>
        <a:custGeom>
          <a:avLst/>
          <a:gdLst>
            <a:gd name="T0" fmla="*/ 147 w 494"/>
            <a:gd name="T1" fmla="*/ 159 h 657"/>
            <a:gd name="T2" fmla="*/ 210 w 494"/>
            <a:gd name="T3" fmla="*/ 0 h 657"/>
            <a:gd name="T4" fmla="*/ 246 w 494"/>
            <a:gd name="T5" fmla="*/ 45 h 657"/>
            <a:gd name="T6" fmla="*/ 319 w 494"/>
            <a:gd name="T7" fmla="*/ 133 h 657"/>
            <a:gd name="T8" fmla="*/ 437 w 494"/>
            <a:gd name="T9" fmla="*/ 95 h 657"/>
            <a:gd name="T10" fmla="*/ 494 w 494"/>
            <a:gd name="T11" fmla="*/ 523 h 657"/>
            <a:gd name="T12" fmla="*/ 477 w 494"/>
            <a:gd name="T13" fmla="*/ 568 h 657"/>
            <a:gd name="T14" fmla="*/ 292 w 494"/>
            <a:gd name="T15" fmla="*/ 498 h 657"/>
            <a:gd name="T16" fmla="*/ 246 w 494"/>
            <a:gd name="T17" fmla="*/ 629 h 657"/>
            <a:gd name="T18" fmla="*/ 24 w 494"/>
            <a:gd name="T19" fmla="*/ 657 h 657"/>
            <a:gd name="T20" fmla="*/ 0 w 494"/>
            <a:gd name="T21" fmla="*/ 649 h 657"/>
            <a:gd name="T22" fmla="*/ 45 w 494"/>
            <a:gd name="T23" fmla="*/ 269 h 657"/>
            <a:gd name="T24" fmla="*/ 16 w 494"/>
            <a:gd name="T25" fmla="*/ 160 h 657"/>
            <a:gd name="T26" fmla="*/ 147 w 494"/>
            <a:gd name="T27" fmla="*/ 159 h 657"/>
            <a:gd name="connsiteX0" fmla="*/ 2976 w 10000"/>
            <a:gd name="connsiteY0" fmla="*/ 7066 h 14646"/>
            <a:gd name="connsiteX1" fmla="*/ 4251 w 10000"/>
            <a:gd name="connsiteY1" fmla="*/ 4646 h 14646"/>
            <a:gd name="connsiteX2" fmla="*/ 4980 w 10000"/>
            <a:gd name="connsiteY2" fmla="*/ 5331 h 14646"/>
            <a:gd name="connsiteX3" fmla="*/ 9065 w 10000"/>
            <a:gd name="connsiteY3" fmla="*/ 27 h 14646"/>
            <a:gd name="connsiteX4" fmla="*/ 8846 w 10000"/>
            <a:gd name="connsiteY4" fmla="*/ 6092 h 14646"/>
            <a:gd name="connsiteX5" fmla="*/ 10000 w 10000"/>
            <a:gd name="connsiteY5" fmla="*/ 12606 h 14646"/>
            <a:gd name="connsiteX6" fmla="*/ 9656 w 10000"/>
            <a:gd name="connsiteY6" fmla="*/ 13291 h 14646"/>
            <a:gd name="connsiteX7" fmla="*/ 5911 w 10000"/>
            <a:gd name="connsiteY7" fmla="*/ 12226 h 14646"/>
            <a:gd name="connsiteX8" fmla="*/ 4980 w 10000"/>
            <a:gd name="connsiteY8" fmla="*/ 14220 h 14646"/>
            <a:gd name="connsiteX9" fmla="*/ 486 w 10000"/>
            <a:gd name="connsiteY9" fmla="*/ 14646 h 14646"/>
            <a:gd name="connsiteX10" fmla="*/ 0 w 10000"/>
            <a:gd name="connsiteY10" fmla="*/ 14524 h 14646"/>
            <a:gd name="connsiteX11" fmla="*/ 911 w 10000"/>
            <a:gd name="connsiteY11" fmla="*/ 8740 h 14646"/>
            <a:gd name="connsiteX12" fmla="*/ 324 w 10000"/>
            <a:gd name="connsiteY12" fmla="*/ 7081 h 14646"/>
            <a:gd name="connsiteX13" fmla="*/ 2976 w 10000"/>
            <a:gd name="connsiteY13" fmla="*/ 7066 h 14646"/>
            <a:gd name="connsiteX0" fmla="*/ 7074 w 14098"/>
            <a:gd name="connsiteY0" fmla="*/ 7066 h 14646"/>
            <a:gd name="connsiteX1" fmla="*/ 8349 w 14098"/>
            <a:gd name="connsiteY1" fmla="*/ 4646 h 14646"/>
            <a:gd name="connsiteX2" fmla="*/ 9078 w 14098"/>
            <a:gd name="connsiteY2" fmla="*/ 5331 h 14646"/>
            <a:gd name="connsiteX3" fmla="*/ 13163 w 14098"/>
            <a:gd name="connsiteY3" fmla="*/ 27 h 14646"/>
            <a:gd name="connsiteX4" fmla="*/ 12944 w 14098"/>
            <a:gd name="connsiteY4" fmla="*/ 6092 h 14646"/>
            <a:gd name="connsiteX5" fmla="*/ 14098 w 14098"/>
            <a:gd name="connsiteY5" fmla="*/ 12606 h 14646"/>
            <a:gd name="connsiteX6" fmla="*/ 13754 w 14098"/>
            <a:gd name="connsiteY6" fmla="*/ 13291 h 14646"/>
            <a:gd name="connsiteX7" fmla="*/ 10009 w 14098"/>
            <a:gd name="connsiteY7" fmla="*/ 12226 h 14646"/>
            <a:gd name="connsiteX8" fmla="*/ 9078 w 14098"/>
            <a:gd name="connsiteY8" fmla="*/ 14220 h 14646"/>
            <a:gd name="connsiteX9" fmla="*/ 4584 w 14098"/>
            <a:gd name="connsiteY9" fmla="*/ 14646 h 14646"/>
            <a:gd name="connsiteX10" fmla="*/ 0 w 14098"/>
            <a:gd name="connsiteY10" fmla="*/ 14524 h 14646"/>
            <a:gd name="connsiteX11" fmla="*/ 5009 w 14098"/>
            <a:gd name="connsiteY11" fmla="*/ 8740 h 14646"/>
            <a:gd name="connsiteX12" fmla="*/ 4422 w 14098"/>
            <a:gd name="connsiteY12" fmla="*/ 7081 h 14646"/>
            <a:gd name="connsiteX13" fmla="*/ 7074 w 14098"/>
            <a:gd name="connsiteY13" fmla="*/ 7066 h 14646"/>
            <a:gd name="connsiteX0" fmla="*/ 7074 w 14098"/>
            <a:gd name="connsiteY0" fmla="*/ 7066 h 19296"/>
            <a:gd name="connsiteX1" fmla="*/ 8349 w 14098"/>
            <a:gd name="connsiteY1" fmla="*/ 4646 h 19296"/>
            <a:gd name="connsiteX2" fmla="*/ 9078 w 14098"/>
            <a:gd name="connsiteY2" fmla="*/ 5331 h 19296"/>
            <a:gd name="connsiteX3" fmla="*/ 13163 w 14098"/>
            <a:gd name="connsiteY3" fmla="*/ 27 h 19296"/>
            <a:gd name="connsiteX4" fmla="*/ 12944 w 14098"/>
            <a:gd name="connsiteY4" fmla="*/ 6092 h 19296"/>
            <a:gd name="connsiteX5" fmla="*/ 14098 w 14098"/>
            <a:gd name="connsiteY5" fmla="*/ 12606 h 19296"/>
            <a:gd name="connsiteX6" fmla="*/ 13754 w 14098"/>
            <a:gd name="connsiteY6" fmla="*/ 13291 h 19296"/>
            <a:gd name="connsiteX7" fmla="*/ 10009 w 14098"/>
            <a:gd name="connsiteY7" fmla="*/ 12226 h 19296"/>
            <a:gd name="connsiteX8" fmla="*/ 9078 w 14098"/>
            <a:gd name="connsiteY8" fmla="*/ 14220 h 19296"/>
            <a:gd name="connsiteX9" fmla="*/ 3094 w 14098"/>
            <a:gd name="connsiteY9" fmla="*/ 19296 h 19296"/>
            <a:gd name="connsiteX10" fmla="*/ 0 w 14098"/>
            <a:gd name="connsiteY10" fmla="*/ 14524 h 19296"/>
            <a:gd name="connsiteX11" fmla="*/ 5009 w 14098"/>
            <a:gd name="connsiteY11" fmla="*/ 8740 h 19296"/>
            <a:gd name="connsiteX12" fmla="*/ 4422 w 14098"/>
            <a:gd name="connsiteY12" fmla="*/ 7081 h 19296"/>
            <a:gd name="connsiteX13" fmla="*/ 7074 w 14098"/>
            <a:gd name="connsiteY13" fmla="*/ 7066 h 19296"/>
            <a:gd name="connsiteX0" fmla="*/ 7074 w 14098"/>
            <a:gd name="connsiteY0" fmla="*/ 7066 h 19296"/>
            <a:gd name="connsiteX1" fmla="*/ 8349 w 14098"/>
            <a:gd name="connsiteY1" fmla="*/ 4646 h 19296"/>
            <a:gd name="connsiteX2" fmla="*/ 9078 w 14098"/>
            <a:gd name="connsiteY2" fmla="*/ 5331 h 19296"/>
            <a:gd name="connsiteX3" fmla="*/ 13163 w 14098"/>
            <a:gd name="connsiteY3" fmla="*/ 27 h 19296"/>
            <a:gd name="connsiteX4" fmla="*/ 12944 w 14098"/>
            <a:gd name="connsiteY4" fmla="*/ 6092 h 19296"/>
            <a:gd name="connsiteX5" fmla="*/ 14098 w 14098"/>
            <a:gd name="connsiteY5" fmla="*/ 12606 h 19296"/>
            <a:gd name="connsiteX6" fmla="*/ 13754 w 14098"/>
            <a:gd name="connsiteY6" fmla="*/ 13291 h 19296"/>
            <a:gd name="connsiteX7" fmla="*/ 10009 w 14098"/>
            <a:gd name="connsiteY7" fmla="*/ 12226 h 19296"/>
            <a:gd name="connsiteX8" fmla="*/ 10568 w 14098"/>
            <a:gd name="connsiteY8" fmla="*/ 14220 h 19296"/>
            <a:gd name="connsiteX9" fmla="*/ 3094 w 14098"/>
            <a:gd name="connsiteY9" fmla="*/ 19296 h 19296"/>
            <a:gd name="connsiteX10" fmla="*/ 0 w 14098"/>
            <a:gd name="connsiteY10" fmla="*/ 14524 h 19296"/>
            <a:gd name="connsiteX11" fmla="*/ 5009 w 14098"/>
            <a:gd name="connsiteY11" fmla="*/ 8740 h 19296"/>
            <a:gd name="connsiteX12" fmla="*/ 4422 w 14098"/>
            <a:gd name="connsiteY12" fmla="*/ 7081 h 19296"/>
            <a:gd name="connsiteX13" fmla="*/ 7074 w 14098"/>
            <a:gd name="connsiteY13" fmla="*/ 7066 h 19296"/>
            <a:gd name="connsiteX0" fmla="*/ 7074 w 14098"/>
            <a:gd name="connsiteY0" fmla="*/ 7064 h 19294"/>
            <a:gd name="connsiteX1" fmla="*/ 8349 w 14098"/>
            <a:gd name="connsiteY1" fmla="*/ 4644 h 19294"/>
            <a:gd name="connsiteX2" fmla="*/ 6470 w 14098"/>
            <a:gd name="connsiteY2" fmla="*/ 5993 h 19294"/>
            <a:gd name="connsiteX3" fmla="*/ 13163 w 14098"/>
            <a:gd name="connsiteY3" fmla="*/ 25 h 19294"/>
            <a:gd name="connsiteX4" fmla="*/ 12944 w 14098"/>
            <a:gd name="connsiteY4" fmla="*/ 6090 h 19294"/>
            <a:gd name="connsiteX5" fmla="*/ 14098 w 14098"/>
            <a:gd name="connsiteY5" fmla="*/ 12604 h 19294"/>
            <a:gd name="connsiteX6" fmla="*/ 13754 w 14098"/>
            <a:gd name="connsiteY6" fmla="*/ 13289 h 19294"/>
            <a:gd name="connsiteX7" fmla="*/ 10009 w 14098"/>
            <a:gd name="connsiteY7" fmla="*/ 12224 h 19294"/>
            <a:gd name="connsiteX8" fmla="*/ 10568 w 14098"/>
            <a:gd name="connsiteY8" fmla="*/ 14218 h 19294"/>
            <a:gd name="connsiteX9" fmla="*/ 3094 w 14098"/>
            <a:gd name="connsiteY9" fmla="*/ 19294 h 19294"/>
            <a:gd name="connsiteX10" fmla="*/ 0 w 14098"/>
            <a:gd name="connsiteY10" fmla="*/ 14522 h 19294"/>
            <a:gd name="connsiteX11" fmla="*/ 5009 w 14098"/>
            <a:gd name="connsiteY11" fmla="*/ 8738 h 19294"/>
            <a:gd name="connsiteX12" fmla="*/ 4422 w 14098"/>
            <a:gd name="connsiteY12" fmla="*/ 7079 h 19294"/>
            <a:gd name="connsiteX13" fmla="*/ 7074 w 14098"/>
            <a:gd name="connsiteY13" fmla="*/ 7064 h 19294"/>
            <a:gd name="connsiteX0" fmla="*/ 4466 w 11490"/>
            <a:gd name="connsiteY0" fmla="*/ 7064 h 19294"/>
            <a:gd name="connsiteX1" fmla="*/ 5741 w 11490"/>
            <a:gd name="connsiteY1" fmla="*/ 4644 h 19294"/>
            <a:gd name="connsiteX2" fmla="*/ 3862 w 11490"/>
            <a:gd name="connsiteY2" fmla="*/ 5993 h 19294"/>
            <a:gd name="connsiteX3" fmla="*/ 10555 w 11490"/>
            <a:gd name="connsiteY3" fmla="*/ 25 h 19294"/>
            <a:gd name="connsiteX4" fmla="*/ 10336 w 11490"/>
            <a:gd name="connsiteY4" fmla="*/ 6090 h 19294"/>
            <a:gd name="connsiteX5" fmla="*/ 11490 w 11490"/>
            <a:gd name="connsiteY5" fmla="*/ 12604 h 19294"/>
            <a:gd name="connsiteX6" fmla="*/ 11146 w 11490"/>
            <a:gd name="connsiteY6" fmla="*/ 13289 h 19294"/>
            <a:gd name="connsiteX7" fmla="*/ 7401 w 11490"/>
            <a:gd name="connsiteY7" fmla="*/ 12224 h 19294"/>
            <a:gd name="connsiteX8" fmla="*/ 7960 w 11490"/>
            <a:gd name="connsiteY8" fmla="*/ 14218 h 19294"/>
            <a:gd name="connsiteX9" fmla="*/ 486 w 11490"/>
            <a:gd name="connsiteY9" fmla="*/ 19294 h 19294"/>
            <a:gd name="connsiteX10" fmla="*/ 0 w 11490"/>
            <a:gd name="connsiteY10" fmla="*/ 11865 h 19294"/>
            <a:gd name="connsiteX11" fmla="*/ 2401 w 11490"/>
            <a:gd name="connsiteY11" fmla="*/ 8738 h 19294"/>
            <a:gd name="connsiteX12" fmla="*/ 1814 w 11490"/>
            <a:gd name="connsiteY12" fmla="*/ 7079 h 19294"/>
            <a:gd name="connsiteX13" fmla="*/ 4466 w 11490"/>
            <a:gd name="connsiteY13" fmla="*/ 7064 h 19294"/>
            <a:gd name="connsiteX0" fmla="*/ 4466 w 11490"/>
            <a:gd name="connsiteY0" fmla="*/ 7064 h 16637"/>
            <a:gd name="connsiteX1" fmla="*/ 5741 w 11490"/>
            <a:gd name="connsiteY1" fmla="*/ 4644 h 16637"/>
            <a:gd name="connsiteX2" fmla="*/ 3862 w 11490"/>
            <a:gd name="connsiteY2" fmla="*/ 5993 h 16637"/>
            <a:gd name="connsiteX3" fmla="*/ 10555 w 11490"/>
            <a:gd name="connsiteY3" fmla="*/ 25 h 16637"/>
            <a:gd name="connsiteX4" fmla="*/ 10336 w 11490"/>
            <a:gd name="connsiteY4" fmla="*/ 6090 h 16637"/>
            <a:gd name="connsiteX5" fmla="*/ 11490 w 11490"/>
            <a:gd name="connsiteY5" fmla="*/ 12604 h 16637"/>
            <a:gd name="connsiteX6" fmla="*/ 11146 w 11490"/>
            <a:gd name="connsiteY6" fmla="*/ 13289 h 16637"/>
            <a:gd name="connsiteX7" fmla="*/ 7401 w 11490"/>
            <a:gd name="connsiteY7" fmla="*/ 12224 h 16637"/>
            <a:gd name="connsiteX8" fmla="*/ 7960 w 11490"/>
            <a:gd name="connsiteY8" fmla="*/ 14218 h 16637"/>
            <a:gd name="connsiteX9" fmla="*/ 1231 w 11490"/>
            <a:gd name="connsiteY9" fmla="*/ 16637 h 16637"/>
            <a:gd name="connsiteX10" fmla="*/ 0 w 11490"/>
            <a:gd name="connsiteY10" fmla="*/ 11865 h 16637"/>
            <a:gd name="connsiteX11" fmla="*/ 2401 w 11490"/>
            <a:gd name="connsiteY11" fmla="*/ 8738 h 16637"/>
            <a:gd name="connsiteX12" fmla="*/ 1814 w 11490"/>
            <a:gd name="connsiteY12" fmla="*/ 7079 h 16637"/>
            <a:gd name="connsiteX13" fmla="*/ 4466 w 11490"/>
            <a:gd name="connsiteY13" fmla="*/ 7064 h 16637"/>
            <a:gd name="connsiteX0" fmla="*/ 6329 w 13353"/>
            <a:gd name="connsiteY0" fmla="*/ 7064 h 16637"/>
            <a:gd name="connsiteX1" fmla="*/ 7604 w 13353"/>
            <a:gd name="connsiteY1" fmla="*/ 4644 h 16637"/>
            <a:gd name="connsiteX2" fmla="*/ 5725 w 13353"/>
            <a:gd name="connsiteY2" fmla="*/ 5993 h 16637"/>
            <a:gd name="connsiteX3" fmla="*/ 12418 w 13353"/>
            <a:gd name="connsiteY3" fmla="*/ 25 h 16637"/>
            <a:gd name="connsiteX4" fmla="*/ 12199 w 13353"/>
            <a:gd name="connsiteY4" fmla="*/ 6090 h 16637"/>
            <a:gd name="connsiteX5" fmla="*/ 13353 w 13353"/>
            <a:gd name="connsiteY5" fmla="*/ 12604 h 16637"/>
            <a:gd name="connsiteX6" fmla="*/ 13009 w 13353"/>
            <a:gd name="connsiteY6" fmla="*/ 13289 h 16637"/>
            <a:gd name="connsiteX7" fmla="*/ 9264 w 13353"/>
            <a:gd name="connsiteY7" fmla="*/ 12224 h 16637"/>
            <a:gd name="connsiteX8" fmla="*/ 9823 w 13353"/>
            <a:gd name="connsiteY8" fmla="*/ 14218 h 16637"/>
            <a:gd name="connsiteX9" fmla="*/ 3094 w 13353"/>
            <a:gd name="connsiteY9" fmla="*/ 16637 h 16637"/>
            <a:gd name="connsiteX10" fmla="*/ 0 w 13353"/>
            <a:gd name="connsiteY10" fmla="*/ 14522 h 16637"/>
            <a:gd name="connsiteX11" fmla="*/ 4264 w 13353"/>
            <a:gd name="connsiteY11" fmla="*/ 8738 h 16637"/>
            <a:gd name="connsiteX12" fmla="*/ 3677 w 13353"/>
            <a:gd name="connsiteY12" fmla="*/ 7079 h 16637"/>
            <a:gd name="connsiteX13" fmla="*/ 6329 w 13353"/>
            <a:gd name="connsiteY13" fmla="*/ 7064 h 16637"/>
            <a:gd name="connsiteX0" fmla="*/ 6329 w 13353"/>
            <a:gd name="connsiteY0" fmla="*/ 7064 h 17301"/>
            <a:gd name="connsiteX1" fmla="*/ 7604 w 13353"/>
            <a:gd name="connsiteY1" fmla="*/ 4644 h 17301"/>
            <a:gd name="connsiteX2" fmla="*/ 5725 w 13353"/>
            <a:gd name="connsiteY2" fmla="*/ 5993 h 17301"/>
            <a:gd name="connsiteX3" fmla="*/ 12418 w 13353"/>
            <a:gd name="connsiteY3" fmla="*/ 25 h 17301"/>
            <a:gd name="connsiteX4" fmla="*/ 12199 w 13353"/>
            <a:gd name="connsiteY4" fmla="*/ 6090 h 17301"/>
            <a:gd name="connsiteX5" fmla="*/ 13353 w 13353"/>
            <a:gd name="connsiteY5" fmla="*/ 12604 h 17301"/>
            <a:gd name="connsiteX6" fmla="*/ 13009 w 13353"/>
            <a:gd name="connsiteY6" fmla="*/ 13289 h 17301"/>
            <a:gd name="connsiteX7" fmla="*/ 9264 w 13353"/>
            <a:gd name="connsiteY7" fmla="*/ 12224 h 17301"/>
            <a:gd name="connsiteX8" fmla="*/ 9823 w 13353"/>
            <a:gd name="connsiteY8" fmla="*/ 14218 h 17301"/>
            <a:gd name="connsiteX9" fmla="*/ 3839 w 13353"/>
            <a:gd name="connsiteY9" fmla="*/ 17301 h 17301"/>
            <a:gd name="connsiteX10" fmla="*/ 0 w 13353"/>
            <a:gd name="connsiteY10" fmla="*/ 14522 h 17301"/>
            <a:gd name="connsiteX11" fmla="*/ 4264 w 13353"/>
            <a:gd name="connsiteY11" fmla="*/ 8738 h 17301"/>
            <a:gd name="connsiteX12" fmla="*/ 3677 w 13353"/>
            <a:gd name="connsiteY12" fmla="*/ 7079 h 17301"/>
            <a:gd name="connsiteX13" fmla="*/ 6329 w 13353"/>
            <a:gd name="connsiteY13" fmla="*/ 7064 h 17301"/>
            <a:gd name="connsiteX0" fmla="*/ 4839 w 13353"/>
            <a:gd name="connsiteY0" fmla="*/ 5735 h 17301"/>
            <a:gd name="connsiteX1" fmla="*/ 7604 w 13353"/>
            <a:gd name="connsiteY1" fmla="*/ 4644 h 17301"/>
            <a:gd name="connsiteX2" fmla="*/ 5725 w 13353"/>
            <a:gd name="connsiteY2" fmla="*/ 5993 h 17301"/>
            <a:gd name="connsiteX3" fmla="*/ 12418 w 13353"/>
            <a:gd name="connsiteY3" fmla="*/ 25 h 17301"/>
            <a:gd name="connsiteX4" fmla="*/ 12199 w 13353"/>
            <a:gd name="connsiteY4" fmla="*/ 6090 h 17301"/>
            <a:gd name="connsiteX5" fmla="*/ 13353 w 13353"/>
            <a:gd name="connsiteY5" fmla="*/ 12604 h 17301"/>
            <a:gd name="connsiteX6" fmla="*/ 13009 w 13353"/>
            <a:gd name="connsiteY6" fmla="*/ 13289 h 17301"/>
            <a:gd name="connsiteX7" fmla="*/ 9264 w 13353"/>
            <a:gd name="connsiteY7" fmla="*/ 12224 h 17301"/>
            <a:gd name="connsiteX8" fmla="*/ 9823 w 13353"/>
            <a:gd name="connsiteY8" fmla="*/ 14218 h 17301"/>
            <a:gd name="connsiteX9" fmla="*/ 3839 w 13353"/>
            <a:gd name="connsiteY9" fmla="*/ 17301 h 17301"/>
            <a:gd name="connsiteX10" fmla="*/ 0 w 13353"/>
            <a:gd name="connsiteY10" fmla="*/ 14522 h 17301"/>
            <a:gd name="connsiteX11" fmla="*/ 4264 w 13353"/>
            <a:gd name="connsiteY11" fmla="*/ 8738 h 17301"/>
            <a:gd name="connsiteX12" fmla="*/ 3677 w 13353"/>
            <a:gd name="connsiteY12" fmla="*/ 7079 h 17301"/>
            <a:gd name="connsiteX13" fmla="*/ 4839 w 13353"/>
            <a:gd name="connsiteY13" fmla="*/ 5735 h 17301"/>
            <a:gd name="connsiteX0" fmla="*/ 4839 w 13353"/>
            <a:gd name="connsiteY0" fmla="*/ 5735 h 17301"/>
            <a:gd name="connsiteX1" fmla="*/ 7604 w 13353"/>
            <a:gd name="connsiteY1" fmla="*/ 4644 h 17301"/>
            <a:gd name="connsiteX2" fmla="*/ 5725 w 13353"/>
            <a:gd name="connsiteY2" fmla="*/ 5993 h 17301"/>
            <a:gd name="connsiteX3" fmla="*/ 12418 w 13353"/>
            <a:gd name="connsiteY3" fmla="*/ 25 h 17301"/>
            <a:gd name="connsiteX4" fmla="*/ 12199 w 13353"/>
            <a:gd name="connsiteY4" fmla="*/ 6090 h 17301"/>
            <a:gd name="connsiteX5" fmla="*/ 13353 w 13353"/>
            <a:gd name="connsiteY5" fmla="*/ 12604 h 17301"/>
            <a:gd name="connsiteX6" fmla="*/ 13009 w 13353"/>
            <a:gd name="connsiteY6" fmla="*/ 13289 h 17301"/>
            <a:gd name="connsiteX7" fmla="*/ 9264 w 13353"/>
            <a:gd name="connsiteY7" fmla="*/ 12224 h 17301"/>
            <a:gd name="connsiteX8" fmla="*/ 9823 w 13353"/>
            <a:gd name="connsiteY8" fmla="*/ 14218 h 17301"/>
            <a:gd name="connsiteX9" fmla="*/ 3839 w 13353"/>
            <a:gd name="connsiteY9" fmla="*/ 17301 h 17301"/>
            <a:gd name="connsiteX10" fmla="*/ 0 w 13353"/>
            <a:gd name="connsiteY10" fmla="*/ 14522 h 17301"/>
            <a:gd name="connsiteX11" fmla="*/ 3146 w 13353"/>
            <a:gd name="connsiteY11" fmla="*/ 8074 h 17301"/>
            <a:gd name="connsiteX12" fmla="*/ 3677 w 13353"/>
            <a:gd name="connsiteY12" fmla="*/ 7079 h 17301"/>
            <a:gd name="connsiteX13" fmla="*/ 4839 w 13353"/>
            <a:gd name="connsiteY13" fmla="*/ 5735 h 173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3353" h="17301">
              <a:moveTo>
                <a:pt x="4839" y="5735"/>
              </a:moveTo>
              <a:cubicBezTo>
                <a:pt x="5264" y="4928"/>
                <a:pt x="7159" y="5451"/>
                <a:pt x="7604" y="4644"/>
              </a:cubicBezTo>
              <a:cubicBezTo>
                <a:pt x="7786" y="4827"/>
                <a:pt x="4923" y="6763"/>
                <a:pt x="5725" y="5993"/>
              </a:cubicBezTo>
              <a:cubicBezTo>
                <a:pt x="6527" y="5223"/>
                <a:pt x="11933" y="-416"/>
                <a:pt x="12418" y="25"/>
              </a:cubicBezTo>
              <a:cubicBezTo>
                <a:pt x="13208" y="-173"/>
                <a:pt x="11410" y="6288"/>
                <a:pt x="12199" y="6090"/>
              </a:cubicBezTo>
              <a:cubicBezTo>
                <a:pt x="13130" y="8206"/>
                <a:pt x="12442" y="10474"/>
                <a:pt x="13353" y="12604"/>
              </a:cubicBezTo>
              <a:cubicBezTo>
                <a:pt x="13272" y="12772"/>
                <a:pt x="13090" y="13122"/>
                <a:pt x="13009" y="13289"/>
              </a:cubicBezTo>
              <a:cubicBezTo>
                <a:pt x="11774" y="12924"/>
                <a:pt x="10519" y="12559"/>
                <a:pt x="9264" y="12224"/>
              </a:cubicBezTo>
              <a:cubicBezTo>
                <a:pt x="8960" y="12894"/>
                <a:pt x="10126" y="13548"/>
                <a:pt x="9823" y="14218"/>
              </a:cubicBezTo>
              <a:cubicBezTo>
                <a:pt x="8325" y="14385"/>
                <a:pt x="5337" y="17210"/>
                <a:pt x="3839" y="17301"/>
              </a:cubicBezTo>
              <a:lnTo>
                <a:pt x="0" y="14522"/>
              </a:lnTo>
              <a:cubicBezTo>
                <a:pt x="1619" y="12726"/>
                <a:pt x="2721" y="10023"/>
                <a:pt x="3146" y="8074"/>
              </a:cubicBezTo>
              <a:cubicBezTo>
                <a:pt x="2944" y="7511"/>
                <a:pt x="3879" y="7627"/>
                <a:pt x="3677" y="7079"/>
              </a:cubicBezTo>
              <a:lnTo>
                <a:pt x="4839" y="5735"/>
              </a:lnTo>
              <a:close/>
            </a:path>
          </a:pathLst>
        </a:custGeom>
        <a:solidFill>
          <a:srgbClr val="CC99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55825</xdr:colOff>
      <xdr:row>48</xdr:row>
      <xdr:rowOff>107447</xdr:rowOff>
    </xdr:from>
    <xdr:to>
      <xdr:col>14</xdr:col>
      <xdr:colOff>49410</xdr:colOff>
      <xdr:row>52</xdr:row>
      <xdr:rowOff>5412</xdr:rowOff>
    </xdr:to>
    <xdr:sp macro="" textlink="">
      <xdr:nvSpPr>
        <xdr:cNvPr id="810" name="Mysłowice "/>
        <xdr:cNvSpPr>
          <a:spLocks/>
        </xdr:cNvSpPr>
      </xdr:nvSpPr>
      <xdr:spPr bwMode="auto">
        <a:xfrm>
          <a:off x="1313125" y="5593847"/>
          <a:ext cx="336485" cy="355165"/>
        </a:xfrm>
        <a:custGeom>
          <a:avLst/>
          <a:gdLst>
            <a:gd name="T0" fmla="*/ 65 w 398"/>
            <a:gd name="T1" fmla="*/ 420 h 420"/>
            <a:gd name="T2" fmla="*/ 116 w 398"/>
            <a:gd name="T3" fmla="*/ 0 h 420"/>
            <a:gd name="T4" fmla="*/ 151 w 398"/>
            <a:gd name="T5" fmla="*/ 61 h 420"/>
            <a:gd name="T6" fmla="*/ 256 w 398"/>
            <a:gd name="T7" fmla="*/ 224 h 420"/>
            <a:gd name="T8" fmla="*/ 398 w 398"/>
            <a:gd name="T9" fmla="*/ 353 h 420"/>
            <a:gd name="T10" fmla="*/ 65 w 398"/>
            <a:gd name="T11" fmla="*/ 420 h 4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398" h="420">
              <a:moveTo>
                <a:pt x="65" y="420"/>
              </a:moveTo>
              <a:cubicBezTo>
                <a:pt x="50" y="280"/>
                <a:pt x="0" y="111"/>
                <a:pt x="116" y="0"/>
              </a:cubicBezTo>
              <a:cubicBezTo>
                <a:pt x="124" y="15"/>
                <a:pt x="142" y="46"/>
                <a:pt x="151" y="61"/>
              </a:cubicBezTo>
              <a:cubicBezTo>
                <a:pt x="178" y="120"/>
                <a:pt x="210" y="177"/>
                <a:pt x="256" y="224"/>
              </a:cubicBezTo>
              <a:cubicBezTo>
                <a:pt x="303" y="268"/>
                <a:pt x="351" y="309"/>
                <a:pt x="398" y="353"/>
              </a:cubicBezTo>
              <a:cubicBezTo>
                <a:pt x="283" y="355"/>
                <a:pt x="170" y="377"/>
                <a:pt x="65" y="42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</xdr:col>
      <xdr:colOff>83539</xdr:colOff>
      <xdr:row>43</xdr:row>
      <xdr:rowOff>37111</xdr:rowOff>
    </xdr:from>
    <xdr:to>
      <xdr:col>10</xdr:col>
      <xdr:colOff>110571</xdr:colOff>
      <xdr:row>46</xdr:row>
      <xdr:rowOff>8669</xdr:rowOff>
    </xdr:to>
    <xdr:sp macro="" textlink="">
      <xdr:nvSpPr>
        <xdr:cNvPr id="811" name="Siemianowice Śląskie "/>
        <xdr:cNvSpPr>
          <a:spLocks/>
        </xdr:cNvSpPr>
      </xdr:nvSpPr>
      <xdr:spPr bwMode="auto">
        <a:xfrm>
          <a:off x="997939" y="4952011"/>
          <a:ext cx="255632" cy="314458"/>
        </a:xfrm>
        <a:custGeom>
          <a:avLst/>
          <a:gdLst>
            <a:gd name="T0" fmla="*/ 103 w 120"/>
            <a:gd name="T1" fmla="*/ 0 h 214"/>
            <a:gd name="T2" fmla="*/ 120 w 120"/>
            <a:gd name="T3" fmla="*/ 214 h 214"/>
            <a:gd name="T4" fmla="*/ 0 w 120"/>
            <a:gd name="T5" fmla="*/ 141 h 214"/>
            <a:gd name="T6" fmla="*/ 32 w 120"/>
            <a:gd name="T7" fmla="*/ 35 h 214"/>
            <a:gd name="T8" fmla="*/ 85 w 120"/>
            <a:gd name="T9" fmla="*/ 21 h 214"/>
            <a:gd name="T10" fmla="*/ 103 w 120"/>
            <a:gd name="T11" fmla="*/ 0 h 214"/>
            <a:gd name="connsiteX0" fmla="*/ 8583 w 10000"/>
            <a:gd name="connsiteY0" fmla="*/ 0 h 10000"/>
            <a:gd name="connsiteX1" fmla="*/ 10000 w 10000"/>
            <a:gd name="connsiteY1" fmla="*/ 10000 h 10000"/>
            <a:gd name="connsiteX2" fmla="*/ 5461 w 10000"/>
            <a:gd name="connsiteY2" fmla="*/ 8300 h 10000"/>
            <a:gd name="connsiteX3" fmla="*/ 0 w 10000"/>
            <a:gd name="connsiteY3" fmla="*/ 6589 h 10000"/>
            <a:gd name="connsiteX4" fmla="*/ 2667 w 10000"/>
            <a:gd name="connsiteY4" fmla="*/ 1636 h 10000"/>
            <a:gd name="connsiteX5" fmla="*/ 7083 w 10000"/>
            <a:gd name="connsiteY5" fmla="*/ 981 h 10000"/>
            <a:gd name="connsiteX6" fmla="*/ 8583 w 10000"/>
            <a:gd name="connsiteY6" fmla="*/ 0 h 10000"/>
            <a:gd name="connsiteX0" fmla="*/ 8583 w 10000"/>
            <a:gd name="connsiteY0" fmla="*/ 0 h 10309"/>
            <a:gd name="connsiteX1" fmla="*/ 10000 w 10000"/>
            <a:gd name="connsiteY1" fmla="*/ 10000 h 10309"/>
            <a:gd name="connsiteX2" fmla="*/ 7015 w 10000"/>
            <a:gd name="connsiteY2" fmla="*/ 10309 h 10309"/>
            <a:gd name="connsiteX3" fmla="*/ 0 w 10000"/>
            <a:gd name="connsiteY3" fmla="*/ 6589 h 10309"/>
            <a:gd name="connsiteX4" fmla="*/ 2667 w 10000"/>
            <a:gd name="connsiteY4" fmla="*/ 1636 h 10309"/>
            <a:gd name="connsiteX5" fmla="*/ 7083 w 10000"/>
            <a:gd name="connsiteY5" fmla="*/ 981 h 10309"/>
            <a:gd name="connsiteX6" fmla="*/ 8583 w 10000"/>
            <a:gd name="connsiteY6" fmla="*/ 0 h 103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0000" h="10309">
              <a:moveTo>
                <a:pt x="8583" y="0"/>
              </a:moveTo>
              <a:cubicBezTo>
                <a:pt x="9583" y="3318"/>
                <a:pt x="9667" y="6636"/>
                <a:pt x="10000" y="10000"/>
              </a:cubicBezTo>
              <a:lnTo>
                <a:pt x="7015" y="10309"/>
              </a:lnTo>
              <a:lnTo>
                <a:pt x="0" y="6589"/>
              </a:lnTo>
              <a:cubicBezTo>
                <a:pt x="667" y="5374"/>
                <a:pt x="2000" y="2897"/>
                <a:pt x="2667" y="1636"/>
              </a:cubicBezTo>
              <a:cubicBezTo>
                <a:pt x="3750" y="1495"/>
                <a:pt x="5917" y="1168"/>
                <a:pt x="7083" y="981"/>
              </a:cubicBezTo>
              <a:lnTo>
                <a:pt x="8583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</xdr:col>
      <xdr:colOff>100628</xdr:colOff>
      <xdr:row>46</xdr:row>
      <xdr:rowOff>18383</xdr:rowOff>
    </xdr:from>
    <xdr:to>
      <xdr:col>12</xdr:col>
      <xdr:colOff>32064</xdr:colOff>
      <xdr:row>48</xdr:row>
      <xdr:rowOff>38863</xdr:rowOff>
    </xdr:to>
    <xdr:sp macro="" textlink="">
      <xdr:nvSpPr>
        <xdr:cNvPr id="812" name="Chorzów "/>
        <xdr:cNvSpPr>
          <a:spLocks/>
        </xdr:cNvSpPr>
      </xdr:nvSpPr>
      <xdr:spPr bwMode="auto">
        <a:xfrm>
          <a:off x="1015028" y="5276183"/>
          <a:ext cx="388636" cy="249080"/>
        </a:xfrm>
        <a:custGeom>
          <a:avLst/>
          <a:gdLst>
            <a:gd name="T0" fmla="*/ 43 w 139"/>
            <a:gd name="T1" fmla="*/ 12 h 299"/>
            <a:gd name="T2" fmla="*/ 94 w 139"/>
            <a:gd name="T3" fmla="*/ 0 h 299"/>
            <a:gd name="T4" fmla="*/ 114 w 139"/>
            <a:gd name="T5" fmla="*/ 1 h 299"/>
            <a:gd name="T6" fmla="*/ 139 w 139"/>
            <a:gd name="T7" fmla="*/ 133 h 299"/>
            <a:gd name="T8" fmla="*/ 7 w 139"/>
            <a:gd name="T9" fmla="*/ 299 h 299"/>
            <a:gd name="T10" fmla="*/ 0 w 139"/>
            <a:gd name="T11" fmla="*/ 265 h 299"/>
            <a:gd name="T12" fmla="*/ 43 w 139"/>
            <a:gd name="T13" fmla="*/ 12 h 299"/>
            <a:gd name="connsiteX0" fmla="*/ 3094 w 10000"/>
            <a:gd name="connsiteY0" fmla="*/ 401 h 10000"/>
            <a:gd name="connsiteX1" fmla="*/ 6763 w 10000"/>
            <a:gd name="connsiteY1" fmla="*/ 0 h 10000"/>
            <a:gd name="connsiteX2" fmla="*/ 8201 w 10000"/>
            <a:gd name="connsiteY2" fmla="*/ 33 h 10000"/>
            <a:gd name="connsiteX3" fmla="*/ 10000 w 10000"/>
            <a:gd name="connsiteY3" fmla="*/ 4448 h 10000"/>
            <a:gd name="connsiteX4" fmla="*/ 7180 w 10000"/>
            <a:gd name="connsiteY4" fmla="*/ 5945 h 10000"/>
            <a:gd name="connsiteX5" fmla="*/ 504 w 10000"/>
            <a:gd name="connsiteY5" fmla="*/ 10000 h 10000"/>
            <a:gd name="connsiteX6" fmla="*/ 0 w 10000"/>
            <a:gd name="connsiteY6" fmla="*/ 8863 h 10000"/>
            <a:gd name="connsiteX7" fmla="*/ 3094 w 10000"/>
            <a:gd name="connsiteY7" fmla="*/ 401 h 10000"/>
            <a:gd name="connsiteX0" fmla="*/ 3094 w 11817"/>
            <a:gd name="connsiteY0" fmla="*/ 401 h 10000"/>
            <a:gd name="connsiteX1" fmla="*/ 6763 w 11817"/>
            <a:gd name="connsiteY1" fmla="*/ 0 h 10000"/>
            <a:gd name="connsiteX2" fmla="*/ 8201 w 11817"/>
            <a:gd name="connsiteY2" fmla="*/ 33 h 10000"/>
            <a:gd name="connsiteX3" fmla="*/ 10000 w 11817"/>
            <a:gd name="connsiteY3" fmla="*/ 4448 h 10000"/>
            <a:gd name="connsiteX4" fmla="*/ 11368 w 11817"/>
            <a:gd name="connsiteY4" fmla="*/ 6627 h 10000"/>
            <a:gd name="connsiteX5" fmla="*/ 504 w 11817"/>
            <a:gd name="connsiteY5" fmla="*/ 10000 h 10000"/>
            <a:gd name="connsiteX6" fmla="*/ 0 w 11817"/>
            <a:gd name="connsiteY6" fmla="*/ 8863 h 10000"/>
            <a:gd name="connsiteX7" fmla="*/ 3094 w 11817"/>
            <a:gd name="connsiteY7" fmla="*/ 401 h 10000"/>
            <a:gd name="connsiteX0" fmla="*/ 3094 w 17128"/>
            <a:gd name="connsiteY0" fmla="*/ 401 h 10000"/>
            <a:gd name="connsiteX1" fmla="*/ 6763 w 17128"/>
            <a:gd name="connsiteY1" fmla="*/ 0 h 10000"/>
            <a:gd name="connsiteX2" fmla="*/ 8201 w 17128"/>
            <a:gd name="connsiteY2" fmla="*/ 33 h 10000"/>
            <a:gd name="connsiteX3" fmla="*/ 10000 w 17128"/>
            <a:gd name="connsiteY3" fmla="*/ 4448 h 10000"/>
            <a:gd name="connsiteX4" fmla="*/ 16936 w 17128"/>
            <a:gd name="connsiteY4" fmla="*/ 8852 h 10000"/>
            <a:gd name="connsiteX5" fmla="*/ 504 w 17128"/>
            <a:gd name="connsiteY5" fmla="*/ 10000 h 10000"/>
            <a:gd name="connsiteX6" fmla="*/ 0 w 17128"/>
            <a:gd name="connsiteY6" fmla="*/ 8863 h 10000"/>
            <a:gd name="connsiteX7" fmla="*/ 3094 w 17128"/>
            <a:gd name="connsiteY7" fmla="*/ 401 h 10000"/>
            <a:gd name="connsiteX0" fmla="*/ 3094 w 17375"/>
            <a:gd name="connsiteY0" fmla="*/ 401 h 10000"/>
            <a:gd name="connsiteX1" fmla="*/ 6763 w 17375"/>
            <a:gd name="connsiteY1" fmla="*/ 0 h 10000"/>
            <a:gd name="connsiteX2" fmla="*/ 8201 w 17375"/>
            <a:gd name="connsiteY2" fmla="*/ 33 h 10000"/>
            <a:gd name="connsiteX3" fmla="*/ 13093 w 17375"/>
            <a:gd name="connsiteY3" fmla="*/ 4448 h 10000"/>
            <a:gd name="connsiteX4" fmla="*/ 16936 w 17375"/>
            <a:gd name="connsiteY4" fmla="*/ 8852 h 10000"/>
            <a:gd name="connsiteX5" fmla="*/ 504 w 17375"/>
            <a:gd name="connsiteY5" fmla="*/ 10000 h 10000"/>
            <a:gd name="connsiteX6" fmla="*/ 0 w 17375"/>
            <a:gd name="connsiteY6" fmla="*/ 8863 h 10000"/>
            <a:gd name="connsiteX7" fmla="*/ 3094 w 17375"/>
            <a:gd name="connsiteY7" fmla="*/ 40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375" h="10000">
              <a:moveTo>
                <a:pt x="3094" y="401"/>
              </a:moveTo>
              <a:lnTo>
                <a:pt x="6763" y="0"/>
              </a:lnTo>
              <a:lnTo>
                <a:pt x="8201" y="33"/>
              </a:lnTo>
              <a:cubicBezTo>
                <a:pt x="8849" y="1472"/>
                <a:pt x="12517" y="2977"/>
                <a:pt x="13093" y="4448"/>
              </a:cubicBezTo>
              <a:cubicBezTo>
                <a:pt x="12923" y="5433"/>
                <a:pt x="19034" y="7927"/>
                <a:pt x="16936" y="8852"/>
              </a:cubicBezTo>
              <a:cubicBezTo>
                <a:pt x="14838" y="9777"/>
                <a:pt x="1701" y="9514"/>
                <a:pt x="504" y="10000"/>
              </a:cubicBezTo>
              <a:lnTo>
                <a:pt x="0" y="8863"/>
              </a:lnTo>
              <a:cubicBezTo>
                <a:pt x="216" y="5987"/>
                <a:pt x="1367" y="3144"/>
                <a:pt x="3094" y="40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7</xdr:col>
      <xdr:colOff>72028</xdr:colOff>
      <xdr:row>50</xdr:row>
      <xdr:rowOff>74654</xdr:rowOff>
    </xdr:from>
    <xdr:to>
      <xdr:col>11</xdr:col>
      <xdr:colOff>3375</xdr:colOff>
      <xdr:row>53</xdr:row>
      <xdr:rowOff>26398</xdr:rowOff>
    </xdr:to>
    <xdr:sp macro="" textlink="">
      <xdr:nvSpPr>
        <xdr:cNvPr id="813" name="Tychy "/>
        <xdr:cNvSpPr>
          <a:spLocks/>
        </xdr:cNvSpPr>
      </xdr:nvSpPr>
      <xdr:spPr bwMode="auto">
        <a:xfrm rot="20803746">
          <a:off x="872128" y="5789654"/>
          <a:ext cx="388547" cy="294644"/>
        </a:xfrm>
        <a:custGeom>
          <a:avLst/>
          <a:gdLst>
            <a:gd name="T0" fmla="*/ 129 w 370"/>
            <a:gd name="T1" fmla="*/ 39 h 386"/>
            <a:gd name="T2" fmla="*/ 225 w 370"/>
            <a:gd name="T3" fmla="*/ 0 h 386"/>
            <a:gd name="T4" fmla="*/ 290 w 370"/>
            <a:gd name="T5" fmla="*/ 133 h 386"/>
            <a:gd name="T6" fmla="*/ 370 w 370"/>
            <a:gd name="T7" fmla="*/ 288 h 386"/>
            <a:gd name="T8" fmla="*/ 247 w 370"/>
            <a:gd name="T9" fmla="*/ 386 h 386"/>
            <a:gd name="T10" fmla="*/ 218 w 370"/>
            <a:gd name="T11" fmla="*/ 376 h 386"/>
            <a:gd name="T12" fmla="*/ 144 w 370"/>
            <a:gd name="T13" fmla="*/ 372 h 386"/>
            <a:gd name="T14" fmla="*/ 0 w 370"/>
            <a:gd name="T15" fmla="*/ 330 h 386"/>
            <a:gd name="T16" fmla="*/ 17 w 370"/>
            <a:gd name="T17" fmla="*/ 285 h 386"/>
            <a:gd name="T18" fmla="*/ 11 w 370"/>
            <a:gd name="T19" fmla="*/ 106 h 386"/>
            <a:gd name="T20" fmla="*/ 129 w 370"/>
            <a:gd name="T21" fmla="*/ 39 h 386"/>
            <a:gd name="connsiteX0" fmla="*/ 3486 w 10000"/>
            <a:gd name="connsiteY0" fmla="*/ 28 h 9018"/>
            <a:gd name="connsiteX1" fmla="*/ 5562 w 10000"/>
            <a:gd name="connsiteY1" fmla="*/ 2263 h 9018"/>
            <a:gd name="connsiteX2" fmla="*/ 7838 w 10000"/>
            <a:gd name="connsiteY2" fmla="*/ 2464 h 9018"/>
            <a:gd name="connsiteX3" fmla="*/ 10000 w 10000"/>
            <a:gd name="connsiteY3" fmla="*/ 6479 h 9018"/>
            <a:gd name="connsiteX4" fmla="*/ 6676 w 10000"/>
            <a:gd name="connsiteY4" fmla="*/ 9018 h 9018"/>
            <a:gd name="connsiteX5" fmla="*/ 5892 w 10000"/>
            <a:gd name="connsiteY5" fmla="*/ 8759 h 9018"/>
            <a:gd name="connsiteX6" fmla="*/ 3892 w 10000"/>
            <a:gd name="connsiteY6" fmla="*/ 8655 h 9018"/>
            <a:gd name="connsiteX7" fmla="*/ 0 w 10000"/>
            <a:gd name="connsiteY7" fmla="*/ 7567 h 9018"/>
            <a:gd name="connsiteX8" fmla="*/ 459 w 10000"/>
            <a:gd name="connsiteY8" fmla="*/ 6401 h 9018"/>
            <a:gd name="connsiteX9" fmla="*/ 297 w 10000"/>
            <a:gd name="connsiteY9" fmla="*/ 1764 h 9018"/>
            <a:gd name="connsiteX10" fmla="*/ 3486 w 10000"/>
            <a:gd name="connsiteY10" fmla="*/ 28 h 9018"/>
            <a:gd name="connsiteX0" fmla="*/ 3486 w 10000"/>
            <a:gd name="connsiteY0" fmla="*/ 400 h 10369"/>
            <a:gd name="connsiteX1" fmla="*/ 5562 w 10000"/>
            <a:gd name="connsiteY1" fmla="*/ 0 h 10369"/>
            <a:gd name="connsiteX2" fmla="*/ 7838 w 10000"/>
            <a:gd name="connsiteY2" fmla="*/ 3101 h 10369"/>
            <a:gd name="connsiteX3" fmla="*/ 10000 w 10000"/>
            <a:gd name="connsiteY3" fmla="*/ 7554 h 10369"/>
            <a:gd name="connsiteX4" fmla="*/ 6676 w 10000"/>
            <a:gd name="connsiteY4" fmla="*/ 10369 h 10369"/>
            <a:gd name="connsiteX5" fmla="*/ 5892 w 10000"/>
            <a:gd name="connsiteY5" fmla="*/ 10082 h 10369"/>
            <a:gd name="connsiteX6" fmla="*/ 3892 w 10000"/>
            <a:gd name="connsiteY6" fmla="*/ 9966 h 10369"/>
            <a:gd name="connsiteX7" fmla="*/ 0 w 10000"/>
            <a:gd name="connsiteY7" fmla="*/ 8760 h 10369"/>
            <a:gd name="connsiteX8" fmla="*/ 459 w 10000"/>
            <a:gd name="connsiteY8" fmla="*/ 7467 h 10369"/>
            <a:gd name="connsiteX9" fmla="*/ 297 w 10000"/>
            <a:gd name="connsiteY9" fmla="*/ 2325 h 10369"/>
            <a:gd name="connsiteX10" fmla="*/ 3486 w 10000"/>
            <a:gd name="connsiteY10" fmla="*/ 400 h 10369"/>
            <a:gd name="connsiteX0" fmla="*/ 3189 w 9703"/>
            <a:gd name="connsiteY0" fmla="*/ 400 h 10369"/>
            <a:gd name="connsiteX1" fmla="*/ 5265 w 9703"/>
            <a:gd name="connsiteY1" fmla="*/ 0 h 10369"/>
            <a:gd name="connsiteX2" fmla="*/ 7541 w 9703"/>
            <a:gd name="connsiteY2" fmla="*/ 3101 h 10369"/>
            <a:gd name="connsiteX3" fmla="*/ 9703 w 9703"/>
            <a:gd name="connsiteY3" fmla="*/ 7554 h 10369"/>
            <a:gd name="connsiteX4" fmla="*/ 6379 w 9703"/>
            <a:gd name="connsiteY4" fmla="*/ 10369 h 10369"/>
            <a:gd name="connsiteX5" fmla="*/ 5595 w 9703"/>
            <a:gd name="connsiteY5" fmla="*/ 10082 h 10369"/>
            <a:gd name="connsiteX6" fmla="*/ 3595 w 9703"/>
            <a:gd name="connsiteY6" fmla="*/ 9966 h 10369"/>
            <a:gd name="connsiteX7" fmla="*/ 1274 w 9703"/>
            <a:gd name="connsiteY7" fmla="*/ 5309 h 10369"/>
            <a:gd name="connsiteX8" fmla="*/ 162 w 9703"/>
            <a:gd name="connsiteY8" fmla="*/ 7467 h 10369"/>
            <a:gd name="connsiteX9" fmla="*/ 0 w 9703"/>
            <a:gd name="connsiteY9" fmla="*/ 2325 h 10369"/>
            <a:gd name="connsiteX10" fmla="*/ 3189 w 9703"/>
            <a:gd name="connsiteY10" fmla="*/ 400 h 10369"/>
            <a:gd name="connsiteX0" fmla="*/ 3287 w 10000"/>
            <a:gd name="connsiteY0" fmla="*/ 386 h 10000"/>
            <a:gd name="connsiteX1" fmla="*/ 5426 w 10000"/>
            <a:gd name="connsiteY1" fmla="*/ 0 h 10000"/>
            <a:gd name="connsiteX2" fmla="*/ 7772 w 10000"/>
            <a:gd name="connsiteY2" fmla="*/ 2991 h 10000"/>
            <a:gd name="connsiteX3" fmla="*/ 10000 w 10000"/>
            <a:gd name="connsiteY3" fmla="*/ 7285 h 10000"/>
            <a:gd name="connsiteX4" fmla="*/ 6574 w 10000"/>
            <a:gd name="connsiteY4" fmla="*/ 10000 h 10000"/>
            <a:gd name="connsiteX5" fmla="*/ 5766 w 10000"/>
            <a:gd name="connsiteY5" fmla="*/ 9723 h 10000"/>
            <a:gd name="connsiteX6" fmla="*/ 6017 w 10000"/>
            <a:gd name="connsiteY6" fmla="*/ 7493 h 10000"/>
            <a:gd name="connsiteX7" fmla="*/ 1313 w 10000"/>
            <a:gd name="connsiteY7" fmla="*/ 5120 h 10000"/>
            <a:gd name="connsiteX8" fmla="*/ 167 w 10000"/>
            <a:gd name="connsiteY8" fmla="*/ 7201 h 10000"/>
            <a:gd name="connsiteX9" fmla="*/ 0 w 10000"/>
            <a:gd name="connsiteY9" fmla="*/ 2242 h 10000"/>
            <a:gd name="connsiteX10" fmla="*/ 3287 w 10000"/>
            <a:gd name="connsiteY10" fmla="*/ 386 h 10000"/>
            <a:gd name="connsiteX0" fmla="*/ 4377 w 11090"/>
            <a:gd name="connsiteY0" fmla="*/ 2594 h 12208"/>
            <a:gd name="connsiteX1" fmla="*/ 6516 w 11090"/>
            <a:gd name="connsiteY1" fmla="*/ 2208 h 12208"/>
            <a:gd name="connsiteX2" fmla="*/ 8862 w 11090"/>
            <a:gd name="connsiteY2" fmla="*/ 5199 h 12208"/>
            <a:gd name="connsiteX3" fmla="*/ 11090 w 11090"/>
            <a:gd name="connsiteY3" fmla="*/ 9493 h 12208"/>
            <a:gd name="connsiteX4" fmla="*/ 7664 w 11090"/>
            <a:gd name="connsiteY4" fmla="*/ 12208 h 12208"/>
            <a:gd name="connsiteX5" fmla="*/ 6856 w 11090"/>
            <a:gd name="connsiteY5" fmla="*/ 11931 h 12208"/>
            <a:gd name="connsiteX6" fmla="*/ 7107 w 11090"/>
            <a:gd name="connsiteY6" fmla="*/ 9701 h 12208"/>
            <a:gd name="connsiteX7" fmla="*/ 2403 w 11090"/>
            <a:gd name="connsiteY7" fmla="*/ 7328 h 12208"/>
            <a:gd name="connsiteX8" fmla="*/ 1257 w 11090"/>
            <a:gd name="connsiteY8" fmla="*/ 9409 h 12208"/>
            <a:gd name="connsiteX9" fmla="*/ 0 w 11090"/>
            <a:gd name="connsiteY9" fmla="*/ 73 h 12208"/>
            <a:gd name="connsiteX10" fmla="*/ 4377 w 11090"/>
            <a:gd name="connsiteY10" fmla="*/ 2594 h 12208"/>
            <a:gd name="connsiteX0" fmla="*/ 4377 w 11090"/>
            <a:gd name="connsiteY0" fmla="*/ 2594 h 12208"/>
            <a:gd name="connsiteX1" fmla="*/ 7969 w 11090"/>
            <a:gd name="connsiteY1" fmla="*/ 1583 h 12208"/>
            <a:gd name="connsiteX2" fmla="*/ 8862 w 11090"/>
            <a:gd name="connsiteY2" fmla="*/ 5199 h 12208"/>
            <a:gd name="connsiteX3" fmla="*/ 11090 w 11090"/>
            <a:gd name="connsiteY3" fmla="*/ 9493 h 12208"/>
            <a:gd name="connsiteX4" fmla="*/ 7664 w 11090"/>
            <a:gd name="connsiteY4" fmla="*/ 12208 h 12208"/>
            <a:gd name="connsiteX5" fmla="*/ 6856 w 11090"/>
            <a:gd name="connsiteY5" fmla="*/ 11931 h 12208"/>
            <a:gd name="connsiteX6" fmla="*/ 7107 w 11090"/>
            <a:gd name="connsiteY6" fmla="*/ 9701 h 12208"/>
            <a:gd name="connsiteX7" fmla="*/ 2403 w 11090"/>
            <a:gd name="connsiteY7" fmla="*/ 7328 h 12208"/>
            <a:gd name="connsiteX8" fmla="*/ 1257 w 11090"/>
            <a:gd name="connsiteY8" fmla="*/ 9409 h 12208"/>
            <a:gd name="connsiteX9" fmla="*/ 0 w 11090"/>
            <a:gd name="connsiteY9" fmla="*/ 73 h 12208"/>
            <a:gd name="connsiteX10" fmla="*/ 4377 w 11090"/>
            <a:gd name="connsiteY10" fmla="*/ 2594 h 12208"/>
            <a:gd name="connsiteX0" fmla="*/ 4377 w 11090"/>
            <a:gd name="connsiteY0" fmla="*/ 2594 h 12208"/>
            <a:gd name="connsiteX1" fmla="*/ 7969 w 11090"/>
            <a:gd name="connsiteY1" fmla="*/ 1583 h 12208"/>
            <a:gd name="connsiteX2" fmla="*/ 9952 w 11090"/>
            <a:gd name="connsiteY2" fmla="*/ 5824 h 12208"/>
            <a:gd name="connsiteX3" fmla="*/ 11090 w 11090"/>
            <a:gd name="connsiteY3" fmla="*/ 9493 h 12208"/>
            <a:gd name="connsiteX4" fmla="*/ 7664 w 11090"/>
            <a:gd name="connsiteY4" fmla="*/ 12208 h 12208"/>
            <a:gd name="connsiteX5" fmla="*/ 6856 w 11090"/>
            <a:gd name="connsiteY5" fmla="*/ 11931 h 12208"/>
            <a:gd name="connsiteX6" fmla="*/ 7107 w 11090"/>
            <a:gd name="connsiteY6" fmla="*/ 9701 h 12208"/>
            <a:gd name="connsiteX7" fmla="*/ 2403 w 11090"/>
            <a:gd name="connsiteY7" fmla="*/ 7328 h 12208"/>
            <a:gd name="connsiteX8" fmla="*/ 1257 w 11090"/>
            <a:gd name="connsiteY8" fmla="*/ 9409 h 12208"/>
            <a:gd name="connsiteX9" fmla="*/ 0 w 11090"/>
            <a:gd name="connsiteY9" fmla="*/ 73 h 12208"/>
            <a:gd name="connsiteX10" fmla="*/ 4377 w 11090"/>
            <a:gd name="connsiteY10" fmla="*/ 2594 h 122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1090" h="12208">
              <a:moveTo>
                <a:pt x="4377" y="2594"/>
              </a:moveTo>
              <a:cubicBezTo>
                <a:pt x="5268" y="2234"/>
                <a:pt x="7078" y="1944"/>
                <a:pt x="7969" y="1583"/>
              </a:cubicBezTo>
              <a:cubicBezTo>
                <a:pt x="8555" y="2803"/>
                <a:pt x="9311" y="4605"/>
                <a:pt x="9952" y="5824"/>
              </a:cubicBezTo>
              <a:cubicBezTo>
                <a:pt x="10649" y="7264"/>
                <a:pt x="10338" y="8052"/>
                <a:pt x="11090" y="9493"/>
              </a:cubicBezTo>
              <a:cubicBezTo>
                <a:pt x="9948" y="10379"/>
                <a:pt x="8806" y="11294"/>
                <a:pt x="7664" y="12208"/>
              </a:cubicBezTo>
              <a:lnTo>
                <a:pt x="6856" y="11931"/>
              </a:lnTo>
              <a:cubicBezTo>
                <a:pt x="6160" y="11875"/>
                <a:pt x="7776" y="9729"/>
                <a:pt x="7107" y="9701"/>
              </a:cubicBezTo>
              <a:cubicBezTo>
                <a:pt x="5743" y="9370"/>
                <a:pt x="3712" y="7800"/>
                <a:pt x="2403" y="7328"/>
              </a:cubicBezTo>
              <a:cubicBezTo>
                <a:pt x="2514" y="7023"/>
                <a:pt x="1146" y="9714"/>
                <a:pt x="1257" y="9409"/>
              </a:cubicBezTo>
              <a:cubicBezTo>
                <a:pt x="2176" y="7831"/>
                <a:pt x="224" y="1709"/>
                <a:pt x="0" y="73"/>
              </a:cubicBezTo>
              <a:cubicBezTo>
                <a:pt x="1058" y="-564"/>
                <a:pt x="3263" y="3175"/>
                <a:pt x="4377" y="259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</xdr:col>
      <xdr:colOff>19003</xdr:colOff>
      <xdr:row>48</xdr:row>
      <xdr:rowOff>32515</xdr:rowOff>
    </xdr:from>
    <xdr:to>
      <xdr:col>12</xdr:col>
      <xdr:colOff>44623</xdr:colOff>
      <xdr:row>51</xdr:row>
      <xdr:rowOff>87236</xdr:rowOff>
    </xdr:to>
    <xdr:sp macro="" textlink="">
      <xdr:nvSpPr>
        <xdr:cNvPr id="814" name="Katowice "/>
        <xdr:cNvSpPr>
          <a:spLocks/>
        </xdr:cNvSpPr>
      </xdr:nvSpPr>
      <xdr:spPr bwMode="auto">
        <a:xfrm>
          <a:off x="933403" y="5518915"/>
          <a:ext cx="482820" cy="397621"/>
        </a:xfrm>
        <a:custGeom>
          <a:avLst/>
          <a:gdLst>
            <a:gd name="T0" fmla="*/ 87 w 409"/>
            <a:gd name="T1" fmla="*/ 9 h 508"/>
            <a:gd name="T2" fmla="*/ 390 w 409"/>
            <a:gd name="T3" fmla="*/ 2 h 508"/>
            <a:gd name="T4" fmla="*/ 409 w 409"/>
            <a:gd name="T5" fmla="*/ 14 h 508"/>
            <a:gd name="T6" fmla="*/ 318 w 409"/>
            <a:gd name="T7" fmla="*/ 270 h 508"/>
            <a:gd name="T8" fmla="*/ 379 w 409"/>
            <a:gd name="T9" fmla="*/ 508 h 508"/>
            <a:gd name="T10" fmla="*/ 283 w 409"/>
            <a:gd name="T11" fmla="*/ 503 h 508"/>
            <a:gd name="T12" fmla="*/ 218 w 409"/>
            <a:gd name="T13" fmla="*/ 370 h 508"/>
            <a:gd name="T14" fmla="*/ 122 w 409"/>
            <a:gd name="T15" fmla="*/ 409 h 508"/>
            <a:gd name="T16" fmla="*/ 45 w 409"/>
            <a:gd name="T17" fmla="*/ 418 h 508"/>
            <a:gd name="T18" fmla="*/ 0 w 409"/>
            <a:gd name="T19" fmla="*/ 243 h 508"/>
            <a:gd name="T20" fmla="*/ 87 w 409"/>
            <a:gd name="T21" fmla="*/ 9 h 5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409" h="508">
              <a:moveTo>
                <a:pt x="87" y="9"/>
              </a:moveTo>
              <a:cubicBezTo>
                <a:pt x="188" y="4"/>
                <a:pt x="289" y="0"/>
                <a:pt x="390" y="2"/>
              </a:cubicBezTo>
              <a:lnTo>
                <a:pt x="409" y="14"/>
              </a:lnTo>
              <a:cubicBezTo>
                <a:pt x="383" y="101"/>
                <a:pt x="352" y="186"/>
                <a:pt x="318" y="270"/>
              </a:cubicBezTo>
              <a:cubicBezTo>
                <a:pt x="366" y="340"/>
                <a:pt x="382" y="423"/>
                <a:pt x="379" y="508"/>
              </a:cubicBezTo>
              <a:cubicBezTo>
                <a:pt x="355" y="507"/>
                <a:pt x="307" y="504"/>
                <a:pt x="283" y="503"/>
              </a:cubicBezTo>
              <a:cubicBezTo>
                <a:pt x="260" y="459"/>
                <a:pt x="239" y="414"/>
                <a:pt x="218" y="370"/>
              </a:cubicBezTo>
              <a:cubicBezTo>
                <a:pt x="186" y="383"/>
                <a:pt x="154" y="396"/>
                <a:pt x="122" y="409"/>
              </a:cubicBezTo>
              <a:cubicBezTo>
                <a:pt x="103" y="411"/>
                <a:pt x="64" y="416"/>
                <a:pt x="45" y="418"/>
              </a:cubicBezTo>
              <a:cubicBezTo>
                <a:pt x="27" y="361"/>
                <a:pt x="3" y="304"/>
                <a:pt x="0" y="243"/>
              </a:cubicBezTo>
              <a:cubicBezTo>
                <a:pt x="19" y="162"/>
                <a:pt x="59" y="87"/>
                <a:pt x="87" y="9"/>
              </a:cubicBezTo>
              <a:close/>
            </a:path>
          </a:pathLst>
        </a:custGeom>
        <a:solidFill>
          <a:srgbClr val="FF6699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12</xdr:col>
      <xdr:colOff>101633</xdr:colOff>
      <xdr:row>49</xdr:row>
      <xdr:rowOff>24369</xdr:rowOff>
    </xdr:from>
    <xdr:to>
      <xdr:col>16</xdr:col>
      <xdr:colOff>109225</xdr:colOff>
      <xdr:row>52</xdr:row>
      <xdr:rowOff>14088</xdr:rowOff>
    </xdr:to>
    <xdr:sp macro="" textlink="">
      <xdr:nvSpPr>
        <xdr:cNvPr id="815" name="Sosnowiec "/>
        <xdr:cNvSpPr>
          <a:spLocks/>
        </xdr:cNvSpPr>
      </xdr:nvSpPr>
      <xdr:spPr bwMode="auto">
        <a:xfrm>
          <a:off x="1473233" y="5625069"/>
          <a:ext cx="464792" cy="332619"/>
        </a:xfrm>
        <a:custGeom>
          <a:avLst/>
          <a:gdLst>
            <a:gd name="T0" fmla="*/ 0 w 545"/>
            <a:gd name="T1" fmla="*/ 70 h 319"/>
            <a:gd name="T2" fmla="*/ 239 w 545"/>
            <a:gd name="T3" fmla="*/ 0 h 319"/>
            <a:gd name="T4" fmla="*/ 545 w 545"/>
            <a:gd name="T5" fmla="*/ 107 h 319"/>
            <a:gd name="T6" fmla="*/ 460 w 545"/>
            <a:gd name="T7" fmla="*/ 155 h 319"/>
            <a:gd name="T8" fmla="*/ 309 w 545"/>
            <a:gd name="T9" fmla="*/ 168 h 319"/>
            <a:gd name="T10" fmla="*/ 280 w 545"/>
            <a:gd name="T11" fmla="*/ 319 h 319"/>
            <a:gd name="T12" fmla="*/ 169 w 545"/>
            <a:gd name="T13" fmla="*/ 226 h 319"/>
            <a:gd name="T14" fmla="*/ 134 w 545"/>
            <a:gd name="T15" fmla="*/ 165 h 319"/>
            <a:gd name="T16" fmla="*/ 78 w 545"/>
            <a:gd name="T17" fmla="*/ 120 h 319"/>
            <a:gd name="T18" fmla="*/ 59 w 545"/>
            <a:gd name="T19" fmla="*/ 108 h 319"/>
            <a:gd name="T20" fmla="*/ 0 w 545"/>
            <a:gd name="T21" fmla="*/ 70 h 3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545" h="319">
              <a:moveTo>
                <a:pt x="0" y="70"/>
              </a:moveTo>
              <a:cubicBezTo>
                <a:pt x="79" y="45"/>
                <a:pt x="157" y="12"/>
                <a:pt x="239" y="0"/>
              </a:cubicBezTo>
              <a:cubicBezTo>
                <a:pt x="347" y="15"/>
                <a:pt x="445" y="68"/>
                <a:pt x="545" y="107"/>
              </a:cubicBezTo>
              <a:cubicBezTo>
                <a:pt x="517" y="124"/>
                <a:pt x="489" y="139"/>
                <a:pt x="460" y="155"/>
              </a:cubicBezTo>
              <a:cubicBezTo>
                <a:pt x="410" y="159"/>
                <a:pt x="359" y="164"/>
                <a:pt x="309" y="168"/>
              </a:cubicBezTo>
              <a:cubicBezTo>
                <a:pt x="299" y="218"/>
                <a:pt x="290" y="268"/>
                <a:pt x="280" y="319"/>
              </a:cubicBezTo>
              <a:cubicBezTo>
                <a:pt x="242" y="288"/>
                <a:pt x="205" y="258"/>
                <a:pt x="169" y="226"/>
              </a:cubicBezTo>
              <a:cubicBezTo>
                <a:pt x="160" y="211"/>
                <a:pt x="142" y="180"/>
                <a:pt x="134" y="165"/>
              </a:cubicBezTo>
              <a:cubicBezTo>
                <a:pt x="115" y="149"/>
                <a:pt x="97" y="134"/>
                <a:pt x="78" y="120"/>
              </a:cubicBezTo>
              <a:lnTo>
                <a:pt x="59" y="108"/>
              </a:lnTo>
              <a:cubicBezTo>
                <a:pt x="44" y="99"/>
                <a:pt x="15" y="80"/>
                <a:pt x="0" y="7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10</xdr:col>
      <xdr:colOff>89258</xdr:colOff>
      <xdr:row>51</xdr:row>
      <xdr:rowOff>49055</xdr:rowOff>
    </xdr:from>
    <xdr:to>
      <xdr:col>14</xdr:col>
      <xdr:colOff>90905</xdr:colOff>
      <xdr:row>53</xdr:row>
      <xdr:rowOff>53728</xdr:rowOff>
    </xdr:to>
    <xdr:sp macro="" textlink="">
      <xdr:nvSpPr>
        <xdr:cNvPr id="816" name="Jaworzno "/>
        <xdr:cNvSpPr>
          <a:spLocks/>
        </xdr:cNvSpPr>
      </xdr:nvSpPr>
      <xdr:spPr bwMode="auto">
        <a:xfrm rot="12186429">
          <a:off x="1232258" y="5878355"/>
          <a:ext cx="458847" cy="233273"/>
        </a:xfrm>
        <a:custGeom>
          <a:avLst/>
          <a:gdLst>
            <a:gd name="T0" fmla="*/ 0 w 539"/>
            <a:gd name="T1" fmla="*/ 215 h 429"/>
            <a:gd name="T2" fmla="*/ 87 w 539"/>
            <a:gd name="T3" fmla="*/ 28 h 429"/>
            <a:gd name="T4" fmla="*/ 379 w 539"/>
            <a:gd name="T5" fmla="*/ 44 h 429"/>
            <a:gd name="T6" fmla="*/ 539 w 539"/>
            <a:gd name="T7" fmla="*/ 142 h 429"/>
            <a:gd name="T8" fmla="*/ 360 w 539"/>
            <a:gd name="T9" fmla="*/ 240 h 429"/>
            <a:gd name="T10" fmla="*/ 341 w 539"/>
            <a:gd name="T11" fmla="*/ 392 h 429"/>
            <a:gd name="T12" fmla="*/ 137 w 539"/>
            <a:gd name="T13" fmla="*/ 429 h 429"/>
            <a:gd name="T14" fmla="*/ 143 w 539"/>
            <a:gd name="T15" fmla="*/ 411 h 429"/>
            <a:gd name="T16" fmla="*/ 142 w 539"/>
            <a:gd name="T17" fmla="*/ 344 h 429"/>
            <a:gd name="T18" fmla="*/ 0 w 539"/>
            <a:gd name="T19" fmla="*/ 215 h 4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539" h="429">
              <a:moveTo>
                <a:pt x="0" y="215"/>
              </a:moveTo>
              <a:cubicBezTo>
                <a:pt x="28" y="153"/>
                <a:pt x="41" y="80"/>
                <a:pt x="87" y="28"/>
              </a:cubicBezTo>
              <a:cubicBezTo>
                <a:pt x="183" y="0"/>
                <a:pt x="283" y="23"/>
                <a:pt x="379" y="44"/>
              </a:cubicBezTo>
              <a:cubicBezTo>
                <a:pt x="433" y="76"/>
                <a:pt x="486" y="110"/>
                <a:pt x="539" y="142"/>
              </a:cubicBezTo>
              <a:cubicBezTo>
                <a:pt x="479" y="174"/>
                <a:pt x="420" y="207"/>
                <a:pt x="360" y="240"/>
              </a:cubicBezTo>
              <a:cubicBezTo>
                <a:pt x="353" y="290"/>
                <a:pt x="347" y="341"/>
                <a:pt x="341" y="392"/>
              </a:cubicBezTo>
              <a:cubicBezTo>
                <a:pt x="273" y="404"/>
                <a:pt x="205" y="416"/>
                <a:pt x="137" y="429"/>
              </a:cubicBezTo>
              <a:lnTo>
                <a:pt x="143" y="411"/>
              </a:lnTo>
              <a:cubicBezTo>
                <a:pt x="143" y="395"/>
                <a:pt x="142" y="361"/>
                <a:pt x="142" y="344"/>
              </a:cubicBezTo>
              <a:cubicBezTo>
                <a:pt x="95" y="300"/>
                <a:pt x="47" y="259"/>
                <a:pt x="0" y="21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9</xdr:col>
      <xdr:colOff>68058</xdr:colOff>
      <xdr:row>51</xdr:row>
      <xdr:rowOff>100515</xdr:rowOff>
    </xdr:from>
    <xdr:to>
      <xdr:col>12</xdr:col>
      <xdr:colOff>19229</xdr:colOff>
      <xdr:row>54</xdr:row>
      <xdr:rowOff>100438</xdr:rowOff>
    </xdr:to>
    <xdr:sp macro="" textlink="">
      <xdr:nvSpPr>
        <xdr:cNvPr id="817" name="bieruńsko-lędziński "/>
        <xdr:cNvSpPr>
          <a:spLocks/>
        </xdr:cNvSpPr>
      </xdr:nvSpPr>
      <xdr:spPr bwMode="auto">
        <a:xfrm rot="3315274">
          <a:off x="1072382" y="5954191"/>
          <a:ext cx="342823" cy="294071"/>
        </a:xfrm>
        <a:custGeom>
          <a:avLst/>
          <a:gdLst>
            <a:gd name="T0" fmla="*/ 141 w 508"/>
            <a:gd name="T1" fmla="*/ 88 h 508"/>
            <a:gd name="T2" fmla="*/ 370 w 508"/>
            <a:gd name="T3" fmla="*/ 0 h 508"/>
            <a:gd name="T4" fmla="*/ 508 w 508"/>
            <a:gd name="T5" fmla="*/ 37 h 508"/>
            <a:gd name="T6" fmla="*/ 502 w 508"/>
            <a:gd name="T7" fmla="*/ 55 h 508"/>
            <a:gd name="T8" fmla="*/ 390 w 508"/>
            <a:gd name="T9" fmla="*/ 320 h 508"/>
            <a:gd name="T10" fmla="*/ 265 w 508"/>
            <a:gd name="T11" fmla="*/ 404 h 508"/>
            <a:gd name="T12" fmla="*/ 52 w 508"/>
            <a:gd name="T13" fmla="*/ 508 h 508"/>
            <a:gd name="T14" fmla="*/ 0 w 508"/>
            <a:gd name="T15" fmla="*/ 314 h 508"/>
            <a:gd name="T16" fmla="*/ 123 w 508"/>
            <a:gd name="T17" fmla="*/ 216 h 508"/>
            <a:gd name="T18" fmla="*/ 141 w 508"/>
            <a:gd name="T19" fmla="*/ 88 h 508"/>
            <a:gd name="connsiteX0" fmla="*/ 2776 w 10000"/>
            <a:gd name="connsiteY0" fmla="*/ 1732 h 9526"/>
            <a:gd name="connsiteX1" fmla="*/ 7283 w 10000"/>
            <a:gd name="connsiteY1" fmla="*/ 0 h 9526"/>
            <a:gd name="connsiteX2" fmla="*/ 10000 w 10000"/>
            <a:gd name="connsiteY2" fmla="*/ 728 h 9526"/>
            <a:gd name="connsiteX3" fmla="*/ 9882 w 10000"/>
            <a:gd name="connsiteY3" fmla="*/ 1083 h 9526"/>
            <a:gd name="connsiteX4" fmla="*/ 7677 w 10000"/>
            <a:gd name="connsiteY4" fmla="*/ 6299 h 9526"/>
            <a:gd name="connsiteX5" fmla="*/ 5217 w 10000"/>
            <a:gd name="connsiteY5" fmla="*/ 7953 h 9526"/>
            <a:gd name="connsiteX6" fmla="*/ 1369 w 10000"/>
            <a:gd name="connsiteY6" fmla="*/ 9526 h 9526"/>
            <a:gd name="connsiteX7" fmla="*/ 0 w 10000"/>
            <a:gd name="connsiteY7" fmla="*/ 6181 h 9526"/>
            <a:gd name="connsiteX8" fmla="*/ 2421 w 10000"/>
            <a:gd name="connsiteY8" fmla="*/ 4252 h 9526"/>
            <a:gd name="connsiteX9" fmla="*/ 2776 w 10000"/>
            <a:gd name="connsiteY9" fmla="*/ 1732 h 9526"/>
            <a:gd name="connsiteX0" fmla="*/ 2776 w 10000"/>
            <a:gd name="connsiteY0" fmla="*/ 1818 h 8498"/>
            <a:gd name="connsiteX1" fmla="*/ 7283 w 10000"/>
            <a:gd name="connsiteY1" fmla="*/ 0 h 8498"/>
            <a:gd name="connsiteX2" fmla="*/ 10000 w 10000"/>
            <a:gd name="connsiteY2" fmla="*/ 764 h 8498"/>
            <a:gd name="connsiteX3" fmla="*/ 9882 w 10000"/>
            <a:gd name="connsiteY3" fmla="*/ 1137 h 8498"/>
            <a:gd name="connsiteX4" fmla="*/ 7677 w 10000"/>
            <a:gd name="connsiteY4" fmla="*/ 6612 h 8498"/>
            <a:gd name="connsiteX5" fmla="*/ 5217 w 10000"/>
            <a:gd name="connsiteY5" fmla="*/ 8349 h 8498"/>
            <a:gd name="connsiteX6" fmla="*/ 1859 w 10000"/>
            <a:gd name="connsiteY6" fmla="*/ 8498 h 8498"/>
            <a:gd name="connsiteX7" fmla="*/ 0 w 10000"/>
            <a:gd name="connsiteY7" fmla="*/ 6489 h 8498"/>
            <a:gd name="connsiteX8" fmla="*/ 2421 w 10000"/>
            <a:gd name="connsiteY8" fmla="*/ 4464 h 8498"/>
            <a:gd name="connsiteX9" fmla="*/ 2776 w 10000"/>
            <a:gd name="connsiteY9" fmla="*/ 1818 h 8498"/>
            <a:gd name="connsiteX0" fmla="*/ 2776 w 10000"/>
            <a:gd name="connsiteY0" fmla="*/ 2139 h 10066"/>
            <a:gd name="connsiteX1" fmla="*/ 7283 w 10000"/>
            <a:gd name="connsiteY1" fmla="*/ 0 h 10066"/>
            <a:gd name="connsiteX2" fmla="*/ 10000 w 10000"/>
            <a:gd name="connsiteY2" fmla="*/ 899 h 10066"/>
            <a:gd name="connsiteX3" fmla="*/ 9882 w 10000"/>
            <a:gd name="connsiteY3" fmla="*/ 1338 h 10066"/>
            <a:gd name="connsiteX4" fmla="*/ 7677 w 10000"/>
            <a:gd name="connsiteY4" fmla="*/ 7781 h 10066"/>
            <a:gd name="connsiteX5" fmla="*/ 5217 w 10000"/>
            <a:gd name="connsiteY5" fmla="*/ 9825 h 10066"/>
            <a:gd name="connsiteX6" fmla="*/ 345 w 10000"/>
            <a:gd name="connsiteY6" fmla="*/ 10066 h 10066"/>
            <a:gd name="connsiteX7" fmla="*/ 0 w 10000"/>
            <a:gd name="connsiteY7" fmla="*/ 7636 h 10066"/>
            <a:gd name="connsiteX8" fmla="*/ 2421 w 10000"/>
            <a:gd name="connsiteY8" fmla="*/ 5253 h 10066"/>
            <a:gd name="connsiteX9" fmla="*/ 2776 w 10000"/>
            <a:gd name="connsiteY9" fmla="*/ 2139 h 100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0000" h="10066">
              <a:moveTo>
                <a:pt x="2776" y="2139"/>
              </a:moveTo>
              <a:lnTo>
                <a:pt x="7283" y="0"/>
              </a:lnTo>
              <a:lnTo>
                <a:pt x="10000" y="899"/>
              </a:lnTo>
              <a:cubicBezTo>
                <a:pt x="9961" y="1045"/>
                <a:pt x="9921" y="1192"/>
                <a:pt x="9882" y="1338"/>
              </a:cubicBezTo>
              <a:cubicBezTo>
                <a:pt x="9154" y="3477"/>
                <a:pt x="8386" y="5617"/>
                <a:pt x="7677" y="7781"/>
              </a:cubicBezTo>
              <a:cubicBezTo>
                <a:pt x="6831" y="8438"/>
                <a:pt x="6439" y="9444"/>
                <a:pt x="5217" y="9825"/>
              </a:cubicBezTo>
              <a:cubicBezTo>
                <a:pt x="3995" y="10206"/>
                <a:pt x="1801" y="9386"/>
                <a:pt x="345" y="10066"/>
              </a:cubicBezTo>
              <a:cubicBezTo>
                <a:pt x="-29" y="8509"/>
                <a:pt x="315" y="9216"/>
                <a:pt x="0" y="7636"/>
              </a:cubicBezTo>
              <a:lnTo>
                <a:pt x="2421" y="5253"/>
              </a:lnTo>
              <a:cubicBezTo>
                <a:pt x="2539" y="4207"/>
                <a:pt x="2657" y="3161"/>
                <a:pt x="2776" y="2139"/>
              </a:cubicBezTo>
              <a:close/>
            </a:path>
          </a:pathLst>
        </a:custGeom>
        <a:solidFill>
          <a:srgbClr val="CC99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33276</xdr:colOff>
      <xdr:row>43</xdr:row>
      <xdr:rowOff>91963</xdr:rowOff>
    </xdr:from>
    <xdr:to>
      <xdr:col>14</xdr:col>
      <xdr:colOff>21988</xdr:colOff>
      <xdr:row>48</xdr:row>
      <xdr:rowOff>13829</xdr:rowOff>
    </xdr:to>
    <xdr:sp macro="" textlink="">
      <xdr:nvSpPr>
        <xdr:cNvPr id="818" name="będziński "/>
        <xdr:cNvSpPr>
          <a:spLocks/>
        </xdr:cNvSpPr>
      </xdr:nvSpPr>
      <xdr:spPr bwMode="auto">
        <a:xfrm rot="20559534">
          <a:off x="1290576" y="5006863"/>
          <a:ext cx="331612" cy="493366"/>
        </a:xfrm>
        <a:custGeom>
          <a:avLst/>
          <a:gdLst>
            <a:gd name="T0" fmla="*/ 641 w 711"/>
            <a:gd name="T1" fmla="*/ 24 h 821"/>
            <a:gd name="T2" fmla="*/ 711 w 711"/>
            <a:gd name="T3" fmla="*/ 0 h 821"/>
            <a:gd name="T4" fmla="*/ 663 w 711"/>
            <a:gd name="T5" fmla="*/ 339 h 821"/>
            <a:gd name="T6" fmla="*/ 591 w 711"/>
            <a:gd name="T7" fmla="*/ 295 h 821"/>
            <a:gd name="T8" fmla="*/ 559 w 711"/>
            <a:gd name="T9" fmla="*/ 310 h 821"/>
            <a:gd name="T10" fmla="*/ 569 w 711"/>
            <a:gd name="T11" fmla="*/ 373 h 821"/>
            <a:gd name="T12" fmla="*/ 559 w 711"/>
            <a:gd name="T13" fmla="*/ 414 h 821"/>
            <a:gd name="T14" fmla="*/ 445 w 711"/>
            <a:gd name="T15" fmla="*/ 501 h 821"/>
            <a:gd name="T16" fmla="*/ 370 w 711"/>
            <a:gd name="T17" fmla="*/ 724 h 821"/>
            <a:gd name="T18" fmla="*/ 345 w 711"/>
            <a:gd name="T19" fmla="*/ 773 h 821"/>
            <a:gd name="T20" fmla="*/ 121 w 711"/>
            <a:gd name="T21" fmla="*/ 821 h 821"/>
            <a:gd name="T22" fmla="*/ 141 w 711"/>
            <a:gd name="T23" fmla="*/ 640 h 821"/>
            <a:gd name="T24" fmla="*/ 63 w 711"/>
            <a:gd name="T25" fmla="*/ 606 h 821"/>
            <a:gd name="T26" fmla="*/ 38 w 711"/>
            <a:gd name="T27" fmla="*/ 594 h 821"/>
            <a:gd name="T28" fmla="*/ 31 w 711"/>
            <a:gd name="T29" fmla="*/ 416 h 821"/>
            <a:gd name="T30" fmla="*/ 250 w 711"/>
            <a:gd name="T31" fmla="*/ 272 h 821"/>
            <a:gd name="T32" fmla="*/ 377 w 711"/>
            <a:gd name="T33" fmla="*/ 35 h 821"/>
            <a:gd name="T34" fmla="*/ 392 w 711"/>
            <a:gd name="T35" fmla="*/ 29 h 821"/>
            <a:gd name="T36" fmla="*/ 587 w 711"/>
            <a:gd name="T37" fmla="*/ 48 h 821"/>
            <a:gd name="T38" fmla="*/ 641 w 711"/>
            <a:gd name="T39" fmla="*/ 24 h 821"/>
            <a:gd name="connsiteX0" fmla="*/ 8770 w 9755"/>
            <a:gd name="connsiteY0" fmla="*/ 292 h 10000"/>
            <a:gd name="connsiteX1" fmla="*/ 9755 w 9755"/>
            <a:gd name="connsiteY1" fmla="*/ 0 h 10000"/>
            <a:gd name="connsiteX2" fmla="*/ 9080 w 9755"/>
            <a:gd name="connsiteY2" fmla="*/ 4129 h 10000"/>
            <a:gd name="connsiteX3" fmla="*/ 8067 w 9755"/>
            <a:gd name="connsiteY3" fmla="*/ 3593 h 10000"/>
            <a:gd name="connsiteX4" fmla="*/ 7617 w 9755"/>
            <a:gd name="connsiteY4" fmla="*/ 3776 h 10000"/>
            <a:gd name="connsiteX5" fmla="*/ 7758 w 9755"/>
            <a:gd name="connsiteY5" fmla="*/ 4543 h 10000"/>
            <a:gd name="connsiteX6" fmla="*/ 7617 w 9755"/>
            <a:gd name="connsiteY6" fmla="*/ 5043 h 10000"/>
            <a:gd name="connsiteX7" fmla="*/ 7595 w 9755"/>
            <a:gd name="connsiteY7" fmla="*/ 6114 h 10000"/>
            <a:gd name="connsiteX8" fmla="*/ 4959 w 9755"/>
            <a:gd name="connsiteY8" fmla="*/ 8819 h 10000"/>
            <a:gd name="connsiteX9" fmla="*/ 4607 w 9755"/>
            <a:gd name="connsiteY9" fmla="*/ 9415 h 10000"/>
            <a:gd name="connsiteX10" fmla="*/ 1457 w 9755"/>
            <a:gd name="connsiteY10" fmla="*/ 10000 h 10000"/>
            <a:gd name="connsiteX11" fmla="*/ 1738 w 9755"/>
            <a:gd name="connsiteY11" fmla="*/ 7795 h 10000"/>
            <a:gd name="connsiteX12" fmla="*/ 641 w 9755"/>
            <a:gd name="connsiteY12" fmla="*/ 7381 h 10000"/>
            <a:gd name="connsiteX13" fmla="*/ 289 w 9755"/>
            <a:gd name="connsiteY13" fmla="*/ 7235 h 10000"/>
            <a:gd name="connsiteX14" fmla="*/ 191 w 9755"/>
            <a:gd name="connsiteY14" fmla="*/ 5067 h 10000"/>
            <a:gd name="connsiteX15" fmla="*/ 3271 w 9755"/>
            <a:gd name="connsiteY15" fmla="*/ 3313 h 10000"/>
            <a:gd name="connsiteX16" fmla="*/ 5057 w 9755"/>
            <a:gd name="connsiteY16" fmla="*/ 426 h 10000"/>
            <a:gd name="connsiteX17" fmla="*/ 5268 w 9755"/>
            <a:gd name="connsiteY17" fmla="*/ 353 h 10000"/>
            <a:gd name="connsiteX18" fmla="*/ 8011 w 9755"/>
            <a:gd name="connsiteY18" fmla="*/ 585 h 10000"/>
            <a:gd name="connsiteX19" fmla="*/ 8770 w 9755"/>
            <a:gd name="connsiteY19" fmla="*/ 292 h 10000"/>
            <a:gd name="connsiteX0" fmla="*/ 8990 w 10000"/>
            <a:gd name="connsiteY0" fmla="*/ 292 h 10000"/>
            <a:gd name="connsiteX1" fmla="*/ 10000 w 10000"/>
            <a:gd name="connsiteY1" fmla="*/ 0 h 10000"/>
            <a:gd name="connsiteX2" fmla="*/ 9308 w 10000"/>
            <a:gd name="connsiteY2" fmla="*/ 4129 h 10000"/>
            <a:gd name="connsiteX3" fmla="*/ 8270 w 10000"/>
            <a:gd name="connsiteY3" fmla="*/ 3593 h 10000"/>
            <a:gd name="connsiteX4" fmla="*/ 7808 w 10000"/>
            <a:gd name="connsiteY4" fmla="*/ 3776 h 10000"/>
            <a:gd name="connsiteX5" fmla="*/ 7953 w 10000"/>
            <a:gd name="connsiteY5" fmla="*/ 4543 h 10000"/>
            <a:gd name="connsiteX6" fmla="*/ 7808 w 10000"/>
            <a:gd name="connsiteY6" fmla="*/ 5043 h 10000"/>
            <a:gd name="connsiteX7" fmla="*/ 7786 w 10000"/>
            <a:gd name="connsiteY7" fmla="*/ 6114 h 10000"/>
            <a:gd name="connsiteX8" fmla="*/ 6649 w 10000"/>
            <a:gd name="connsiteY8" fmla="*/ 8598 h 10000"/>
            <a:gd name="connsiteX9" fmla="*/ 4723 w 10000"/>
            <a:gd name="connsiteY9" fmla="*/ 9415 h 10000"/>
            <a:gd name="connsiteX10" fmla="*/ 1494 w 10000"/>
            <a:gd name="connsiteY10" fmla="*/ 10000 h 10000"/>
            <a:gd name="connsiteX11" fmla="*/ 1782 w 10000"/>
            <a:gd name="connsiteY11" fmla="*/ 7795 h 10000"/>
            <a:gd name="connsiteX12" fmla="*/ 657 w 10000"/>
            <a:gd name="connsiteY12" fmla="*/ 7381 h 10000"/>
            <a:gd name="connsiteX13" fmla="*/ 296 w 10000"/>
            <a:gd name="connsiteY13" fmla="*/ 7235 h 10000"/>
            <a:gd name="connsiteX14" fmla="*/ 196 w 10000"/>
            <a:gd name="connsiteY14" fmla="*/ 5067 h 10000"/>
            <a:gd name="connsiteX15" fmla="*/ 3353 w 10000"/>
            <a:gd name="connsiteY15" fmla="*/ 3313 h 10000"/>
            <a:gd name="connsiteX16" fmla="*/ 5184 w 10000"/>
            <a:gd name="connsiteY16" fmla="*/ 426 h 10000"/>
            <a:gd name="connsiteX17" fmla="*/ 5400 w 10000"/>
            <a:gd name="connsiteY17" fmla="*/ 353 h 10000"/>
            <a:gd name="connsiteX18" fmla="*/ 8212 w 10000"/>
            <a:gd name="connsiteY18" fmla="*/ 585 h 10000"/>
            <a:gd name="connsiteX19" fmla="*/ 8990 w 10000"/>
            <a:gd name="connsiteY19" fmla="*/ 29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0000" h="10000">
              <a:moveTo>
                <a:pt x="8990" y="292"/>
              </a:moveTo>
              <a:lnTo>
                <a:pt x="10000" y="0"/>
              </a:lnTo>
              <a:cubicBezTo>
                <a:pt x="9351" y="1303"/>
                <a:pt x="9423" y="2741"/>
                <a:pt x="9308" y="4129"/>
              </a:cubicBezTo>
              <a:lnTo>
                <a:pt x="8270" y="3593"/>
              </a:lnTo>
              <a:lnTo>
                <a:pt x="7808" y="3776"/>
              </a:lnTo>
              <a:cubicBezTo>
                <a:pt x="7159" y="4153"/>
                <a:pt x="7202" y="4409"/>
                <a:pt x="7953" y="4543"/>
              </a:cubicBezTo>
              <a:cubicBezTo>
                <a:pt x="7905" y="4710"/>
                <a:pt x="7856" y="4876"/>
                <a:pt x="7808" y="5043"/>
              </a:cubicBezTo>
              <a:cubicBezTo>
                <a:pt x="7275" y="5408"/>
                <a:pt x="8333" y="5761"/>
                <a:pt x="7786" y="6114"/>
              </a:cubicBezTo>
              <a:cubicBezTo>
                <a:pt x="7569" y="7040"/>
                <a:pt x="7240" y="7757"/>
                <a:pt x="6649" y="8598"/>
              </a:cubicBezTo>
              <a:lnTo>
                <a:pt x="4723" y="9415"/>
              </a:lnTo>
              <a:cubicBezTo>
                <a:pt x="3657" y="9635"/>
                <a:pt x="2575" y="9829"/>
                <a:pt x="1494" y="10000"/>
              </a:cubicBezTo>
              <a:cubicBezTo>
                <a:pt x="1580" y="9269"/>
                <a:pt x="1681" y="8526"/>
                <a:pt x="1782" y="7795"/>
              </a:cubicBezTo>
              <a:cubicBezTo>
                <a:pt x="1508" y="7686"/>
                <a:pt x="945" y="7479"/>
                <a:pt x="657" y="7381"/>
              </a:cubicBezTo>
              <a:lnTo>
                <a:pt x="296" y="7235"/>
              </a:lnTo>
              <a:cubicBezTo>
                <a:pt x="196" y="6529"/>
                <a:pt x="-251" y="5761"/>
                <a:pt x="196" y="5067"/>
              </a:cubicBezTo>
              <a:cubicBezTo>
                <a:pt x="743" y="3995"/>
                <a:pt x="2214" y="3752"/>
                <a:pt x="3353" y="3313"/>
              </a:cubicBezTo>
              <a:cubicBezTo>
                <a:pt x="3973" y="2351"/>
                <a:pt x="4550" y="1376"/>
                <a:pt x="5184" y="426"/>
              </a:cubicBezTo>
              <a:lnTo>
                <a:pt x="5400" y="353"/>
              </a:lnTo>
              <a:cubicBezTo>
                <a:pt x="6338" y="438"/>
                <a:pt x="7275" y="560"/>
                <a:pt x="8212" y="585"/>
              </a:cubicBezTo>
              <a:cubicBezTo>
                <a:pt x="8414" y="512"/>
                <a:pt x="8789" y="365"/>
                <a:pt x="8990" y="292"/>
              </a:cubicBezTo>
              <a:close/>
            </a:path>
          </a:pathLst>
        </a:custGeom>
        <a:solidFill>
          <a:srgbClr val="CC99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45951</xdr:colOff>
      <xdr:row>46</xdr:row>
      <xdr:rowOff>45130</xdr:rowOff>
    </xdr:from>
    <xdr:to>
      <xdr:col>17</xdr:col>
      <xdr:colOff>61851</xdr:colOff>
      <xdr:row>49</xdr:row>
      <xdr:rowOff>76458</xdr:rowOff>
    </xdr:to>
    <xdr:sp macro="" textlink="">
      <xdr:nvSpPr>
        <xdr:cNvPr id="819" name="Dąbrowa-Górnicza "/>
        <xdr:cNvSpPr>
          <a:spLocks/>
        </xdr:cNvSpPr>
      </xdr:nvSpPr>
      <xdr:spPr bwMode="auto">
        <a:xfrm rot="20598502">
          <a:off x="1417551" y="5302930"/>
          <a:ext cx="587400" cy="374228"/>
        </a:xfrm>
        <a:custGeom>
          <a:avLst/>
          <a:gdLst>
            <a:gd name="T0" fmla="*/ 221 w 794"/>
            <a:gd name="T1" fmla="*/ 0 h 551"/>
            <a:gd name="T2" fmla="*/ 293 w 794"/>
            <a:gd name="T3" fmla="*/ 44 h 551"/>
            <a:gd name="T4" fmla="*/ 324 w 794"/>
            <a:gd name="T5" fmla="*/ 65 h 551"/>
            <a:gd name="T6" fmla="*/ 358 w 794"/>
            <a:gd name="T7" fmla="*/ 143 h 551"/>
            <a:gd name="T8" fmla="*/ 380 w 794"/>
            <a:gd name="T9" fmla="*/ 152 h 551"/>
            <a:gd name="T10" fmla="*/ 428 w 794"/>
            <a:gd name="T11" fmla="*/ 169 h 551"/>
            <a:gd name="T12" fmla="*/ 528 w 794"/>
            <a:gd name="T13" fmla="*/ 235 h 551"/>
            <a:gd name="T14" fmla="*/ 593 w 794"/>
            <a:gd name="T15" fmla="*/ 270 h 551"/>
            <a:gd name="T16" fmla="*/ 791 w 794"/>
            <a:gd name="T17" fmla="*/ 427 h 551"/>
            <a:gd name="T18" fmla="*/ 638 w 794"/>
            <a:gd name="T19" fmla="*/ 409 h 551"/>
            <a:gd name="T20" fmla="*/ 557 w 794"/>
            <a:gd name="T21" fmla="*/ 435 h 551"/>
            <a:gd name="T22" fmla="*/ 402 w 794"/>
            <a:gd name="T23" fmla="*/ 510 h 551"/>
            <a:gd name="T24" fmla="*/ 281 w 794"/>
            <a:gd name="T25" fmla="*/ 551 h 551"/>
            <a:gd name="T26" fmla="*/ 0 w 794"/>
            <a:gd name="T27" fmla="*/ 429 h 551"/>
            <a:gd name="T28" fmla="*/ 75 w 794"/>
            <a:gd name="T29" fmla="*/ 206 h 551"/>
            <a:gd name="T30" fmla="*/ 189 w 794"/>
            <a:gd name="T31" fmla="*/ 119 h 551"/>
            <a:gd name="T32" fmla="*/ 199 w 794"/>
            <a:gd name="T33" fmla="*/ 78 h 551"/>
            <a:gd name="T34" fmla="*/ 189 w 794"/>
            <a:gd name="T35" fmla="*/ 15 h 551"/>
            <a:gd name="T36" fmla="*/ 221 w 794"/>
            <a:gd name="T37" fmla="*/ 0 h 551"/>
            <a:gd name="connsiteX0" fmla="*/ 2783 w 9962"/>
            <a:gd name="connsiteY0" fmla="*/ 0 h 11164"/>
            <a:gd name="connsiteX1" fmla="*/ 3690 w 9962"/>
            <a:gd name="connsiteY1" fmla="*/ 799 h 11164"/>
            <a:gd name="connsiteX2" fmla="*/ 4081 w 9962"/>
            <a:gd name="connsiteY2" fmla="*/ 1180 h 11164"/>
            <a:gd name="connsiteX3" fmla="*/ 4509 w 9962"/>
            <a:gd name="connsiteY3" fmla="*/ 2595 h 11164"/>
            <a:gd name="connsiteX4" fmla="*/ 4786 w 9962"/>
            <a:gd name="connsiteY4" fmla="*/ 2759 h 11164"/>
            <a:gd name="connsiteX5" fmla="*/ 5390 w 9962"/>
            <a:gd name="connsiteY5" fmla="*/ 3067 h 11164"/>
            <a:gd name="connsiteX6" fmla="*/ 6650 w 9962"/>
            <a:gd name="connsiteY6" fmla="*/ 4265 h 11164"/>
            <a:gd name="connsiteX7" fmla="*/ 7469 w 9962"/>
            <a:gd name="connsiteY7" fmla="*/ 4900 h 11164"/>
            <a:gd name="connsiteX8" fmla="*/ 9962 w 9962"/>
            <a:gd name="connsiteY8" fmla="*/ 7750 h 11164"/>
            <a:gd name="connsiteX9" fmla="*/ 8035 w 9962"/>
            <a:gd name="connsiteY9" fmla="*/ 7423 h 11164"/>
            <a:gd name="connsiteX10" fmla="*/ 7015 w 9962"/>
            <a:gd name="connsiteY10" fmla="*/ 7895 h 11164"/>
            <a:gd name="connsiteX11" fmla="*/ 5813 w 9962"/>
            <a:gd name="connsiteY11" fmla="*/ 11138 h 11164"/>
            <a:gd name="connsiteX12" fmla="*/ 3539 w 9962"/>
            <a:gd name="connsiteY12" fmla="*/ 10000 h 11164"/>
            <a:gd name="connsiteX13" fmla="*/ 0 w 9962"/>
            <a:gd name="connsiteY13" fmla="*/ 7786 h 11164"/>
            <a:gd name="connsiteX14" fmla="*/ 945 w 9962"/>
            <a:gd name="connsiteY14" fmla="*/ 3739 h 11164"/>
            <a:gd name="connsiteX15" fmla="*/ 2380 w 9962"/>
            <a:gd name="connsiteY15" fmla="*/ 2160 h 11164"/>
            <a:gd name="connsiteX16" fmla="*/ 2506 w 9962"/>
            <a:gd name="connsiteY16" fmla="*/ 1416 h 11164"/>
            <a:gd name="connsiteX17" fmla="*/ 2380 w 9962"/>
            <a:gd name="connsiteY17" fmla="*/ 272 h 11164"/>
            <a:gd name="connsiteX18" fmla="*/ 2783 w 9962"/>
            <a:gd name="connsiteY18" fmla="*/ 0 h 11164"/>
            <a:gd name="connsiteX0" fmla="*/ 2794 w 10000"/>
            <a:gd name="connsiteY0" fmla="*/ 0 h 10000"/>
            <a:gd name="connsiteX1" fmla="*/ 3704 w 10000"/>
            <a:gd name="connsiteY1" fmla="*/ 716 h 10000"/>
            <a:gd name="connsiteX2" fmla="*/ 4097 w 10000"/>
            <a:gd name="connsiteY2" fmla="*/ 1057 h 10000"/>
            <a:gd name="connsiteX3" fmla="*/ 4526 w 10000"/>
            <a:gd name="connsiteY3" fmla="*/ 2324 h 10000"/>
            <a:gd name="connsiteX4" fmla="*/ 4804 w 10000"/>
            <a:gd name="connsiteY4" fmla="*/ 2471 h 10000"/>
            <a:gd name="connsiteX5" fmla="*/ 5411 w 10000"/>
            <a:gd name="connsiteY5" fmla="*/ 2747 h 10000"/>
            <a:gd name="connsiteX6" fmla="*/ 6675 w 10000"/>
            <a:gd name="connsiteY6" fmla="*/ 3820 h 10000"/>
            <a:gd name="connsiteX7" fmla="*/ 7497 w 10000"/>
            <a:gd name="connsiteY7" fmla="*/ 4389 h 10000"/>
            <a:gd name="connsiteX8" fmla="*/ 10000 w 10000"/>
            <a:gd name="connsiteY8" fmla="*/ 6942 h 10000"/>
            <a:gd name="connsiteX9" fmla="*/ 8066 w 10000"/>
            <a:gd name="connsiteY9" fmla="*/ 6649 h 10000"/>
            <a:gd name="connsiteX10" fmla="*/ 7229 w 10000"/>
            <a:gd name="connsiteY10" fmla="*/ 9036 h 10000"/>
            <a:gd name="connsiteX11" fmla="*/ 5835 w 10000"/>
            <a:gd name="connsiteY11" fmla="*/ 9977 h 10000"/>
            <a:gd name="connsiteX12" fmla="*/ 3552 w 10000"/>
            <a:gd name="connsiteY12" fmla="*/ 8957 h 10000"/>
            <a:gd name="connsiteX13" fmla="*/ 0 w 10000"/>
            <a:gd name="connsiteY13" fmla="*/ 6974 h 10000"/>
            <a:gd name="connsiteX14" fmla="*/ 949 w 10000"/>
            <a:gd name="connsiteY14" fmla="*/ 3349 h 10000"/>
            <a:gd name="connsiteX15" fmla="*/ 2389 w 10000"/>
            <a:gd name="connsiteY15" fmla="*/ 1935 h 10000"/>
            <a:gd name="connsiteX16" fmla="*/ 2516 w 10000"/>
            <a:gd name="connsiteY16" fmla="*/ 1268 h 10000"/>
            <a:gd name="connsiteX17" fmla="*/ 2389 w 10000"/>
            <a:gd name="connsiteY17" fmla="*/ 244 h 10000"/>
            <a:gd name="connsiteX18" fmla="*/ 2794 w 10000"/>
            <a:gd name="connsiteY18" fmla="*/ 0 h 10000"/>
            <a:gd name="connsiteX0" fmla="*/ 3214 w 10420"/>
            <a:gd name="connsiteY0" fmla="*/ 0 h 10000"/>
            <a:gd name="connsiteX1" fmla="*/ 4124 w 10420"/>
            <a:gd name="connsiteY1" fmla="*/ 716 h 10000"/>
            <a:gd name="connsiteX2" fmla="*/ 4517 w 10420"/>
            <a:gd name="connsiteY2" fmla="*/ 1057 h 10000"/>
            <a:gd name="connsiteX3" fmla="*/ 4946 w 10420"/>
            <a:gd name="connsiteY3" fmla="*/ 2324 h 10000"/>
            <a:gd name="connsiteX4" fmla="*/ 5224 w 10420"/>
            <a:gd name="connsiteY4" fmla="*/ 2471 h 10000"/>
            <a:gd name="connsiteX5" fmla="*/ 5831 w 10420"/>
            <a:gd name="connsiteY5" fmla="*/ 2747 h 10000"/>
            <a:gd name="connsiteX6" fmla="*/ 7095 w 10420"/>
            <a:gd name="connsiteY6" fmla="*/ 3820 h 10000"/>
            <a:gd name="connsiteX7" fmla="*/ 7917 w 10420"/>
            <a:gd name="connsiteY7" fmla="*/ 4389 h 10000"/>
            <a:gd name="connsiteX8" fmla="*/ 10420 w 10420"/>
            <a:gd name="connsiteY8" fmla="*/ 6942 h 10000"/>
            <a:gd name="connsiteX9" fmla="*/ 8486 w 10420"/>
            <a:gd name="connsiteY9" fmla="*/ 6649 h 10000"/>
            <a:gd name="connsiteX10" fmla="*/ 7649 w 10420"/>
            <a:gd name="connsiteY10" fmla="*/ 9036 h 10000"/>
            <a:gd name="connsiteX11" fmla="*/ 6255 w 10420"/>
            <a:gd name="connsiteY11" fmla="*/ 9977 h 10000"/>
            <a:gd name="connsiteX12" fmla="*/ 3972 w 10420"/>
            <a:gd name="connsiteY12" fmla="*/ 8957 h 10000"/>
            <a:gd name="connsiteX13" fmla="*/ 420 w 10420"/>
            <a:gd name="connsiteY13" fmla="*/ 6974 h 10000"/>
            <a:gd name="connsiteX14" fmla="*/ 22 w 10420"/>
            <a:gd name="connsiteY14" fmla="*/ 4480 h 10000"/>
            <a:gd name="connsiteX15" fmla="*/ 2809 w 10420"/>
            <a:gd name="connsiteY15" fmla="*/ 1935 h 10000"/>
            <a:gd name="connsiteX16" fmla="*/ 2936 w 10420"/>
            <a:gd name="connsiteY16" fmla="*/ 1268 h 10000"/>
            <a:gd name="connsiteX17" fmla="*/ 2809 w 10420"/>
            <a:gd name="connsiteY17" fmla="*/ 244 h 10000"/>
            <a:gd name="connsiteX18" fmla="*/ 3214 w 10420"/>
            <a:gd name="connsiteY18" fmla="*/ 0 h 10000"/>
            <a:gd name="connsiteX0" fmla="*/ 3221 w 10427"/>
            <a:gd name="connsiteY0" fmla="*/ 0 h 10000"/>
            <a:gd name="connsiteX1" fmla="*/ 4131 w 10427"/>
            <a:gd name="connsiteY1" fmla="*/ 716 h 10000"/>
            <a:gd name="connsiteX2" fmla="*/ 4524 w 10427"/>
            <a:gd name="connsiteY2" fmla="*/ 1057 h 10000"/>
            <a:gd name="connsiteX3" fmla="*/ 4953 w 10427"/>
            <a:gd name="connsiteY3" fmla="*/ 2324 h 10000"/>
            <a:gd name="connsiteX4" fmla="*/ 5231 w 10427"/>
            <a:gd name="connsiteY4" fmla="*/ 2471 h 10000"/>
            <a:gd name="connsiteX5" fmla="*/ 5838 w 10427"/>
            <a:gd name="connsiteY5" fmla="*/ 2747 h 10000"/>
            <a:gd name="connsiteX6" fmla="*/ 7102 w 10427"/>
            <a:gd name="connsiteY6" fmla="*/ 3820 h 10000"/>
            <a:gd name="connsiteX7" fmla="*/ 7924 w 10427"/>
            <a:gd name="connsiteY7" fmla="*/ 4389 h 10000"/>
            <a:gd name="connsiteX8" fmla="*/ 10427 w 10427"/>
            <a:gd name="connsiteY8" fmla="*/ 6942 h 10000"/>
            <a:gd name="connsiteX9" fmla="*/ 8493 w 10427"/>
            <a:gd name="connsiteY9" fmla="*/ 6649 h 10000"/>
            <a:gd name="connsiteX10" fmla="*/ 7656 w 10427"/>
            <a:gd name="connsiteY10" fmla="*/ 9036 h 10000"/>
            <a:gd name="connsiteX11" fmla="*/ 6262 w 10427"/>
            <a:gd name="connsiteY11" fmla="*/ 9977 h 10000"/>
            <a:gd name="connsiteX12" fmla="*/ 3979 w 10427"/>
            <a:gd name="connsiteY12" fmla="*/ 8957 h 10000"/>
            <a:gd name="connsiteX13" fmla="*/ 121 w 10427"/>
            <a:gd name="connsiteY13" fmla="*/ 8397 h 10000"/>
            <a:gd name="connsiteX14" fmla="*/ 29 w 10427"/>
            <a:gd name="connsiteY14" fmla="*/ 4480 h 10000"/>
            <a:gd name="connsiteX15" fmla="*/ 2816 w 10427"/>
            <a:gd name="connsiteY15" fmla="*/ 1935 h 10000"/>
            <a:gd name="connsiteX16" fmla="*/ 2943 w 10427"/>
            <a:gd name="connsiteY16" fmla="*/ 1268 h 10000"/>
            <a:gd name="connsiteX17" fmla="*/ 2816 w 10427"/>
            <a:gd name="connsiteY17" fmla="*/ 244 h 10000"/>
            <a:gd name="connsiteX18" fmla="*/ 3221 w 10427"/>
            <a:gd name="connsiteY18" fmla="*/ 0 h 10000"/>
            <a:gd name="connsiteX0" fmla="*/ 3221 w 8493"/>
            <a:gd name="connsiteY0" fmla="*/ 0 h 10000"/>
            <a:gd name="connsiteX1" fmla="*/ 4131 w 8493"/>
            <a:gd name="connsiteY1" fmla="*/ 716 h 10000"/>
            <a:gd name="connsiteX2" fmla="*/ 4524 w 8493"/>
            <a:gd name="connsiteY2" fmla="*/ 1057 h 10000"/>
            <a:gd name="connsiteX3" fmla="*/ 4953 w 8493"/>
            <a:gd name="connsiteY3" fmla="*/ 2324 h 10000"/>
            <a:gd name="connsiteX4" fmla="*/ 5231 w 8493"/>
            <a:gd name="connsiteY4" fmla="*/ 2471 h 10000"/>
            <a:gd name="connsiteX5" fmla="*/ 5838 w 8493"/>
            <a:gd name="connsiteY5" fmla="*/ 2747 h 10000"/>
            <a:gd name="connsiteX6" fmla="*/ 7102 w 8493"/>
            <a:gd name="connsiteY6" fmla="*/ 3820 h 10000"/>
            <a:gd name="connsiteX7" fmla="*/ 7924 w 8493"/>
            <a:gd name="connsiteY7" fmla="*/ 4389 h 10000"/>
            <a:gd name="connsiteX8" fmla="*/ 8409 w 8493"/>
            <a:gd name="connsiteY8" fmla="*/ 5958 h 10000"/>
            <a:gd name="connsiteX9" fmla="*/ 8493 w 8493"/>
            <a:gd name="connsiteY9" fmla="*/ 6649 h 10000"/>
            <a:gd name="connsiteX10" fmla="*/ 7656 w 8493"/>
            <a:gd name="connsiteY10" fmla="*/ 9036 h 10000"/>
            <a:gd name="connsiteX11" fmla="*/ 6262 w 8493"/>
            <a:gd name="connsiteY11" fmla="*/ 9977 h 10000"/>
            <a:gd name="connsiteX12" fmla="*/ 3979 w 8493"/>
            <a:gd name="connsiteY12" fmla="*/ 8957 h 10000"/>
            <a:gd name="connsiteX13" fmla="*/ 121 w 8493"/>
            <a:gd name="connsiteY13" fmla="*/ 8397 h 10000"/>
            <a:gd name="connsiteX14" fmla="*/ 29 w 8493"/>
            <a:gd name="connsiteY14" fmla="*/ 4480 h 10000"/>
            <a:gd name="connsiteX15" fmla="*/ 2816 w 8493"/>
            <a:gd name="connsiteY15" fmla="*/ 1935 h 10000"/>
            <a:gd name="connsiteX16" fmla="*/ 2943 w 8493"/>
            <a:gd name="connsiteY16" fmla="*/ 1268 h 10000"/>
            <a:gd name="connsiteX17" fmla="*/ 2816 w 8493"/>
            <a:gd name="connsiteY17" fmla="*/ 244 h 10000"/>
            <a:gd name="connsiteX18" fmla="*/ 3221 w 8493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8493" h="10000">
              <a:moveTo>
                <a:pt x="3221" y="0"/>
              </a:moveTo>
              <a:lnTo>
                <a:pt x="4131" y="716"/>
              </a:lnTo>
              <a:cubicBezTo>
                <a:pt x="4232" y="796"/>
                <a:pt x="4422" y="975"/>
                <a:pt x="4524" y="1057"/>
              </a:cubicBezTo>
              <a:cubicBezTo>
                <a:pt x="4637" y="1382"/>
                <a:pt x="4852" y="2015"/>
                <a:pt x="4953" y="2324"/>
              </a:cubicBezTo>
              <a:lnTo>
                <a:pt x="5231" y="2471"/>
              </a:lnTo>
              <a:cubicBezTo>
                <a:pt x="5383" y="2536"/>
                <a:pt x="5686" y="2683"/>
                <a:pt x="5838" y="2747"/>
              </a:cubicBezTo>
              <a:cubicBezTo>
                <a:pt x="6053" y="3479"/>
                <a:pt x="6483" y="3836"/>
                <a:pt x="7102" y="3820"/>
              </a:cubicBezTo>
              <a:cubicBezTo>
                <a:pt x="7304" y="3950"/>
                <a:pt x="7706" y="4033"/>
                <a:pt x="7924" y="4389"/>
              </a:cubicBezTo>
              <a:cubicBezTo>
                <a:pt x="8142" y="4745"/>
                <a:pt x="8447" y="4055"/>
                <a:pt x="8409" y="5958"/>
              </a:cubicBezTo>
              <a:cubicBezTo>
                <a:pt x="8437" y="6188"/>
                <a:pt x="8465" y="6419"/>
                <a:pt x="8493" y="6649"/>
              </a:cubicBezTo>
              <a:cubicBezTo>
                <a:pt x="8151" y="6779"/>
                <a:pt x="8027" y="8481"/>
                <a:pt x="7656" y="9036"/>
              </a:cubicBezTo>
              <a:cubicBezTo>
                <a:pt x="7284" y="9590"/>
                <a:pt x="6895" y="9522"/>
                <a:pt x="6262" y="9977"/>
              </a:cubicBezTo>
              <a:cubicBezTo>
                <a:pt x="5756" y="10204"/>
                <a:pt x="4497" y="8730"/>
                <a:pt x="3979" y="8957"/>
              </a:cubicBezTo>
              <a:cubicBezTo>
                <a:pt x="2791" y="8307"/>
                <a:pt x="1284" y="9096"/>
                <a:pt x="121" y="8397"/>
              </a:cubicBezTo>
              <a:cubicBezTo>
                <a:pt x="639" y="7276"/>
                <a:pt x="-161" y="5715"/>
                <a:pt x="29" y="4480"/>
              </a:cubicBezTo>
              <a:cubicBezTo>
                <a:pt x="508" y="4008"/>
                <a:pt x="2348" y="2422"/>
                <a:pt x="2816" y="1935"/>
              </a:cubicBezTo>
              <a:cubicBezTo>
                <a:pt x="2858" y="1713"/>
                <a:pt x="2901" y="1490"/>
                <a:pt x="2943" y="1268"/>
              </a:cubicBezTo>
              <a:cubicBezTo>
                <a:pt x="2905" y="1008"/>
                <a:pt x="2842" y="504"/>
                <a:pt x="2816" y="244"/>
              </a:cubicBezTo>
              <a:lnTo>
                <a:pt x="3221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</xdr:col>
      <xdr:colOff>77064</xdr:colOff>
      <xdr:row>43</xdr:row>
      <xdr:rowOff>84199</xdr:rowOff>
    </xdr:from>
    <xdr:to>
      <xdr:col>7</xdr:col>
      <xdr:colOff>91353</xdr:colOff>
      <xdr:row>46</xdr:row>
      <xdr:rowOff>65555</xdr:rowOff>
    </xdr:to>
    <xdr:sp macro="" textlink="">
      <xdr:nvSpPr>
        <xdr:cNvPr id="820" name="Bytom "/>
        <xdr:cNvSpPr>
          <a:spLocks/>
        </xdr:cNvSpPr>
      </xdr:nvSpPr>
      <xdr:spPr bwMode="auto">
        <a:xfrm>
          <a:off x="534264" y="4999099"/>
          <a:ext cx="357189" cy="324256"/>
        </a:xfrm>
        <a:custGeom>
          <a:avLst/>
          <a:gdLst>
            <a:gd name="T0" fmla="*/ 0 w 404"/>
            <a:gd name="T1" fmla="*/ 35 h 337"/>
            <a:gd name="T2" fmla="*/ 223 w 404"/>
            <a:gd name="T3" fmla="*/ 9 h 337"/>
            <a:gd name="T4" fmla="*/ 298 w 404"/>
            <a:gd name="T5" fmla="*/ 148 h 337"/>
            <a:gd name="T6" fmla="*/ 338 w 404"/>
            <a:gd name="T7" fmla="*/ 18 h 337"/>
            <a:gd name="T8" fmla="*/ 404 w 404"/>
            <a:gd name="T9" fmla="*/ 306 h 337"/>
            <a:gd name="T10" fmla="*/ 353 w 404"/>
            <a:gd name="T11" fmla="*/ 318 h 337"/>
            <a:gd name="T12" fmla="*/ 119 w 404"/>
            <a:gd name="T13" fmla="*/ 302 h 337"/>
            <a:gd name="T14" fmla="*/ 25 w 404"/>
            <a:gd name="T15" fmla="*/ 172 h 337"/>
            <a:gd name="T16" fmla="*/ 1 w 404"/>
            <a:gd name="T17" fmla="*/ 98 h 337"/>
            <a:gd name="T18" fmla="*/ 0 w 404"/>
            <a:gd name="T19" fmla="*/ 35 h 3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404" h="337">
              <a:moveTo>
                <a:pt x="0" y="35"/>
              </a:moveTo>
              <a:cubicBezTo>
                <a:pt x="73" y="22"/>
                <a:pt x="148" y="0"/>
                <a:pt x="223" y="9"/>
              </a:cubicBezTo>
              <a:cubicBezTo>
                <a:pt x="268" y="40"/>
                <a:pt x="271" y="103"/>
                <a:pt x="298" y="148"/>
              </a:cubicBezTo>
              <a:cubicBezTo>
                <a:pt x="311" y="105"/>
                <a:pt x="325" y="62"/>
                <a:pt x="338" y="18"/>
              </a:cubicBezTo>
              <a:cubicBezTo>
                <a:pt x="315" y="121"/>
                <a:pt x="362" y="215"/>
                <a:pt x="404" y="306"/>
              </a:cubicBezTo>
              <a:lnTo>
                <a:pt x="353" y="318"/>
              </a:lnTo>
              <a:cubicBezTo>
                <a:pt x="275" y="337"/>
                <a:pt x="196" y="311"/>
                <a:pt x="119" y="302"/>
              </a:cubicBezTo>
              <a:cubicBezTo>
                <a:pt x="80" y="264"/>
                <a:pt x="50" y="220"/>
                <a:pt x="25" y="172"/>
              </a:cubicBezTo>
              <a:cubicBezTo>
                <a:pt x="19" y="154"/>
                <a:pt x="7" y="117"/>
                <a:pt x="1" y="98"/>
              </a:cubicBezTo>
              <a:cubicBezTo>
                <a:pt x="1" y="83"/>
                <a:pt x="0" y="51"/>
                <a:pt x="0" y="3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7</xdr:col>
      <xdr:colOff>32761</xdr:colOff>
      <xdr:row>43</xdr:row>
      <xdr:rowOff>98084</xdr:rowOff>
    </xdr:from>
    <xdr:to>
      <xdr:col>9</xdr:col>
      <xdr:colOff>100800</xdr:colOff>
      <xdr:row>47</xdr:row>
      <xdr:rowOff>31227</xdr:rowOff>
    </xdr:to>
    <xdr:sp macro="" textlink="">
      <xdr:nvSpPr>
        <xdr:cNvPr id="821" name="Piekary Śląskie "/>
        <xdr:cNvSpPr>
          <a:spLocks/>
        </xdr:cNvSpPr>
      </xdr:nvSpPr>
      <xdr:spPr bwMode="auto">
        <a:xfrm>
          <a:off x="832861" y="5012984"/>
          <a:ext cx="296639" cy="390343"/>
        </a:xfrm>
        <a:custGeom>
          <a:avLst/>
          <a:gdLst>
            <a:gd name="T0" fmla="*/ 34 w 246"/>
            <a:gd name="T1" fmla="*/ 0 h 333"/>
            <a:gd name="T2" fmla="*/ 114 w 246"/>
            <a:gd name="T3" fmla="*/ 53 h 333"/>
            <a:gd name="T4" fmla="*/ 145 w 246"/>
            <a:gd name="T5" fmla="*/ 201 h 333"/>
            <a:gd name="T6" fmla="*/ 199 w 246"/>
            <a:gd name="T7" fmla="*/ 227 h 333"/>
            <a:gd name="T8" fmla="*/ 224 w 246"/>
            <a:gd name="T9" fmla="*/ 239 h 333"/>
            <a:gd name="T10" fmla="*/ 246 w 246"/>
            <a:gd name="T11" fmla="*/ 298 h 333"/>
            <a:gd name="T12" fmla="*/ 228 w 246"/>
            <a:gd name="T13" fmla="*/ 319 h 333"/>
            <a:gd name="T14" fmla="*/ 175 w 246"/>
            <a:gd name="T15" fmla="*/ 333 h 333"/>
            <a:gd name="T16" fmla="*/ 109 w 246"/>
            <a:gd name="T17" fmla="*/ 330 h 333"/>
            <a:gd name="T18" fmla="*/ 89 w 246"/>
            <a:gd name="T19" fmla="*/ 329 h 333"/>
            <a:gd name="T20" fmla="*/ 23 w 246"/>
            <a:gd name="T21" fmla="*/ 41 h 333"/>
            <a:gd name="T22" fmla="*/ 34 w 246"/>
            <a:gd name="T23" fmla="*/ 0 h 333"/>
            <a:gd name="connsiteX0" fmla="*/ 636 w 9254"/>
            <a:gd name="connsiteY0" fmla="*/ 0 h 14570"/>
            <a:gd name="connsiteX1" fmla="*/ 3888 w 9254"/>
            <a:gd name="connsiteY1" fmla="*/ 1592 h 14570"/>
            <a:gd name="connsiteX2" fmla="*/ 5148 w 9254"/>
            <a:gd name="connsiteY2" fmla="*/ 6036 h 14570"/>
            <a:gd name="connsiteX3" fmla="*/ 7343 w 9254"/>
            <a:gd name="connsiteY3" fmla="*/ 6817 h 14570"/>
            <a:gd name="connsiteX4" fmla="*/ 8360 w 9254"/>
            <a:gd name="connsiteY4" fmla="*/ 7177 h 14570"/>
            <a:gd name="connsiteX5" fmla="*/ 9254 w 9254"/>
            <a:gd name="connsiteY5" fmla="*/ 8949 h 14570"/>
            <a:gd name="connsiteX6" fmla="*/ 8522 w 9254"/>
            <a:gd name="connsiteY6" fmla="*/ 9580 h 14570"/>
            <a:gd name="connsiteX7" fmla="*/ 6368 w 9254"/>
            <a:gd name="connsiteY7" fmla="*/ 10000 h 14570"/>
            <a:gd name="connsiteX8" fmla="*/ 3685 w 9254"/>
            <a:gd name="connsiteY8" fmla="*/ 9910 h 14570"/>
            <a:gd name="connsiteX9" fmla="*/ 3729 w 9254"/>
            <a:gd name="connsiteY9" fmla="*/ 14570 h 14570"/>
            <a:gd name="connsiteX10" fmla="*/ 189 w 9254"/>
            <a:gd name="connsiteY10" fmla="*/ 1231 h 14570"/>
            <a:gd name="connsiteX11" fmla="*/ 636 w 9254"/>
            <a:gd name="connsiteY11" fmla="*/ 0 h 14570"/>
            <a:gd name="connsiteX0" fmla="*/ 687 w 10000"/>
            <a:gd name="connsiteY0" fmla="*/ 0 h 10000"/>
            <a:gd name="connsiteX1" fmla="*/ 4201 w 10000"/>
            <a:gd name="connsiteY1" fmla="*/ 1093 h 10000"/>
            <a:gd name="connsiteX2" fmla="*/ 5563 w 10000"/>
            <a:gd name="connsiteY2" fmla="*/ 4143 h 10000"/>
            <a:gd name="connsiteX3" fmla="*/ 7935 w 10000"/>
            <a:gd name="connsiteY3" fmla="*/ 4679 h 10000"/>
            <a:gd name="connsiteX4" fmla="*/ 9034 w 10000"/>
            <a:gd name="connsiteY4" fmla="*/ 4926 h 10000"/>
            <a:gd name="connsiteX5" fmla="*/ 10000 w 10000"/>
            <a:gd name="connsiteY5" fmla="*/ 6142 h 10000"/>
            <a:gd name="connsiteX6" fmla="*/ 9209 w 10000"/>
            <a:gd name="connsiteY6" fmla="*/ 6575 h 10000"/>
            <a:gd name="connsiteX7" fmla="*/ 6881 w 10000"/>
            <a:gd name="connsiteY7" fmla="*/ 6863 h 10000"/>
            <a:gd name="connsiteX8" fmla="*/ 6760 w 10000"/>
            <a:gd name="connsiteY8" fmla="*/ 8948 h 10000"/>
            <a:gd name="connsiteX9" fmla="*/ 4030 w 10000"/>
            <a:gd name="connsiteY9" fmla="*/ 10000 h 10000"/>
            <a:gd name="connsiteX10" fmla="*/ 204 w 10000"/>
            <a:gd name="connsiteY10" fmla="*/ 845 h 10000"/>
            <a:gd name="connsiteX11" fmla="*/ 687 w 10000"/>
            <a:gd name="connsiteY11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0000" h="10000">
              <a:moveTo>
                <a:pt x="687" y="0"/>
              </a:moveTo>
              <a:lnTo>
                <a:pt x="4201" y="1093"/>
              </a:lnTo>
              <a:cubicBezTo>
                <a:pt x="4597" y="2102"/>
                <a:pt x="5037" y="3133"/>
                <a:pt x="5563" y="4143"/>
              </a:cubicBezTo>
              <a:cubicBezTo>
                <a:pt x="6135" y="4287"/>
                <a:pt x="7364" y="4555"/>
                <a:pt x="7935" y="4679"/>
              </a:cubicBezTo>
              <a:lnTo>
                <a:pt x="9034" y="4926"/>
              </a:lnTo>
              <a:cubicBezTo>
                <a:pt x="9298" y="5235"/>
                <a:pt x="9781" y="5833"/>
                <a:pt x="10000" y="6142"/>
              </a:cubicBezTo>
              <a:lnTo>
                <a:pt x="9209" y="6575"/>
              </a:lnTo>
              <a:cubicBezTo>
                <a:pt x="8594" y="6658"/>
                <a:pt x="7452" y="6802"/>
                <a:pt x="6881" y="6863"/>
              </a:cubicBezTo>
              <a:cubicBezTo>
                <a:pt x="6135" y="6863"/>
                <a:pt x="7462" y="8948"/>
                <a:pt x="6760" y="8948"/>
              </a:cubicBezTo>
              <a:cubicBezTo>
                <a:pt x="6467" y="8941"/>
                <a:pt x="4322" y="10007"/>
                <a:pt x="4030" y="10000"/>
              </a:cubicBezTo>
              <a:cubicBezTo>
                <a:pt x="2185" y="8124"/>
                <a:pt x="-806" y="2968"/>
                <a:pt x="204" y="845"/>
              </a:cubicBezTo>
              <a:lnTo>
                <a:pt x="687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</xdr:col>
      <xdr:colOff>93592</xdr:colOff>
      <xdr:row>45</xdr:row>
      <xdr:rowOff>23041</xdr:rowOff>
    </xdr:from>
    <xdr:to>
      <xdr:col>5</xdr:col>
      <xdr:colOff>46871</xdr:colOff>
      <xdr:row>48</xdr:row>
      <xdr:rowOff>19425</xdr:rowOff>
    </xdr:to>
    <xdr:sp macro="" textlink="">
      <xdr:nvSpPr>
        <xdr:cNvPr id="822" name="Zabrze "/>
        <xdr:cNvSpPr>
          <a:spLocks/>
        </xdr:cNvSpPr>
      </xdr:nvSpPr>
      <xdr:spPr bwMode="auto">
        <a:xfrm rot="21120408">
          <a:off x="322192" y="5166541"/>
          <a:ext cx="296179" cy="339284"/>
        </a:xfrm>
        <a:custGeom>
          <a:avLst/>
          <a:gdLst>
            <a:gd name="T0" fmla="*/ 55 w 244"/>
            <a:gd name="T1" fmla="*/ 13 h 438"/>
            <a:gd name="T2" fmla="*/ 150 w 244"/>
            <a:gd name="T3" fmla="*/ 0 h 438"/>
            <a:gd name="T4" fmla="*/ 244 w 244"/>
            <a:gd name="T5" fmla="*/ 130 h 438"/>
            <a:gd name="T6" fmla="*/ 70 w 244"/>
            <a:gd name="T7" fmla="*/ 438 h 438"/>
            <a:gd name="T8" fmla="*/ 55 w 244"/>
            <a:gd name="T9" fmla="*/ 13 h 438"/>
            <a:gd name="connsiteX0" fmla="*/ 1495 w 9285"/>
            <a:gd name="connsiteY0" fmla="*/ 297 h 10142"/>
            <a:gd name="connsiteX1" fmla="*/ 5389 w 9285"/>
            <a:gd name="connsiteY1" fmla="*/ 0 h 10142"/>
            <a:gd name="connsiteX2" fmla="*/ 9241 w 9285"/>
            <a:gd name="connsiteY2" fmla="*/ 2968 h 10142"/>
            <a:gd name="connsiteX3" fmla="*/ 7145 w 9285"/>
            <a:gd name="connsiteY3" fmla="*/ 5877 h 10142"/>
            <a:gd name="connsiteX4" fmla="*/ 2110 w 9285"/>
            <a:gd name="connsiteY4" fmla="*/ 10000 h 10142"/>
            <a:gd name="connsiteX5" fmla="*/ 1495 w 9285"/>
            <a:gd name="connsiteY5" fmla="*/ 297 h 10142"/>
            <a:gd name="connsiteX0" fmla="*/ 1610 w 10117"/>
            <a:gd name="connsiteY0" fmla="*/ 293 h 10037"/>
            <a:gd name="connsiteX1" fmla="*/ 5804 w 10117"/>
            <a:gd name="connsiteY1" fmla="*/ 0 h 10037"/>
            <a:gd name="connsiteX2" fmla="*/ 9953 w 10117"/>
            <a:gd name="connsiteY2" fmla="*/ 2926 h 10037"/>
            <a:gd name="connsiteX3" fmla="*/ 8948 w 10117"/>
            <a:gd name="connsiteY3" fmla="*/ 6749 h 10037"/>
            <a:gd name="connsiteX4" fmla="*/ 2272 w 10117"/>
            <a:gd name="connsiteY4" fmla="*/ 9860 h 10037"/>
            <a:gd name="connsiteX5" fmla="*/ 1610 w 10117"/>
            <a:gd name="connsiteY5" fmla="*/ 293 h 10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0117" h="10037">
              <a:moveTo>
                <a:pt x="1610" y="293"/>
              </a:moveTo>
              <a:cubicBezTo>
                <a:pt x="2670" y="202"/>
                <a:pt x="4744" y="67"/>
                <a:pt x="5804" y="0"/>
              </a:cubicBezTo>
              <a:cubicBezTo>
                <a:pt x="6907" y="1081"/>
                <a:pt x="8232" y="2071"/>
                <a:pt x="9953" y="2926"/>
              </a:cubicBezTo>
              <a:cubicBezTo>
                <a:pt x="10268" y="3892"/>
                <a:pt x="10228" y="5593"/>
                <a:pt x="8948" y="6749"/>
              </a:cubicBezTo>
              <a:cubicBezTo>
                <a:pt x="7669" y="7904"/>
                <a:pt x="3287" y="10777"/>
                <a:pt x="2272" y="9860"/>
              </a:cubicBezTo>
              <a:cubicBezTo>
                <a:pt x="-420" y="6798"/>
                <a:pt x="-817" y="3421"/>
                <a:pt x="1610" y="29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</xdr:col>
      <xdr:colOff>3007</xdr:colOff>
      <xdr:row>52</xdr:row>
      <xdr:rowOff>69134</xdr:rowOff>
    </xdr:from>
    <xdr:to>
      <xdr:col>4</xdr:col>
      <xdr:colOff>61604</xdr:colOff>
      <xdr:row>55</xdr:row>
      <xdr:rowOff>5628</xdr:rowOff>
    </xdr:to>
    <xdr:sp macro="" textlink="">
      <xdr:nvSpPr>
        <xdr:cNvPr id="823" name="Jastrzębie-Zdrój "/>
        <xdr:cNvSpPr>
          <a:spLocks/>
        </xdr:cNvSpPr>
      </xdr:nvSpPr>
      <xdr:spPr bwMode="auto">
        <a:xfrm>
          <a:off x="231607" y="6012734"/>
          <a:ext cx="287197" cy="279394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017" h="11673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9299" y="1084"/>
                <a:pt x="9041" y="3077"/>
              </a:cubicBezTo>
              <a:cubicBezTo>
                <a:pt x="9786" y="4510"/>
                <a:pt x="13925" y="5839"/>
                <a:pt x="12836" y="7762"/>
              </a:cubicBezTo>
              <a:cubicBezTo>
                <a:pt x="11376" y="8706"/>
                <a:pt x="7637" y="9441"/>
                <a:pt x="6034" y="10000"/>
              </a:cubicBezTo>
              <a:cubicBezTo>
                <a:pt x="5718" y="9930"/>
                <a:pt x="5088" y="11773"/>
                <a:pt x="4774" y="11669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0</xdr:col>
      <xdr:colOff>0</xdr:colOff>
      <xdr:row>24</xdr:row>
      <xdr:rowOff>102974</xdr:rowOff>
    </xdr:from>
    <xdr:to>
      <xdr:col>3</xdr:col>
      <xdr:colOff>64358</xdr:colOff>
      <xdr:row>34</xdr:row>
      <xdr:rowOff>102974</xdr:rowOff>
    </xdr:to>
    <xdr:sp macro="[0]!CalyPowiat" textlink="">
      <xdr:nvSpPr>
        <xdr:cNvPr id="1617" name="Powiat"/>
        <xdr:cNvSpPr txBox="1"/>
      </xdr:nvSpPr>
      <xdr:spPr>
        <a:xfrm>
          <a:off x="0" y="2883244"/>
          <a:ext cx="411892" cy="1158446"/>
        </a:xfrm>
        <a:prstGeom prst="rect">
          <a:avLst/>
        </a:prstGeom>
        <a:solidFill>
          <a:srgbClr val="0070C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63500">
            <a:schemeClr val="bg1"/>
          </a:glow>
          <a:outerShdw blurRad="44450" dist="27940" dir="5400000" algn="ctr">
            <a:srgbClr val="000000">
              <a:alpha val="32000"/>
            </a:srgbClr>
          </a:outerShdw>
        </a:effectLst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l-PL" sz="1400" b="1">
              <a:solidFill>
                <a:schemeClr val="bg1"/>
              </a:solidFill>
            </a:rPr>
            <a:t>Powiaty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25743</xdr:colOff>
      <xdr:row>12</xdr:row>
      <xdr:rowOff>90103</xdr:rowOff>
    </xdr:from>
    <xdr:to>
      <xdr:col>3</xdr:col>
      <xdr:colOff>90101</xdr:colOff>
      <xdr:row>23</xdr:row>
      <xdr:rowOff>64358</xdr:rowOff>
    </xdr:to>
    <xdr:sp macro="[0]!CaleWoj" textlink="">
      <xdr:nvSpPr>
        <xdr:cNvPr id="1618" name="Woj"/>
        <xdr:cNvSpPr txBox="1"/>
      </xdr:nvSpPr>
      <xdr:spPr>
        <a:xfrm>
          <a:off x="25743" y="1480238"/>
          <a:ext cx="411892" cy="1248546"/>
        </a:xfrm>
        <a:prstGeom prst="rect">
          <a:avLst/>
        </a:prstGeom>
        <a:solidFill>
          <a:srgbClr val="0070C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l-PL" sz="1400" b="1">
              <a:solidFill>
                <a:schemeClr val="bg1"/>
              </a:solidFill>
            </a:rPr>
            <a:t>Województwa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38615</xdr:rowOff>
    </xdr:from>
    <xdr:to>
      <xdr:col>3</xdr:col>
      <xdr:colOff>64358</xdr:colOff>
      <xdr:row>11</xdr:row>
      <xdr:rowOff>102973</xdr:rowOff>
    </xdr:to>
    <xdr:sp macro="[0]!CalyKraj" textlink="">
      <xdr:nvSpPr>
        <xdr:cNvPr id="1619" name="Kraj"/>
        <xdr:cNvSpPr txBox="1"/>
      </xdr:nvSpPr>
      <xdr:spPr>
        <a:xfrm>
          <a:off x="0" y="261277"/>
          <a:ext cx="398352" cy="1066339"/>
        </a:xfrm>
        <a:prstGeom prst="rect">
          <a:avLst/>
        </a:prstGeom>
        <a:solidFill>
          <a:srgbClr val="0070C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l-PL" sz="1400" b="1">
              <a:solidFill>
                <a:schemeClr val="bg1"/>
              </a:solidFill>
            </a:rPr>
            <a:t>Cały kraj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55</xdr:col>
      <xdr:colOff>16986</xdr:colOff>
      <xdr:row>25</xdr:row>
      <xdr:rowOff>16816</xdr:rowOff>
    </xdr:from>
    <xdr:to>
      <xdr:col>60</xdr:col>
      <xdr:colOff>39169</xdr:colOff>
      <xdr:row>30</xdr:row>
      <xdr:rowOff>66408</xdr:rowOff>
    </xdr:to>
    <xdr:sp macro="" textlink="">
      <xdr:nvSpPr>
        <xdr:cNvPr id="559" name="bialski"/>
        <xdr:cNvSpPr>
          <a:spLocks/>
        </xdr:cNvSpPr>
      </xdr:nvSpPr>
      <xdr:spPr bwMode="auto">
        <a:xfrm>
          <a:off x="6303486" y="2874316"/>
          <a:ext cx="593683" cy="621092"/>
        </a:xfrm>
        <a:custGeom>
          <a:avLst/>
          <a:gdLst>
            <a:gd name="T0" fmla="*/ 1098 w 2388"/>
            <a:gd name="T1" fmla="*/ 0 h 2170"/>
            <a:gd name="T2" fmla="*/ 1256 w 2388"/>
            <a:gd name="T3" fmla="*/ 15 h 2170"/>
            <a:gd name="T4" fmla="*/ 1325 w 2388"/>
            <a:gd name="T5" fmla="*/ 212 h 2170"/>
            <a:gd name="T6" fmla="*/ 1777 w 2388"/>
            <a:gd name="T7" fmla="*/ 360 h 2170"/>
            <a:gd name="T8" fmla="*/ 1905 w 2388"/>
            <a:gd name="T9" fmla="*/ 349 h 2170"/>
            <a:gd name="T10" fmla="*/ 2097 w 2388"/>
            <a:gd name="T11" fmla="*/ 576 h 2170"/>
            <a:gd name="T12" fmla="*/ 2177 w 2388"/>
            <a:gd name="T13" fmla="*/ 555 h 2170"/>
            <a:gd name="T14" fmla="*/ 2305 w 2388"/>
            <a:gd name="T15" fmla="*/ 676 h 2170"/>
            <a:gd name="T16" fmla="*/ 2388 w 2388"/>
            <a:gd name="T17" fmla="*/ 957 h 2170"/>
            <a:gd name="T18" fmla="*/ 2249 w 2388"/>
            <a:gd name="T19" fmla="*/ 1268 h 2170"/>
            <a:gd name="T20" fmla="*/ 2281 w 2388"/>
            <a:gd name="T21" fmla="*/ 1363 h 2170"/>
            <a:gd name="T22" fmla="*/ 2251 w 2388"/>
            <a:gd name="T23" fmla="*/ 1545 h 2170"/>
            <a:gd name="T24" fmla="*/ 2329 w 2388"/>
            <a:gd name="T25" fmla="*/ 1719 h 2170"/>
            <a:gd name="T26" fmla="*/ 2091 w 2388"/>
            <a:gd name="T27" fmla="*/ 1900 h 2170"/>
            <a:gd name="T28" fmla="*/ 1923 w 2388"/>
            <a:gd name="T29" fmla="*/ 1764 h 2170"/>
            <a:gd name="T30" fmla="*/ 1912 w 2388"/>
            <a:gd name="T31" fmla="*/ 1911 h 2170"/>
            <a:gd name="T32" fmla="*/ 1841 w 2388"/>
            <a:gd name="T33" fmla="*/ 1945 h 2170"/>
            <a:gd name="T34" fmla="*/ 1699 w 2388"/>
            <a:gd name="T35" fmla="*/ 2170 h 2170"/>
            <a:gd name="T36" fmla="*/ 1638 w 2388"/>
            <a:gd name="T37" fmla="*/ 2169 h 2170"/>
            <a:gd name="T38" fmla="*/ 1280 w 2388"/>
            <a:gd name="T39" fmla="*/ 2064 h 2170"/>
            <a:gd name="T40" fmla="*/ 1026 w 2388"/>
            <a:gd name="T41" fmla="*/ 1912 h 2170"/>
            <a:gd name="T42" fmla="*/ 972 w 2388"/>
            <a:gd name="T43" fmla="*/ 1848 h 2170"/>
            <a:gd name="T44" fmla="*/ 1048 w 2388"/>
            <a:gd name="T45" fmla="*/ 1502 h 2170"/>
            <a:gd name="T46" fmla="*/ 912 w 2388"/>
            <a:gd name="T47" fmla="*/ 1397 h 2170"/>
            <a:gd name="T48" fmla="*/ 665 w 2388"/>
            <a:gd name="T49" fmla="*/ 1552 h 2170"/>
            <a:gd name="T50" fmla="*/ 392 w 2388"/>
            <a:gd name="T51" fmla="*/ 1570 h 2170"/>
            <a:gd name="T52" fmla="*/ 315 w 2388"/>
            <a:gd name="T53" fmla="*/ 1774 h 2170"/>
            <a:gd name="T54" fmla="*/ 411 w 2388"/>
            <a:gd name="T55" fmla="*/ 1396 h 2170"/>
            <a:gd name="T56" fmla="*/ 382 w 2388"/>
            <a:gd name="T57" fmla="*/ 1367 h 2170"/>
            <a:gd name="T58" fmla="*/ 278 w 2388"/>
            <a:gd name="T59" fmla="*/ 1281 h 2170"/>
            <a:gd name="T60" fmla="*/ 82 w 2388"/>
            <a:gd name="T61" fmla="*/ 1318 h 2170"/>
            <a:gd name="T62" fmla="*/ 52 w 2388"/>
            <a:gd name="T63" fmla="*/ 1211 h 2170"/>
            <a:gd name="T64" fmla="*/ 24 w 2388"/>
            <a:gd name="T65" fmla="*/ 1114 h 2170"/>
            <a:gd name="T66" fmla="*/ 0 w 2388"/>
            <a:gd name="T67" fmla="*/ 1033 h 2170"/>
            <a:gd name="T68" fmla="*/ 109 w 2388"/>
            <a:gd name="T69" fmla="*/ 909 h 2170"/>
            <a:gd name="T70" fmla="*/ 69 w 2388"/>
            <a:gd name="T71" fmla="*/ 722 h 2170"/>
            <a:gd name="T72" fmla="*/ 137 w 2388"/>
            <a:gd name="T73" fmla="*/ 695 h 2170"/>
            <a:gd name="T74" fmla="*/ 360 w 2388"/>
            <a:gd name="T75" fmla="*/ 829 h 2170"/>
            <a:gd name="T76" fmla="*/ 434 w 2388"/>
            <a:gd name="T77" fmla="*/ 793 h 2170"/>
            <a:gd name="T78" fmla="*/ 632 w 2388"/>
            <a:gd name="T79" fmla="*/ 850 h 2170"/>
            <a:gd name="T80" fmla="*/ 632 w 2388"/>
            <a:gd name="T81" fmla="*/ 676 h 2170"/>
            <a:gd name="T82" fmla="*/ 784 w 2388"/>
            <a:gd name="T83" fmla="*/ 651 h 2170"/>
            <a:gd name="T84" fmla="*/ 707 w 2388"/>
            <a:gd name="T85" fmla="*/ 529 h 2170"/>
            <a:gd name="T86" fmla="*/ 835 w 2388"/>
            <a:gd name="T87" fmla="*/ 416 h 2170"/>
            <a:gd name="T88" fmla="*/ 997 w 2388"/>
            <a:gd name="T89" fmla="*/ 417 h 2170"/>
            <a:gd name="T90" fmla="*/ 908 w 2388"/>
            <a:gd name="T91" fmla="*/ 245 h 2170"/>
            <a:gd name="T92" fmla="*/ 1098 w 2388"/>
            <a:gd name="T93" fmla="*/ 0 h 21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2388" h="2170">
              <a:moveTo>
                <a:pt x="1098" y="0"/>
              </a:moveTo>
              <a:cubicBezTo>
                <a:pt x="1150" y="5"/>
                <a:pt x="1203" y="10"/>
                <a:pt x="1256" y="15"/>
              </a:cubicBezTo>
              <a:cubicBezTo>
                <a:pt x="1271" y="80"/>
                <a:pt x="1251" y="176"/>
                <a:pt x="1325" y="212"/>
              </a:cubicBezTo>
              <a:cubicBezTo>
                <a:pt x="1475" y="267"/>
                <a:pt x="1663" y="224"/>
                <a:pt x="1777" y="360"/>
              </a:cubicBezTo>
              <a:cubicBezTo>
                <a:pt x="1820" y="356"/>
                <a:pt x="1862" y="353"/>
                <a:pt x="1905" y="349"/>
              </a:cubicBezTo>
              <a:cubicBezTo>
                <a:pt x="1960" y="432"/>
                <a:pt x="2027" y="505"/>
                <a:pt x="2097" y="576"/>
              </a:cubicBezTo>
              <a:cubicBezTo>
                <a:pt x="2117" y="571"/>
                <a:pt x="2157" y="560"/>
                <a:pt x="2177" y="555"/>
              </a:cubicBezTo>
              <a:cubicBezTo>
                <a:pt x="2220" y="595"/>
                <a:pt x="2263" y="636"/>
                <a:pt x="2305" y="676"/>
              </a:cubicBezTo>
              <a:cubicBezTo>
                <a:pt x="2324" y="772"/>
                <a:pt x="2349" y="867"/>
                <a:pt x="2388" y="957"/>
              </a:cubicBezTo>
              <a:cubicBezTo>
                <a:pt x="2343" y="1061"/>
                <a:pt x="2295" y="1164"/>
                <a:pt x="2249" y="1268"/>
              </a:cubicBezTo>
              <a:cubicBezTo>
                <a:pt x="2259" y="1299"/>
                <a:pt x="2270" y="1331"/>
                <a:pt x="2281" y="1363"/>
              </a:cubicBezTo>
              <a:cubicBezTo>
                <a:pt x="2269" y="1423"/>
                <a:pt x="2238" y="1483"/>
                <a:pt x="2251" y="1545"/>
              </a:cubicBezTo>
              <a:cubicBezTo>
                <a:pt x="2275" y="1604"/>
                <a:pt x="2309" y="1658"/>
                <a:pt x="2329" y="1719"/>
              </a:cubicBezTo>
              <a:cubicBezTo>
                <a:pt x="2270" y="1802"/>
                <a:pt x="2176" y="1848"/>
                <a:pt x="2091" y="1900"/>
              </a:cubicBezTo>
              <a:cubicBezTo>
                <a:pt x="2061" y="1827"/>
                <a:pt x="1995" y="1786"/>
                <a:pt x="1923" y="1764"/>
              </a:cubicBezTo>
              <a:cubicBezTo>
                <a:pt x="1919" y="1813"/>
                <a:pt x="1915" y="1862"/>
                <a:pt x="1912" y="1911"/>
              </a:cubicBezTo>
              <a:cubicBezTo>
                <a:pt x="1894" y="1919"/>
                <a:pt x="1859" y="1936"/>
                <a:pt x="1841" y="1945"/>
              </a:cubicBezTo>
              <a:cubicBezTo>
                <a:pt x="1820" y="2035"/>
                <a:pt x="1769" y="2112"/>
                <a:pt x="1699" y="2170"/>
              </a:cubicBezTo>
              <a:lnTo>
                <a:pt x="1638" y="2169"/>
              </a:lnTo>
              <a:cubicBezTo>
                <a:pt x="1554" y="2061"/>
                <a:pt x="1408" y="2007"/>
                <a:pt x="1280" y="2064"/>
              </a:cubicBezTo>
              <a:cubicBezTo>
                <a:pt x="1238" y="1956"/>
                <a:pt x="1142" y="1894"/>
                <a:pt x="1026" y="1912"/>
              </a:cubicBezTo>
              <a:cubicBezTo>
                <a:pt x="1013" y="1896"/>
                <a:pt x="985" y="1864"/>
                <a:pt x="972" y="1848"/>
              </a:cubicBezTo>
              <a:cubicBezTo>
                <a:pt x="981" y="1730"/>
                <a:pt x="1002" y="1612"/>
                <a:pt x="1048" y="1502"/>
              </a:cubicBezTo>
              <a:cubicBezTo>
                <a:pt x="1008" y="1462"/>
                <a:pt x="980" y="1386"/>
                <a:pt x="912" y="1397"/>
              </a:cubicBezTo>
              <a:cubicBezTo>
                <a:pt x="800" y="1385"/>
                <a:pt x="735" y="1485"/>
                <a:pt x="665" y="1552"/>
              </a:cubicBezTo>
              <a:cubicBezTo>
                <a:pt x="573" y="1546"/>
                <a:pt x="481" y="1549"/>
                <a:pt x="392" y="1570"/>
              </a:cubicBezTo>
              <a:cubicBezTo>
                <a:pt x="376" y="1641"/>
                <a:pt x="356" y="1713"/>
                <a:pt x="315" y="1774"/>
              </a:cubicBezTo>
              <a:cubicBezTo>
                <a:pt x="261" y="1637"/>
                <a:pt x="365" y="1517"/>
                <a:pt x="411" y="1396"/>
              </a:cubicBezTo>
              <a:cubicBezTo>
                <a:pt x="404" y="1388"/>
                <a:pt x="390" y="1374"/>
                <a:pt x="382" y="1367"/>
              </a:cubicBezTo>
              <a:cubicBezTo>
                <a:pt x="348" y="1337"/>
                <a:pt x="313" y="1309"/>
                <a:pt x="278" y="1281"/>
              </a:cubicBezTo>
              <a:cubicBezTo>
                <a:pt x="212" y="1294"/>
                <a:pt x="147" y="1306"/>
                <a:pt x="82" y="1318"/>
              </a:cubicBezTo>
              <a:cubicBezTo>
                <a:pt x="71" y="1283"/>
                <a:pt x="61" y="1247"/>
                <a:pt x="52" y="1211"/>
              </a:cubicBezTo>
              <a:cubicBezTo>
                <a:pt x="42" y="1178"/>
                <a:pt x="33" y="1146"/>
                <a:pt x="24" y="1114"/>
              </a:cubicBezTo>
              <a:cubicBezTo>
                <a:pt x="18" y="1094"/>
                <a:pt x="6" y="1053"/>
                <a:pt x="0" y="1033"/>
              </a:cubicBezTo>
              <a:cubicBezTo>
                <a:pt x="38" y="993"/>
                <a:pt x="80" y="956"/>
                <a:pt x="109" y="909"/>
              </a:cubicBezTo>
              <a:cubicBezTo>
                <a:pt x="104" y="845"/>
                <a:pt x="86" y="783"/>
                <a:pt x="69" y="722"/>
              </a:cubicBezTo>
              <a:cubicBezTo>
                <a:pt x="86" y="715"/>
                <a:pt x="120" y="702"/>
                <a:pt x="137" y="695"/>
              </a:cubicBezTo>
              <a:cubicBezTo>
                <a:pt x="217" y="730"/>
                <a:pt x="292" y="774"/>
                <a:pt x="360" y="829"/>
              </a:cubicBezTo>
              <a:cubicBezTo>
                <a:pt x="384" y="817"/>
                <a:pt x="409" y="805"/>
                <a:pt x="434" y="793"/>
              </a:cubicBezTo>
              <a:cubicBezTo>
                <a:pt x="498" y="819"/>
                <a:pt x="564" y="837"/>
                <a:pt x="632" y="850"/>
              </a:cubicBezTo>
              <a:cubicBezTo>
                <a:pt x="633" y="793"/>
                <a:pt x="614" y="732"/>
                <a:pt x="632" y="676"/>
              </a:cubicBezTo>
              <a:cubicBezTo>
                <a:pt x="682" y="666"/>
                <a:pt x="732" y="658"/>
                <a:pt x="784" y="651"/>
              </a:cubicBezTo>
              <a:cubicBezTo>
                <a:pt x="758" y="610"/>
                <a:pt x="732" y="569"/>
                <a:pt x="707" y="529"/>
              </a:cubicBezTo>
              <a:cubicBezTo>
                <a:pt x="749" y="491"/>
                <a:pt x="792" y="454"/>
                <a:pt x="835" y="416"/>
              </a:cubicBezTo>
              <a:cubicBezTo>
                <a:pt x="889" y="416"/>
                <a:pt x="943" y="416"/>
                <a:pt x="997" y="417"/>
              </a:cubicBezTo>
              <a:cubicBezTo>
                <a:pt x="966" y="362"/>
                <a:pt x="907" y="313"/>
                <a:pt x="908" y="245"/>
              </a:cubicBezTo>
              <a:cubicBezTo>
                <a:pt x="975" y="166"/>
                <a:pt x="1046" y="91"/>
                <a:pt x="1098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58</xdr:col>
      <xdr:colOff>0</xdr:colOff>
      <xdr:row>27</xdr:row>
      <xdr:rowOff>53641</xdr:rowOff>
    </xdr:from>
    <xdr:to>
      <xdr:col>58</xdr:col>
      <xdr:colOff>82880</xdr:colOff>
      <xdr:row>28</xdr:row>
      <xdr:rowOff>61850</xdr:rowOff>
    </xdr:to>
    <xdr:sp macro="" textlink="">
      <xdr:nvSpPr>
        <xdr:cNvPr id="579" name="Biała Podlaska"/>
        <xdr:cNvSpPr>
          <a:spLocks/>
        </xdr:cNvSpPr>
      </xdr:nvSpPr>
      <xdr:spPr bwMode="auto">
        <a:xfrm>
          <a:off x="6629400" y="3139741"/>
          <a:ext cx="82880" cy="122509"/>
        </a:xfrm>
        <a:custGeom>
          <a:avLst/>
          <a:gdLst>
            <a:gd name="T0" fmla="*/ 1 w 331"/>
            <a:gd name="T1" fmla="*/ 222 h 255"/>
            <a:gd name="T2" fmla="*/ 91 w 331"/>
            <a:gd name="T3" fmla="*/ 0 h 255"/>
            <a:gd name="T4" fmla="*/ 316 w 331"/>
            <a:gd name="T5" fmla="*/ 16 h 255"/>
            <a:gd name="T6" fmla="*/ 286 w 331"/>
            <a:gd name="T7" fmla="*/ 179 h 255"/>
            <a:gd name="T8" fmla="*/ 1 w 331"/>
            <a:gd name="T9" fmla="*/ 222 h 25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31" h="255">
              <a:moveTo>
                <a:pt x="1" y="222"/>
              </a:moveTo>
              <a:cubicBezTo>
                <a:pt x="1" y="136"/>
                <a:pt x="0" y="42"/>
                <a:pt x="91" y="0"/>
              </a:cubicBezTo>
              <a:cubicBezTo>
                <a:pt x="165" y="7"/>
                <a:pt x="240" y="12"/>
                <a:pt x="316" y="16"/>
              </a:cubicBezTo>
              <a:cubicBezTo>
                <a:pt x="313" y="71"/>
                <a:pt x="331" y="135"/>
                <a:pt x="286" y="179"/>
              </a:cubicBezTo>
              <a:cubicBezTo>
                <a:pt x="212" y="255"/>
                <a:pt x="95" y="250"/>
                <a:pt x="1" y="222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51</xdr:col>
      <xdr:colOff>54747</xdr:colOff>
      <xdr:row>27</xdr:row>
      <xdr:rowOff>36393</xdr:rowOff>
    </xdr:from>
    <xdr:to>
      <xdr:col>55</xdr:col>
      <xdr:colOff>81353</xdr:colOff>
      <xdr:row>31</xdr:row>
      <xdr:rowOff>28213</xdr:rowOff>
    </xdr:to>
    <xdr:sp macro="" textlink="">
      <xdr:nvSpPr>
        <xdr:cNvPr id="580" name="łukowski"/>
        <xdr:cNvSpPr>
          <a:spLocks/>
        </xdr:cNvSpPr>
      </xdr:nvSpPr>
      <xdr:spPr bwMode="auto">
        <a:xfrm>
          <a:off x="5884047" y="3122493"/>
          <a:ext cx="483806" cy="449020"/>
        </a:xfrm>
        <a:custGeom>
          <a:avLst/>
          <a:gdLst>
            <a:gd name="T0" fmla="*/ 1383 w 1752"/>
            <a:gd name="T1" fmla="*/ 0 h 1542"/>
            <a:gd name="T2" fmla="*/ 1724 w 1752"/>
            <a:gd name="T3" fmla="*/ 238 h 1542"/>
            <a:gd name="T4" fmla="*/ 1752 w 1752"/>
            <a:gd name="T5" fmla="*/ 335 h 1542"/>
            <a:gd name="T6" fmla="*/ 1589 w 1752"/>
            <a:gd name="T7" fmla="*/ 339 h 1542"/>
            <a:gd name="T8" fmla="*/ 1584 w 1752"/>
            <a:gd name="T9" fmla="*/ 604 h 1542"/>
            <a:gd name="T10" fmla="*/ 1411 w 1752"/>
            <a:gd name="T11" fmla="*/ 670 h 1542"/>
            <a:gd name="T12" fmla="*/ 1364 w 1752"/>
            <a:gd name="T13" fmla="*/ 764 h 1542"/>
            <a:gd name="T14" fmla="*/ 1106 w 1752"/>
            <a:gd name="T15" fmla="*/ 702 h 1542"/>
            <a:gd name="T16" fmla="*/ 1122 w 1752"/>
            <a:gd name="T17" fmla="*/ 942 h 1542"/>
            <a:gd name="T18" fmla="*/ 1257 w 1752"/>
            <a:gd name="T19" fmla="*/ 1056 h 1542"/>
            <a:gd name="T20" fmla="*/ 1281 w 1752"/>
            <a:gd name="T21" fmla="*/ 1094 h 1542"/>
            <a:gd name="T22" fmla="*/ 1138 w 1752"/>
            <a:gd name="T23" fmla="*/ 1478 h 1542"/>
            <a:gd name="T24" fmla="*/ 1023 w 1752"/>
            <a:gd name="T25" fmla="*/ 1439 h 1542"/>
            <a:gd name="T26" fmla="*/ 978 w 1752"/>
            <a:gd name="T27" fmla="*/ 1542 h 1542"/>
            <a:gd name="T28" fmla="*/ 742 w 1752"/>
            <a:gd name="T29" fmla="*/ 1443 h 1542"/>
            <a:gd name="T30" fmla="*/ 638 w 1752"/>
            <a:gd name="T31" fmla="*/ 1323 h 1542"/>
            <a:gd name="T32" fmla="*/ 461 w 1752"/>
            <a:gd name="T33" fmla="*/ 1274 h 1542"/>
            <a:gd name="T34" fmla="*/ 479 w 1752"/>
            <a:gd name="T35" fmla="*/ 1022 h 1542"/>
            <a:gd name="T36" fmla="*/ 354 w 1752"/>
            <a:gd name="T37" fmla="*/ 1068 h 1542"/>
            <a:gd name="T38" fmla="*/ 251 w 1752"/>
            <a:gd name="T39" fmla="*/ 1029 h 1542"/>
            <a:gd name="T40" fmla="*/ 180 w 1752"/>
            <a:gd name="T41" fmla="*/ 872 h 1542"/>
            <a:gd name="T42" fmla="*/ 59 w 1752"/>
            <a:gd name="T43" fmla="*/ 838 h 1542"/>
            <a:gd name="T44" fmla="*/ 111 w 1752"/>
            <a:gd name="T45" fmla="*/ 670 h 1542"/>
            <a:gd name="T46" fmla="*/ 56 w 1752"/>
            <a:gd name="T47" fmla="*/ 359 h 1542"/>
            <a:gd name="T48" fmla="*/ 351 w 1752"/>
            <a:gd name="T49" fmla="*/ 232 h 1542"/>
            <a:gd name="T50" fmla="*/ 648 w 1752"/>
            <a:gd name="T51" fmla="*/ 204 h 1542"/>
            <a:gd name="T52" fmla="*/ 864 w 1752"/>
            <a:gd name="T53" fmla="*/ 234 h 1542"/>
            <a:gd name="T54" fmla="*/ 973 w 1752"/>
            <a:gd name="T55" fmla="*/ 143 h 1542"/>
            <a:gd name="T56" fmla="*/ 1007 w 1752"/>
            <a:gd name="T57" fmla="*/ 278 h 1542"/>
            <a:gd name="T58" fmla="*/ 1383 w 1752"/>
            <a:gd name="T59" fmla="*/ 0 h 15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752" h="1542">
              <a:moveTo>
                <a:pt x="1383" y="0"/>
              </a:moveTo>
              <a:cubicBezTo>
                <a:pt x="1511" y="54"/>
                <a:pt x="1644" y="118"/>
                <a:pt x="1724" y="238"/>
              </a:cubicBezTo>
              <a:cubicBezTo>
                <a:pt x="1733" y="270"/>
                <a:pt x="1742" y="302"/>
                <a:pt x="1752" y="335"/>
              </a:cubicBezTo>
              <a:cubicBezTo>
                <a:pt x="1697" y="336"/>
                <a:pt x="1643" y="337"/>
                <a:pt x="1589" y="339"/>
              </a:cubicBezTo>
              <a:cubicBezTo>
                <a:pt x="1527" y="419"/>
                <a:pt x="1567" y="517"/>
                <a:pt x="1584" y="604"/>
              </a:cubicBezTo>
              <a:cubicBezTo>
                <a:pt x="1526" y="627"/>
                <a:pt x="1468" y="649"/>
                <a:pt x="1411" y="670"/>
              </a:cubicBezTo>
              <a:cubicBezTo>
                <a:pt x="1395" y="701"/>
                <a:pt x="1379" y="733"/>
                <a:pt x="1364" y="764"/>
              </a:cubicBezTo>
              <a:cubicBezTo>
                <a:pt x="1278" y="741"/>
                <a:pt x="1192" y="720"/>
                <a:pt x="1106" y="702"/>
              </a:cubicBezTo>
              <a:cubicBezTo>
                <a:pt x="1111" y="782"/>
                <a:pt x="1117" y="862"/>
                <a:pt x="1122" y="942"/>
              </a:cubicBezTo>
              <a:cubicBezTo>
                <a:pt x="1167" y="979"/>
                <a:pt x="1212" y="1017"/>
                <a:pt x="1257" y="1056"/>
              </a:cubicBezTo>
              <a:lnTo>
                <a:pt x="1281" y="1094"/>
              </a:lnTo>
              <a:cubicBezTo>
                <a:pt x="1249" y="1227"/>
                <a:pt x="1201" y="1356"/>
                <a:pt x="1138" y="1478"/>
              </a:cubicBezTo>
              <a:cubicBezTo>
                <a:pt x="1099" y="1465"/>
                <a:pt x="1061" y="1452"/>
                <a:pt x="1023" y="1439"/>
              </a:cubicBezTo>
              <a:cubicBezTo>
                <a:pt x="1007" y="1473"/>
                <a:pt x="992" y="1508"/>
                <a:pt x="978" y="1542"/>
              </a:cubicBezTo>
              <a:cubicBezTo>
                <a:pt x="896" y="1519"/>
                <a:pt x="794" y="1520"/>
                <a:pt x="742" y="1443"/>
              </a:cubicBezTo>
              <a:cubicBezTo>
                <a:pt x="706" y="1403"/>
                <a:pt x="673" y="1363"/>
                <a:pt x="638" y="1323"/>
              </a:cubicBezTo>
              <a:cubicBezTo>
                <a:pt x="601" y="1258"/>
                <a:pt x="524" y="1276"/>
                <a:pt x="461" y="1274"/>
              </a:cubicBezTo>
              <a:cubicBezTo>
                <a:pt x="464" y="1190"/>
                <a:pt x="470" y="1106"/>
                <a:pt x="479" y="1022"/>
              </a:cubicBezTo>
              <a:cubicBezTo>
                <a:pt x="437" y="1038"/>
                <a:pt x="395" y="1053"/>
                <a:pt x="354" y="1068"/>
              </a:cubicBezTo>
              <a:cubicBezTo>
                <a:pt x="319" y="1055"/>
                <a:pt x="285" y="1042"/>
                <a:pt x="251" y="1029"/>
              </a:cubicBezTo>
              <a:cubicBezTo>
                <a:pt x="227" y="977"/>
                <a:pt x="203" y="924"/>
                <a:pt x="180" y="872"/>
              </a:cubicBezTo>
              <a:cubicBezTo>
                <a:pt x="139" y="861"/>
                <a:pt x="99" y="849"/>
                <a:pt x="59" y="838"/>
              </a:cubicBezTo>
              <a:cubicBezTo>
                <a:pt x="76" y="782"/>
                <a:pt x="94" y="726"/>
                <a:pt x="111" y="670"/>
              </a:cubicBezTo>
              <a:cubicBezTo>
                <a:pt x="68" y="572"/>
                <a:pt x="0" y="466"/>
                <a:pt x="56" y="359"/>
              </a:cubicBezTo>
              <a:cubicBezTo>
                <a:pt x="167" y="348"/>
                <a:pt x="252" y="273"/>
                <a:pt x="351" y="232"/>
              </a:cubicBezTo>
              <a:cubicBezTo>
                <a:pt x="454" y="263"/>
                <a:pt x="561" y="291"/>
                <a:pt x="648" y="204"/>
              </a:cubicBezTo>
              <a:cubicBezTo>
                <a:pt x="719" y="216"/>
                <a:pt x="791" y="240"/>
                <a:pt x="864" y="234"/>
              </a:cubicBezTo>
              <a:cubicBezTo>
                <a:pt x="902" y="207"/>
                <a:pt x="937" y="174"/>
                <a:pt x="973" y="143"/>
              </a:cubicBezTo>
              <a:cubicBezTo>
                <a:pt x="984" y="188"/>
                <a:pt x="995" y="233"/>
                <a:pt x="1007" y="278"/>
              </a:cubicBezTo>
              <a:cubicBezTo>
                <a:pt x="1146" y="204"/>
                <a:pt x="1324" y="167"/>
                <a:pt x="1383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19533</xdr:colOff>
      <xdr:row>28</xdr:row>
      <xdr:rowOff>8660</xdr:rowOff>
    </xdr:from>
    <xdr:to>
      <xdr:col>57</xdr:col>
      <xdr:colOff>31146</xdr:colOff>
      <xdr:row>31</xdr:row>
      <xdr:rowOff>53895</xdr:rowOff>
    </xdr:to>
    <xdr:sp macro="" textlink="">
      <xdr:nvSpPr>
        <xdr:cNvPr id="589" name="radzyński"/>
        <xdr:cNvSpPr>
          <a:spLocks/>
        </xdr:cNvSpPr>
      </xdr:nvSpPr>
      <xdr:spPr bwMode="auto">
        <a:xfrm>
          <a:off x="6191733" y="3209060"/>
          <a:ext cx="354513" cy="388135"/>
        </a:xfrm>
        <a:custGeom>
          <a:avLst/>
          <a:gdLst>
            <a:gd name="T0" fmla="*/ 437 w 1550"/>
            <a:gd name="T1" fmla="*/ 4 h 1341"/>
            <a:gd name="T2" fmla="*/ 600 w 1550"/>
            <a:gd name="T3" fmla="*/ 0 h 1341"/>
            <a:gd name="T4" fmla="*/ 630 w 1550"/>
            <a:gd name="T5" fmla="*/ 107 h 1341"/>
            <a:gd name="T6" fmla="*/ 826 w 1550"/>
            <a:gd name="T7" fmla="*/ 70 h 1341"/>
            <a:gd name="T8" fmla="*/ 930 w 1550"/>
            <a:gd name="T9" fmla="*/ 156 h 1341"/>
            <a:gd name="T10" fmla="*/ 802 w 1550"/>
            <a:gd name="T11" fmla="*/ 494 h 1341"/>
            <a:gd name="T12" fmla="*/ 863 w 1550"/>
            <a:gd name="T13" fmla="*/ 583 h 1341"/>
            <a:gd name="T14" fmla="*/ 974 w 1550"/>
            <a:gd name="T15" fmla="*/ 394 h 1341"/>
            <a:gd name="T16" fmla="*/ 1105 w 1550"/>
            <a:gd name="T17" fmla="*/ 362 h 1341"/>
            <a:gd name="T18" fmla="*/ 1183 w 1550"/>
            <a:gd name="T19" fmla="*/ 425 h 1341"/>
            <a:gd name="T20" fmla="*/ 1366 w 1550"/>
            <a:gd name="T21" fmla="*/ 235 h 1341"/>
            <a:gd name="T22" fmla="*/ 1491 w 1550"/>
            <a:gd name="T23" fmla="*/ 220 h 1341"/>
            <a:gd name="T24" fmla="*/ 1550 w 1550"/>
            <a:gd name="T25" fmla="*/ 302 h 1341"/>
            <a:gd name="T26" fmla="*/ 1483 w 1550"/>
            <a:gd name="T27" fmla="*/ 601 h 1341"/>
            <a:gd name="T28" fmla="*/ 1405 w 1550"/>
            <a:gd name="T29" fmla="*/ 666 h 1341"/>
            <a:gd name="T30" fmla="*/ 1387 w 1550"/>
            <a:gd name="T31" fmla="*/ 610 h 1341"/>
            <a:gd name="T32" fmla="*/ 1278 w 1550"/>
            <a:gd name="T33" fmla="*/ 640 h 1341"/>
            <a:gd name="T34" fmla="*/ 1243 w 1550"/>
            <a:gd name="T35" fmla="*/ 753 h 1341"/>
            <a:gd name="T36" fmla="*/ 1172 w 1550"/>
            <a:gd name="T37" fmla="*/ 791 h 1341"/>
            <a:gd name="T38" fmla="*/ 1027 w 1550"/>
            <a:gd name="T39" fmla="*/ 833 h 1341"/>
            <a:gd name="T40" fmla="*/ 961 w 1550"/>
            <a:gd name="T41" fmla="*/ 1001 h 1341"/>
            <a:gd name="T42" fmla="*/ 837 w 1550"/>
            <a:gd name="T43" fmla="*/ 1017 h 1341"/>
            <a:gd name="T44" fmla="*/ 712 w 1550"/>
            <a:gd name="T45" fmla="*/ 1232 h 1341"/>
            <a:gd name="T46" fmla="*/ 715 w 1550"/>
            <a:gd name="T47" fmla="*/ 1341 h 1341"/>
            <a:gd name="T48" fmla="*/ 491 w 1550"/>
            <a:gd name="T49" fmla="*/ 1128 h 1341"/>
            <a:gd name="T50" fmla="*/ 460 w 1550"/>
            <a:gd name="T51" fmla="*/ 1121 h 1341"/>
            <a:gd name="T52" fmla="*/ 454 w 1550"/>
            <a:gd name="T53" fmla="*/ 1120 h 1341"/>
            <a:gd name="T54" fmla="*/ 373 w 1550"/>
            <a:gd name="T55" fmla="*/ 1099 h 1341"/>
            <a:gd name="T56" fmla="*/ 115 w 1550"/>
            <a:gd name="T57" fmla="*/ 924 h 1341"/>
            <a:gd name="T58" fmla="*/ 168 w 1550"/>
            <a:gd name="T59" fmla="*/ 823 h 1341"/>
            <a:gd name="T60" fmla="*/ 129 w 1550"/>
            <a:gd name="T61" fmla="*/ 759 h 1341"/>
            <a:gd name="T62" fmla="*/ 105 w 1550"/>
            <a:gd name="T63" fmla="*/ 721 h 1341"/>
            <a:gd name="T64" fmla="*/ 27 w 1550"/>
            <a:gd name="T65" fmla="*/ 590 h 1341"/>
            <a:gd name="T66" fmla="*/ 0 w 1550"/>
            <a:gd name="T67" fmla="*/ 431 h 1341"/>
            <a:gd name="T68" fmla="*/ 108 w 1550"/>
            <a:gd name="T69" fmla="*/ 434 h 1341"/>
            <a:gd name="T70" fmla="*/ 222 w 1550"/>
            <a:gd name="T71" fmla="*/ 484 h 1341"/>
            <a:gd name="T72" fmla="*/ 281 w 1550"/>
            <a:gd name="T73" fmla="*/ 365 h 1341"/>
            <a:gd name="T74" fmla="*/ 480 w 1550"/>
            <a:gd name="T75" fmla="*/ 318 h 1341"/>
            <a:gd name="T76" fmla="*/ 437 w 1550"/>
            <a:gd name="T77" fmla="*/ 4 h 1341"/>
            <a:gd name="connsiteX0" fmla="*/ 2819 w 10000"/>
            <a:gd name="connsiteY0" fmla="*/ 30 h 10000"/>
            <a:gd name="connsiteX1" fmla="*/ 3871 w 10000"/>
            <a:gd name="connsiteY1" fmla="*/ 0 h 10000"/>
            <a:gd name="connsiteX2" fmla="*/ 4065 w 10000"/>
            <a:gd name="connsiteY2" fmla="*/ 798 h 10000"/>
            <a:gd name="connsiteX3" fmla="*/ 5329 w 10000"/>
            <a:gd name="connsiteY3" fmla="*/ 522 h 10000"/>
            <a:gd name="connsiteX4" fmla="*/ 6000 w 10000"/>
            <a:gd name="connsiteY4" fmla="*/ 1163 h 10000"/>
            <a:gd name="connsiteX5" fmla="*/ 5174 w 10000"/>
            <a:gd name="connsiteY5" fmla="*/ 3684 h 10000"/>
            <a:gd name="connsiteX6" fmla="*/ 5568 w 10000"/>
            <a:gd name="connsiteY6" fmla="*/ 4348 h 10000"/>
            <a:gd name="connsiteX7" fmla="*/ 6284 w 10000"/>
            <a:gd name="connsiteY7" fmla="*/ 2938 h 10000"/>
            <a:gd name="connsiteX8" fmla="*/ 7129 w 10000"/>
            <a:gd name="connsiteY8" fmla="*/ 2699 h 10000"/>
            <a:gd name="connsiteX9" fmla="*/ 7632 w 10000"/>
            <a:gd name="connsiteY9" fmla="*/ 3169 h 10000"/>
            <a:gd name="connsiteX10" fmla="*/ 8813 w 10000"/>
            <a:gd name="connsiteY10" fmla="*/ 1752 h 10000"/>
            <a:gd name="connsiteX11" fmla="*/ 9619 w 10000"/>
            <a:gd name="connsiteY11" fmla="*/ 1641 h 10000"/>
            <a:gd name="connsiteX12" fmla="*/ 10000 w 10000"/>
            <a:gd name="connsiteY12" fmla="*/ 2252 h 10000"/>
            <a:gd name="connsiteX13" fmla="*/ 9568 w 10000"/>
            <a:gd name="connsiteY13" fmla="*/ 4482 h 10000"/>
            <a:gd name="connsiteX14" fmla="*/ 9065 w 10000"/>
            <a:gd name="connsiteY14" fmla="*/ 4966 h 10000"/>
            <a:gd name="connsiteX15" fmla="*/ 8948 w 10000"/>
            <a:gd name="connsiteY15" fmla="*/ 4549 h 10000"/>
            <a:gd name="connsiteX16" fmla="*/ 8245 w 10000"/>
            <a:gd name="connsiteY16" fmla="*/ 4773 h 10000"/>
            <a:gd name="connsiteX17" fmla="*/ 8019 w 10000"/>
            <a:gd name="connsiteY17" fmla="*/ 5615 h 10000"/>
            <a:gd name="connsiteX18" fmla="*/ 7561 w 10000"/>
            <a:gd name="connsiteY18" fmla="*/ 5899 h 10000"/>
            <a:gd name="connsiteX19" fmla="*/ 6626 w 10000"/>
            <a:gd name="connsiteY19" fmla="*/ 6212 h 10000"/>
            <a:gd name="connsiteX20" fmla="*/ 6200 w 10000"/>
            <a:gd name="connsiteY20" fmla="*/ 7465 h 10000"/>
            <a:gd name="connsiteX21" fmla="*/ 5400 w 10000"/>
            <a:gd name="connsiteY21" fmla="*/ 7584 h 10000"/>
            <a:gd name="connsiteX22" fmla="*/ 4594 w 10000"/>
            <a:gd name="connsiteY22" fmla="*/ 9187 h 10000"/>
            <a:gd name="connsiteX23" fmla="*/ 4613 w 10000"/>
            <a:gd name="connsiteY23" fmla="*/ 10000 h 10000"/>
            <a:gd name="connsiteX24" fmla="*/ 3168 w 10000"/>
            <a:gd name="connsiteY24" fmla="*/ 8412 h 10000"/>
            <a:gd name="connsiteX25" fmla="*/ 2968 w 10000"/>
            <a:gd name="connsiteY25" fmla="*/ 8359 h 10000"/>
            <a:gd name="connsiteX26" fmla="*/ 2929 w 10000"/>
            <a:gd name="connsiteY26" fmla="*/ 8352 h 10000"/>
            <a:gd name="connsiteX27" fmla="*/ 1762 w 10000"/>
            <a:gd name="connsiteY27" fmla="*/ 8489 h 10000"/>
            <a:gd name="connsiteX28" fmla="*/ 742 w 10000"/>
            <a:gd name="connsiteY28" fmla="*/ 6890 h 10000"/>
            <a:gd name="connsiteX29" fmla="*/ 1084 w 10000"/>
            <a:gd name="connsiteY29" fmla="*/ 6137 h 10000"/>
            <a:gd name="connsiteX30" fmla="*/ 832 w 10000"/>
            <a:gd name="connsiteY30" fmla="*/ 5660 h 10000"/>
            <a:gd name="connsiteX31" fmla="*/ 677 w 10000"/>
            <a:gd name="connsiteY31" fmla="*/ 5377 h 10000"/>
            <a:gd name="connsiteX32" fmla="*/ 174 w 10000"/>
            <a:gd name="connsiteY32" fmla="*/ 4400 h 10000"/>
            <a:gd name="connsiteX33" fmla="*/ 0 w 10000"/>
            <a:gd name="connsiteY33" fmla="*/ 3214 h 10000"/>
            <a:gd name="connsiteX34" fmla="*/ 697 w 10000"/>
            <a:gd name="connsiteY34" fmla="*/ 3236 h 10000"/>
            <a:gd name="connsiteX35" fmla="*/ 1432 w 10000"/>
            <a:gd name="connsiteY35" fmla="*/ 3609 h 10000"/>
            <a:gd name="connsiteX36" fmla="*/ 1813 w 10000"/>
            <a:gd name="connsiteY36" fmla="*/ 2722 h 10000"/>
            <a:gd name="connsiteX37" fmla="*/ 3097 w 10000"/>
            <a:gd name="connsiteY37" fmla="*/ 2371 h 10000"/>
            <a:gd name="connsiteX38" fmla="*/ 2819 w 10000"/>
            <a:gd name="connsiteY38" fmla="*/ 3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2819" y="30"/>
              </a:moveTo>
              <a:cubicBezTo>
                <a:pt x="3168" y="15"/>
                <a:pt x="3516" y="7"/>
                <a:pt x="3871" y="0"/>
              </a:cubicBezTo>
              <a:cubicBezTo>
                <a:pt x="3929" y="268"/>
                <a:pt x="3994" y="537"/>
                <a:pt x="4065" y="798"/>
              </a:cubicBezTo>
              <a:lnTo>
                <a:pt x="5329" y="522"/>
              </a:lnTo>
              <a:cubicBezTo>
                <a:pt x="5555" y="731"/>
                <a:pt x="5781" y="940"/>
                <a:pt x="6000" y="1163"/>
              </a:cubicBezTo>
              <a:cubicBezTo>
                <a:pt x="5703" y="1984"/>
                <a:pt x="5258" y="2774"/>
                <a:pt x="5174" y="3684"/>
              </a:cubicBezTo>
              <a:cubicBezTo>
                <a:pt x="5277" y="3922"/>
                <a:pt x="5406" y="4146"/>
                <a:pt x="5568" y="4348"/>
              </a:cubicBezTo>
              <a:cubicBezTo>
                <a:pt x="6155" y="4273"/>
                <a:pt x="6077" y="3415"/>
                <a:pt x="6284" y="2938"/>
              </a:cubicBezTo>
              <a:lnTo>
                <a:pt x="7129" y="2699"/>
              </a:lnTo>
              <a:cubicBezTo>
                <a:pt x="7258" y="2811"/>
                <a:pt x="7503" y="3050"/>
                <a:pt x="7632" y="3169"/>
              </a:cubicBezTo>
              <a:cubicBezTo>
                <a:pt x="8032" y="2707"/>
                <a:pt x="8432" y="2237"/>
                <a:pt x="8813" y="1752"/>
              </a:cubicBezTo>
              <a:lnTo>
                <a:pt x="9619" y="1641"/>
              </a:lnTo>
              <a:cubicBezTo>
                <a:pt x="9742" y="1842"/>
                <a:pt x="9871" y="2051"/>
                <a:pt x="10000" y="2252"/>
              </a:cubicBezTo>
              <a:cubicBezTo>
                <a:pt x="9806" y="2983"/>
                <a:pt x="9677" y="3736"/>
                <a:pt x="9568" y="4482"/>
              </a:cubicBezTo>
              <a:cubicBezTo>
                <a:pt x="9394" y="4638"/>
                <a:pt x="9226" y="4802"/>
                <a:pt x="9065" y="4966"/>
              </a:cubicBezTo>
              <a:lnTo>
                <a:pt x="8948" y="4549"/>
              </a:lnTo>
              <a:cubicBezTo>
                <a:pt x="8865" y="4019"/>
                <a:pt x="8213" y="4333"/>
                <a:pt x="8245" y="4773"/>
              </a:cubicBezTo>
              <a:cubicBezTo>
                <a:pt x="8168" y="5056"/>
                <a:pt x="8097" y="5339"/>
                <a:pt x="8019" y="5615"/>
              </a:cubicBezTo>
              <a:cubicBezTo>
                <a:pt x="7910" y="5690"/>
                <a:pt x="7677" y="5831"/>
                <a:pt x="7561" y="5899"/>
              </a:cubicBezTo>
              <a:lnTo>
                <a:pt x="6626" y="6212"/>
              </a:lnTo>
              <a:cubicBezTo>
                <a:pt x="6490" y="6629"/>
                <a:pt x="6348" y="7047"/>
                <a:pt x="6200" y="7465"/>
              </a:cubicBezTo>
              <a:cubicBezTo>
                <a:pt x="5935" y="7502"/>
                <a:pt x="5665" y="7539"/>
                <a:pt x="5400" y="7584"/>
              </a:cubicBezTo>
              <a:cubicBezTo>
                <a:pt x="5226" y="8173"/>
                <a:pt x="5187" y="8949"/>
                <a:pt x="4594" y="9187"/>
              </a:cubicBezTo>
              <a:cubicBezTo>
                <a:pt x="4594" y="9389"/>
                <a:pt x="4606" y="9799"/>
                <a:pt x="4613" y="10000"/>
              </a:cubicBezTo>
              <a:cubicBezTo>
                <a:pt x="4142" y="9456"/>
                <a:pt x="3697" y="8874"/>
                <a:pt x="3168" y="8412"/>
              </a:cubicBezTo>
              <a:lnTo>
                <a:pt x="2968" y="8359"/>
              </a:lnTo>
              <a:cubicBezTo>
                <a:pt x="2955" y="8357"/>
                <a:pt x="2942" y="8354"/>
                <a:pt x="2929" y="8352"/>
              </a:cubicBezTo>
              <a:cubicBezTo>
                <a:pt x="2800" y="8315"/>
                <a:pt x="1891" y="8527"/>
                <a:pt x="1762" y="8489"/>
              </a:cubicBezTo>
              <a:cubicBezTo>
                <a:pt x="1279" y="7938"/>
                <a:pt x="1400" y="7129"/>
                <a:pt x="742" y="6890"/>
              </a:cubicBezTo>
              <a:cubicBezTo>
                <a:pt x="852" y="6637"/>
                <a:pt x="968" y="6391"/>
                <a:pt x="1084" y="6137"/>
              </a:cubicBezTo>
              <a:cubicBezTo>
                <a:pt x="1019" y="6018"/>
                <a:pt x="890" y="5779"/>
                <a:pt x="832" y="5660"/>
              </a:cubicBezTo>
              <a:cubicBezTo>
                <a:pt x="780" y="5566"/>
                <a:pt x="729" y="5471"/>
                <a:pt x="677" y="5377"/>
              </a:cubicBezTo>
              <a:cubicBezTo>
                <a:pt x="503" y="5048"/>
                <a:pt x="342" y="4728"/>
                <a:pt x="174" y="4400"/>
              </a:cubicBezTo>
              <a:cubicBezTo>
                <a:pt x="110" y="4004"/>
                <a:pt x="58" y="3609"/>
                <a:pt x="0" y="3214"/>
              </a:cubicBezTo>
              <a:lnTo>
                <a:pt x="697" y="3236"/>
              </a:lnTo>
              <a:cubicBezTo>
                <a:pt x="942" y="3363"/>
                <a:pt x="1181" y="3490"/>
                <a:pt x="1432" y="3609"/>
              </a:cubicBezTo>
              <a:cubicBezTo>
                <a:pt x="1568" y="3311"/>
                <a:pt x="1697" y="3020"/>
                <a:pt x="1813" y="2722"/>
              </a:cubicBezTo>
              <a:cubicBezTo>
                <a:pt x="2239" y="2588"/>
                <a:pt x="2665" y="2476"/>
                <a:pt x="3097" y="2371"/>
              </a:cubicBezTo>
              <a:cubicBezTo>
                <a:pt x="2948" y="1603"/>
                <a:pt x="2865" y="820"/>
                <a:pt x="2819" y="3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39624</xdr:colOff>
      <xdr:row>29</xdr:row>
      <xdr:rowOff>91292</xdr:rowOff>
    </xdr:from>
    <xdr:to>
      <xdr:col>61</xdr:col>
      <xdr:colOff>4227</xdr:colOff>
      <xdr:row>34</xdr:row>
      <xdr:rowOff>67747</xdr:rowOff>
    </xdr:to>
    <xdr:sp macro="" textlink="">
      <xdr:nvSpPr>
        <xdr:cNvPr id="600" name="włodawski"/>
        <xdr:cNvSpPr>
          <a:spLocks/>
        </xdr:cNvSpPr>
      </xdr:nvSpPr>
      <xdr:spPr bwMode="auto">
        <a:xfrm>
          <a:off x="6554724" y="3405992"/>
          <a:ext cx="421803" cy="547955"/>
        </a:xfrm>
        <a:custGeom>
          <a:avLst/>
          <a:gdLst>
            <a:gd name="T0" fmla="*/ 825 w 1553"/>
            <a:gd name="T1" fmla="*/ 0 h 1912"/>
            <a:gd name="T2" fmla="*/ 993 w 1553"/>
            <a:gd name="T3" fmla="*/ 136 h 1912"/>
            <a:gd name="T4" fmla="*/ 1052 w 1553"/>
            <a:gd name="T5" fmla="*/ 453 h 1912"/>
            <a:gd name="T6" fmla="*/ 1120 w 1553"/>
            <a:gd name="T7" fmla="*/ 716 h 1912"/>
            <a:gd name="T8" fmla="*/ 1174 w 1553"/>
            <a:gd name="T9" fmla="*/ 890 h 1912"/>
            <a:gd name="T10" fmla="*/ 1256 w 1553"/>
            <a:gd name="T11" fmla="*/ 912 h 1912"/>
            <a:gd name="T12" fmla="*/ 1310 w 1553"/>
            <a:gd name="T13" fmla="*/ 1020 h 1912"/>
            <a:gd name="T14" fmla="*/ 1380 w 1553"/>
            <a:gd name="T15" fmla="*/ 1175 h 1912"/>
            <a:gd name="T16" fmla="*/ 1496 w 1553"/>
            <a:gd name="T17" fmla="*/ 1328 h 1912"/>
            <a:gd name="T18" fmla="*/ 1407 w 1553"/>
            <a:gd name="T19" fmla="*/ 1765 h 1912"/>
            <a:gd name="T20" fmla="*/ 1553 w 1553"/>
            <a:gd name="T21" fmla="*/ 1835 h 1912"/>
            <a:gd name="T22" fmla="*/ 1389 w 1553"/>
            <a:gd name="T23" fmla="*/ 1888 h 1912"/>
            <a:gd name="T24" fmla="*/ 1298 w 1553"/>
            <a:gd name="T25" fmla="*/ 1912 h 1912"/>
            <a:gd name="T26" fmla="*/ 1058 w 1553"/>
            <a:gd name="T27" fmla="*/ 1695 h 1912"/>
            <a:gd name="T28" fmla="*/ 1000 w 1553"/>
            <a:gd name="T29" fmla="*/ 1530 h 1912"/>
            <a:gd name="T30" fmla="*/ 997 w 1553"/>
            <a:gd name="T31" fmla="*/ 1516 h 1912"/>
            <a:gd name="T32" fmla="*/ 548 w 1553"/>
            <a:gd name="T33" fmla="*/ 1594 h 1912"/>
            <a:gd name="T34" fmla="*/ 492 w 1553"/>
            <a:gd name="T35" fmla="*/ 1715 h 1912"/>
            <a:gd name="T36" fmla="*/ 200 w 1553"/>
            <a:gd name="T37" fmla="*/ 1583 h 1912"/>
            <a:gd name="T38" fmla="*/ 58 w 1553"/>
            <a:gd name="T39" fmla="*/ 1340 h 1912"/>
            <a:gd name="T40" fmla="*/ 314 w 1553"/>
            <a:gd name="T41" fmla="*/ 1238 h 1912"/>
            <a:gd name="T42" fmla="*/ 319 w 1553"/>
            <a:gd name="T43" fmla="*/ 1212 h 1912"/>
            <a:gd name="T44" fmla="*/ 347 w 1553"/>
            <a:gd name="T45" fmla="*/ 1019 h 1912"/>
            <a:gd name="T46" fmla="*/ 208 w 1553"/>
            <a:gd name="T47" fmla="*/ 883 h 1912"/>
            <a:gd name="T48" fmla="*/ 223 w 1553"/>
            <a:gd name="T49" fmla="*/ 815 h 1912"/>
            <a:gd name="T50" fmla="*/ 288 w 1553"/>
            <a:gd name="T51" fmla="*/ 720 h 1912"/>
            <a:gd name="T52" fmla="*/ 578 w 1553"/>
            <a:gd name="T53" fmla="*/ 578 h 1912"/>
            <a:gd name="T54" fmla="*/ 601 w 1553"/>
            <a:gd name="T55" fmla="*/ 406 h 1912"/>
            <a:gd name="T56" fmla="*/ 743 w 1553"/>
            <a:gd name="T57" fmla="*/ 181 h 1912"/>
            <a:gd name="T58" fmla="*/ 814 w 1553"/>
            <a:gd name="T59" fmla="*/ 147 h 1912"/>
            <a:gd name="T60" fmla="*/ 825 w 1553"/>
            <a:gd name="T61" fmla="*/ 0 h 1912"/>
            <a:gd name="connsiteX0" fmla="*/ 5055 w 9743"/>
            <a:gd name="connsiteY0" fmla="*/ 0 h 10000"/>
            <a:gd name="connsiteX1" fmla="*/ 6137 w 9743"/>
            <a:gd name="connsiteY1" fmla="*/ 711 h 10000"/>
            <a:gd name="connsiteX2" fmla="*/ 6517 w 9743"/>
            <a:gd name="connsiteY2" fmla="*/ 2369 h 10000"/>
            <a:gd name="connsiteX3" fmla="*/ 6955 w 9743"/>
            <a:gd name="connsiteY3" fmla="*/ 3745 h 10000"/>
            <a:gd name="connsiteX4" fmla="*/ 7303 w 9743"/>
            <a:gd name="connsiteY4" fmla="*/ 4655 h 10000"/>
            <a:gd name="connsiteX5" fmla="*/ 7831 w 9743"/>
            <a:gd name="connsiteY5" fmla="*/ 4770 h 10000"/>
            <a:gd name="connsiteX6" fmla="*/ 8178 w 9743"/>
            <a:gd name="connsiteY6" fmla="*/ 5335 h 10000"/>
            <a:gd name="connsiteX7" fmla="*/ 8629 w 9743"/>
            <a:gd name="connsiteY7" fmla="*/ 6145 h 10000"/>
            <a:gd name="connsiteX8" fmla="*/ 9376 w 9743"/>
            <a:gd name="connsiteY8" fmla="*/ 6946 h 10000"/>
            <a:gd name="connsiteX9" fmla="*/ 8803 w 9743"/>
            <a:gd name="connsiteY9" fmla="*/ 9231 h 10000"/>
            <a:gd name="connsiteX10" fmla="*/ 9743 w 9743"/>
            <a:gd name="connsiteY10" fmla="*/ 9597 h 10000"/>
            <a:gd name="connsiteX11" fmla="*/ 8687 w 9743"/>
            <a:gd name="connsiteY11" fmla="*/ 9874 h 10000"/>
            <a:gd name="connsiteX12" fmla="*/ 8101 w 9743"/>
            <a:gd name="connsiteY12" fmla="*/ 10000 h 10000"/>
            <a:gd name="connsiteX13" fmla="*/ 6556 w 9743"/>
            <a:gd name="connsiteY13" fmla="*/ 8865 h 10000"/>
            <a:gd name="connsiteX14" fmla="*/ 6182 w 9743"/>
            <a:gd name="connsiteY14" fmla="*/ 8002 h 10000"/>
            <a:gd name="connsiteX15" fmla="*/ 6163 w 9743"/>
            <a:gd name="connsiteY15" fmla="*/ 7929 h 10000"/>
            <a:gd name="connsiteX16" fmla="*/ 3272 w 9743"/>
            <a:gd name="connsiteY16" fmla="*/ 8337 h 10000"/>
            <a:gd name="connsiteX17" fmla="*/ 2911 w 9743"/>
            <a:gd name="connsiteY17" fmla="*/ 8970 h 10000"/>
            <a:gd name="connsiteX18" fmla="*/ 1031 w 9743"/>
            <a:gd name="connsiteY18" fmla="*/ 8279 h 10000"/>
            <a:gd name="connsiteX19" fmla="*/ 116 w 9743"/>
            <a:gd name="connsiteY19" fmla="*/ 7008 h 10000"/>
            <a:gd name="connsiteX20" fmla="*/ 1765 w 9743"/>
            <a:gd name="connsiteY20" fmla="*/ 6475 h 10000"/>
            <a:gd name="connsiteX21" fmla="*/ 739 w 9743"/>
            <a:gd name="connsiteY21" fmla="*/ 6130 h 10000"/>
            <a:gd name="connsiteX22" fmla="*/ 1977 w 9743"/>
            <a:gd name="connsiteY22" fmla="*/ 5329 h 10000"/>
            <a:gd name="connsiteX23" fmla="*/ 1082 w 9743"/>
            <a:gd name="connsiteY23" fmla="*/ 4618 h 10000"/>
            <a:gd name="connsiteX24" fmla="*/ 1179 w 9743"/>
            <a:gd name="connsiteY24" fmla="*/ 4263 h 10000"/>
            <a:gd name="connsiteX25" fmla="*/ 1597 w 9743"/>
            <a:gd name="connsiteY25" fmla="*/ 3766 h 10000"/>
            <a:gd name="connsiteX26" fmla="*/ 3465 w 9743"/>
            <a:gd name="connsiteY26" fmla="*/ 3023 h 10000"/>
            <a:gd name="connsiteX27" fmla="*/ 3613 w 9743"/>
            <a:gd name="connsiteY27" fmla="*/ 2123 h 10000"/>
            <a:gd name="connsiteX28" fmla="*/ 4527 w 9743"/>
            <a:gd name="connsiteY28" fmla="*/ 947 h 10000"/>
            <a:gd name="connsiteX29" fmla="*/ 4984 w 9743"/>
            <a:gd name="connsiteY29" fmla="*/ 769 h 10000"/>
            <a:gd name="connsiteX30" fmla="*/ 5055 w 9743"/>
            <a:gd name="connsiteY30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9743" h="10000">
              <a:moveTo>
                <a:pt x="5055" y="0"/>
              </a:moveTo>
              <a:cubicBezTo>
                <a:pt x="5519" y="115"/>
                <a:pt x="5944" y="329"/>
                <a:pt x="6137" y="711"/>
              </a:cubicBezTo>
              <a:cubicBezTo>
                <a:pt x="6362" y="1245"/>
                <a:pt x="6491" y="1799"/>
                <a:pt x="6517" y="2369"/>
              </a:cubicBezTo>
              <a:cubicBezTo>
                <a:pt x="6568" y="2840"/>
                <a:pt x="6433" y="3410"/>
                <a:pt x="6955" y="3745"/>
              </a:cubicBezTo>
              <a:cubicBezTo>
                <a:pt x="7154" y="4022"/>
                <a:pt x="7225" y="4346"/>
                <a:pt x="7303" y="4655"/>
              </a:cubicBezTo>
              <a:cubicBezTo>
                <a:pt x="7438" y="4686"/>
                <a:pt x="7702" y="4738"/>
                <a:pt x="7831" y="4770"/>
              </a:cubicBezTo>
              <a:lnTo>
                <a:pt x="8178" y="5335"/>
              </a:lnTo>
              <a:cubicBezTo>
                <a:pt x="8623" y="5502"/>
                <a:pt x="8867" y="5758"/>
                <a:pt x="8629" y="6145"/>
              </a:cubicBezTo>
              <a:cubicBezTo>
                <a:pt x="8880" y="6412"/>
                <a:pt x="9131" y="6674"/>
                <a:pt x="9376" y="6946"/>
              </a:cubicBezTo>
              <a:cubicBezTo>
                <a:pt x="9292" y="7735"/>
                <a:pt x="8307" y="8436"/>
                <a:pt x="8803" y="9231"/>
              </a:cubicBezTo>
              <a:cubicBezTo>
                <a:pt x="9125" y="9336"/>
                <a:pt x="9447" y="9446"/>
                <a:pt x="9743" y="9597"/>
              </a:cubicBezTo>
              <a:cubicBezTo>
                <a:pt x="9389" y="9691"/>
                <a:pt x="9041" y="9791"/>
                <a:pt x="8687" y="9874"/>
              </a:cubicBezTo>
              <a:cubicBezTo>
                <a:pt x="8545" y="9906"/>
                <a:pt x="8249" y="9969"/>
                <a:pt x="8101" y="10000"/>
              </a:cubicBezTo>
              <a:cubicBezTo>
                <a:pt x="7689" y="9540"/>
                <a:pt x="7180" y="9132"/>
                <a:pt x="6556" y="8865"/>
              </a:cubicBezTo>
              <a:cubicBezTo>
                <a:pt x="6420" y="8577"/>
                <a:pt x="6298" y="8290"/>
                <a:pt x="6182" y="8002"/>
              </a:cubicBezTo>
              <a:cubicBezTo>
                <a:pt x="6176" y="7986"/>
                <a:pt x="6169" y="7950"/>
                <a:pt x="6163" y="7929"/>
              </a:cubicBezTo>
              <a:cubicBezTo>
                <a:pt x="5326" y="8436"/>
                <a:pt x="4263" y="8478"/>
                <a:pt x="3272" y="8337"/>
              </a:cubicBezTo>
              <a:cubicBezTo>
                <a:pt x="3149" y="8546"/>
                <a:pt x="3027" y="8755"/>
                <a:pt x="2911" y="8970"/>
              </a:cubicBezTo>
              <a:cubicBezTo>
                <a:pt x="2351" y="8630"/>
                <a:pt x="1746" y="8326"/>
                <a:pt x="1031" y="8279"/>
              </a:cubicBezTo>
              <a:cubicBezTo>
                <a:pt x="335" y="8253"/>
                <a:pt x="-257" y="7526"/>
                <a:pt x="116" y="7008"/>
              </a:cubicBezTo>
              <a:cubicBezTo>
                <a:pt x="323" y="6417"/>
                <a:pt x="1179" y="6559"/>
                <a:pt x="1765" y="6475"/>
              </a:cubicBezTo>
              <a:cubicBezTo>
                <a:pt x="1776" y="6430"/>
                <a:pt x="728" y="6175"/>
                <a:pt x="739" y="6130"/>
              </a:cubicBezTo>
              <a:cubicBezTo>
                <a:pt x="797" y="5795"/>
                <a:pt x="2074" y="5664"/>
                <a:pt x="1977" y="5329"/>
              </a:cubicBezTo>
              <a:cubicBezTo>
                <a:pt x="1720" y="5058"/>
                <a:pt x="1391" y="4848"/>
                <a:pt x="1082" y="4618"/>
              </a:cubicBezTo>
              <a:cubicBezTo>
                <a:pt x="1108" y="4498"/>
                <a:pt x="1140" y="4378"/>
                <a:pt x="1179" y="4263"/>
              </a:cubicBezTo>
              <a:cubicBezTo>
                <a:pt x="1314" y="4095"/>
                <a:pt x="1456" y="3928"/>
                <a:pt x="1597" y="3766"/>
              </a:cubicBezTo>
              <a:cubicBezTo>
                <a:pt x="2248" y="3577"/>
                <a:pt x="2924" y="3389"/>
                <a:pt x="3465" y="3023"/>
              </a:cubicBezTo>
              <a:cubicBezTo>
                <a:pt x="3574" y="2735"/>
                <a:pt x="3568" y="2427"/>
                <a:pt x="3613" y="2123"/>
              </a:cubicBezTo>
              <a:cubicBezTo>
                <a:pt x="4064" y="1820"/>
                <a:pt x="4392" y="1417"/>
                <a:pt x="4527" y="947"/>
              </a:cubicBezTo>
              <a:cubicBezTo>
                <a:pt x="4643" y="900"/>
                <a:pt x="4869" y="811"/>
                <a:pt x="4984" y="769"/>
              </a:cubicBezTo>
              <a:cubicBezTo>
                <a:pt x="5004" y="513"/>
                <a:pt x="5030" y="256"/>
                <a:pt x="5055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76408</xdr:colOff>
      <xdr:row>29</xdr:row>
      <xdr:rowOff>81771</xdr:rowOff>
    </xdr:from>
    <xdr:to>
      <xdr:col>58</xdr:col>
      <xdr:colOff>68763</xdr:colOff>
      <xdr:row>33</xdr:row>
      <xdr:rowOff>20315</xdr:rowOff>
    </xdr:to>
    <xdr:sp macro="" textlink="">
      <xdr:nvSpPr>
        <xdr:cNvPr id="602" name="parczewski"/>
        <xdr:cNvSpPr>
          <a:spLocks/>
        </xdr:cNvSpPr>
      </xdr:nvSpPr>
      <xdr:spPr bwMode="auto">
        <a:xfrm>
          <a:off x="6362908" y="3396471"/>
          <a:ext cx="335255" cy="395744"/>
        </a:xfrm>
        <a:custGeom>
          <a:avLst/>
          <a:gdLst>
            <a:gd name="T0" fmla="*/ 527 w 1440"/>
            <a:gd name="T1" fmla="*/ 30 h 1371"/>
            <a:gd name="T2" fmla="*/ 636 w 1440"/>
            <a:gd name="T3" fmla="*/ 0 h 1371"/>
            <a:gd name="T4" fmla="*/ 654 w 1440"/>
            <a:gd name="T5" fmla="*/ 56 h 1371"/>
            <a:gd name="T6" fmla="*/ 656 w 1440"/>
            <a:gd name="T7" fmla="*/ 67 h 1371"/>
            <a:gd name="T8" fmla="*/ 769 w 1440"/>
            <a:gd name="T9" fmla="*/ 27 h 1371"/>
            <a:gd name="T10" fmla="*/ 823 w 1440"/>
            <a:gd name="T11" fmla="*/ 91 h 1371"/>
            <a:gd name="T12" fmla="*/ 1077 w 1440"/>
            <a:gd name="T13" fmla="*/ 243 h 1371"/>
            <a:gd name="T14" fmla="*/ 1435 w 1440"/>
            <a:gd name="T15" fmla="*/ 348 h 1371"/>
            <a:gd name="T16" fmla="*/ 1440 w 1440"/>
            <a:gd name="T17" fmla="*/ 505 h 1371"/>
            <a:gd name="T18" fmla="*/ 1147 w 1440"/>
            <a:gd name="T19" fmla="*/ 627 h 1371"/>
            <a:gd name="T20" fmla="*/ 1118 w 1440"/>
            <a:gd name="T21" fmla="*/ 758 h 1371"/>
            <a:gd name="T22" fmla="*/ 1103 w 1440"/>
            <a:gd name="T23" fmla="*/ 826 h 1371"/>
            <a:gd name="T24" fmla="*/ 1214 w 1440"/>
            <a:gd name="T25" fmla="*/ 1155 h 1371"/>
            <a:gd name="T26" fmla="*/ 1209 w 1440"/>
            <a:gd name="T27" fmla="*/ 1181 h 1371"/>
            <a:gd name="T28" fmla="*/ 979 w 1440"/>
            <a:gd name="T29" fmla="*/ 1190 h 1371"/>
            <a:gd name="T30" fmla="*/ 914 w 1440"/>
            <a:gd name="T31" fmla="*/ 1341 h 1371"/>
            <a:gd name="T32" fmla="*/ 742 w 1440"/>
            <a:gd name="T33" fmla="*/ 1371 h 1371"/>
            <a:gd name="T34" fmla="*/ 704 w 1440"/>
            <a:gd name="T35" fmla="*/ 1267 h 1371"/>
            <a:gd name="T36" fmla="*/ 702 w 1440"/>
            <a:gd name="T37" fmla="*/ 1210 h 1371"/>
            <a:gd name="T38" fmla="*/ 725 w 1440"/>
            <a:gd name="T39" fmla="*/ 1159 h 1371"/>
            <a:gd name="T40" fmla="*/ 778 w 1440"/>
            <a:gd name="T41" fmla="*/ 1054 h 1371"/>
            <a:gd name="T42" fmla="*/ 754 w 1440"/>
            <a:gd name="T43" fmla="*/ 1011 h 1371"/>
            <a:gd name="T44" fmla="*/ 480 w 1440"/>
            <a:gd name="T45" fmla="*/ 847 h 1371"/>
            <a:gd name="T46" fmla="*/ 475 w 1440"/>
            <a:gd name="T47" fmla="*/ 962 h 1371"/>
            <a:gd name="T48" fmla="*/ 357 w 1440"/>
            <a:gd name="T49" fmla="*/ 1040 h 1371"/>
            <a:gd name="T50" fmla="*/ 254 w 1440"/>
            <a:gd name="T51" fmla="*/ 1018 h 1371"/>
            <a:gd name="T52" fmla="*/ 209 w 1440"/>
            <a:gd name="T53" fmla="*/ 860 h 1371"/>
            <a:gd name="T54" fmla="*/ 0 w 1440"/>
            <a:gd name="T55" fmla="*/ 766 h 1371"/>
            <a:gd name="T56" fmla="*/ 6 w 1440"/>
            <a:gd name="T57" fmla="*/ 652 h 1371"/>
            <a:gd name="T58" fmla="*/ 111 w 1440"/>
            <a:gd name="T59" fmla="*/ 443 h 1371"/>
            <a:gd name="T60" fmla="*/ 197 w 1440"/>
            <a:gd name="T61" fmla="*/ 419 h 1371"/>
            <a:gd name="T62" fmla="*/ 210 w 1440"/>
            <a:gd name="T63" fmla="*/ 391 h 1371"/>
            <a:gd name="T64" fmla="*/ 276 w 1440"/>
            <a:gd name="T65" fmla="*/ 223 h 1371"/>
            <a:gd name="T66" fmla="*/ 421 w 1440"/>
            <a:gd name="T67" fmla="*/ 181 h 1371"/>
            <a:gd name="T68" fmla="*/ 492 w 1440"/>
            <a:gd name="T69" fmla="*/ 143 h 1371"/>
            <a:gd name="T70" fmla="*/ 527 w 1440"/>
            <a:gd name="T71" fmla="*/ 30 h 1371"/>
            <a:gd name="connsiteX0" fmla="*/ 3660 w 10000"/>
            <a:gd name="connsiteY0" fmla="*/ 219 h 10000"/>
            <a:gd name="connsiteX1" fmla="*/ 4417 w 10000"/>
            <a:gd name="connsiteY1" fmla="*/ 0 h 10000"/>
            <a:gd name="connsiteX2" fmla="*/ 4542 w 10000"/>
            <a:gd name="connsiteY2" fmla="*/ 408 h 10000"/>
            <a:gd name="connsiteX3" fmla="*/ 4556 w 10000"/>
            <a:gd name="connsiteY3" fmla="*/ 489 h 10000"/>
            <a:gd name="connsiteX4" fmla="*/ 5340 w 10000"/>
            <a:gd name="connsiteY4" fmla="*/ 197 h 10000"/>
            <a:gd name="connsiteX5" fmla="*/ 5715 w 10000"/>
            <a:gd name="connsiteY5" fmla="*/ 664 h 10000"/>
            <a:gd name="connsiteX6" fmla="*/ 7479 w 10000"/>
            <a:gd name="connsiteY6" fmla="*/ 1772 h 10000"/>
            <a:gd name="connsiteX7" fmla="*/ 9965 w 10000"/>
            <a:gd name="connsiteY7" fmla="*/ 2538 h 10000"/>
            <a:gd name="connsiteX8" fmla="*/ 10000 w 10000"/>
            <a:gd name="connsiteY8" fmla="*/ 3683 h 10000"/>
            <a:gd name="connsiteX9" fmla="*/ 9569 w 10000"/>
            <a:gd name="connsiteY9" fmla="*/ 5251 h 10000"/>
            <a:gd name="connsiteX10" fmla="*/ 7764 w 10000"/>
            <a:gd name="connsiteY10" fmla="*/ 5529 h 10000"/>
            <a:gd name="connsiteX11" fmla="*/ 7660 w 10000"/>
            <a:gd name="connsiteY11" fmla="*/ 6025 h 10000"/>
            <a:gd name="connsiteX12" fmla="*/ 8431 w 10000"/>
            <a:gd name="connsiteY12" fmla="*/ 8425 h 10000"/>
            <a:gd name="connsiteX13" fmla="*/ 8396 w 10000"/>
            <a:gd name="connsiteY13" fmla="*/ 8614 h 10000"/>
            <a:gd name="connsiteX14" fmla="*/ 6799 w 10000"/>
            <a:gd name="connsiteY14" fmla="*/ 8680 h 10000"/>
            <a:gd name="connsiteX15" fmla="*/ 6347 w 10000"/>
            <a:gd name="connsiteY15" fmla="*/ 9781 h 10000"/>
            <a:gd name="connsiteX16" fmla="*/ 5153 w 10000"/>
            <a:gd name="connsiteY16" fmla="*/ 10000 h 10000"/>
            <a:gd name="connsiteX17" fmla="*/ 4889 w 10000"/>
            <a:gd name="connsiteY17" fmla="*/ 9241 h 10000"/>
            <a:gd name="connsiteX18" fmla="*/ 4875 w 10000"/>
            <a:gd name="connsiteY18" fmla="*/ 8826 h 10000"/>
            <a:gd name="connsiteX19" fmla="*/ 5035 w 10000"/>
            <a:gd name="connsiteY19" fmla="*/ 8454 h 10000"/>
            <a:gd name="connsiteX20" fmla="*/ 5403 w 10000"/>
            <a:gd name="connsiteY20" fmla="*/ 7688 h 10000"/>
            <a:gd name="connsiteX21" fmla="*/ 5236 w 10000"/>
            <a:gd name="connsiteY21" fmla="*/ 7374 h 10000"/>
            <a:gd name="connsiteX22" fmla="*/ 3333 w 10000"/>
            <a:gd name="connsiteY22" fmla="*/ 6178 h 10000"/>
            <a:gd name="connsiteX23" fmla="*/ 3299 w 10000"/>
            <a:gd name="connsiteY23" fmla="*/ 7017 h 10000"/>
            <a:gd name="connsiteX24" fmla="*/ 2479 w 10000"/>
            <a:gd name="connsiteY24" fmla="*/ 7586 h 10000"/>
            <a:gd name="connsiteX25" fmla="*/ 1764 w 10000"/>
            <a:gd name="connsiteY25" fmla="*/ 7425 h 10000"/>
            <a:gd name="connsiteX26" fmla="*/ 1451 w 10000"/>
            <a:gd name="connsiteY26" fmla="*/ 6273 h 10000"/>
            <a:gd name="connsiteX27" fmla="*/ 0 w 10000"/>
            <a:gd name="connsiteY27" fmla="*/ 5587 h 10000"/>
            <a:gd name="connsiteX28" fmla="*/ 42 w 10000"/>
            <a:gd name="connsiteY28" fmla="*/ 4756 h 10000"/>
            <a:gd name="connsiteX29" fmla="*/ 771 w 10000"/>
            <a:gd name="connsiteY29" fmla="*/ 3231 h 10000"/>
            <a:gd name="connsiteX30" fmla="*/ 1368 w 10000"/>
            <a:gd name="connsiteY30" fmla="*/ 3056 h 10000"/>
            <a:gd name="connsiteX31" fmla="*/ 1458 w 10000"/>
            <a:gd name="connsiteY31" fmla="*/ 2852 h 10000"/>
            <a:gd name="connsiteX32" fmla="*/ 1917 w 10000"/>
            <a:gd name="connsiteY32" fmla="*/ 1627 h 10000"/>
            <a:gd name="connsiteX33" fmla="*/ 2924 w 10000"/>
            <a:gd name="connsiteY33" fmla="*/ 1320 h 10000"/>
            <a:gd name="connsiteX34" fmla="*/ 3417 w 10000"/>
            <a:gd name="connsiteY34" fmla="*/ 1043 h 10000"/>
            <a:gd name="connsiteX35" fmla="*/ 3660 w 10000"/>
            <a:gd name="connsiteY35" fmla="*/ 21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000">
              <a:moveTo>
                <a:pt x="3660" y="219"/>
              </a:moveTo>
              <a:cubicBezTo>
                <a:pt x="3931" y="241"/>
                <a:pt x="4188" y="168"/>
                <a:pt x="4417" y="0"/>
              </a:cubicBezTo>
              <a:cubicBezTo>
                <a:pt x="4459" y="136"/>
                <a:pt x="4500" y="272"/>
                <a:pt x="4542" y="408"/>
              </a:cubicBezTo>
              <a:cubicBezTo>
                <a:pt x="4547" y="435"/>
                <a:pt x="4551" y="462"/>
                <a:pt x="4556" y="489"/>
              </a:cubicBezTo>
              <a:cubicBezTo>
                <a:pt x="4813" y="387"/>
                <a:pt x="5076" y="292"/>
                <a:pt x="5340" y="197"/>
              </a:cubicBezTo>
              <a:cubicBezTo>
                <a:pt x="5431" y="314"/>
                <a:pt x="5625" y="547"/>
                <a:pt x="5715" y="664"/>
              </a:cubicBezTo>
              <a:cubicBezTo>
                <a:pt x="6521" y="532"/>
                <a:pt x="7188" y="985"/>
                <a:pt x="7479" y="1772"/>
              </a:cubicBezTo>
              <a:cubicBezTo>
                <a:pt x="8368" y="1357"/>
                <a:pt x="9382" y="1751"/>
                <a:pt x="9965" y="2538"/>
              </a:cubicBezTo>
              <a:cubicBezTo>
                <a:pt x="9979" y="2918"/>
                <a:pt x="9993" y="3304"/>
                <a:pt x="10000" y="3683"/>
              </a:cubicBezTo>
              <a:cubicBezTo>
                <a:pt x="9306" y="3946"/>
                <a:pt x="10236" y="4938"/>
                <a:pt x="9569" y="5251"/>
              </a:cubicBezTo>
              <a:cubicBezTo>
                <a:pt x="9500" y="5572"/>
                <a:pt x="7833" y="5208"/>
                <a:pt x="7764" y="5529"/>
              </a:cubicBezTo>
              <a:cubicBezTo>
                <a:pt x="7722" y="5689"/>
                <a:pt x="7688" y="5857"/>
                <a:pt x="7660" y="6025"/>
              </a:cubicBezTo>
              <a:cubicBezTo>
                <a:pt x="8076" y="6761"/>
                <a:pt x="8486" y="7535"/>
                <a:pt x="8431" y="8425"/>
              </a:cubicBezTo>
              <a:cubicBezTo>
                <a:pt x="8419" y="8488"/>
                <a:pt x="8408" y="8551"/>
                <a:pt x="8396" y="8614"/>
              </a:cubicBezTo>
              <a:lnTo>
                <a:pt x="6799" y="8680"/>
              </a:lnTo>
              <a:cubicBezTo>
                <a:pt x="6646" y="9044"/>
                <a:pt x="6500" y="9416"/>
                <a:pt x="6347" y="9781"/>
              </a:cubicBezTo>
              <a:lnTo>
                <a:pt x="5153" y="10000"/>
              </a:lnTo>
              <a:cubicBezTo>
                <a:pt x="5056" y="9752"/>
                <a:pt x="4972" y="9497"/>
                <a:pt x="4889" y="9241"/>
              </a:cubicBezTo>
              <a:cubicBezTo>
                <a:pt x="4884" y="9103"/>
                <a:pt x="4880" y="8964"/>
                <a:pt x="4875" y="8826"/>
              </a:cubicBezTo>
              <a:cubicBezTo>
                <a:pt x="4917" y="8738"/>
                <a:pt x="4993" y="8549"/>
                <a:pt x="5035" y="8454"/>
              </a:cubicBezTo>
              <a:cubicBezTo>
                <a:pt x="5556" y="8658"/>
                <a:pt x="5736" y="8031"/>
                <a:pt x="5403" y="7688"/>
              </a:cubicBezTo>
              <a:cubicBezTo>
                <a:pt x="5361" y="7608"/>
                <a:pt x="5278" y="7454"/>
                <a:pt x="5236" y="7374"/>
              </a:cubicBezTo>
              <a:cubicBezTo>
                <a:pt x="4521" y="7119"/>
                <a:pt x="3854" y="6754"/>
                <a:pt x="3333" y="6178"/>
              </a:cubicBezTo>
              <a:cubicBezTo>
                <a:pt x="3326" y="6382"/>
                <a:pt x="3313" y="6805"/>
                <a:pt x="3299" y="7017"/>
              </a:cubicBezTo>
              <a:cubicBezTo>
                <a:pt x="3028" y="7206"/>
                <a:pt x="2750" y="7389"/>
                <a:pt x="2479" y="7586"/>
              </a:cubicBezTo>
              <a:cubicBezTo>
                <a:pt x="2299" y="7542"/>
                <a:pt x="1944" y="7469"/>
                <a:pt x="1764" y="7425"/>
              </a:cubicBezTo>
              <a:cubicBezTo>
                <a:pt x="1660" y="7039"/>
                <a:pt x="1556" y="6659"/>
                <a:pt x="1451" y="6273"/>
              </a:cubicBezTo>
              <a:cubicBezTo>
                <a:pt x="965" y="6054"/>
                <a:pt x="472" y="5835"/>
                <a:pt x="0" y="5587"/>
              </a:cubicBezTo>
              <a:cubicBezTo>
                <a:pt x="7" y="5376"/>
                <a:pt x="35" y="4960"/>
                <a:pt x="42" y="4756"/>
              </a:cubicBezTo>
              <a:cubicBezTo>
                <a:pt x="382" y="4303"/>
                <a:pt x="590" y="3771"/>
                <a:pt x="771" y="3231"/>
              </a:cubicBezTo>
              <a:lnTo>
                <a:pt x="1368" y="3056"/>
              </a:lnTo>
              <a:lnTo>
                <a:pt x="1458" y="2852"/>
              </a:lnTo>
              <a:cubicBezTo>
                <a:pt x="1618" y="2443"/>
                <a:pt x="1771" y="2035"/>
                <a:pt x="1917" y="1627"/>
              </a:cubicBezTo>
              <a:lnTo>
                <a:pt x="2924" y="1320"/>
              </a:lnTo>
              <a:cubicBezTo>
                <a:pt x="3049" y="1255"/>
                <a:pt x="3299" y="1116"/>
                <a:pt x="3417" y="1043"/>
              </a:cubicBezTo>
              <a:cubicBezTo>
                <a:pt x="3500" y="773"/>
                <a:pt x="3576" y="496"/>
                <a:pt x="3660" y="219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27629</xdr:colOff>
      <xdr:row>29</xdr:row>
      <xdr:rowOff>104603</xdr:rowOff>
    </xdr:from>
    <xdr:to>
      <xdr:col>53</xdr:col>
      <xdr:colOff>71771</xdr:colOff>
      <xdr:row>32</xdr:row>
      <xdr:rowOff>43291</xdr:rowOff>
    </xdr:to>
    <xdr:sp macro="" textlink="">
      <xdr:nvSpPr>
        <xdr:cNvPr id="604" name="rycki"/>
        <xdr:cNvSpPr>
          <a:spLocks/>
        </xdr:cNvSpPr>
      </xdr:nvSpPr>
      <xdr:spPr bwMode="auto">
        <a:xfrm>
          <a:off x="5742629" y="3419303"/>
          <a:ext cx="387042" cy="281588"/>
        </a:xfrm>
        <a:custGeom>
          <a:avLst/>
          <a:gdLst>
            <a:gd name="T0" fmla="*/ 438 w 1393"/>
            <a:gd name="T1" fmla="*/ 167 h 985"/>
            <a:gd name="T2" fmla="*/ 737 w 1393"/>
            <a:gd name="T3" fmla="*/ 7 h 985"/>
            <a:gd name="T4" fmla="*/ 840 w 1393"/>
            <a:gd name="T5" fmla="*/ 46 h 985"/>
            <a:gd name="T6" fmla="*/ 965 w 1393"/>
            <a:gd name="T7" fmla="*/ 0 h 985"/>
            <a:gd name="T8" fmla="*/ 947 w 1393"/>
            <a:gd name="T9" fmla="*/ 252 h 985"/>
            <a:gd name="T10" fmla="*/ 1124 w 1393"/>
            <a:gd name="T11" fmla="*/ 301 h 985"/>
            <a:gd name="T12" fmla="*/ 1393 w 1393"/>
            <a:gd name="T13" fmla="*/ 673 h 985"/>
            <a:gd name="T14" fmla="*/ 1300 w 1393"/>
            <a:gd name="T15" fmla="*/ 709 h 985"/>
            <a:gd name="T16" fmla="*/ 1269 w 1393"/>
            <a:gd name="T17" fmla="*/ 810 h 985"/>
            <a:gd name="T18" fmla="*/ 1084 w 1393"/>
            <a:gd name="T19" fmla="*/ 838 h 985"/>
            <a:gd name="T20" fmla="*/ 837 w 1393"/>
            <a:gd name="T21" fmla="*/ 836 h 985"/>
            <a:gd name="T22" fmla="*/ 759 w 1393"/>
            <a:gd name="T23" fmla="*/ 965 h 985"/>
            <a:gd name="T24" fmla="*/ 674 w 1393"/>
            <a:gd name="T25" fmla="*/ 969 h 985"/>
            <a:gd name="T26" fmla="*/ 407 w 1393"/>
            <a:gd name="T27" fmla="*/ 875 h 985"/>
            <a:gd name="T28" fmla="*/ 170 w 1393"/>
            <a:gd name="T29" fmla="*/ 867 h 985"/>
            <a:gd name="T30" fmla="*/ 0 w 1393"/>
            <a:gd name="T31" fmla="*/ 681 h 985"/>
            <a:gd name="T32" fmla="*/ 14 w 1393"/>
            <a:gd name="T33" fmla="*/ 520 h 985"/>
            <a:gd name="T34" fmla="*/ 240 w 1393"/>
            <a:gd name="T35" fmla="*/ 711 h 985"/>
            <a:gd name="T36" fmla="*/ 459 w 1393"/>
            <a:gd name="T37" fmla="*/ 553 h 985"/>
            <a:gd name="T38" fmla="*/ 608 w 1393"/>
            <a:gd name="T39" fmla="*/ 355 h 985"/>
            <a:gd name="T40" fmla="*/ 438 w 1393"/>
            <a:gd name="T41" fmla="*/ 167 h 9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393" h="985">
              <a:moveTo>
                <a:pt x="438" y="167"/>
              </a:moveTo>
              <a:cubicBezTo>
                <a:pt x="536" y="111"/>
                <a:pt x="637" y="59"/>
                <a:pt x="737" y="7"/>
              </a:cubicBezTo>
              <a:cubicBezTo>
                <a:pt x="771" y="20"/>
                <a:pt x="805" y="33"/>
                <a:pt x="840" y="46"/>
              </a:cubicBezTo>
              <a:cubicBezTo>
                <a:pt x="881" y="31"/>
                <a:pt x="923" y="16"/>
                <a:pt x="965" y="0"/>
              </a:cubicBezTo>
              <a:cubicBezTo>
                <a:pt x="956" y="84"/>
                <a:pt x="950" y="168"/>
                <a:pt x="947" y="252"/>
              </a:cubicBezTo>
              <a:cubicBezTo>
                <a:pt x="1010" y="254"/>
                <a:pt x="1087" y="236"/>
                <a:pt x="1124" y="301"/>
              </a:cubicBezTo>
              <a:cubicBezTo>
                <a:pt x="1189" y="441"/>
                <a:pt x="1277" y="571"/>
                <a:pt x="1393" y="673"/>
              </a:cubicBezTo>
              <a:cubicBezTo>
                <a:pt x="1370" y="682"/>
                <a:pt x="1324" y="700"/>
                <a:pt x="1300" y="709"/>
              </a:cubicBezTo>
              <a:cubicBezTo>
                <a:pt x="1252" y="730"/>
                <a:pt x="1241" y="763"/>
                <a:pt x="1269" y="810"/>
              </a:cubicBezTo>
              <a:cubicBezTo>
                <a:pt x="1207" y="818"/>
                <a:pt x="1146" y="828"/>
                <a:pt x="1084" y="838"/>
              </a:cubicBezTo>
              <a:cubicBezTo>
                <a:pt x="1012" y="797"/>
                <a:pt x="902" y="772"/>
                <a:pt x="837" y="836"/>
              </a:cubicBezTo>
              <a:cubicBezTo>
                <a:pt x="810" y="878"/>
                <a:pt x="784" y="921"/>
                <a:pt x="759" y="965"/>
              </a:cubicBezTo>
              <a:cubicBezTo>
                <a:pt x="738" y="966"/>
                <a:pt x="696" y="968"/>
                <a:pt x="674" y="969"/>
              </a:cubicBezTo>
              <a:cubicBezTo>
                <a:pt x="571" y="985"/>
                <a:pt x="490" y="923"/>
                <a:pt x="407" y="875"/>
              </a:cubicBezTo>
              <a:cubicBezTo>
                <a:pt x="328" y="867"/>
                <a:pt x="248" y="876"/>
                <a:pt x="170" y="867"/>
              </a:cubicBezTo>
              <a:cubicBezTo>
                <a:pt x="95" y="825"/>
                <a:pt x="54" y="744"/>
                <a:pt x="0" y="681"/>
              </a:cubicBezTo>
              <a:cubicBezTo>
                <a:pt x="3" y="641"/>
                <a:pt x="10" y="561"/>
                <a:pt x="14" y="520"/>
              </a:cubicBezTo>
              <a:cubicBezTo>
                <a:pt x="99" y="572"/>
                <a:pt x="176" y="635"/>
                <a:pt x="240" y="711"/>
              </a:cubicBezTo>
              <a:cubicBezTo>
                <a:pt x="279" y="618"/>
                <a:pt x="358" y="562"/>
                <a:pt x="459" y="553"/>
              </a:cubicBezTo>
              <a:cubicBezTo>
                <a:pt x="507" y="485"/>
                <a:pt x="557" y="420"/>
                <a:pt x="608" y="355"/>
              </a:cubicBezTo>
              <a:cubicBezTo>
                <a:pt x="552" y="291"/>
                <a:pt x="496" y="228"/>
                <a:pt x="438" y="167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49441</xdr:colOff>
      <xdr:row>30</xdr:row>
      <xdr:rowOff>74018</xdr:rowOff>
    </xdr:from>
    <xdr:to>
      <xdr:col>57</xdr:col>
      <xdr:colOff>36072</xdr:colOff>
      <xdr:row>33</xdr:row>
      <xdr:rowOff>96677</xdr:rowOff>
    </xdr:to>
    <xdr:sp macro="" textlink="">
      <xdr:nvSpPr>
        <xdr:cNvPr id="615" name="lubartowski"/>
        <xdr:cNvSpPr>
          <a:spLocks/>
        </xdr:cNvSpPr>
      </xdr:nvSpPr>
      <xdr:spPr bwMode="auto">
        <a:xfrm>
          <a:off x="6107341" y="3503018"/>
          <a:ext cx="443831" cy="365559"/>
        </a:xfrm>
        <a:custGeom>
          <a:avLst/>
          <a:gdLst>
            <a:gd name="T0" fmla="*/ 459 w 1875"/>
            <a:gd name="T1" fmla="*/ 0 h 1232"/>
            <a:gd name="T2" fmla="*/ 680 w 1875"/>
            <a:gd name="T3" fmla="*/ 139 h 1232"/>
            <a:gd name="T4" fmla="*/ 800 w 1875"/>
            <a:gd name="T5" fmla="*/ 157 h 1232"/>
            <a:gd name="T6" fmla="*/ 806 w 1875"/>
            <a:gd name="T7" fmla="*/ 158 h 1232"/>
            <a:gd name="T8" fmla="*/ 1097 w 1875"/>
            <a:gd name="T9" fmla="*/ 413 h 1232"/>
            <a:gd name="T10" fmla="*/ 1306 w 1875"/>
            <a:gd name="T11" fmla="*/ 507 h 1232"/>
            <a:gd name="T12" fmla="*/ 1351 w 1875"/>
            <a:gd name="T13" fmla="*/ 665 h 1232"/>
            <a:gd name="T14" fmla="*/ 1454 w 1875"/>
            <a:gd name="T15" fmla="*/ 687 h 1232"/>
            <a:gd name="T16" fmla="*/ 1572 w 1875"/>
            <a:gd name="T17" fmla="*/ 609 h 1232"/>
            <a:gd name="T18" fmla="*/ 1577 w 1875"/>
            <a:gd name="T19" fmla="*/ 494 h 1232"/>
            <a:gd name="T20" fmla="*/ 1851 w 1875"/>
            <a:gd name="T21" fmla="*/ 658 h 1232"/>
            <a:gd name="T22" fmla="*/ 1875 w 1875"/>
            <a:gd name="T23" fmla="*/ 701 h 1232"/>
            <a:gd name="T24" fmla="*/ 1822 w 1875"/>
            <a:gd name="T25" fmla="*/ 806 h 1232"/>
            <a:gd name="T26" fmla="*/ 1799 w 1875"/>
            <a:gd name="T27" fmla="*/ 857 h 1232"/>
            <a:gd name="T28" fmla="*/ 1801 w 1875"/>
            <a:gd name="T29" fmla="*/ 914 h 1232"/>
            <a:gd name="T30" fmla="*/ 1804 w 1875"/>
            <a:gd name="T31" fmla="*/ 1051 h 1232"/>
            <a:gd name="T32" fmla="*/ 1524 w 1875"/>
            <a:gd name="T33" fmla="*/ 1145 h 1232"/>
            <a:gd name="T34" fmla="*/ 1348 w 1875"/>
            <a:gd name="T35" fmla="*/ 1072 h 1232"/>
            <a:gd name="T36" fmla="*/ 1068 w 1875"/>
            <a:gd name="T37" fmla="*/ 1232 h 1232"/>
            <a:gd name="T38" fmla="*/ 1037 w 1875"/>
            <a:gd name="T39" fmla="*/ 1190 h 1232"/>
            <a:gd name="T40" fmla="*/ 741 w 1875"/>
            <a:gd name="T41" fmla="*/ 1184 h 1232"/>
            <a:gd name="T42" fmla="*/ 699 w 1875"/>
            <a:gd name="T43" fmla="*/ 1099 h 1232"/>
            <a:gd name="T44" fmla="*/ 608 w 1875"/>
            <a:gd name="T45" fmla="*/ 1085 h 1232"/>
            <a:gd name="T46" fmla="*/ 494 w 1875"/>
            <a:gd name="T47" fmla="*/ 1216 h 1232"/>
            <a:gd name="T48" fmla="*/ 478 w 1875"/>
            <a:gd name="T49" fmla="*/ 1037 h 1232"/>
            <a:gd name="T50" fmla="*/ 95 w 1875"/>
            <a:gd name="T51" fmla="*/ 991 h 1232"/>
            <a:gd name="T52" fmla="*/ 77 w 1875"/>
            <a:gd name="T53" fmla="*/ 973 h 1232"/>
            <a:gd name="T54" fmla="*/ 0 w 1875"/>
            <a:gd name="T55" fmla="*/ 819 h 1232"/>
            <a:gd name="T56" fmla="*/ 183 w 1875"/>
            <a:gd name="T57" fmla="*/ 722 h 1232"/>
            <a:gd name="T58" fmla="*/ 72 w 1875"/>
            <a:gd name="T59" fmla="*/ 553 h 1232"/>
            <a:gd name="T60" fmla="*/ 41 w 1875"/>
            <a:gd name="T61" fmla="*/ 523 h 1232"/>
            <a:gd name="T62" fmla="*/ 8 w 1875"/>
            <a:gd name="T63" fmla="*/ 433 h 1232"/>
            <a:gd name="T64" fmla="*/ 101 w 1875"/>
            <a:gd name="T65" fmla="*/ 397 h 1232"/>
            <a:gd name="T66" fmla="*/ 13 w 1875"/>
            <a:gd name="T67" fmla="*/ 259 h 1232"/>
            <a:gd name="T68" fmla="*/ 212 w 1875"/>
            <a:gd name="T69" fmla="*/ 291 h 1232"/>
            <a:gd name="T70" fmla="*/ 224 w 1875"/>
            <a:gd name="T71" fmla="*/ 188 h 1232"/>
            <a:gd name="T72" fmla="*/ 295 w 1875"/>
            <a:gd name="T73" fmla="*/ 257 h 1232"/>
            <a:gd name="T74" fmla="*/ 459 w 1875"/>
            <a:gd name="T75" fmla="*/ 0 h 1232"/>
            <a:gd name="connsiteX0" fmla="*/ 2448 w 10000"/>
            <a:gd name="connsiteY0" fmla="*/ 0 h 10000"/>
            <a:gd name="connsiteX1" fmla="*/ 3627 w 10000"/>
            <a:gd name="connsiteY1" fmla="*/ 1128 h 10000"/>
            <a:gd name="connsiteX2" fmla="*/ 4267 w 10000"/>
            <a:gd name="connsiteY2" fmla="*/ 1274 h 10000"/>
            <a:gd name="connsiteX3" fmla="*/ 4299 w 10000"/>
            <a:gd name="connsiteY3" fmla="*/ 1282 h 10000"/>
            <a:gd name="connsiteX4" fmla="*/ 5851 w 10000"/>
            <a:gd name="connsiteY4" fmla="*/ 3352 h 10000"/>
            <a:gd name="connsiteX5" fmla="*/ 6965 w 10000"/>
            <a:gd name="connsiteY5" fmla="*/ 4115 h 10000"/>
            <a:gd name="connsiteX6" fmla="*/ 7205 w 10000"/>
            <a:gd name="connsiteY6" fmla="*/ 5398 h 10000"/>
            <a:gd name="connsiteX7" fmla="*/ 7755 w 10000"/>
            <a:gd name="connsiteY7" fmla="*/ 5576 h 10000"/>
            <a:gd name="connsiteX8" fmla="*/ 8384 w 10000"/>
            <a:gd name="connsiteY8" fmla="*/ 4943 h 10000"/>
            <a:gd name="connsiteX9" fmla="*/ 8411 w 10000"/>
            <a:gd name="connsiteY9" fmla="*/ 4010 h 10000"/>
            <a:gd name="connsiteX10" fmla="*/ 9872 w 10000"/>
            <a:gd name="connsiteY10" fmla="*/ 5341 h 10000"/>
            <a:gd name="connsiteX11" fmla="*/ 10000 w 10000"/>
            <a:gd name="connsiteY11" fmla="*/ 5690 h 10000"/>
            <a:gd name="connsiteX12" fmla="*/ 9717 w 10000"/>
            <a:gd name="connsiteY12" fmla="*/ 6542 h 10000"/>
            <a:gd name="connsiteX13" fmla="*/ 9595 w 10000"/>
            <a:gd name="connsiteY13" fmla="*/ 6956 h 10000"/>
            <a:gd name="connsiteX14" fmla="*/ 9605 w 10000"/>
            <a:gd name="connsiteY14" fmla="*/ 7419 h 10000"/>
            <a:gd name="connsiteX15" fmla="*/ 9621 w 10000"/>
            <a:gd name="connsiteY15" fmla="*/ 8531 h 10000"/>
            <a:gd name="connsiteX16" fmla="*/ 8128 w 10000"/>
            <a:gd name="connsiteY16" fmla="*/ 9294 h 10000"/>
            <a:gd name="connsiteX17" fmla="*/ 7189 w 10000"/>
            <a:gd name="connsiteY17" fmla="*/ 8701 h 10000"/>
            <a:gd name="connsiteX18" fmla="*/ 5696 w 10000"/>
            <a:gd name="connsiteY18" fmla="*/ 10000 h 10000"/>
            <a:gd name="connsiteX19" fmla="*/ 5531 w 10000"/>
            <a:gd name="connsiteY19" fmla="*/ 9659 h 10000"/>
            <a:gd name="connsiteX20" fmla="*/ 3952 w 10000"/>
            <a:gd name="connsiteY20" fmla="*/ 9610 h 10000"/>
            <a:gd name="connsiteX21" fmla="*/ 4334 w 10000"/>
            <a:gd name="connsiteY21" fmla="*/ 9881 h 10000"/>
            <a:gd name="connsiteX22" fmla="*/ 3243 w 10000"/>
            <a:gd name="connsiteY22" fmla="*/ 8807 h 10000"/>
            <a:gd name="connsiteX23" fmla="*/ 2635 w 10000"/>
            <a:gd name="connsiteY23" fmla="*/ 9870 h 10000"/>
            <a:gd name="connsiteX24" fmla="*/ 2549 w 10000"/>
            <a:gd name="connsiteY24" fmla="*/ 8417 h 10000"/>
            <a:gd name="connsiteX25" fmla="*/ 507 w 10000"/>
            <a:gd name="connsiteY25" fmla="*/ 8044 h 10000"/>
            <a:gd name="connsiteX26" fmla="*/ 411 w 10000"/>
            <a:gd name="connsiteY26" fmla="*/ 7898 h 10000"/>
            <a:gd name="connsiteX27" fmla="*/ 0 w 10000"/>
            <a:gd name="connsiteY27" fmla="*/ 6648 h 10000"/>
            <a:gd name="connsiteX28" fmla="*/ 976 w 10000"/>
            <a:gd name="connsiteY28" fmla="*/ 5860 h 10000"/>
            <a:gd name="connsiteX29" fmla="*/ 384 w 10000"/>
            <a:gd name="connsiteY29" fmla="*/ 4489 h 10000"/>
            <a:gd name="connsiteX30" fmla="*/ 219 w 10000"/>
            <a:gd name="connsiteY30" fmla="*/ 4245 h 10000"/>
            <a:gd name="connsiteX31" fmla="*/ 43 w 10000"/>
            <a:gd name="connsiteY31" fmla="*/ 3515 h 10000"/>
            <a:gd name="connsiteX32" fmla="*/ 539 w 10000"/>
            <a:gd name="connsiteY32" fmla="*/ 3222 h 10000"/>
            <a:gd name="connsiteX33" fmla="*/ 69 w 10000"/>
            <a:gd name="connsiteY33" fmla="*/ 2102 h 10000"/>
            <a:gd name="connsiteX34" fmla="*/ 1131 w 10000"/>
            <a:gd name="connsiteY34" fmla="*/ 2362 h 10000"/>
            <a:gd name="connsiteX35" fmla="*/ 1195 w 10000"/>
            <a:gd name="connsiteY35" fmla="*/ 1526 h 10000"/>
            <a:gd name="connsiteX36" fmla="*/ 1573 w 10000"/>
            <a:gd name="connsiteY36" fmla="*/ 2086 h 10000"/>
            <a:gd name="connsiteX37" fmla="*/ 2448 w 10000"/>
            <a:gd name="connsiteY37" fmla="*/ 0 h 10000"/>
            <a:gd name="connsiteX0" fmla="*/ 2448 w 10000"/>
            <a:gd name="connsiteY0" fmla="*/ 0 h 10000"/>
            <a:gd name="connsiteX1" fmla="*/ 3627 w 10000"/>
            <a:gd name="connsiteY1" fmla="*/ 1128 h 10000"/>
            <a:gd name="connsiteX2" fmla="*/ 4267 w 10000"/>
            <a:gd name="connsiteY2" fmla="*/ 1274 h 10000"/>
            <a:gd name="connsiteX3" fmla="*/ 4299 w 10000"/>
            <a:gd name="connsiteY3" fmla="*/ 1282 h 10000"/>
            <a:gd name="connsiteX4" fmla="*/ 5851 w 10000"/>
            <a:gd name="connsiteY4" fmla="*/ 3352 h 10000"/>
            <a:gd name="connsiteX5" fmla="*/ 6965 w 10000"/>
            <a:gd name="connsiteY5" fmla="*/ 4115 h 10000"/>
            <a:gd name="connsiteX6" fmla="*/ 7205 w 10000"/>
            <a:gd name="connsiteY6" fmla="*/ 5398 h 10000"/>
            <a:gd name="connsiteX7" fmla="*/ 7755 w 10000"/>
            <a:gd name="connsiteY7" fmla="*/ 5576 h 10000"/>
            <a:gd name="connsiteX8" fmla="*/ 8384 w 10000"/>
            <a:gd name="connsiteY8" fmla="*/ 4943 h 10000"/>
            <a:gd name="connsiteX9" fmla="*/ 8411 w 10000"/>
            <a:gd name="connsiteY9" fmla="*/ 4010 h 10000"/>
            <a:gd name="connsiteX10" fmla="*/ 9872 w 10000"/>
            <a:gd name="connsiteY10" fmla="*/ 5341 h 10000"/>
            <a:gd name="connsiteX11" fmla="*/ 10000 w 10000"/>
            <a:gd name="connsiteY11" fmla="*/ 5690 h 10000"/>
            <a:gd name="connsiteX12" fmla="*/ 9717 w 10000"/>
            <a:gd name="connsiteY12" fmla="*/ 6542 h 10000"/>
            <a:gd name="connsiteX13" fmla="*/ 9595 w 10000"/>
            <a:gd name="connsiteY13" fmla="*/ 6956 h 10000"/>
            <a:gd name="connsiteX14" fmla="*/ 9605 w 10000"/>
            <a:gd name="connsiteY14" fmla="*/ 7419 h 10000"/>
            <a:gd name="connsiteX15" fmla="*/ 9621 w 10000"/>
            <a:gd name="connsiteY15" fmla="*/ 8531 h 10000"/>
            <a:gd name="connsiteX16" fmla="*/ 8128 w 10000"/>
            <a:gd name="connsiteY16" fmla="*/ 9294 h 10000"/>
            <a:gd name="connsiteX17" fmla="*/ 7189 w 10000"/>
            <a:gd name="connsiteY17" fmla="*/ 8701 h 10000"/>
            <a:gd name="connsiteX18" fmla="*/ 5696 w 10000"/>
            <a:gd name="connsiteY18" fmla="*/ 10000 h 10000"/>
            <a:gd name="connsiteX19" fmla="*/ 5531 w 10000"/>
            <a:gd name="connsiteY19" fmla="*/ 9659 h 10000"/>
            <a:gd name="connsiteX20" fmla="*/ 3952 w 10000"/>
            <a:gd name="connsiteY20" fmla="*/ 9610 h 10000"/>
            <a:gd name="connsiteX21" fmla="*/ 4334 w 10000"/>
            <a:gd name="connsiteY21" fmla="*/ 9881 h 10000"/>
            <a:gd name="connsiteX22" fmla="*/ 3243 w 10000"/>
            <a:gd name="connsiteY22" fmla="*/ 8807 h 10000"/>
            <a:gd name="connsiteX23" fmla="*/ 2635 w 10000"/>
            <a:gd name="connsiteY23" fmla="*/ 9870 h 10000"/>
            <a:gd name="connsiteX24" fmla="*/ 507 w 10000"/>
            <a:gd name="connsiteY24" fmla="*/ 8044 h 10000"/>
            <a:gd name="connsiteX25" fmla="*/ 411 w 10000"/>
            <a:gd name="connsiteY25" fmla="*/ 7898 h 10000"/>
            <a:gd name="connsiteX26" fmla="*/ 0 w 10000"/>
            <a:gd name="connsiteY26" fmla="*/ 6648 h 10000"/>
            <a:gd name="connsiteX27" fmla="*/ 976 w 10000"/>
            <a:gd name="connsiteY27" fmla="*/ 5860 h 10000"/>
            <a:gd name="connsiteX28" fmla="*/ 384 w 10000"/>
            <a:gd name="connsiteY28" fmla="*/ 4489 h 10000"/>
            <a:gd name="connsiteX29" fmla="*/ 219 w 10000"/>
            <a:gd name="connsiteY29" fmla="*/ 4245 h 10000"/>
            <a:gd name="connsiteX30" fmla="*/ 43 w 10000"/>
            <a:gd name="connsiteY30" fmla="*/ 3515 h 10000"/>
            <a:gd name="connsiteX31" fmla="*/ 539 w 10000"/>
            <a:gd name="connsiteY31" fmla="*/ 3222 h 10000"/>
            <a:gd name="connsiteX32" fmla="*/ 69 w 10000"/>
            <a:gd name="connsiteY32" fmla="*/ 2102 h 10000"/>
            <a:gd name="connsiteX33" fmla="*/ 1131 w 10000"/>
            <a:gd name="connsiteY33" fmla="*/ 2362 h 10000"/>
            <a:gd name="connsiteX34" fmla="*/ 1195 w 10000"/>
            <a:gd name="connsiteY34" fmla="*/ 1526 h 10000"/>
            <a:gd name="connsiteX35" fmla="*/ 1573 w 10000"/>
            <a:gd name="connsiteY35" fmla="*/ 2086 h 10000"/>
            <a:gd name="connsiteX36" fmla="*/ 2448 w 10000"/>
            <a:gd name="connsiteY36" fmla="*/ 0 h 10000"/>
            <a:gd name="connsiteX0" fmla="*/ 2448 w 10000"/>
            <a:gd name="connsiteY0" fmla="*/ 0 h 10254"/>
            <a:gd name="connsiteX1" fmla="*/ 3627 w 10000"/>
            <a:gd name="connsiteY1" fmla="*/ 1128 h 10254"/>
            <a:gd name="connsiteX2" fmla="*/ 4267 w 10000"/>
            <a:gd name="connsiteY2" fmla="*/ 1274 h 10254"/>
            <a:gd name="connsiteX3" fmla="*/ 4299 w 10000"/>
            <a:gd name="connsiteY3" fmla="*/ 1282 h 10254"/>
            <a:gd name="connsiteX4" fmla="*/ 5851 w 10000"/>
            <a:gd name="connsiteY4" fmla="*/ 3352 h 10254"/>
            <a:gd name="connsiteX5" fmla="*/ 6965 w 10000"/>
            <a:gd name="connsiteY5" fmla="*/ 4115 h 10254"/>
            <a:gd name="connsiteX6" fmla="*/ 7205 w 10000"/>
            <a:gd name="connsiteY6" fmla="*/ 5398 h 10254"/>
            <a:gd name="connsiteX7" fmla="*/ 7755 w 10000"/>
            <a:gd name="connsiteY7" fmla="*/ 5576 h 10254"/>
            <a:gd name="connsiteX8" fmla="*/ 8384 w 10000"/>
            <a:gd name="connsiteY8" fmla="*/ 4943 h 10254"/>
            <a:gd name="connsiteX9" fmla="*/ 8411 w 10000"/>
            <a:gd name="connsiteY9" fmla="*/ 4010 h 10254"/>
            <a:gd name="connsiteX10" fmla="*/ 9872 w 10000"/>
            <a:gd name="connsiteY10" fmla="*/ 5341 h 10254"/>
            <a:gd name="connsiteX11" fmla="*/ 10000 w 10000"/>
            <a:gd name="connsiteY11" fmla="*/ 5690 h 10254"/>
            <a:gd name="connsiteX12" fmla="*/ 9717 w 10000"/>
            <a:gd name="connsiteY12" fmla="*/ 6542 h 10254"/>
            <a:gd name="connsiteX13" fmla="*/ 9595 w 10000"/>
            <a:gd name="connsiteY13" fmla="*/ 6956 h 10254"/>
            <a:gd name="connsiteX14" fmla="*/ 9605 w 10000"/>
            <a:gd name="connsiteY14" fmla="*/ 7419 h 10254"/>
            <a:gd name="connsiteX15" fmla="*/ 9621 w 10000"/>
            <a:gd name="connsiteY15" fmla="*/ 8531 h 10254"/>
            <a:gd name="connsiteX16" fmla="*/ 8128 w 10000"/>
            <a:gd name="connsiteY16" fmla="*/ 9294 h 10254"/>
            <a:gd name="connsiteX17" fmla="*/ 7189 w 10000"/>
            <a:gd name="connsiteY17" fmla="*/ 8701 h 10254"/>
            <a:gd name="connsiteX18" fmla="*/ 5696 w 10000"/>
            <a:gd name="connsiteY18" fmla="*/ 10000 h 10254"/>
            <a:gd name="connsiteX19" fmla="*/ 5531 w 10000"/>
            <a:gd name="connsiteY19" fmla="*/ 9659 h 10254"/>
            <a:gd name="connsiteX20" fmla="*/ 3952 w 10000"/>
            <a:gd name="connsiteY20" fmla="*/ 9610 h 10254"/>
            <a:gd name="connsiteX21" fmla="*/ 4334 w 10000"/>
            <a:gd name="connsiteY21" fmla="*/ 9881 h 10254"/>
            <a:gd name="connsiteX22" fmla="*/ 3243 w 10000"/>
            <a:gd name="connsiteY22" fmla="*/ 8807 h 10254"/>
            <a:gd name="connsiteX23" fmla="*/ 1878 w 10000"/>
            <a:gd name="connsiteY23" fmla="*/ 10254 h 10254"/>
            <a:gd name="connsiteX24" fmla="*/ 507 w 10000"/>
            <a:gd name="connsiteY24" fmla="*/ 8044 h 10254"/>
            <a:gd name="connsiteX25" fmla="*/ 411 w 10000"/>
            <a:gd name="connsiteY25" fmla="*/ 7898 h 10254"/>
            <a:gd name="connsiteX26" fmla="*/ 0 w 10000"/>
            <a:gd name="connsiteY26" fmla="*/ 6648 h 10254"/>
            <a:gd name="connsiteX27" fmla="*/ 976 w 10000"/>
            <a:gd name="connsiteY27" fmla="*/ 5860 h 10254"/>
            <a:gd name="connsiteX28" fmla="*/ 384 w 10000"/>
            <a:gd name="connsiteY28" fmla="*/ 4489 h 10254"/>
            <a:gd name="connsiteX29" fmla="*/ 219 w 10000"/>
            <a:gd name="connsiteY29" fmla="*/ 4245 h 10254"/>
            <a:gd name="connsiteX30" fmla="*/ 43 w 10000"/>
            <a:gd name="connsiteY30" fmla="*/ 3515 h 10254"/>
            <a:gd name="connsiteX31" fmla="*/ 539 w 10000"/>
            <a:gd name="connsiteY31" fmla="*/ 3222 h 10254"/>
            <a:gd name="connsiteX32" fmla="*/ 69 w 10000"/>
            <a:gd name="connsiteY32" fmla="*/ 2102 h 10254"/>
            <a:gd name="connsiteX33" fmla="*/ 1131 w 10000"/>
            <a:gd name="connsiteY33" fmla="*/ 2362 h 10254"/>
            <a:gd name="connsiteX34" fmla="*/ 1195 w 10000"/>
            <a:gd name="connsiteY34" fmla="*/ 1526 h 10254"/>
            <a:gd name="connsiteX35" fmla="*/ 1573 w 10000"/>
            <a:gd name="connsiteY35" fmla="*/ 2086 h 10254"/>
            <a:gd name="connsiteX36" fmla="*/ 2448 w 10000"/>
            <a:gd name="connsiteY36" fmla="*/ 0 h 10254"/>
            <a:gd name="connsiteX0" fmla="*/ 2448 w 10000"/>
            <a:gd name="connsiteY0" fmla="*/ 0 h 10437"/>
            <a:gd name="connsiteX1" fmla="*/ 3627 w 10000"/>
            <a:gd name="connsiteY1" fmla="*/ 1128 h 10437"/>
            <a:gd name="connsiteX2" fmla="*/ 4267 w 10000"/>
            <a:gd name="connsiteY2" fmla="*/ 1274 h 10437"/>
            <a:gd name="connsiteX3" fmla="*/ 4299 w 10000"/>
            <a:gd name="connsiteY3" fmla="*/ 1282 h 10437"/>
            <a:gd name="connsiteX4" fmla="*/ 5851 w 10000"/>
            <a:gd name="connsiteY4" fmla="*/ 3352 h 10437"/>
            <a:gd name="connsiteX5" fmla="*/ 6965 w 10000"/>
            <a:gd name="connsiteY5" fmla="*/ 4115 h 10437"/>
            <a:gd name="connsiteX6" fmla="*/ 7205 w 10000"/>
            <a:gd name="connsiteY6" fmla="*/ 5398 h 10437"/>
            <a:gd name="connsiteX7" fmla="*/ 7755 w 10000"/>
            <a:gd name="connsiteY7" fmla="*/ 5576 h 10437"/>
            <a:gd name="connsiteX8" fmla="*/ 8384 w 10000"/>
            <a:gd name="connsiteY8" fmla="*/ 4943 h 10437"/>
            <a:gd name="connsiteX9" fmla="*/ 8411 w 10000"/>
            <a:gd name="connsiteY9" fmla="*/ 4010 h 10437"/>
            <a:gd name="connsiteX10" fmla="*/ 9872 w 10000"/>
            <a:gd name="connsiteY10" fmla="*/ 5341 h 10437"/>
            <a:gd name="connsiteX11" fmla="*/ 10000 w 10000"/>
            <a:gd name="connsiteY11" fmla="*/ 5690 h 10437"/>
            <a:gd name="connsiteX12" fmla="*/ 9717 w 10000"/>
            <a:gd name="connsiteY12" fmla="*/ 6542 h 10437"/>
            <a:gd name="connsiteX13" fmla="*/ 9595 w 10000"/>
            <a:gd name="connsiteY13" fmla="*/ 6956 h 10437"/>
            <a:gd name="connsiteX14" fmla="*/ 9605 w 10000"/>
            <a:gd name="connsiteY14" fmla="*/ 7419 h 10437"/>
            <a:gd name="connsiteX15" fmla="*/ 9621 w 10000"/>
            <a:gd name="connsiteY15" fmla="*/ 8531 h 10437"/>
            <a:gd name="connsiteX16" fmla="*/ 8128 w 10000"/>
            <a:gd name="connsiteY16" fmla="*/ 9294 h 10437"/>
            <a:gd name="connsiteX17" fmla="*/ 7189 w 10000"/>
            <a:gd name="connsiteY17" fmla="*/ 8701 h 10437"/>
            <a:gd name="connsiteX18" fmla="*/ 5696 w 10000"/>
            <a:gd name="connsiteY18" fmla="*/ 10000 h 10437"/>
            <a:gd name="connsiteX19" fmla="*/ 5531 w 10000"/>
            <a:gd name="connsiteY19" fmla="*/ 9659 h 10437"/>
            <a:gd name="connsiteX20" fmla="*/ 3952 w 10000"/>
            <a:gd name="connsiteY20" fmla="*/ 9610 h 10437"/>
            <a:gd name="connsiteX21" fmla="*/ 4334 w 10000"/>
            <a:gd name="connsiteY21" fmla="*/ 9881 h 10437"/>
            <a:gd name="connsiteX22" fmla="*/ 3243 w 10000"/>
            <a:gd name="connsiteY22" fmla="*/ 10344 h 10437"/>
            <a:gd name="connsiteX23" fmla="*/ 1878 w 10000"/>
            <a:gd name="connsiteY23" fmla="*/ 10254 h 10437"/>
            <a:gd name="connsiteX24" fmla="*/ 507 w 10000"/>
            <a:gd name="connsiteY24" fmla="*/ 8044 h 10437"/>
            <a:gd name="connsiteX25" fmla="*/ 411 w 10000"/>
            <a:gd name="connsiteY25" fmla="*/ 7898 h 10437"/>
            <a:gd name="connsiteX26" fmla="*/ 0 w 10000"/>
            <a:gd name="connsiteY26" fmla="*/ 6648 h 10437"/>
            <a:gd name="connsiteX27" fmla="*/ 976 w 10000"/>
            <a:gd name="connsiteY27" fmla="*/ 5860 h 10437"/>
            <a:gd name="connsiteX28" fmla="*/ 384 w 10000"/>
            <a:gd name="connsiteY28" fmla="*/ 4489 h 10437"/>
            <a:gd name="connsiteX29" fmla="*/ 219 w 10000"/>
            <a:gd name="connsiteY29" fmla="*/ 4245 h 10437"/>
            <a:gd name="connsiteX30" fmla="*/ 43 w 10000"/>
            <a:gd name="connsiteY30" fmla="*/ 3515 h 10437"/>
            <a:gd name="connsiteX31" fmla="*/ 539 w 10000"/>
            <a:gd name="connsiteY31" fmla="*/ 3222 h 10437"/>
            <a:gd name="connsiteX32" fmla="*/ 69 w 10000"/>
            <a:gd name="connsiteY32" fmla="*/ 2102 h 10437"/>
            <a:gd name="connsiteX33" fmla="*/ 1131 w 10000"/>
            <a:gd name="connsiteY33" fmla="*/ 2362 h 10437"/>
            <a:gd name="connsiteX34" fmla="*/ 1195 w 10000"/>
            <a:gd name="connsiteY34" fmla="*/ 1526 h 10437"/>
            <a:gd name="connsiteX35" fmla="*/ 1573 w 10000"/>
            <a:gd name="connsiteY35" fmla="*/ 2086 h 10437"/>
            <a:gd name="connsiteX36" fmla="*/ 2448 w 10000"/>
            <a:gd name="connsiteY36" fmla="*/ 0 h 104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10000" h="10437">
              <a:moveTo>
                <a:pt x="2448" y="0"/>
              </a:moveTo>
              <a:cubicBezTo>
                <a:pt x="2917" y="179"/>
                <a:pt x="3280" y="649"/>
                <a:pt x="3627" y="1128"/>
              </a:cubicBezTo>
              <a:cubicBezTo>
                <a:pt x="3797" y="1420"/>
                <a:pt x="4043" y="1469"/>
                <a:pt x="4267" y="1274"/>
              </a:cubicBezTo>
              <a:cubicBezTo>
                <a:pt x="4278" y="1277"/>
                <a:pt x="4288" y="1279"/>
                <a:pt x="4299" y="1282"/>
              </a:cubicBezTo>
              <a:cubicBezTo>
                <a:pt x="4757" y="2062"/>
                <a:pt x="5200" y="2914"/>
                <a:pt x="5851" y="3352"/>
              </a:cubicBezTo>
              <a:cubicBezTo>
                <a:pt x="6213" y="3628"/>
                <a:pt x="6592" y="3872"/>
                <a:pt x="6965" y="4115"/>
              </a:cubicBezTo>
              <a:cubicBezTo>
                <a:pt x="7045" y="4545"/>
                <a:pt x="7125" y="4968"/>
                <a:pt x="7205" y="5398"/>
              </a:cubicBezTo>
              <a:cubicBezTo>
                <a:pt x="7344" y="5446"/>
                <a:pt x="7616" y="5528"/>
                <a:pt x="7755" y="5576"/>
              </a:cubicBezTo>
              <a:cubicBezTo>
                <a:pt x="7963" y="5357"/>
                <a:pt x="8176" y="5154"/>
                <a:pt x="8384" y="4943"/>
              </a:cubicBezTo>
              <a:cubicBezTo>
                <a:pt x="8395" y="4708"/>
                <a:pt x="8405" y="4237"/>
                <a:pt x="8411" y="4010"/>
              </a:cubicBezTo>
              <a:cubicBezTo>
                <a:pt x="8811" y="4651"/>
                <a:pt x="9323" y="5057"/>
                <a:pt x="9872" y="5341"/>
              </a:cubicBezTo>
              <a:cubicBezTo>
                <a:pt x="9904" y="5430"/>
                <a:pt x="9968" y="5601"/>
                <a:pt x="10000" y="5690"/>
              </a:cubicBezTo>
              <a:cubicBezTo>
                <a:pt x="9877" y="5950"/>
                <a:pt x="9781" y="6234"/>
                <a:pt x="9717" y="6542"/>
              </a:cubicBezTo>
              <a:cubicBezTo>
                <a:pt x="9685" y="6648"/>
                <a:pt x="9627" y="6859"/>
                <a:pt x="9595" y="6956"/>
              </a:cubicBezTo>
              <a:cubicBezTo>
                <a:pt x="9598" y="7110"/>
                <a:pt x="9602" y="7265"/>
                <a:pt x="9605" y="7419"/>
              </a:cubicBezTo>
              <a:cubicBezTo>
                <a:pt x="9605" y="7784"/>
                <a:pt x="9616" y="8157"/>
                <a:pt x="9621" y="8531"/>
              </a:cubicBezTo>
              <a:cubicBezTo>
                <a:pt x="9115" y="8742"/>
                <a:pt x="8613" y="8994"/>
                <a:pt x="8128" y="9294"/>
              </a:cubicBezTo>
              <a:cubicBezTo>
                <a:pt x="7813" y="9099"/>
                <a:pt x="7499" y="8896"/>
                <a:pt x="7189" y="8701"/>
              </a:cubicBezTo>
              <a:cubicBezTo>
                <a:pt x="6699" y="9164"/>
                <a:pt x="6203" y="9594"/>
                <a:pt x="5696" y="10000"/>
              </a:cubicBezTo>
              <a:cubicBezTo>
                <a:pt x="5653" y="9919"/>
                <a:pt x="5568" y="9748"/>
                <a:pt x="5531" y="9659"/>
              </a:cubicBezTo>
              <a:cubicBezTo>
                <a:pt x="5019" y="9383"/>
                <a:pt x="4469" y="9375"/>
                <a:pt x="3952" y="9610"/>
              </a:cubicBezTo>
              <a:cubicBezTo>
                <a:pt x="3893" y="9432"/>
                <a:pt x="4393" y="10052"/>
                <a:pt x="4334" y="9881"/>
              </a:cubicBezTo>
              <a:cubicBezTo>
                <a:pt x="4211" y="9857"/>
                <a:pt x="3365" y="10376"/>
                <a:pt x="3243" y="10344"/>
              </a:cubicBezTo>
              <a:cubicBezTo>
                <a:pt x="3040" y="10701"/>
                <a:pt x="2080" y="9897"/>
                <a:pt x="1878" y="10254"/>
              </a:cubicBezTo>
              <a:cubicBezTo>
                <a:pt x="1422" y="10127"/>
                <a:pt x="878" y="8373"/>
                <a:pt x="507" y="8044"/>
              </a:cubicBezTo>
              <a:cubicBezTo>
                <a:pt x="475" y="7995"/>
                <a:pt x="443" y="7947"/>
                <a:pt x="411" y="7898"/>
              </a:cubicBezTo>
              <a:cubicBezTo>
                <a:pt x="272" y="7484"/>
                <a:pt x="133" y="7070"/>
                <a:pt x="0" y="6648"/>
              </a:cubicBezTo>
              <a:cubicBezTo>
                <a:pt x="320" y="6380"/>
                <a:pt x="645" y="6120"/>
                <a:pt x="976" y="5860"/>
              </a:cubicBezTo>
              <a:cubicBezTo>
                <a:pt x="848" y="5341"/>
                <a:pt x="688" y="4830"/>
                <a:pt x="384" y="4489"/>
              </a:cubicBezTo>
              <a:cubicBezTo>
                <a:pt x="347" y="4424"/>
                <a:pt x="261" y="4302"/>
                <a:pt x="219" y="4245"/>
              </a:cubicBezTo>
              <a:cubicBezTo>
                <a:pt x="267" y="3945"/>
                <a:pt x="208" y="3709"/>
                <a:pt x="43" y="3515"/>
              </a:cubicBezTo>
              <a:cubicBezTo>
                <a:pt x="171" y="3442"/>
                <a:pt x="416" y="3295"/>
                <a:pt x="539" y="3222"/>
              </a:cubicBezTo>
              <a:cubicBezTo>
                <a:pt x="501" y="2760"/>
                <a:pt x="235" y="2459"/>
                <a:pt x="69" y="2102"/>
              </a:cubicBezTo>
              <a:cubicBezTo>
                <a:pt x="421" y="2192"/>
                <a:pt x="773" y="2273"/>
                <a:pt x="1131" y="2362"/>
              </a:cubicBezTo>
              <a:cubicBezTo>
                <a:pt x="1147" y="2151"/>
                <a:pt x="1179" y="1737"/>
                <a:pt x="1195" y="1526"/>
              </a:cubicBezTo>
              <a:cubicBezTo>
                <a:pt x="1317" y="1713"/>
                <a:pt x="1445" y="1899"/>
                <a:pt x="1573" y="2086"/>
              </a:cubicBezTo>
              <a:cubicBezTo>
                <a:pt x="1973" y="1510"/>
                <a:pt x="2256" y="779"/>
                <a:pt x="2448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10088</xdr:colOff>
      <xdr:row>31</xdr:row>
      <xdr:rowOff>104318</xdr:rowOff>
    </xdr:from>
    <xdr:to>
      <xdr:col>54</xdr:col>
      <xdr:colOff>17016</xdr:colOff>
      <xdr:row>34</xdr:row>
      <xdr:rowOff>103890</xdr:rowOff>
    </xdr:to>
    <xdr:sp macro="" textlink="">
      <xdr:nvSpPr>
        <xdr:cNvPr id="623" name="puławski"/>
        <xdr:cNvSpPr>
          <a:spLocks/>
        </xdr:cNvSpPr>
      </xdr:nvSpPr>
      <xdr:spPr bwMode="auto">
        <a:xfrm>
          <a:off x="5839388" y="3647618"/>
          <a:ext cx="349828" cy="342472"/>
        </a:xfrm>
        <a:custGeom>
          <a:avLst/>
          <a:gdLst>
            <a:gd name="T0" fmla="*/ 748 w 1251"/>
            <a:gd name="T1" fmla="*/ 39 h 1175"/>
            <a:gd name="T2" fmla="*/ 933 w 1251"/>
            <a:gd name="T3" fmla="*/ 11 h 1175"/>
            <a:gd name="T4" fmla="*/ 997 w 1251"/>
            <a:gd name="T5" fmla="*/ 0 h 1175"/>
            <a:gd name="T6" fmla="*/ 1028 w 1251"/>
            <a:gd name="T7" fmla="*/ 30 h 1175"/>
            <a:gd name="T8" fmla="*/ 1101 w 1251"/>
            <a:gd name="T9" fmla="*/ 197 h 1175"/>
            <a:gd name="T10" fmla="*/ 994 w 1251"/>
            <a:gd name="T11" fmla="*/ 184 h 1175"/>
            <a:gd name="T12" fmla="*/ 953 w 1251"/>
            <a:gd name="T13" fmla="*/ 372 h 1175"/>
            <a:gd name="T14" fmla="*/ 1033 w 1251"/>
            <a:gd name="T15" fmla="*/ 450 h 1175"/>
            <a:gd name="T16" fmla="*/ 1051 w 1251"/>
            <a:gd name="T17" fmla="*/ 468 h 1175"/>
            <a:gd name="T18" fmla="*/ 1081 w 1251"/>
            <a:gd name="T19" fmla="*/ 541 h 1175"/>
            <a:gd name="T20" fmla="*/ 1172 w 1251"/>
            <a:gd name="T21" fmla="*/ 515 h 1175"/>
            <a:gd name="T22" fmla="*/ 1191 w 1251"/>
            <a:gd name="T23" fmla="*/ 614 h 1175"/>
            <a:gd name="T24" fmla="*/ 1188 w 1251"/>
            <a:gd name="T25" fmla="*/ 824 h 1175"/>
            <a:gd name="T26" fmla="*/ 1111 w 1251"/>
            <a:gd name="T27" fmla="*/ 907 h 1175"/>
            <a:gd name="T28" fmla="*/ 1162 w 1251"/>
            <a:gd name="T29" fmla="*/ 960 h 1175"/>
            <a:gd name="T30" fmla="*/ 1251 w 1251"/>
            <a:gd name="T31" fmla="*/ 1109 h 1175"/>
            <a:gd name="T32" fmla="*/ 905 w 1251"/>
            <a:gd name="T33" fmla="*/ 1175 h 1175"/>
            <a:gd name="T34" fmla="*/ 738 w 1251"/>
            <a:gd name="T35" fmla="*/ 1042 h 1175"/>
            <a:gd name="T36" fmla="*/ 644 w 1251"/>
            <a:gd name="T37" fmla="*/ 1061 h 1175"/>
            <a:gd name="T38" fmla="*/ 415 w 1251"/>
            <a:gd name="T39" fmla="*/ 1110 h 1175"/>
            <a:gd name="T40" fmla="*/ 297 w 1251"/>
            <a:gd name="T41" fmla="*/ 1009 h 1175"/>
            <a:gd name="T42" fmla="*/ 245 w 1251"/>
            <a:gd name="T43" fmla="*/ 1104 h 1175"/>
            <a:gd name="T44" fmla="*/ 152 w 1251"/>
            <a:gd name="T45" fmla="*/ 1104 h 1175"/>
            <a:gd name="T46" fmla="*/ 217 w 1251"/>
            <a:gd name="T47" fmla="*/ 831 h 1175"/>
            <a:gd name="T48" fmla="*/ 179 w 1251"/>
            <a:gd name="T49" fmla="*/ 762 h 1175"/>
            <a:gd name="T50" fmla="*/ 0 w 1251"/>
            <a:gd name="T51" fmla="*/ 661 h 1175"/>
            <a:gd name="T52" fmla="*/ 176 w 1251"/>
            <a:gd name="T53" fmla="*/ 594 h 1175"/>
            <a:gd name="T54" fmla="*/ 244 w 1251"/>
            <a:gd name="T55" fmla="*/ 426 h 1175"/>
            <a:gd name="T56" fmla="*/ 166 w 1251"/>
            <a:gd name="T57" fmla="*/ 179 h 1175"/>
            <a:gd name="T58" fmla="*/ 338 w 1251"/>
            <a:gd name="T59" fmla="*/ 170 h 1175"/>
            <a:gd name="T60" fmla="*/ 423 w 1251"/>
            <a:gd name="T61" fmla="*/ 166 h 1175"/>
            <a:gd name="T62" fmla="*/ 501 w 1251"/>
            <a:gd name="T63" fmla="*/ 37 h 1175"/>
            <a:gd name="T64" fmla="*/ 748 w 1251"/>
            <a:gd name="T65" fmla="*/ 39 h 1175"/>
            <a:gd name="connsiteX0" fmla="*/ 5979 w 10000"/>
            <a:gd name="connsiteY0" fmla="*/ 332 h 10000"/>
            <a:gd name="connsiteX1" fmla="*/ 7458 w 10000"/>
            <a:gd name="connsiteY1" fmla="*/ 94 h 10000"/>
            <a:gd name="connsiteX2" fmla="*/ 7970 w 10000"/>
            <a:gd name="connsiteY2" fmla="*/ 0 h 10000"/>
            <a:gd name="connsiteX3" fmla="*/ 8217 w 10000"/>
            <a:gd name="connsiteY3" fmla="*/ 255 h 10000"/>
            <a:gd name="connsiteX4" fmla="*/ 8801 w 10000"/>
            <a:gd name="connsiteY4" fmla="*/ 1677 h 10000"/>
            <a:gd name="connsiteX5" fmla="*/ 7946 w 10000"/>
            <a:gd name="connsiteY5" fmla="*/ 1566 h 10000"/>
            <a:gd name="connsiteX6" fmla="*/ 7618 w 10000"/>
            <a:gd name="connsiteY6" fmla="*/ 3166 h 10000"/>
            <a:gd name="connsiteX7" fmla="*/ 8257 w 10000"/>
            <a:gd name="connsiteY7" fmla="*/ 3830 h 10000"/>
            <a:gd name="connsiteX8" fmla="*/ 8401 w 10000"/>
            <a:gd name="connsiteY8" fmla="*/ 3983 h 10000"/>
            <a:gd name="connsiteX9" fmla="*/ 8641 w 10000"/>
            <a:gd name="connsiteY9" fmla="*/ 4604 h 10000"/>
            <a:gd name="connsiteX10" fmla="*/ 9369 w 10000"/>
            <a:gd name="connsiteY10" fmla="*/ 4383 h 10000"/>
            <a:gd name="connsiteX11" fmla="*/ 9520 w 10000"/>
            <a:gd name="connsiteY11" fmla="*/ 5226 h 10000"/>
            <a:gd name="connsiteX12" fmla="*/ 9496 w 10000"/>
            <a:gd name="connsiteY12" fmla="*/ 7013 h 10000"/>
            <a:gd name="connsiteX13" fmla="*/ 8881 w 10000"/>
            <a:gd name="connsiteY13" fmla="*/ 7719 h 10000"/>
            <a:gd name="connsiteX14" fmla="*/ 9289 w 10000"/>
            <a:gd name="connsiteY14" fmla="*/ 8170 h 10000"/>
            <a:gd name="connsiteX15" fmla="*/ 10000 w 10000"/>
            <a:gd name="connsiteY15" fmla="*/ 9438 h 10000"/>
            <a:gd name="connsiteX16" fmla="*/ 7234 w 10000"/>
            <a:gd name="connsiteY16" fmla="*/ 10000 h 10000"/>
            <a:gd name="connsiteX17" fmla="*/ 5899 w 10000"/>
            <a:gd name="connsiteY17" fmla="*/ 8868 h 10000"/>
            <a:gd name="connsiteX18" fmla="*/ 5148 w 10000"/>
            <a:gd name="connsiteY18" fmla="*/ 9030 h 10000"/>
            <a:gd name="connsiteX19" fmla="*/ 3317 w 10000"/>
            <a:gd name="connsiteY19" fmla="*/ 9447 h 10000"/>
            <a:gd name="connsiteX20" fmla="*/ 2374 w 10000"/>
            <a:gd name="connsiteY20" fmla="*/ 8587 h 10000"/>
            <a:gd name="connsiteX21" fmla="*/ 1958 w 10000"/>
            <a:gd name="connsiteY21" fmla="*/ 9396 h 10000"/>
            <a:gd name="connsiteX22" fmla="*/ 1215 w 10000"/>
            <a:gd name="connsiteY22" fmla="*/ 9396 h 10000"/>
            <a:gd name="connsiteX23" fmla="*/ 774 w 10000"/>
            <a:gd name="connsiteY23" fmla="*/ 7857 h 10000"/>
            <a:gd name="connsiteX24" fmla="*/ 1431 w 10000"/>
            <a:gd name="connsiteY24" fmla="*/ 6485 h 10000"/>
            <a:gd name="connsiteX25" fmla="*/ 0 w 10000"/>
            <a:gd name="connsiteY25" fmla="*/ 5626 h 10000"/>
            <a:gd name="connsiteX26" fmla="*/ 1407 w 10000"/>
            <a:gd name="connsiteY26" fmla="*/ 5055 h 10000"/>
            <a:gd name="connsiteX27" fmla="*/ 1950 w 10000"/>
            <a:gd name="connsiteY27" fmla="*/ 3626 h 10000"/>
            <a:gd name="connsiteX28" fmla="*/ 1327 w 10000"/>
            <a:gd name="connsiteY28" fmla="*/ 1523 h 10000"/>
            <a:gd name="connsiteX29" fmla="*/ 2702 w 10000"/>
            <a:gd name="connsiteY29" fmla="*/ 1447 h 10000"/>
            <a:gd name="connsiteX30" fmla="*/ 3381 w 10000"/>
            <a:gd name="connsiteY30" fmla="*/ 1413 h 10000"/>
            <a:gd name="connsiteX31" fmla="*/ 4005 w 10000"/>
            <a:gd name="connsiteY31" fmla="*/ 315 h 10000"/>
            <a:gd name="connsiteX32" fmla="*/ 5979 w 10000"/>
            <a:gd name="connsiteY32" fmla="*/ 33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00">
              <a:moveTo>
                <a:pt x="5979" y="332"/>
              </a:moveTo>
              <a:cubicBezTo>
                <a:pt x="6475" y="247"/>
                <a:pt x="6962" y="162"/>
                <a:pt x="7458" y="94"/>
              </a:cubicBezTo>
              <a:cubicBezTo>
                <a:pt x="7586" y="68"/>
                <a:pt x="7842" y="26"/>
                <a:pt x="7970" y="0"/>
              </a:cubicBezTo>
              <a:cubicBezTo>
                <a:pt x="8034" y="60"/>
                <a:pt x="8161" y="187"/>
                <a:pt x="8217" y="255"/>
              </a:cubicBezTo>
              <a:cubicBezTo>
                <a:pt x="8425" y="723"/>
                <a:pt x="8609" y="1200"/>
                <a:pt x="8801" y="1677"/>
              </a:cubicBezTo>
              <a:lnTo>
                <a:pt x="7946" y="1566"/>
              </a:lnTo>
              <a:cubicBezTo>
                <a:pt x="7778" y="2077"/>
                <a:pt x="7114" y="2664"/>
                <a:pt x="7618" y="3166"/>
              </a:cubicBezTo>
              <a:cubicBezTo>
                <a:pt x="7818" y="3396"/>
                <a:pt x="8034" y="3617"/>
                <a:pt x="8257" y="3830"/>
              </a:cubicBezTo>
              <a:lnTo>
                <a:pt x="8401" y="3983"/>
              </a:lnTo>
              <a:cubicBezTo>
                <a:pt x="8465" y="4136"/>
                <a:pt x="8585" y="4451"/>
                <a:pt x="8641" y="4604"/>
              </a:cubicBezTo>
              <a:cubicBezTo>
                <a:pt x="8881" y="4528"/>
                <a:pt x="9121" y="4451"/>
                <a:pt x="9369" y="4383"/>
              </a:cubicBezTo>
              <a:cubicBezTo>
                <a:pt x="9408" y="4596"/>
                <a:pt x="9480" y="5013"/>
                <a:pt x="9520" y="5226"/>
              </a:cubicBezTo>
              <a:cubicBezTo>
                <a:pt x="9257" y="5804"/>
                <a:pt x="9185" y="6426"/>
                <a:pt x="9496" y="7013"/>
              </a:cubicBezTo>
              <a:cubicBezTo>
                <a:pt x="9289" y="7243"/>
                <a:pt x="9081" y="7481"/>
                <a:pt x="8881" y="7719"/>
              </a:cubicBezTo>
              <a:cubicBezTo>
                <a:pt x="8985" y="7830"/>
                <a:pt x="9185" y="8060"/>
                <a:pt x="9289" y="8170"/>
              </a:cubicBezTo>
              <a:cubicBezTo>
                <a:pt x="9305" y="8723"/>
                <a:pt x="9552" y="9157"/>
                <a:pt x="10000" y="9438"/>
              </a:cubicBezTo>
              <a:cubicBezTo>
                <a:pt x="9081" y="9617"/>
                <a:pt x="8122" y="9643"/>
                <a:pt x="7234" y="10000"/>
              </a:cubicBezTo>
              <a:cubicBezTo>
                <a:pt x="6771" y="9643"/>
                <a:pt x="6331" y="9260"/>
                <a:pt x="5899" y="8868"/>
              </a:cubicBezTo>
              <a:cubicBezTo>
                <a:pt x="5651" y="8919"/>
                <a:pt x="5396" y="8979"/>
                <a:pt x="5148" y="9030"/>
              </a:cubicBezTo>
              <a:cubicBezTo>
                <a:pt x="4452" y="8732"/>
                <a:pt x="3677" y="8536"/>
                <a:pt x="3317" y="9447"/>
              </a:cubicBezTo>
              <a:lnTo>
                <a:pt x="2374" y="8587"/>
              </a:lnTo>
              <a:cubicBezTo>
                <a:pt x="2238" y="8868"/>
                <a:pt x="2102" y="9132"/>
                <a:pt x="1958" y="9396"/>
              </a:cubicBezTo>
              <a:lnTo>
                <a:pt x="1215" y="9396"/>
              </a:lnTo>
              <a:cubicBezTo>
                <a:pt x="1383" y="8621"/>
                <a:pt x="598" y="8632"/>
                <a:pt x="774" y="7857"/>
              </a:cubicBezTo>
              <a:cubicBezTo>
                <a:pt x="702" y="7713"/>
                <a:pt x="1511" y="6630"/>
                <a:pt x="1431" y="6485"/>
              </a:cubicBezTo>
              <a:cubicBezTo>
                <a:pt x="951" y="6204"/>
                <a:pt x="472" y="5923"/>
                <a:pt x="0" y="5626"/>
              </a:cubicBezTo>
              <a:cubicBezTo>
                <a:pt x="432" y="5345"/>
                <a:pt x="903" y="5132"/>
                <a:pt x="1407" y="5055"/>
              </a:cubicBezTo>
              <a:cubicBezTo>
                <a:pt x="1591" y="4579"/>
                <a:pt x="1775" y="4102"/>
                <a:pt x="1950" y="3626"/>
              </a:cubicBezTo>
              <a:cubicBezTo>
                <a:pt x="1727" y="2928"/>
                <a:pt x="1519" y="2230"/>
                <a:pt x="1327" y="1523"/>
              </a:cubicBezTo>
              <a:cubicBezTo>
                <a:pt x="1783" y="1506"/>
                <a:pt x="2246" y="1481"/>
                <a:pt x="2702" y="1447"/>
              </a:cubicBezTo>
              <a:lnTo>
                <a:pt x="3381" y="1413"/>
              </a:lnTo>
              <a:cubicBezTo>
                <a:pt x="3581" y="1038"/>
                <a:pt x="3789" y="672"/>
                <a:pt x="4005" y="315"/>
              </a:cubicBezTo>
              <a:cubicBezTo>
                <a:pt x="4652" y="477"/>
                <a:pt x="5324" y="468"/>
                <a:pt x="5979" y="332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34555</xdr:colOff>
      <xdr:row>33</xdr:row>
      <xdr:rowOff>35538</xdr:rowOff>
    </xdr:from>
    <xdr:to>
      <xdr:col>56</xdr:col>
      <xdr:colOff>46169</xdr:colOff>
      <xdr:row>38</xdr:row>
      <xdr:rowOff>72878</xdr:rowOff>
    </xdr:to>
    <xdr:sp macro="" textlink="">
      <xdr:nvSpPr>
        <xdr:cNvPr id="633" name="lubelski"/>
        <xdr:cNvSpPr>
          <a:spLocks/>
        </xdr:cNvSpPr>
      </xdr:nvSpPr>
      <xdr:spPr bwMode="auto">
        <a:xfrm>
          <a:off x="6092455" y="3807438"/>
          <a:ext cx="354514" cy="608840"/>
        </a:xfrm>
        <a:custGeom>
          <a:avLst/>
          <a:gdLst>
            <a:gd name="T0" fmla="*/ 344 w 1554"/>
            <a:gd name="T1" fmla="*/ 0 h 2118"/>
            <a:gd name="T2" fmla="*/ 582 w 1554"/>
            <a:gd name="T3" fmla="*/ 216 h 2118"/>
            <a:gd name="T4" fmla="*/ 668 w 1554"/>
            <a:gd name="T5" fmla="*/ 77 h 2118"/>
            <a:gd name="T6" fmla="*/ 888 w 1554"/>
            <a:gd name="T7" fmla="*/ 208 h 2118"/>
            <a:gd name="T8" fmla="*/ 1091 w 1554"/>
            <a:gd name="T9" fmla="*/ 135 h 2118"/>
            <a:gd name="T10" fmla="*/ 1122 w 1554"/>
            <a:gd name="T11" fmla="*/ 177 h 2118"/>
            <a:gd name="T12" fmla="*/ 1433 w 1554"/>
            <a:gd name="T13" fmla="*/ 440 h 2118"/>
            <a:gd name="T14" fmla="*/ 1324 w 1554"/>
            <a:gd name="T15" fmla="*/ 548 h 2118"/>
            <a:gd name="T16" fmla="*/ 1315 w 1554"/>
            <a:gd name="T17" fmla="*/ 630 h 2118"/>
            <a:gd name="T18" fmla="*/ 1227 w 1554"/>
            <a:gd name="T19" fmla="*/ 649 h 2118"/>
            <a:gd name="T20" fmla="*/ 1148 w 1554"/>
            <a:gd name="T21" fmla="*/ 564 h 2118"/>
            <a:gd name="T22" fmla="*/ 1082 w 1554"/>
            <a:gd name="T23" fmla="*/ 451 h 2118"/>
            <a:gd name="T24" fmla="*/ 1059 w 1554"/>
            <a:gd name="T25" fmla="*/ 465 h 2118"/>
            <a:gd name="T26" fmla="*/ 776 w 1554"/>
            <a:gd name="T27" fmla="*/ 481 h 2118"/>
            <a:gd name="T28" fmla="*/ 735 w 1554"/>
            <a:gd name="T29" fmla="*/ 571 h 2118"/>
            <a:gd name="T30" fmla="*/ 729 w 1554"/>
            <a:gd name="T31" fmla="*/ 588 h 2118"/>
            <a:gd name="T32" fmla="*/ 824 w 1554"/>
            <a:gd name="T33" fmla="*/ 844 h 2118"/>
            <a:gd name="T34" fmla="*/ 740 w 1554"/>
            <a:gd name="T35" fmla="*/ 992 h 2118"/>
            <a:gd name="T36" fmla="*/ 764 w 1554"/>
            <a:gd name="T37" fmla="*/ 1006 h 2118"/>
            <a:gd name="T38" fmla="*/ 932 w 1554"/>
            <a:gd name="T39" fmla="*/ 993 h 2118"/>
            <a:gd name="T40" fmla="*/ 955 w 1554"/>
            <a:gd name="T41" fmla="*/ 946 h 2118"/>
            <a:gd name="T42" fmla="*/ 1109 w 1554"/>
            <a:gd name="T43" fmla="*/ 890 h 2118"/>
            <a:gd name="T44" fmla="*/ 1104 w 1554"/>
            <a:gd name="T45" fmla="*/ 783 h 2118"/>
            <a:gd name="T46" fmla="*/ 1231 w 1554"/>
            <a:gd name="T47" fmla="*/ 790 h 2118"/>
            <a:gd name="T48" fmla="*/ 1254 w 1554"/>
            <a:gd name="T49" fmla="*/ 1135 h 2118"/>
            <a:gd name="T50" fmla="*/ 1521 w 1554"/>
            <a:gd name="T51" fmla="*/ 1313 h 2118"/>
            <a:gd name="T52" fmla="*/ 1554 w 1554"/>
            <a:gd name="T53" fmla="*/ 1351 h 2118"/>
            <a:gd name="T54" fmla="*/ 1503 w 1554"/>
            <a:gd name="T55" fmla="*/ 1511 h 2118"/>
            <a:gd name="T56" fmla="*/ 1510 w 1554"/>
            <a:gd name="T57" fmla="*/ 1527 h 2118"/>
            <a:gd name="T58" fmla="*/ 1536 w 1554"/>
            <a:gd name="T59" fmla="*/ 1586 h 2118"/>
            <a:gd name="T60" fmla="*/ 1467 w 1554"/>
            <a:gd name="T61" fmla="*/ 1928 h 2118"/>
            <a:gd name="T62" fmla="*/ 1192 w 1554"/>
            <a:gd name="T63" fmla="*/ 2090 h 2118"/>
            <a:gd name="T64" fmla="*/ 1109 w 1554"/>
            <a:gd name="T65" fmla="*/ 2118 h 2118"/>
            <a:gd name="T66" fmla="*/ 994 w 1554"/>
            <a:gd name="T67" fmla="*/ 2112 h 2118"/>
            <a:gd name="T68" fmla="*/ 969 w 1554"/>
            <a:gd name="T69" fmla="*/ 2036 h 2118"/>
            <a:gd name="T70" fmla="*/ 953 w 1554"/>
            <a:gd name="T71" fmla="*/ 1891 h 2118"/>
            <a:gd name="T72" fmla="*/ 830 w 1554"/>
            <a:gd name="T73" fmla="*/ 1909 h 2118"/>
            <a:gd name="T74" fmla="*/ 816 w 1554"/>
            <a:gd name="T75" fmla="*/ 1995 h 2118"/>
            <a:gd name="T76" fmla="*/ 788 w 1554"/>
            <a:gd name="T77" fmla="*/ 1837 h 2118"/>
            <a:gd name="T78" fmla="*/ 836 w 1554"/>
            <a:gd name="T79" fmla="*/ 1737 h 2118"/>
            <a:gd name="T80" fmla="*/ 560 w 1554"/>
            <a:gd name="T81" fmla="*/ 1440 h 2118"/>
            <a:gd name="T82" fmla="*/ 516 w 1554"/>
            <a:gd name="T83" fmla="*/ 1383 h 2118"/>
            <a:gd name="T84" fmla="*/ 206 w 1554"/>
            <a:gd name="T85" fmla="*/ 1459 h 2118"/>
            <a:gd name="T86" fmla="*/ 242 w 1554"/>
            <a:gd name="T87" fmla="*/ 1097 h 2118"/>
            <a:gd name="T88" fmla="*/ 128 w 1554"/>
            <a:gd name="T89" fmla="*/ 1095 h 2118"/>
            <a:gd name="T90" fmla="*/ 95 w 1554"/>
            <a:gd name="T91" fmla="*/ 1065 h 2118"/>
            <a:gd name="T92" fmla="*/ 69 w 1554"/>
            <a:gd name="T93" fmla="*/ 1043 h 2118"/>
            <a:gd name="T94" fmla="*/ 0 w 1554"/>
            <a:gd name="T95" fmla="*/ 1007 h 2118"/>
            <a:gd name="T96" fmla="*/ 53 w 1554"/>
            <a:gd name="T97" fmla="*/ 652 h 2118"/>
            <a:gd name="T98" fmla="*/ 384 w 1554"/>
            <a:gd name="T99" fmla="*/ 585 h 2118"/>
            <a:gd name="T100" fmla="*/ 344 w 1554"/>
            <a:gd name="T101" fmla="*/ 0 h 21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554" h="2118">
              <a:moveTo>
                <a:pt x="344" y="0"/>
              </a:moveTo>
              <a:cubicBezTo>
                <a:pt x="471" y="5"/>
                <a:pt x="516" y="129"/>
                <a:pt x="582" y="216"/>
              </a:cubicBezTo>
              <a:cubicBezTo>
                <a:pt x="610" y="169"/>
                <a:pt x="639" y="123"/>
                <a:pt x="668" y="77"/>
              </a:cubicBezTo>
              <a:cubicBezTo>
                <a:pt x="735" y="130"/>
                <a:pt x="808" y="177"/>
                <a:pt x="888" y="208"/>
              </a:cubicBezTo>
              <a:cubicBezTo>
                <a:pt x="953" y="178"/>
                <a:pt x="1021" y="155"/>
                <a:pt x="1091" y="135"/>
              </a:cubicBezTo>
              <a:cubicBezTo>
                <a:pt x="1098" y="146"/>
                <a:pt x="1114" y="167"/>
                <a:pt x="1122" y="177"/>
              </a:cubicBezTo>
              <a:cubicBezTo>
                <a:pt x="1192" y="301"/>
                <a:pt x="1296" y="397"/>
                <a:pt x="1433" y="440"/>
              </a:cubicBezTo>
              <a:cubicBezTo>
                <a:pt x="1397" y="476"/>
                <a:pt x="1360" y="512"/>
                <a:pt x="1324" y="548"/>
              </a:cubicBezTo>
              <a:cubicBezTo>
                <a:pt x="1321" y="575"/>
                <a:pt x="1318" y="602"/>
                <a:pt x="1315" y="630"/>
              </a:cubicBezTo>
              <a:cubicBezTo>
                <a:pt x="1293" y="634"/>
                <a:pt x="1249" y="644"/>
                <a:pt x="1227" y="649"/>
              </a:cubicBezTo>
              <a:cubicBezTo>
                <a:pt x="1201" y="620"/>
                <a:pt x="1175" y="591"/>
                <a:pt x="1148" y="564"/>
              </a:cubicBezTo>
              <a:cubicBezTo>
                <a:pt x="1173" y="516"/>
                <a:pt x="1154" y="388"/>
                <a:pt x="1082" y="451"/>
              </a:cubicBezTo>
              <a:lnTo>
                <a:pt x="1059" y="465"/>
              </a:lnTo>
              <a:cubicBezTo>
                <a:pt x="965" y="469"/>
                <a:pt x="870" y="474"/>
                <a:pt x="776" y="481"/>
              </a:cubicBezTo>
              <a:cubicBezTo>
                <a:pt x="762" y="511"/>
                <a:pt x="748" y="541"/>
                <a:pt x="735" y="571"/>
              </a:cubicBezTo>
              <a:lnTo>
                <a:pt x="729" y="588"/>
              </a:lnTo>
              <a:cubicBezTo>
                <a:pt x="686" y="693"/>
                <a:pt x="738" y="784"/>
                <a:pt x="824" y="844"/>
              </a:cubicBezTo>
              <a:cubicBezTo>
                <a:pt x="799" y="895"/>
                <a:pt x="769" y="943"/>
                <a:pt x="740" y="992"/>
              </a:cubicBezTo>
              <a:lnTo>
                <a:pt x="764" y="1006"/>
              </a:lnTo>
              <a:cubicBezTo>
                <a:pt x="810" y="1050"/>
                <a:pt x="906" y="1070"/>
                <a:pt x="932" y="993"/>
              </a:cubicBezTo>
              <a:cubicBezTo>
                <a:pt x="938" y="981"/>
                <a:pt x="949" y="958"/>
                <a:pt x="955" y="946"/>
              </a:cubicBezTo>
              <a:cubicBezTo>
                <a:pt x="1006" y="927"/>
                <a:pt x="1058" y="909"/>
                <a:pt x="1109" y="890"/>
              </a:cubicBezTo>
              <a:cubicBezTo>
                <a:pt x="1107" y="854"/>
                <a:pt x="1106" y="819"/>
                <a:pt x="1104" y="783"/>
              </a:cubicBezTo>
              <a:cubicBezTo>
                <a:pt x="1146" y="785"/>
                <a:pt x="1189" y="788"/>
                <a:pt x="1231" y="790"/>
              </a:cubicBezTo>
              <a:cubicBezTo>
                <a:pt x="1233" y="905"/>
                <a:pt x="1239" y="1021"/>
                <a:pt x="1254" y="1135"/>
              </a:cubicBezTo>
              <a:cubicBezTo>
                <a:pt x="1343" y="1194"/>
                <a:pt x="1433" y="1252"/>
                <a:pt x="1521" y="1313"/>
              </a:cubicBezTo>
              <a:cubicBezTo>
                <a:pt x="1529" y="1322"/>
                <a:pt x="1546" y="1341"/>
                <a:pt x="1554" y="1351"/>
              </a:cubicBezTo>
              <a:cubicBezTo>
                <a:pt x="1529" y="1401"/>
                <a:pt x="1512" y="1456"/>
                <a:pt x="1503" y="1511"/>
              </a:cubicBezTo>
              <a:lnTo>
                <a:pt x="1510" y="1527"/>
              </a:lnTo>
              <a:cubicBezTo>
                <a:pt x="1516" y="1542"/>
                <a:pt x="1529" y="1571"/>
                <a:pt x="1536" y="1586"/>
              </a:cubicBezTo>
              <a:cubicBezTo>
                <a:pt x="1512" y="1699"/>
                <a:pt x="1490" y="1814"/>
                <a:pt x="1467" y="1928"/>
              </a:cubicBezTo>
              <a:cubicBezTo>
                <a:pt x="1365" y="1963"/>
                <a:pt x="1288" y="2042"/>
                <a:pt x="1192" y="2090"/>
              </a:cubicBezTo>
              <a:cubicBezTo>
                <a:pt x="1171" y="2096"/>
                <a:pt x="1129" y="2110"/>
                <a:pt x="1109" y="2118"/>
              </a:cubicBezTo>
              <a:cubicBezTo>
                <a:pt x="1070" y="2117"/>
                <a:pt x="1031" y="2115"/>
                <a:pt x="994" y="2112"/>
              </a:cubicBezTo>
              <a:cubicBezTo>
                <a:pt x="988" y="2093"/>
                <a:pt x="975" y="2055"/>
                <a:pt x="969" y="2036"/>
              </a:cubicBezTo>
              <a:cubicBezTo>
                <a:pt x="964" y="1987"/>
                <a:pt x="958" y="1939"/>
                <a:pt x="953" y="1891"/>
              </a:cubicBezTo>
              <a:cubicBezTo>
                <a:pt x="922" y="1895"/>
                <a:pt x="861" y="1905"/>
                <a:pt x="830" y="1909"/>
              </a:cubicBezTo>
              <a:cubicBezTo>
                <a:pt x="826" y="1931"/>
                <a:pt x="820" y="1974"/>
                <a:pt x="816" y="1995"/>
              </a:cubicBezTo>
              <a:cubicBezTo>
                <a:pt x="807" y="1942"/>
                <a:pt x="797" y="1890"/>
                <a:pt x="788" y="1837"/>
              </a:cubicBezTo>
              <a:cubicBezTo>
                <a:pt x="803" y="1804"/>
                <a:pt x="819" y="1770"/>
                <a:pt x="836" y="1737"/>
              </a:cubicBezTo>
              <a:cubicBezTo>
                <a:pt x="742" y="1640"/>
                <a:pt x="620" y="1566"/>
                <a:pt x="560" y="1440"/>
              </a:cubicBezTo>
              <a:cubicBezTo>
                <a:pt x="549" y="1426"/>
                <a:pt x="527" y="1398"/>
                <a:pt x="516" y="1383"/>
              </a:cubicBezTo>
              <a:cubicBezTo>
                <a:pt x="410" y="1398"/>
                <a:pt x="314" y="1454"/>
                <a:pt x="206" y="1459"/>
              </a:cubicBezTo>
              <a:cubicBezTo>
                <a:pt x="228" y="1339"/>
                <a:pt x="240" y="1218"/>
                <a:pt x="242" y="1097"/>
              </a:cubicBezTo>
              <a:cubicBezTo>
                <a:pt x="213" y="1097"/>
                <a:pt x="156" y="1096"/>
                <a:pt x="128" y="1095"/>
              </a:cubicBezTo>
              <a:cubicBezTo>
                <a:pt x="119" y="1088"/>
                <a:pt x="103" y="1073"/>
                <a:pt x="95" y="1065"/>
              </a:cubicBezTo>
              <a:lnTo>
                <a:pt x="69" y="1043"/>
              </a:lnTo>
              <a:cubicBezTo>
                <a:pt x="52" y="1034"/>
                <a:pt x="17" y="1016"/>
                <a:pt x="0" y="1007"/>
              </a:cubicBezTo>
              <a:cubicBezTo>
                <a:pt x="84" y="903"/>
                <a:pt x="33" y="771"/>
                <a:pt x="53" y="652"/>
              </a:cubicBezTo>
              <a:cubicBezTo>
                <a:pt x="166" y="645"/>
                <a:pt x="283" y="642"/>
                <a:pt x="384" y="585"/>
              </a:cubicBezTo>
              <a:cubicBezTo>
                <a:pt x="255" y="414"/>
                <a:pt x="291" y="192"/>
                <a:pt x="344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72244</xdr:colOff>
      <xdr:row>33</xdr:row>
      <xdr:rowOff>27927</xdr:rowOff>
    </xdr:from>
    <xdr:to>
      <xdr:col>58</xdr:col>
      <xdr:colOff>43938</xdr:colOff>
      <xdr:row>35</xdr:row>
      <xdr:rowOff>42864</xdr:rowOff>
    </xdr:to>
    <xdr:sp macro="" textlink="">
      <xdr:nvSpPr>
        <xdr:cNvPr id="634" name="łęczyński"/>
        <xdr:cNvSpPr>
          <a:spLocks/>
        </xdr:cNvSpPr>
      </xdr:nvSpPr>
      <xdr:spPr bwMode="auto">
        <a:xfrm>
          <a:off x="6358744" y="3799827"/>
          <a:ext cx="314594" cy="243537"/>
        </a:xfrm>
        <a:custGeom>
          <a:avLst/>
          <a:gdLst>
            <a:gd name="T0" fmla="*/ 366 w 1288"/>
            <a:gd name="T1" fmla="*/ 137 h 849"/>
            <a:gd name="T2" fmla="*/ 762 w 1288"/>
            <a:gd name="T3" fmla="*/ 0 h 849"/>
            <a:gd name="T4" fmla="*/ 933 w 1288"/>
            <a:gd name="T5" fmla="*/ 121 h 849"/>
            <a:gd name="T6" fmla="*/ 1101 w 1288"/>
            <a:gd name="T7" fmla="*/ 177 h 849"/>
            <a:gd name="T8" fmla="*/ 1288 w 1288"/>
            <a:gd name="T9" fmla="*/ 282 h 849"/>
            <a:gd name="T10" fmla="*/ 1250 w 1288"/>
            <a:gd name="T11" fmla="*/ 507 h 849"/>
            <a:gd name="T12" fmla="*/ 1151 w 1288"/>
            <a:gd name="T13" fmla="*/ 505 h 849"/>
            <a:gd name="T14" fmla="*/ 1077 w 1288"/>
            <a:gd name="T15" fmla="*/ 593 h 849"/>
            <a:gd name="T16" fmla="*/ 923 w 1288"/>
            <a:gd name="T17" fmla="*/ 589 h 849"/>
            <a:gd name="T18" fmla="*/ 840 w 1288"/>
            <a:gd name="T19" fmla="*/ 784 h 849"/>
            <a:gd name="T20" fmla="*/ 604 w 1288"/>
            <a:gd name="T21" fmla="*/ 849 h 849"/>
            <a:gd name="T22" fmla="*/ 480 w 1288"/>
            <a:gd name="T23" fmla="*/ 832 h 849"/>
            <a:gd name="T24" fmla="*/ 436 w 1288"/>
            <a:gd name="T25" fmla="*/ 548 h 849"/>
            <a:gd name="T26" fmla="*/ 214 w 1288"/>
            <a:gd name="T27" fmla="*/ 392 h 849"/>
            <a:gd name="T28" fmla="*/ 0 w 1288"/>
            <a:gd name="T29" fmla="*/ 184 h 849"/>
            <a:gd name="T30" fmla="*/ 207 w 1288"/>
            <a:gd name="T31" fmla="*/ 70 h 849"/>
            <a:gd name="T32" fmla="*/ 366 w 1288"/>
            <a:gd name="T33" fmla="*/ 137 h 84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288" h="849">
              <a:moveTo>
                <a:pt x="366" y="137"/>
              </a:moveTo>
              <a:cubicBezTo>
                <a:pt x="497" y="89"/>
                <a:pt x="628" y="40"/>
                <a:pt x="762" y="0"/>
              </a:cubicBezTo>
              <a:cubicBezTo>
                <a:pt x="832" y="17"/>
                <a:pt x="890" y="63"/>
                <a:pt x="933" y="121"/>
              </a:cubicBezTo>
              <a:cubicBezTo>
                <a:pt x="966" y="184"/>
                <a:pt x="1043" y="164"/>
                <a:pt x="1101" y="177"/>
              </a:cubicBezTo>
              <a:cubicBezTo>
                <a:pt x="1178" y="179"/>
                <a:pt x="1235" y="232"/>
                <a:pt x="1288" y="282"/>
              </a:cubicBezTo>
              <a:cubicBezTo>
                <a:pt x="1253" y="353"/>
                <a:pt x="1207" y="429"/>
                <a:pt x="1250" y="507"/>
              </a:cubicBezTo>
              <a:cubicBezTo>
                <a:pt x="1225" y="507"/>
                <a:pt x="1176" y="506"/>
                <a:pt x="1151" y="505"/>
              </a:cubicBezTo>
              <a:cubicBezTo>
                <a:pt x="1126" y="534"/>
                <a:pt x="1101" y="563"/>
                <a:pt x="1077" y="593"/>
              </a:cubicBezTo>
              <a:cubicBezTo>
                <a:pt x="1025" y="591"/>
                <a:pt x="974" y="590"/>
                <a:pt x="923" y="589"/>
              </a:cubicBezTo>
              <a:cubicBezTo>
                <a:pt x="909" y="659"/>
                <a:pt x="889" y="729"/>
                <a:pt x="840" y="784"/>
              </a:cubicBezTo>
              <a:cubicBezTo>
                <a:pt x="752" y="746"/>
                <a:pt x="666" y="783"/>
                <a:pt x="604" y="849"/>
              </a:cubicBezTo>
              <a:cubicBezTo>
                <a:pt x="563" y="844"/>
                <a:pt x="521" y="838"/>
                <a:pt x="480" y="832"/>
              </a:cubicBezTo>
              <a:cubicBezTo>
                <a:pt x="460" y="738"/>
                <a:pt x="452" y="642"/>
                <a:pt x="436" y="548"/>
              </a:cubicBezTo>
              <a:cubicBezTo>
                <a:pt x="361" y="497"/>
                <a:pt x="282" y="452"/>
                <a:pt x="214" y="392"/>
              </a:cubicBezTo>
              <a:cubicBezTo>
                <a:pt x="114" y="354"/>
                <a:pt x="20" y="298"/>
                <a:pt x="0" y="184"/>
              </a:cubicBezTo>
              <a:cubicBezTo>
                <a:pt x="70" y="150"/>
                <a:pt x="140" y="111"/>
                <a:pt x="207" y="70"/>
              </a:cubicBezTo>
              <a:cubicBezTo>
                <a:pt x="259" y="93"/>
                <a:pt x="310" y="121"/>
                <a:pt x="366" y="137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18881</xdr:colOff>
      <xdr:row>33</xdr:row>
      <xdr:rowOff>50760</xdr:rowOff>
    </xdr:from>
    <xdr:to>
      <xdr:col>62</xdr:col>
      <xdr:colOff>94726</xdr:colOff>
      <xdr:row>37</xdr:row>
      <xdr:rowOff>111074</xdr:rowOff>
    </xdr:to>
    <xdr:sp macro="" textlink="">
      <xdr:nvSpPr>
        <xdr:cNvPr id="636" name="chełmski"/>
        <xdr:cNvSpPr>
          <a:spLocks/>
        </xdr:cNvSpPr>
      </xdr:nvSpPr>
      <xdr:spPr bwMode="auto">
        <a:xfrm>
          <a:off x="6533981" y="3822660"/>
          <a:ext cx="647345" cy="517514"/>
        </a:xfrm>
        <a:custGeom>
          <a:avLst/>
          <a:gdLst>
            <a:gd name="T0" fmla="*/ 931 w 2066"/>
            <a:gd name="T1" fmla="*/ 75 h 1796"/>
            <a:gd name="T2" fmla="*/ 964 w 2066"/>
            <a:gd name="T3" fmla="*/ 0 h 1796"/>
            <a:gd name="T4" fmla="*/ 1022 w 2066"/>
            <a:gd name="T5" fmla="*/ 165 h 1796"/>
            <a:gd name="T6" fmla="*/ 1262 w 2066"/>
            <a:gd name="T7" fmla="*/ 382 h 1796"/>
            <a:gd name="T8" fmla="*/ 1353 w 2066"/>
            <a:gd name="T9" fmla="*/ 358 h 1796"/>
            <a:gd name="T10" fmla="*/ 1493 w 2066"/>
            <a:gd name="T11" fmla="*/ 366 h 1796"/>
            <a:gd name="T12" fmla="*/ 1847 w 2066"/>
            <a:gd name="T13" fmla="*/ 771 h 1796"/>
            <a:gd name="T14" fmla="*/ 1989 w 2066"/>
            <a:gd name="T15" fmla="*/ 1084 h 1796"/>
            <a:gd name="T16" fmla="*/ 2066 w 2066"/>
            <a:gd name="T17" fmla="*/ 1336 h 1796"/>
            <a:gd name="T18" fmla="*/ 2063 w 2066"/>
            <a:gd name="T19" fmla="*/ 1364 h 1796"/>
            <a:gd name="T20" fmla="*/ 1944 w 2066"/>
            <a:gd name="T21" fmla="*/ 1401 h 1796"/>
            <a:gd name="T22" fmla="*/ 1975 w 2066"/>
            <a:gd name="T23" fmla="*/ 1464 h 1796"/>
            <a:gd name="T24" fmla="*/ 1824 w 2066"/>
            <a:gd name="T25" fmla="*/ 1534 h 1796"/>
            <a:gd name="T26" fmla="*/ 1800 w 2066"/>
            <a:gd name="T27" fmla="*/ 1547 h 1796"/>
            <a:gd name="T28" fmla="*/ 1621 w 2066"/>
            <a:gd name="T29" fmla="*/ 1574 h 1796"/>
            <a:gd name="T30" fmla="*/ 1610 w 2066"/>
            <a:gd name="T31" fmla="*/ 1519 h 1796"/>
            <a:gd name="T32" fmla="*/ 1466 w 2066"/>
            <a:gd name="T33" fmla="*/ 1562 h 1796"/>
            <a:gd name="T34" fmla="*/ 1410 w 2066"/>
            <a:gd name="T35" fmla="*/ 1575 h 1796"/>
            <a:gd name="T36" fmla="*/ 1310 w 2066"/>
            <a:gd name="T37" fmla="*/ 1592 h 1796"/>
            <a:gd name="T38" fmla="*/ 1306 w 2066"/>
            <a:gd name="T39" fmla="*/ 1796 h 1796"/>
            <a:gd name="T40" fmla="*/ 1163 w 2066"/>
            <a:gd name="T41" fmla="*/ 1746 h 1796"/>
            <a:gd name="T42" fmla="*/ 1108 w 2066"/>
            <a:gd name="T43" fmla="*/ 1766 h 1796"/>
            <a:gd name="T44" fmla="*/ 1099 w 2066"/>
            <a:gd name="T45" fmla="*/ 1769 h 1796"/>
            <a:gd name="T46" fmla="*/ 859 w 2066"/>
            <a:gd name="T47" fmla="*/ 1457 h 1796"/>
            <a:gd name="T48" fmla="*/ 988 w 2066"/>
            <a:gd name="T49" fmla="*/ 1208 h 1796"/>
            <a:gd name="T50" fmla="*/ 704 w 2066"/>
            <a:gd name="T51" fmla="*/ 1192 h 1796"/>
            <a:gd name="T52" fmla="*/ 289 w 2066"/>
            <a:gd name="T53" fmla="*/ 1064 h 1796"/>
            <a:gd name="T54" fmla="*/ 82 w 2066"/>
            <a:gd name="T55" fmla="*/ 1091 h 1796"/>
            <a:gd name="T56" fmla="*/ 0 w 2066"/>
            <a:gd name="T57" fmla="*/ 712 h 1796"/>
            <a:gd name="T58" fmla="*/ 68 w 2066"/>
            <a:gd name="T59" fmla="*/ 640 h 1796"/>
            <a:gd name="T60" fmla="*/ 69 w 2066"/>
            <a:gd name="T61" fmla="*/ 546 h 1796"/>
            <a:gd name="T62" fmla="*/ 239 w 2066"/>
            <a:gd name="T63" fmla="*/ 559 h 1796"/>
            <a:gd name="T64" fmla="*/ 276 w 2066"/>
            <a:gd name="T65" fmla="*/ 467 h 1796"/>
            <a:gd name="T66" fmla="*/ 420 w 2066"/>
            <a:gd name="T67" fmla="*/ 491 h 1796"/>
            <a:gd name="T68" fmla="*/ 377 w 2066"/>
            <a:gd name="T69" fmla="*/ 329 h 1796"/>
            <a:gd name="T70" fmla="*/ 514 w 2066"/>
            <a:gd name="T71" fmla="*/ 186 h 1796"/>
            <a:gd name="T72" fmla="*/ 530 w 2066"/>
            <a:gd name="T73" fmla="*/ 88 h 1796"/>
            <a:gd name="T74" fmla="*/ 931 w 2066"/>
            <a:gd name="T75" fmla="*/ 75 h 1796"/>
            <a:gd name="connsiteX0" fmla="*/ 4506 w 10000"/>
            <a:gd name="connsiteY0" fmla="*/ 418 h 10000"/>
            <a:gd name="connsiteX1" fmla="*/ 4666 w 10000"/>
            <a:gd name="connsiteY1" fmla="*/ 0 h 10000"/>
            <a:gd name="connsiteX2" fmla="*/ 4947 w 10000"/>
            <a:gd name="connsiteY2" fmla="*/ 919 h 10000"/>
            <a:gd name="connsiteX3" fmla="*/ 6108 w 10000"/>
            <a:gd name="connsiteY3" fmla="*/ 2127 h 10000"/>
            <a:gd name="connsiteX4" fmla="*/ 6549 w 10000"/>
            <a:gd name="connsiteY4" fmla="*/ 1993 h 10000"/>
            <a:gd name="connsiteX5" fmla="*/ 7227 w 10000"/>
            <a:gd name="connsiteY5" fmla="*/ 2038 h 10000"/>
            <a:gd name="connsiteX6" fmla="*/ 8940 w 10000"/>
            <a:gd name="connsiteY6" fmla="*/ 4293 h 10000"/>
            <a:gd name="connsiteX7" fmla="*/ 9627 w 10000"/>
            <a:gd name="connsiteY7" fmla="*/ 6036 h 10000"/>
            <a:gd name="connsiteX8" fmla="*/ 10000 w 10000"/>
            <a:gd name="connsiteY8" fmla="*/ 7439 h 10000"/>
            <a:gd name="connsiteX9" fmla="*/ 9985 w 10000"/>
            <a:gd name="connsiteY9" fmla="*/ 7595 h 10000"/>
            <a:gd name="connsiteX10" fmla="*/ 9409 w 10000"/>
            <a:gd name="connsiteY10" fmla="*/ 7801 h 10000"/>
            <a:gd name="connsiteX11" fmla="*/ 9560 w 10000"/>
            <a:gd name="connsiteY11" fmla="*/ 8151 h 10000"/>
            <a:gd name="connsiteX12" fmla="*/ 8829 w 10000"/>
            <a:gd name="connsiteY12" fmla="*/ 8541 h 10000"/>
            <a:gd name="connsiteX13" fmla="*/ 8712 w 10000"/>
            <a:gd name="connsiteY13" fmla="*/ 8614 h 10000"/>
            <a:gd name="connsiteX14" fmla="*/ 7846 w 10000"/>
            <a:gd name="connsiteY14" fmla="*/ 8764 h 10000"/>
            <a:gd name="connsiteX15" fmla="*/ 7793 w 10000"/>
            <a:gd name="connsiteY15" fmla="*/ 8458 h 10000"/>
            <a:gd name="connsiteX16" fmla="*/ 7096 w 10000"/>
            <a:gd name="connsiteY16" fmla="*/ 8697 h 10000"/>
            <a:gd name="connsiteX17" fmla="*/ 6825 w 10000"/>
            <a:gd name="connsiteY17" fmla="*/ 8769 h 10000"/>
            <a:gd name="connsiteX18" fmla="*/ 6341 w 10000"/>
            <a:gd name="connsiteY18" fmla="*/ 8864 h 10000"/>
            <a:gd name="connsiteX19" fmla="*/ 6321 w 10000"/>
            <a:gd name="connsiteY19" fmla="*/ 10000 h 10000"/>
            <a:gd name="connsiteX20" fmla="*/ 5629 w 10000"/>
            <a:gd name="connsiteY20" fmla="*/ 9722 h 10000"/>
            <a:gd name="connsiteX21" fmla="*/ 5363 w 10000"/>
            <a:gd name="connsiteY21" fmla="*/ 9833 h 10000"/>
            <a:gd name="connsiteX22" fmla="*/ 5319 w 10000"/>
            <a:gd name="connsiteY22" fmla="*/ 9850 h 10000"/>
            <a:gd name="connsiteX23" fmla="*/ 4158 w 10000"/>
            <a:gd name="connsiteY23" fmla="*/ 8112 h 10000"/>
            <a:gd name="connsiteX24" fmla="*/ 3631 w 10000"/>
            <a:gd name="connsiteY24" fmla="*/ 7459 h 10000"/>
            <a:gd name="connsiteX25" fmla="*/ 3408 w 10000"/>
            <a:gd name="connsiteY25" fmla="*/ 6637 h 10000"/>
            <a:gd name="connsiteX26" fmla="*/ 1399 w 10000"/>
            <a:gd name="connsiteY26" fmla="*/ 5924 h 10000"/>
            <a:gd name="connsiteX27" fmla="*/ 397 w 10000"/>
            <a:gd name="connsiteY27" fmla="*/ 6075 h 10000"/>
            <a:gd name="connsiteX28" fmla="*/ 0 w 10000"/>
            <a:gd name="connsiteY28" fmla="*/ 3964 h 10000"/>
            <a:gd name="connsiteX29" fmla="*/ 329 w 10000"/>
            <a:gd name="connsiteY29" fmla="*/ 3563 h 10000"/>
            <a:gd name="connsiteX30" fmla="*/ 334 w 10000"/>
            <a:gd name="connsiteY30" fmla="*/ 3040 h 10000"/>
            <a:gd name="connsiteX31" fmla="*/ 1157 w 10000"/>
            <a:gd name="connsiteY31" fmla="*/ 3112 h 10000"/>
            <a:gd name="connsiteX32" fmla="*/ 1336 w 10000"/>
            <a:gd name="connsiteY32" fmla="*/ 2600 h 10000"/>
            <a:gd name="connsiteX33" fmla="*/ 2033 w 10000"/>
            <a:gd name="connsiteY33" fmla="*/ 2734 h 10000"/>
            <a:gd name="connsiteX34" fmla="*/ 1825 w 10000"/>
            <a:gd name="connsiteY34" fmla="*/ 1832 h 10000"/>
            <a:gd name="connsiteX35" fmla="*/ 2488 w 10000"/>
            <a:gd name="connsiteY35" fmla="*/ 1036 h 10000"/>
            <a:gd name="connsiteX36" fmla="*/ 2565 w 10000"/>
            <a:gd name="connsiteY36" fmla="*/ 490 h 10000"/>
            <a:gd name="connsiteX37" fmla="*/ 4506 w 10000"/>
            <a:gd name="connsiteY37" fmla="*/ 418 h 10000"/>
            <a:gd name="connsiteX0" fmla="*/ 4506 w 10000"/>
            <a:gd name="connsiteY0" fmla="*/ 418 h 10000"/>
            <a:gd name="connsiteX1" fmla="*/ 4666 w 10000"/>
            <a:gd name="connsiteY1" fmla="*/ 0 h 10000"/>
            <a:gd name="connsiteX2" fmla="*/ 4947 w 10000"/>
            <a:gd name="connsiteY2" fmla="*/ 919 h 10000"/>
            <a:gd name="connsiteX3" fmla="*/ 6108 w 10000"/>
            <a:gd name="connsiteY3" fmla="*/ 2127 h 10000"/>
            <a:gd name="connsiteX4" fmla="*/ 6549 w 10000"/>
            <a:gd name="connsiteY4" fmla="*/ 1993 h 10000"/>
            <a:gd name="connsiteX5" fmla="*/ 7227 w 10000"/>
            <a:gd name="connsiteY5" fmla="*/ 2038 h 10000"/>
            <a:gd name="connsiteX6" fmla="*/ 8940 w 10000"/>
            <a:gd name="connsiteY6" fmla="*/ 4293 h 10000"/>
            <a:gd name="connsiteX7" fmla="*/ 9627 w 10000"/>
            <a:gd name="connsiteY7" fmla="*/ 6036 h 10000"/>
            <a:gd name="connsiteX8" fmla="*/ 10000 w 10000"/>
            <a:gd name="connsiteY8" fmla="*/ 7439 h 10000"/>
            <a:gd name="connsiteX9" fmla="*/ 9985 w 10000"/>
            <a:gd name="connsiteY9" fmla="*/ 7595 h 10000"/>
            <a:gd name="connsiteX10" fmla="*/ 9409 w 10000"/>
            <a:gd name="connsiteY10" fmla="*/ 7801 h 10000"/>
            <a:gd name="connsiteX11" fmla="*/ 9560 w 10000"/>
            <a:gd name="connsiteY11" fmla="*/ 8151 h 10000"/>
            <a:gd name="connsiteX12" fmla="*/ 8829 w 10000"/>
            <a:gd name="connsiteY12" fmla="*/ 8541 h 10000"/>
            <a:gd name="connsiteX13" fmla="*/ 8712 w 10000"/>
            <a:gd name="connsiteY13" fmla="*/ 8614 h 10000"/>
            <a:gd name="connsiteX14" fmla="*/ 7846 w 10000"/>
            <a:gd name="connsiteY14" fmla="*/ 8764 h 10000"/>
            <a:gd name="connsiteX15" fmla="*/ 7793 w 10000"/>
            <a:gd name="connsiteY15" fmla="*/ 8458 h 10000"/>
            <a:gd name="connsiteX16" fmla="*/ 7096 w 10000"/>
            <a:gd name="connsiteY16" fmla="*/ 8697 h 10000"/>
            <a:gd name="connsiteX17" fmla="*/ 6825 w 10000"/>
            <a:gd name="connsiteY17" fmla="*/ 8769 h 10000"/>
            <a:gd name="connsiteX18" fmla="*/ 6341 w 10000"/>
            <a:gd name="connsiteY18" fmla="*/ 8864 h 10000"/>
            <a:gd name="connsiteX19" fmla="*/ 6321 w 10000"/>
            <a:gd name="connsiteY19" fmla="*/ 10000 h 10000"/>
            <a:gd name="connsiteX20" fmla="*/ 5629 w 10000"/>
            <a:gd name="connsiteY20" fmla="*/ 9722 h 10000"/>
            <a:gd name="connsiteX21" fmla="*/ 5363 w 10000"/>
            <a:gd name="connsiteY21" fmla="*/ 9833 h 10000"/>
            <a:gd name="connsiteX22" fmla="*/ 5319 w 10000"/>
            <a:gd name="connsiteY22" fmla="*/ 9850 h 10000"/>
            <a:gd name="connsiteX23" fmla="*/ 3391 w 10000"/>
            <a:gd name="connsiteY23" fmla="*/ 9089 h 10000"/>
            <a:gd name="connsiteX24" fmla="*/ 3631 w 10000"/>
            <a:gd name="connsiteY24" fmla="*/ 7459 h 10000"/>
            <a:gd name="connsiteX25" fmla="*/ 3408 w 10000"/>
            <a:gd name="connsiteY25" fmla="*/ 6637 h 10000"/>
            <a:gd name="connsiteX26" fmla="*/ 1399 w 10000"/>
            <a:gd name="connsiteY26" fmla="*/ 5924 h 10000"/>
            <a:gd name="connsiteX27" fmla="*/ 397 w 10000"/>
            <a:gd name="connsiteY27" fmla="*/ 6075 h 10000"/>
            <a:gd name="connsiteX28" fmla="*/ 0 w 10000"/>
            <a:gd name="connsiteY28" fmla="*/ 3964 h 10000"/>
            <a:gd name="connsiteX29" fmla="*/ 329 w 10000"/>
            <a:gd name="connsiteY29" fmla="*/ 3563 h 10000"/>
            <a:gd name="connsiteX30" fmla="*/ 334 w 10000"/>
            <a:gd name="connsiteY30" fmla="*/ 3040 h 10000"/>
            <a:gd name="connsiteX31" fmla="*/ 1157 w 10000"/>
            <a:gd name="connsiteY31" fmla="*/ 3112 h 10000"/>
            <a:gd name="connsiteX32" fmla="*/ 1336 w 10000"/>
            <a:gd name="connsiteY32" fmla="*/ 2600 h 10000"/>
            <a:gd name="connsiteX33" fmla="*/ 2033 w 10000"/>
            <a:gd name="connsiteY33" fmla="*/ 2734 h 10000"/>
            <a:gd name="connsiteX34" fmla="*/ 1825 w 10000"/>
            <a:gd name="connsiteY34" fmla="*/ 1832 h 10000"/>
            <a:gd name="connsiteX35" fmla="*/ 2488 w 10000"/>
            <a:gd name="connsiteY35" fmla="*/ 1036 h 10000"/>
            <a:gd name="connsiteX36" fmla="*/ 2565 w 10000"/>
            <a:gd name="connsiteY36" fmla="*/ 490 h 10000"/>
            <a:gd name="connsiteX37" fmla="*/ 4506 w 10000"/>
            <a:gd name="connsiteY37" fmla="*/ 41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10000" h="10000">
              <a:moveTo>
                <a:pt x="4506" y="418"/>
              </a:moveTo>
              <a:cubicBezTo>
                <a:pt x="4559" y="279"/>
                <a:pt x="4613" y="139"/>
                <a:pt x="4666" y="0"/>
              </a:cubicBezTo>
              <a:cubicBezTo>
                <a:pt x="4753" y="306"/>
                <a:pt x="4845" y="612"/>
                <a:pt x="4947" y="919"/>
              </a:cubicBezTo>
              <a:cubicBezTo>
                <a:pt x="5416" y="1203"/>
                <a:pt x="5799" y="1637"/>
                <a:pt x="6108" y="2127"/>
              </a:cubicBezTo>
              <a:lnTo>
                <a:pt x="6549" y="1993"/>
              </a:lnTo>
              <a:cubicBezTo>
                <a:pt x="6776" y="2004"/>
                <a:pt x="6999" y="2016"/>
                <a:pt x="7227" y="2038"/>
              </a:cubicBezTo>
              <a:cubicBezTo>
                <a:pt x="7507" y="3035"/>
                <a:pt x="8204" y="3725"/>
                <a:pt x="8940" y="4293"/>
              </a:cubicBezTo>
              <a:cubicBezTo>
                <a:pt x="8906" y="4989"/>
                <a:pt x="9138" y="5618"/>
                <a:pt x="9627" y="6036"/>
              </a:cubicBezTo>
              <a:cubicBezTo>
                <a:pt x="9734" y="6509"/>
                <a:pt x="9864" y="6977"/>
                <a:pt x="10000" y="7439"/>
              </a:cubicBezTo>
              <a:lnTo>
                <a:pt x="9985" y="7595"/>
              </a:lnTo>
              <a:cubicBezTo>
                <a:pt x="9797" y="7667"/>
                <a:pt x="9603" y="7734"/>
                <a:pt x="9409" y="7801"/>
              </a:cubicBezTo>
              <a:cubicBezTo>
                <a:pt x="9448" y="7890"/>
                <a:pt x="9521" y="8062"/>
                <a:pt x="9560" y="8151"/>
              </a:cubicBezTo>
              <a:cubicBezTo>
                <a:pt x="9288" y="8213"/>
                <a:pt x="9056" y="8369"/>
                <a:pt x="8829" y="8541"/>
              </a:cubicBezTo>
              <a:lnTo>
                <a:pt x="8712" y="8614"/>
              </a:lnTo>
              <a:cubicBezTo>
                <a:pt x="8417" y="8641"/>
                <a:pt x="8122" y="8653"/>
                <a:pt x="7846" y="8764"/>
              </a:cubicBezTo>
              <a:cubicBezTo>
                <a:pt x="7828" y="8662"/>
                <a:pt x="7811" y="8560"/>
                <a:pt x="7793" y="8458"/>
              </a:cubicBezTo>
              <a:cubicBezTo>
                <a:pt x="7682" y="7990"/>
                <a:pt x="7212" y="8452"/>
                <a:pt x="7096" y="8697"/>
              </a:cubicBezTo>
              <a:cubicBezTo>
                <a:pt x="7028" y="8714"/>
                <a:pt x="6893" y="8753"/>
                <a:pt x="6825" y="8769"/>
              </a:cubicBezTo>
              <a:lnTo>
                <a:pt x="6341" y="8864"/>
              </a:lnTo>
              <a:cubicBezTo>
                <a:pt x="6331" y="9243"/>
                <a:pt x="6326" y="9621"/>
                <a:pt x="6321" y="10000"/>
              </a:cubicBezTo>
              <a:cubicBezTo>
                <a:pt x="6089" y="9905"/>
                <a:pt x="5862" y="9805"/>
                <a:pt x="5629" y="9722"/>
              </a:cubicBezTo>
              <a:cubicBezTo>
                <a:pt x="5561" y="9749"/>
                <a:pt x="5431" y="9805"/>
                <a:pt x="5363" y="9833"/>
              </a:cubicBezTo>
              <a:cubicBezTo>
                <a:pt x="5348" y="9839"/>
                <a:pt x="5334" y="9844"/>
                <a:pt x="5319" y="9850"/>
              </a:cubicBezTo>
              <a:lnTo>
                <a:pt x="3391" y="9089"/>
              </a:lnTo>
              <a:cubicBezTo>
                <a:pt x="3705" y="8700"/>
                <a:pt x="3752" y="8060"/>
                <a:pt x="3631" y="7459"/>
              </a:cubicBezTo>
              <a:cubicBezTo>
                <a:pt x="3176" y="7409"/>
                <a:pt x="3780" y="6893"/>
                <a:pt x="3408" y="6637"/>
              </a:cubicBezTo>
              <a:cubicBezTo>
                <a:pt x="3036" y="6381"/>
                <a:pt x="2091" y="6080"/>
                <a:pt x="1399" y="5924"/>
              </a:cubicBezTo>
              <a:cubicBezTo>
                <a:pt x="1060" y="5908"/>
                <a:pt x="731" y="6019"/>
                <a:pt x="397" y="6075"/>
              </a:cubicBezTo>
              <a:cubicBezTo>
                <a:pt x="237" y="5379"/>
                <a:pt x="121" y="4671"/>
                <a:pt x="0" y="3964"/>
              </a:cubicBezTo>
              <a:cubicBezTo>
                <a:pt x="106" y="3831"/>
                <a:pt x="218" y="3697"/>
                <a:pt x="329" y="3563"/>
              </a:cubicBezTo>
              <a:cubicBezTo>
                <a:pt x="329" y="3391"/>
                <a:pt x="329" y="3213"/>
                <a:pt x="334" y="3040"/>
              </a:cubicBezTo>
              <a:lnTo>
                <a:pt x="1157" y="3112"/>
              </a:lnTo>
              <a:cubicBezTo>
                <a:pt x="1200" y="2984"/>
                <a:pt x="1292" y="2728"/>
                <a:pt x="1336" y="2600"/>
              </a:cubicBezTo>
              <a:lnTo>
                <a:pt x="2033" y="2734"/>
              </a:lnTo>
              <a:cubicBezTo>
                <a:pt x="1965" y="2433"/>
                <a:pt x="1897" y="2127"/>
                <a:pt x="1825" y="1832"/>
              </a:cubicBezTo>
              <a:cubicBezTo>
                <a:pt x="2043" y="1559"/>
                <a:pt x="2260" y="1297"/>
                <a:pt x="2488" y="1036"/>
              </a:cubicBezTo>
              <a:cubicBezTo>
                <a:pt x="2502" y="902"/>
                <a:pt x="2546" y="629"/>
                <a:pt x="2565" y="490"/>
              </a:cubicBezTo>
              <a:cubicBezTo>
                <a:pt x="3209" y="679"/>
                <a:pt x="3863" y="518"/>
                <a:pt x="4506" y="418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75584</xdr:colOff>
      <xdr:row>34</xdr:row>
      <xdr:rowOff>50616</xdr:rowOff>
    </xdr:from>
    <xdr:to>
      <xdr:col>56</xdr:col>
      <xdr:colOff>1137</xdr:colOff>
      <xdr:row>35</xdr:row>
      <xdr:rowOff>104115</xdr:rowOff>
    </xdr:to>
    <xdr:sp macro="" textlink="">
      <xdr:nvSpPr>
        <xdr:cNvPr id="643" name="Lublin"/>
        <xdr:cNvSpPr>
          <a:spLocks/>
        </xdr:cNvSpPr>
      </xdr:nvSpPr>
      <xdr:spPr bwMode="auto">
        <a:xfrm>
          <a:off x="6247784" y="3936816"/>
          <a:ext cx="154153" cy="167799"/>
        </a:xfrm>
        <a:custGeom>
          <a:avLst/>
          <a:gdLst>
            <a:gd name="T0" fmla="*/ 330 w 498"/>
            <a:gd name="T1" fmla="*/ 14 h 555"/>
            <a:gd name="T2" fmla="*/ 353 w 498"/>
            <a:gd name="T3" fmla="*/ 0 h 555"/>
            <a:gd name="T4" fmla="*/ 419 w 498"/>
            <a:gd name="T5" fmla="*/ 113 h 555"/>
            <a:gd name="T6" fmla="*/ 498 w 498"/>
            <a:gd name="T7" fmla="*/ 198 h 555"/>
            <a:gd name="T8" fmla="*/ 453 w 498"/>
            <a:gd name="T9" fmla="*/ 197 h 555"/>
            <a:gd name="T10" fmla="*/ 241 w 498"/>
            <a:gd name="T11" fmla="*/ 469 h 555"/>
            <a:gd name="T12" fmla="*/ 226 w 498"/>
            <a:gd name="T13" fmla="*/ 495 h 555"/>
            <a:gd name="T14" fmla="*/ 203 w 498"/>
            <a:gd name="T15" fmla="*/ 542 h 555"/>
            <a:gd name="T16" fmla="*/ 35 w 498"/>
            <a:gd name="T17" fmla="*/ 555 h 555"/>
            <a:gd name="T18" fmla="*/ 11 w 498"/>
            <a:gd name="T19" fmla="*/ 541 h 555"/>
            <a:gd name="T20" fmla="*/ 95 w 498"/>
            <a:gd name="T21" fmla="*/ 393 h 555"/>
            <a:gd name="T22" fmla="*/ 0 w 498"/>
            <a:gd name="T23" fmla="*/ 137 h 555"/>
            <a:gd name="T24" fmla="*/ 6 w 498"/>
            <a:gd name="T25" fmla="*/ 120 h 555"/>
            <a:gd name="T26" fmla="*/ 330 w 498"/>
            <a:gd name="T27" fmla="*/ 14 h 555"/>
            <a:gd name="connsiteX0" fmla="*/ 9982 w 13355"/>
            <a:gd name="connsiteY0" fmla="*/ 252 h 10000"/>
            <a:gd name="connsiteX1" fmla="*/ 10443 w 13355"/>
            <a:gd name="connsiteY1" fmla="*/ 0 h 10000"/>
            <a:gd name="connsiteX2" fmla="*/ 11769 w 13355"/>
            <a:gd name="connsiteY2" fmla="*/ 2036 h 10000"/>
            <a:gd name="connsiteX3" fmla="*/ 13355 w 13355"/>
            <a:gd name="connsiteY3" fmla="*/ 3568 h 10000"/>
            <a:gd name="connsiteX4" fmla="*/ 12451 w 13355"/>
            <a:gd name="connsiteY4" fmla="*/ 3550 h 10000"/>
            <a:gd name="connsiteX5" fmla="*/ 8194 w 13355"/>
            <a:gd name="connsiteY5" fmla="*/ 8450 h 10000"/>
            <a:gd name="connsiteX6" fmla="*/ 7893 w 13355"/>
            <a:gd name="connsiteY6" fmla="*/ 8919 h 10000"/>
            <a:gd name="connsiteX7" fmla="*/ 7431 w 13355"/>
            <a:gd name="connsiteY7" fmla="*/ 9766 h 10000"/>
            <a:gd name="connsiteX8" fmla="*/ 4058 w 13355"/>
            <a:gd name="connsiteY8" fmla="*/ 10000 h 10000"/>
            <a:gd name="connsiteX9" fmla="*/ 3576 w 13355"/>
            <a:gd name="connsiteY9" fmla="*/ 9748 h 10000"/>
            <a:gd name="connsiteX10" fmla="*/ 5263 w 13355"/>
            <a:gd name="connsiteY10" fmla="*/ 7081 h 10000"/>
            <a:gd name="connsiteX11" fmla="*/ 3355 w 13355"/>
            <a:gd name="connsiteY11" fmla="*/ 2468 h 10000"/>
            <a:gd name="connsiteX12" fmla="*/ 0 w 13355"/>
            <a:gd name="connsiteY12" fmla="*/ 2162 h 10000"/>
            <a:gd name="connsiteX13" fmla="*/ 9982 w 13355"/>
            <a:gd name="connsiteY13" fmla="*/ 252 h 10000"/>
            <a:gd name="connsiteX0" fmla="*/ 9982 w 13355"/>
            <a:gd name="connsiteY0" fmla="*/ 252 h 10000"/>
            <a:gd name="connsiteX1" fmla="*/ 10443 w 13355"/>
            <a:gd name="connsiteY1" fmla="*/ 0 h 10000"/>
            <a:gd name="connsiteX2" fmla="*/ 11769 w 13355"/>
            <a:gd name="connsiteY2" fmla="*/ 2036 h 10000"/>
            <a:gd name="connsiteX3" fmla="*/ 13355 w 13355"/>
            <a:gd name="connsiteY3" fmla="*/ 3568 h 10000"/>
            <a:gd name="connsiteX4" fmla="*/ 12451 w 13355"/>
            <a:gd name="connsiteY4" fmla="*/ 3550 h 10000"/>
            <a:gd name="connsiteX5" fmla="*/ 8194 w 13355"/>
            <a:gd name="connsiteY5" fmla="*/ 8450 h 10000"/>
            <a:gd name="connsiteX6" fmla="*/ 7893 w 13355"/>
            <a:gd name="connsiteY6" fmla="*/ 8919 h 10000"/>
            <a:gd name="connsiteX7" fmla="*/ 7431 w 13355"/>
            <a:gd name="connsiteY7" fmla="*/ 9766 h 10000"/>
            <a:gd name="connsiteX8" fmla="*/ 4058 w 13355"/>
            <a:gd name="connsiteY8" fmla="*/ 10000 h 10000"/>
            <a:gd name="connsiteX9" fmla="*/ 3576 w 13355"/>
            <a:gd name="connsiteY9" fmla="*/ 9748 h 10000"/>
            <a:gd name="connsiteX10" fmla="*/ 2367 w 13355"/>
            <a:gd name="connsiteY10" fmla="*/ 6689 h 10000"/>
            <a:gd name="connsiteX11" fmla="*/ 3355 w 13355"/>
            <a:gd name="connsiteY11" fmla="*/ 2468 h 10000"/>
            <a:gd name="connsiteX12" fmla="*/ 0 w 13355"/>
            <a:gd name="connsiteY12" fmla="*/ 2162 h 10000"/>
            <a:gd name="connsiteX13" fmla="*/ 9982 w 13355"/>
            <a:gd name="connsiteY13" fmla="*/ 252 h 10000"/>
            <a:gd name="connsiteX0" fmla="*/ 9983 w 13356"/>
            <a:gd name="connsiteY0" fmla="*/ 252 h 10000"/>
            <a:gd name="connsiteX1" fmla="*/ 10444 w 13356"/>
            <a:gd name="connsiteY1" fmla="*/ 0 h 10000"/>
            <a:gd name="connsiteX2" fmla="*/ 11770 w 13356"/>
            <a:gd name="connsiteY2" fmla="*/ 2036 h 10000"/>
            <a:gd name="connsiteX3" fmla="*/ 13356 w 13356"/>
            <a:gd name="connsiteY3" fmla="*/ 3568 h 10000"/>
            <a:gd name="connsiteX4" fmla="*/ 12452 w 13356"/>
            <a:gd name="connsiteY4" fmla="*/ 3550 h 10000"/>
            <a:gd name="connsiteX5" fmla="*/ 8195 w 13356"/>
            <a:gd name="connsiteY5" fmla="*/ 8450 h 10000"/>
            <a:gd name="connsiteX6" fmla="*/ 7894 w 13356"/>
            <a:gd name="connsiteY6" fmla="*/ 8919 h 10000"/>
            <a:gd name="connsiteX7" fmla="*/ 7432 w 13356"/>
            <a:gd name="connsiteY7" fmla="*/ 9766 h 10000"/>
            <a:gd name="connsiteX8" fmla="*/ 4059 w 13356"/>
            <a:gd name="connsiteY8" fmla="*/ 10000 h 10000"/>
            <a:gd name="connsiteX9" fmla="*/ 3577 w 13356"/>
            <a:gd name="connsiteY9" fmla="*/ 9748 h 10000"/>
            <a:gd name="connsiteX10" fmla="*/ 2368 w 13356"/>
            <a:gd name="connsiteY10" fmla="*/ 6689 h 10000"/>
            <a:gd name="connsiteX11" fmla="*/ 1039 w 13356"/>
            <a:gd name="connsiteY11" fmla="*/ 3644 h 10000"/>
            <a:gd name="connsiteX12" fmla="*/ 1 w 13356"/>
            <a:gd name="connsiteY12" fmla="*/ 2162 h 10000"/>
            <a:gd name="connsiteX13" fmla="*/ 9983 w 13356"/>
            <a:gd name="connsiteY13" fmla="*/ 25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3356" h="10000">
              <a:moveTo>
                <a:pt x="9983" y="252"/>
              </a:moveTo>
              <a:lnTo>
                <a:pt x="10444" y="0"/>
              </a:lnTo>
              <a:cubicBezTo>
                <a:pt x="10485" y="829"/>
                <a:pt x="11107" y="1477"/>
                <a:pt x="11770" y="2036"/>
              </a:cubicBezTo>
              <a:cubicBezTo>
                <a:pt x="12312" y="2523"/>
                <a:pt x="12834" y="3045"/>
                <a:pt x="13356" y="3568"/>
              </a:cubicBezTo>
              <a:lnTo>
                <a:pt x="12452" y="3550"/>
              </a:lnTo>
              <a:cubicBezTo>
                <a:pt x="11007" y="5171"/>
                <a:pt x="9601" y="6811"/>
                <a:pt x="8195" y="8450"/>
              </a:cubicBezTo>
              <a:lnTo>
                <a:pt x="7894" y="8919"/>
              </a:lnTo>
              <a:cubicBezTo>
                <a:pt x="7774" y="9135"/>
                <a:pt x="7553" y="9550"/>
                <a:pt x="7432" y="9766"/>
              </a:cubicBezTo>
              <a:cubicBezTo>
                <a:pt x="6288" y="9586"/>
                <a:pt x="5163" y="9784"/>
                <a:pt x="4059" y="10000"/>
              </a:cubicBezTo>
              <a:lnTo>
                <a:pt x="3577" y="9748"/>
              </a:lnTo>
              <a:cubicBezTo>
                <a:pt x="4159" y="8865"/>
                <a:pt x="1866" y="7608"/>
                <a:pt x="2368" y="6689"/>
              </a:cubicBezTo>
              <a:cubicBezTo>
                <a:pt x="2066" y="5049"/>
                <a:pt x="1762" y="5158"/>
                <a:pt x="1039" y="3644"/>
              </a:cubicBezTo>
              <a:cubicBezTo>
                <a:pt x="1079" y="3542"/>
                <a:pt x="-39" y="2264"/>
                <a:pt x="1" y="2162"/>
              </a:cubicBezTo>
              <a:cubicBezTo>
                <a:pt x="1929" y="937"/>
                <a:pt x="7934" y="1207"/>
                <a:pt x="9983" y="252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51</xdr:col>
      <xdr:colOff>32418</xdr:colOff>
      <xdr:row>34</xdr:row>
      <xdr:rowOff>50617</xdr:rowOff>
    </xdr:from>
    <xdr:to>
      <xdr:col>53</xdr:col>
      <xdr:colOff>98575</xdr:colOff>
      <xdr:row>37</xdr:row>
      <xdr:rowOff>73020</xdr:rowOff>
    </xdr:to>
    <xdr:sp macro="" textlink="">
      <xdr:nvSpPr>
        <xdr:cNvPr id="645" name="opolski (lubelskie)"/>
        <xdr:cNvSpPr>
          <a:spLocks/>
        </xdr:cNvSpPr>
      </xdr:nvSpPr>
      <xdr:spPr bwMode="auto">
        <a:xfrm>
          <a:off x="5861718" y="3936817"/>
          <a:ext cx="294757" cy="365303"/>
        </a:xfrm>
        <a:custGeom>
          <a:avLst/>
          <a:gdLst>
            <a:gd name="T0" fmla="*/ 165 w 1069"/>
            <a:gd name="T1" fmla="*/ 101 h 1264"/>
            <a:gd name="T2" fmla="*/ 217 w 1069"/>
            <a:gd name="T3" fmla="*/ 6 h 1264"/>
            <a:gd name="T4" fmla="*/ 335 w 1069"/>
            <a:gd name="T5" fmla="*/ 107 h 1264"/>
            <a:gd name="T6" fmla="*/ 564 w 1069"/>
            <a:gd name="T7" fmla="*/ 58 h 1264"/>
            <a:gd name="T8" fmla="*/ 658 w 1069"/>
            <a:gd name="T9" fmla="*/ 39 h 1264"/>
            <a:gd name="T10" fmla="*/ 825 w 1069"/>
            <a:gd name="T11" fmla="*/ 172 h 1264"/>
            <a:gd name="T12" fmla="*/ 770 w 1069"/>
            <a:gd name="T13" fmla="*/ 306 h 1264"/>
            <a:gd name="T14" fmla="*/ 839 w 1069"/>
            <a:gd name="T15" fmla="*/ 411 h 1264"/>
            <a:gd name="T16" fmla="*/ 775 w 1069"/>
            <a:gd name="T17" fmla="*/ 578 h 1264"/>
            <a:gd name="T18" fmla="*/ 917 w 1069"/>
            <a:gd name="T19" fmla="*/ 594 h 1264"/>
            <a:gd name="T20" fmla="*/ 950 w 1069"/>
            <a:gd name="T21" fmla="*/ 624 h 1264"/>
            <a:gd name="T22" fmla="*/ 997 w 1069"/>
            <a:gd name="T23" fmla="*/ 941 h 1264"/>
            <a:gd name="T24" fmla="*/ 867 w 1069"/>
            <a:gd name="T25" fmla="*/ 954 h 1264"/>
            <a:gd name="T26" fmla="*/ 849 w 1069"/>
            <a:gd name="T27" fmla="*/ 947 h 1264"/>
            <a:gd name="T28" fmla="*/ 535 w 1069"/>
            <a:gd name="T29" fmla="*/ 921 h 1264"/>
            <a:gd name="T30" fmla="*/ 561 w 1069"/>
            <a:gd name="T31" fmla="*/ 1156 h 1264"/>
            <a:gd name="T32" fmla="*/ 536 w 1069"/>
            <a:gd name="T33" fmla="*/ 1135 h 1264"/>
            <a:gd name="T34" fmla="*/ 451 w 1069"/>
            <a:gd name="T35" fmla="*/ 1128 h 1264"/>
            <a:gd name="T36" fmla="*/ 418 w 1069"/>
            <a:gd name="T37" fmla="*/ 1264 h 1264"/>
            <a:gd name="T38" fmla="*/ 268 w 1069"/>
            <a:gd name="T39" fmla="*/ 1231 h 1264"/>
            <a:gd name="T40" fmla="*/ 79 w 1069"/>
            <a:gd name="T41" fmla="*/ 1218 h 1264"/>
            <a:gd name="T42" fmla="*/ 116 w 1069"/>
            <a:gd name="T43" fmla="*/ 973 h 1264"/>
            <a:gd name="T44" fmla="*/ 41 w 1069"/>
            <a:gd name="T45" fmla="*/ 729 h 1264"/>
            <a:gd name="T46" fmla="*/ 77 w 1069"/>
            <a:gd name="T47" fmla="*/ 216 h 1264"/>
            <a:gd name="T48" fmla="*/ 165 w 1069"/>
            <a:gd name="T49" fmla="*/ 101 h 12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69" h="1264">
              <a:moveTo>
                <a:pt x="165" y="101"/>
              </a:moveTo>
              <a:cubicBezTo>
                <a:pt x="183" y="70"/>
                <a:pt x="200" y="39"/>
                <a:pt x="217" y="6"/>
              </a:cubicBezTo>
              <a:cubicBezTo>
                <a:pt x="256" y="40"/>
                <a:pt x="295" y="73"/>
                <a:pt x="335" y="107"/>
              </a:cubicBezTo>
              <a:cubicBezTo>
                <a:pt x="380" y="0"/>
                <a:pt x="477" y="23"/>
                <a:pt x="564" y="58"/>
              </a:cubicBezTo>
              <a:cubicBezTo>
                <a:pt x="595" y="52"/>
                <a:pt x="627" y="45"/>
                <a:pt x="658" y="39"/>
              </a:cubicBezTo>
              <a:cubicBezTo>
                <a:pt x="712" y="85"/>
                <a:pt x="767" y="130"/>
                <a:pt x="825" y="172"/>
              </a:cubicBezTo>
              <a:cubicBezTo>
                <a:pt x="805" y="216"/>
                <a:pt x="787" y="260"/>
                <a:pt x="770" y="306"/>
              </a:cubicBezTo>
              <a:cubicBezTo>
                <a:pt x="790" y="341"/>
                <a:pt x="835" y="368"/>
                <a:pt x="839" y="411"/>
              </a:cubicBezTo>
              <a:cubicBezTo>
                <a:pt x="818" y="467"/>
                <a:pt x="754" y="513"/>
                <a:pt x="775" y="578"/>
              </a:cubicBezTo>
              <a:cubicBezTo>
                <a:pt x="822" y="584"/>
                <a:pt x="869" y="590"/>
                <a:pt x="917" y="594"/>
              </a:cubicBezTo>
              <a:cubicBezTo>
                <a:pt x="925" y="602"/>
                <a:pt x="941" y="617"/>
                <a:pt x="950" y="624"/>
              </a:cubicBezTo>
              <a:cubicBezTo>
                <a:pt x="1069" y="694"/>
                <a:pt x="1025" y="833"/>
                <a:pt x="997" y="941"/>
              </a:cubicBezTo>
              <a:cubicBezTo>
                <a:pt x="965" y="945"/>
                <a:pt x="899" y="951"/>
                <a:pt x="867" y="954"/>
              </a:cubicBezTo>
              <a:lnTo>
                <a:pt x="849" y="947"/>
              </a:lnTo>
              <a:cubicBezTo>
                <a:pt x="750" y="902"/>
                <a:pt x="640" y="916"/>
                <a:pt x="535" y="921"/>
              </a:cubicBezTo>
              <a:cubicBezTo>
                <a:pt x="541" y="1000"/>
                <a:pt x="547" y="1079"/>
                <a:pt x="561" y="1156"/>
              </a:cubicBezTo>
              <a:lnTo>
                <a:pt x="536" y="1135"/>
              </a:lnTo>
              <a:cubicBezTo>
                <a:pt x="507" y="1131"/>
                <a:pt x="479" y="1129"/>
                <a:pt x="451" y="1128"/>
              </a:cubicBezTo>
              <a:cubicBezTo>
                <a:pt x="438" y="1173"/>
                <a:pt x="427" y="1219"/>
                <a:pt x="418" y="1264"/>
              </a:cubicBezTo>
              <a:cubicBezTo>
                <a:pt x="368" y="1253"/>
                <a:pt x="318" y="1241"/>
                <a:pt x="268" y="1231"/>
              </a:cubicBezTo>
              <a:cubicBezTo>
                <a:pt x="205" y="1224"/>
                <a:pt x="142" y="1221"/>
                <a:pt x="79" y="1218"/>
              </a:cubicBezTo>
              <a:cubicBezTo>
                <a:pt x="56" y="1133"/>
                <a:pt x="93" y="1053"/>
                <a:pt x="116" y="973"/>
              </a:cubicBezTo>
              <a:cubicBezTo>
                <a:pt x="101" y="889"/>
                <a:pt x="58" y="813"/>
                <a:pt x="41" y="729"/>
              </a:cubicBezTo>
              <a:cubicBezTo>
                <a:pt x="0" y="559"/>
                <a:pt x="34" y="382"/>
                <a:pt x="77" y="216"/>
              </a:cubicBezTo>
              <a:cubicBezTo>
                <a:pt x="107" y="179"/>
                <a:pt x="138" y="141"/>
                <a:pt x="165" y="10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74326</xdr:colOff>
      <xdr:row>34</xdr:row>
      <xdr:rowOff>65838</xdr:rowOff>
    </xdr:from>
    <xdr:to>
      <xdr:col>57</xdr:col>
      <xdr:colOff>43620</xdr:colOff>
      <xdr:row>37</xdr:row>
      <xdr:rowOff>42578</xdr:rowOff>
    </xdr:to>
    <xdr:sp macro="" textlink="">
      <xdr:nvSpPr>
        <xdr:cNvPr id="646" name="świdnicki (lubelskie)"/>
        <xdr:cNvSpPr>
          <a:spLocks/>
        </xdr:cNvSpPr>
      </xdr:nvSpPr>
      <xdr:spPr bwMode="auto">
        <a:xfrm>
          <a:off x="6360826" y="3952038"/>
          <a:ext cx="197894" cy="319640"/>
        </a:xfrm>
        <a:custGeom>
          <a:avLst/>
          <a:gdLst>
            <a:gd name="T0" fmla="*/ 203 w 919"/>
            <a:gd name="T1" fmla="*/ 20 h 1119"/>
            <a:gd name="T2" fmla="*/ 411 w 919"/>
            <a:gd name="T3" fmla="*/ 35 h 1119"/>
            <a:gd name="T4" fmla="*/ 480 w 919"/>
            <a:gd name="T5" fmla="*/ 340 h 1119"/>
            <a:gd name="T6" fmla="*/ 633 w 919"/>
            <a:gd name="T7" fmla="*/ 385 h 1119"/>
            <a:gd name="T8" fmla="*/ 717 w 919"/>
            <a:gd name="T9" fmla="*/ 308 h 1119"/>
            <a:gd name="T10" fmla="*/ 881 w 919"/>
            <a:gd name="T11" fmla="*/ 350 h 1119"/>
            <a:gd name="T12" fmla="*/ 906 w 919"/>
            <a:gd name="T13" fmla="*/ 652 h 1119"/>
            <a:gd name="T14" fmla="*/ 633 w 919"/>
            <a:gd name="T15" fmla="*/ 527 h 1119"/>
            <a:gd name="T16" fmla="*/ 523 w 919"/>
            <a:gd name="T17" fmla="*/ 772 h 1119"/>
            <a:gd name="T18" fmla="*/ 580 w 919"/>
            <a:gd name="T19" fmla="*/ 927 h 1119"/>
            <a:gd name="T20" fmla="*/ 690 w 919"/>
            <a:gd name="T21" fmla="*/ 952 h 1119"/>
            <a:gd name="T22" fmla="*/ 575 w 919"/>
            <a:gd name="T23" fmla="*/ 1119 h 1119"/>
            <a:gd name="T24" fmla="*/ 355 w 919"/>
            <a:gd name="T25" fmla="*/ 1077 h 1119"/>
            <a:gd name="T26" fmla="*/ 329 w 919"/>
            <a:gd name="T27" fmla="*/ 1018 h 1119"/>
            <a:gd name="T28" fmla="*/ 373 w 919"/>
            <a:gd name="T29" fmla="*/ 842 h 1119"/>
            <a:gd name="T30" fmla="*/ 340 w 919"/>
            <a:gd name="T31" fmla="*/ 804 h 1119"/>
            <a:gd name="T32" fmla="*/ 289 w 919"/>
            <a:gd name="T33" fmla="*/ 702 h 1119"/>
            <a:gd name="T34" fmla="*/ 105 w 919"/>
            <a:gd name="T35" fmla="*/ 593 h 1119"/>
            <a:gd name="T36" fmla="*/ 113 w 919"/>
            <a:gd name="T37" fmla="*/ 279 h 1119"/>
            <a:gd name="T38" fmla="*/ 0 w 919"/>
            <a:gd name="T39" fmla="*/ 232 h 1119"/>
            <a:gd name="T40" fmla="*/ 1 w 919"/>
            <a:gd name="T41" fmla="*/ 139 h 1119"/>
            <a:gd name="T42" fmla="*/ 46 w 919"/>
            <a:gd name="T43" fmla="*/ 140 h 1119"/>
            <a:gd name="T44" fmla="*/ 139 w 919"/>
            <a:gd name="T45" fmla="*/ 159 h 1119"/>
            <a:gd name="T46" fmla="*/ 203 w 919"/>
            <a:gd name="T47" fmla="*/ 20 h 11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919" h="1119">
              <a:moveTo>
                <a:pt x="203" y="20"/>
              </a:moveTo>
              <a:cubicBezTo>
                <a:pt x="273" y="0"/>
                <a:pt x="344" y="9"/>
                <a:pt x="411" y="35"/>
              </a:cubicBezTo>
              <a:cubicBezTo>
                <a:pt x="419" y="139"/>
                <a:pt x="433" y="245"/>
                <a:pt x="480" y="340"/>
              </a:cubicBezTo>
              <a:cubicBezTo>
                <a:pt x="524" y="370"/>
                <a:pt x="582" y="370"/>
                <a:pt x="633" y="385"/>
              </a:cubicBezTo>
              <a:cubicBezTo>
                <a:pt x="661" y="359"/>
                <a:pt x="689" y="334"/>
                <a:pt x="717" y="308"/>
              </a:cubicBezTo>
              <a:cubicBezTo>
                <a:pt x="771" y="322"/>
                <a:pt x="826" y="336"/>
                <a:pt x="881" y="350"/>
              </a:cubicBezTo>
              <a:cubicBezTo>
                <a:pt x="895" y="450"/>
                <a:pt x="919" y="551"/>
                <a:pt x="906" y="652"/>
              </a:cubicBezTo>
              <a:cubicBezTo>
                <a:pt x="815" y="611"/>
                <a:pt x="729" y="557"/>
                <a:pt x="633" y="527"/>
              </a:cubicBezTo>
              <a:cubicBezTo>
                <a:pt x="592" y="607"/>
                <a:pt x="544" y="684"/>
                <a:pt x="523" y="772"/>
              </a:cubicBezTo>
              <a:cubicBezTo>
                <a:pt x="530" y="827"/>
                <a:pt x="559" y="876"/>
                <a:pt x="580" y="927"/>
              </a:cubicBezTo>
              <a:cubicBezTo>
                <a:pt x="607" y="933"/>
                <a:pt x="663" y="945"/>
                <a:pt x="690" y="952"/>
              </a:cubicBezTo>
              <a:cubicBezTo>
                <a:pt x="652" y="1007"/>
                <a:pt x="614" y="1063"/>
                <a:pt x="575" y="1119"/>
              </a:cubicBezTo>
              <a:cubicBezTo>
                <a:pt x="502" y="1104"/>
                <a:pt x="428" y="1090"/>
                <a:pt x="355" y="1077"/>
              </a:cubicBezTo>
              <a:cubicBezTo>
                <a:pt x="348" y="1062"/>
                <a:pt x="335" y="1033"/>
                <a:pt x="329" y="1018"/>
              </a:cubicBezTo>
              <a:cubicBezTo>
                <a:pt x="390" y="985"/>
                <a:pt x="435" y="897"/>
                <a:pt x="373" y="842"/>
              </a:cubicBezTo>
              <a:cubicBezTo>
                <a:pt x="365" y="832"/>
                <a:pt x="348" y="813"/>
                <a:pt x="340" y="804"/>
              </a:cubicBezTo>
              <a:cubicBezTo>
                <a:pt x="322" y="770"/>
                <a:pt x="305" y="736"/>
                <a:pt x="289" y="702"/>
              </a:cubicBezTo>
              <a:cubicBezTo>
                <a:pt x="227" y="667"/>
                <a:pt x="165" y="630"/>
                <a:pt x="105" y="593"/>
              </a:cubicBezTo>
              <a:cubicBezTo>
                <a:pt x="87" y="489"/>
                <a:pt x="87" y="382"/>
                <a:pt x="113" y="279"/>
              </a:cubicBezTo>
              <a:cubicBezTo>
                <a:pt x="75" y="263"/>
                <a:pt x="37" y="247"/>
                <a:pt x="0" y="232"/>
              </a:cubicBezTo>
              <a:cubicBezTo>
                <a:pt x="0" y="209"/>
                <a:pt x="0" y="162"/>
                <a:pt x="1" y="139"/>
              </a:cubicBezTo>
              <a:lnTo>
                <a:pt x="46" y="140"/>
              </a:lnTo>
              <a:cubicBezTo>
                <a:pt x="77" y="147"/>
                <a:pt x="108" y="153"/>
                <a:pt x="139" y="159"/>
              </a:cubicBezTo>
              <a:cubicBezTo>
                <a:pt x="177" y="122"/>
                <a:pt x="183" y="66"/>
                <a:pt x="203" y="2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59</xdr:col>
      <xdr:colOff>72866</xdr:colOff>
      <xdr:row>34</xdr:row>
      <xdr:rowOff>100940</xdr:rowOff>
    </xdr:from>
    <xdr:to>
      <xdr:col>60</xdr:col>
      <xdr:colOff>81890</xdr:colOff>
      <xdr:row>35</xdr:row>
      <xdr:rowOff>96137</xdr:rowOff>
    </xdr:to>
    <xdr:sp macro="" textlink="">
      <xdr:nvSpPr>
        <xdr:cNvPr id="654" name="Chełm"/>
        <xdr:cNvSpPr>
          <a:spLocks/>
        </xdr:cNvSpPr>
      </xdr:nvSpPr>
      <xdr:spPr bwMode="auto">
        <a:xfrm>
          <a:off x="6816566" y="3987140"/>
          <a:ext cx="123324" cy="109497"/>
        </a:xfrm>
        <a:custGeom>
          <a:avLst/>
          <a:gdLst>
            <a:gd name="T0" fmla="*/ 58 w 279"/>
            <a:gd name="T1" fmla="*/ 0 h 149"/>
            <a:gd name="T2" fmla="*/ 239 w 279"/>
            <a:gd name="T3" fmla="*/ 18 h 149"/>
            <a:gd name="T4" fmla="*/ 279 w 279"/>
            <a:gd name="T5" fmla="*/ 21 h 149"/>
            <a:gd name="T6" fmla="*/ 200 w 279"/>
            <a:gd name="T7" fmla="*/ 149 h 149"/>
            <a:gd name="T8" fmla="*/ 23 w 279"/>
            <a:gd name="T9" fmla="*/ 127 h 149"/>
            <a:gd name="T10" fmla="*/ 9 w 279"/>
            <a:gd name="T11" fmla="*/ 126 h 149"/>
            <a:gd name="T12" fmla="*/ 8 w 279"/>
            <a:gd name="T13" fmla="*/ 115 h 149"/>
            <a:gd name="T14" fmla="*/ 0 w 279"/>
            <a:gd name="T15" fmla="*/ 31 h 149"/>
            <a:gd name="T16" fmla="*/ 58 w 279"/>
            <a:gd name="T17" fmla="*/ 0 h 14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279" h="149">
              <a:moveTo>
                <a:pt x="58" y="0"/>
              </a:moveTo>
              <a:cubicBezTo>
                <a:pt x="118" y="7"/>
                <a:pt x="178" y="13"/>
                <a:pt x="239" y="18"/>
              </a:cubicBezTo>
              <a:lnTo>
                <a:pt x="279" y="21"/>
              </a:lnTo>
              <a:cubicBezTo>
                <a:pt x="252" y="64"/>
                <a:pt x="226" y="106"/>
                <a:pt x="200" y="149"/>
              </a:cubicBezTo>
              <a:cubicBezTo>
                <a:pt x="141" y="141"/>
                <a:pt x="82" y="134"/>
                <a:pt x="23" y="127"/>
              </a:cubicBezTo>
              <a:lnTo>
                <a:pt x="9" y="126"/>
              </a:lnTo>
              <a:lnTo>
                <a:pt x="8" y="115"/>
              </a:lnTo>
              <a:cubicBezTo>
                <a:pt x="6" y="94"/>
                <a:pt x="2" y="52"/>
                <a:pt x="0" y="31"/>
              </a:cubicBezTo>
              <a:cubicBezTo>
                <a:pt x="15" y="24"/>
                <a:pt x="44" y="8"/>
                <a:pt x="58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55</xdr:col>
      <xdr:colOff>105504</xdr:colOff>
      <xdr:row>36</xdr:row>
      <xdr:rowOff>27</xdr:rowOff>
    </xdr:from>
    <xdr:to>
      <xdr:col>59</xdr:col>
      <xdr:colOff>95882</xdr:colOff>
      <xdr:row>38</xdr:row>
      <xdr:rowOff>88098</xdr:rowOff>
    </xdr:to>
    <xdr:sp macro="" textlink="">
      <xdr:nvSpPr>
        <xdr:cNvPr id="661" name="krasnostawski"/>
        <xdr:cNvSpPr>
          <a:spLocks/>
        </xdr:cNvSpPr>
      </xdr:nvSpPr>
      <xdr:spPr bwMode="auto">
        <a:xfrm>
          <a:off x="6392004" y="4114827"/>
          <a:ext cx="447578" cy="316671"/>
        </a:xfrm>
        <a:custGeom>
          <a:avLst/>
          <a:gdLst>
            <a:gd name="T0" fmla="*/ 322 w 1610"/>
            <a:gd name="T1" fmla="*/ 0 h 1104"/>
            <a:gd name="T2" fmla="*/ 522 w 1610"/>
            <a:gd name="T3" fmla="*/ 106 h 1104"/>
            <a:gd name="T4" fmla="*/ 854 w 1610"/>
            <a:gd name="T5" fmla="*/ 97 h 1104"/>
            <a:gd name="T6" fmla="*/ 1292 w 1610"/>
            <a:gd name="T7" fmla="*/ 209 h 1104"/>
            <a:gd name="T8" fmla="*/ 1558 w 1610"/>
            <a:gd name="T9" fmla="*/ 253 h 1104"/>
            <a:gd name="T10" fmla="*/ 1399 w 1610"/>
            <a:gd name="T11" fmla="*/ 441 h 1104"/>
            <a:gd name="T12" fmla="*/ 1610 w 1610"/>
            <a:gd name="T13" fmla="*/ 750 h 1104"/>
            <a:gd name="T14" fmla="*/ 1176 w 1610"/>
            <a:gd name="T15" fmla="*/ 702 h 1104"/>
            <a:gd name="T16" fmla="*/ 1066 w 1610"/>
            <a:gd name="T17" fmla="*/ 901 h 1104"/>
            <a:gd name="T18" fmla="*/ 894 w 1610"/>
            <a:gd name="T19" fmla="*/ 813 h 1104"/>
            <a:gd name="T20" fmla="*/ 825 w 1610"/>
            <a:gd name="T21" fmla="*/ 968 h 1104"/>
            <a:gd name="T22" fmla="*/ 605 w 1610"/>
            <a:gd name="T23" fmla="*/ 867 h 1104"/>
            <a:gd name="T24" fmla="*/ 296 w 1610"/>
            <a:gd name="T25" fmla="*/ 1090 h 1104"/>
            <a:gd name="T26" fmla="*/ 186 w 1610"/>
            <a:gd name="T27" fmla="*/ 1089 h 1104"/>
            <a:gd name="T28" fmla="*/ 99 w 1610"/>
            <a:gd name="T29" fmla="*/ 1026 h 1104"/>
            <a:gd name="T30" fmla="*/ 67 w 1610"/>
            <a:gd name="T31" fmla="*/ 886 h 1104"/>
            <a:gd name="T32" fmla="*/ 0 w 1610"/>
            <a:gd name="T33" fmla="*/ 795 h 1104"/>
            <a:gd name="T34" fmla="*/ 65 w 1610"/>
            <a:gd name="T35" fmla="*/ 718 h 1104"/>
            <a:gd name="T36" fmla="*/ 33 w 1610"/>
            <a:gd name="T37" fmla="*/ 609 h 1104"/>
            <a:gd name="T38" fmla="*/ 272 w 1610"/>
            <a:gd name="T39" fmla="*/ 566 h 1104"/>
            <a:gd name="T40" fmla="*/ 409 w 1610"/>
            <a:gd name="T41" fmla="*/ 379 h 1104"/>
            <a:gd name="T42" fmla="*/ 249 w 1610"/>
            <a:gd name="T43" fmla="*/ 202 h 1104"/>
            <a:gd name="T44" fmla="*/ 322 w 1610"/>
            <a:gd name="T45" fmla="*/ 0 h 110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610" h="1104">
              <a:moveTo>
                <a:pt x="322" y="0"/>
              </a:moveTo>
              <a:cubicBezTo>
                <a:pt x="393" y="25"/>
                <a:pt x="461" y="60"/>
                <a:pt x="522" y="106"/>
              </a:cubicBezTo>
              <a:cubicBezTo>
                <a:pt x="632" y="103"/>
                <a:pt x="743" y="92"/>
                <a:pt x="854" y="97"/>
              </a:cubicBezTo>
              <a:cubicBezTo>
                <a:pt x="1007" y="103"/>
                <a:pt x="1137" y="213"/>
                <a:pt x="1292" y="209"/>
              </a:cubicBezTo>
              <a:cubicBezTo>
                <a:pt x="1383" y="206"/>
                <a:pt x="1475" y="211"/>
                <a:pt x="1558" y="253"/>
              </a:cubicBezTo>
              <a:cubicBezTo>
                <a:pt x="1506" y="316"/>
                <a:pt x="1453" y="378"/>
                <a:pt x="1399" y="441"/>
              </a:cubicBezTo>
              <a:cubicBezTo>
                <a:pt x="1476" y="539"/>
                <a:pt x="1549" y="641"/>
                <a:pt x="1610" y="750"/>
              </a:cubicBezTo>
              <a:cubicBezTo>
                <a:pt x="1465" y="737"/>
                <a:pt x="1320" y="725"/>
                <a:pt x="1176" y="702"/>
              </a:cubicBezTo>
              <a:cubicBezTo>
                <a:pt x="1116" y="755"/>
                <a:pt x="1077" y="822"/>
                <a:pt x="1066" y="901"/>
              </a:cubicBezTo>
              <a:cubicBezTo>
                <a:pt x="1008" y="871"/>
                <a:pt x="951" y="842"/>
                <a:pt x="894" y="813"/>
              </a:cubicBezTo>
              <a:cubicBezTo>
                <a:pt x="871" y="865"/>
                <a:pt x="848" y="916"/>
                <a:pt x="825" y="968"/>
              </a:cubicBezTo>
              <a:cubicBezTo>
                <a:pt x="754" y="930"/>
                <a:pt x="683" y="888"/>
                <a:pt x="605" y="867"/>
              </a:cubicBezTo>
              <a:cubicBezTo>
                <a:pt x="528" y="971"/>
                <a:pt x="444" y="1104"/>
                <a:pt x="296" y="1090"/>
              </a:cubicBezTo>
              <a:cubicBezTo>
                <a:pt x="268" y="1090"/>
                <a:pt x="213" y="1089"/>
                <a:pt x="186" y="1089"/>
              </a:cubicBezTo>
              <a:cubicBezTo>
                <a:pt x="156" y="1068"/>
                <a:pt x="128" y="1047"/>
                <a:pt x="99" y="1026"/>
              </a:cubicBezTo>
              <a:cubicBezTo>
                <a:pt x="89" y="979"/>
                <a:pt x="78" y="932"/>
                <a:pt x="67" y="886"/>
              </a:cubicBezTo>
              <a:cubicBezTo>
                <a:pt x="45" y="855"/>
                <a:pt x="22" y="825"/>
                <a:pt x="0" y="795"/>
              </a:cubicBezTo>
              <a:cubicBezTo>
                <a:pt x="21" y="769"/>
                <a:pt x="43" y="743"/>
                <a:pt x="65" y="718"/>
              </a:cubicBezTo>
              <a:lnTo>
                <a:pt x="33" y="609"/>
              </a:lnTo>
              <a:cubicBezTo>
                <a:pt x="101" y="551"/>
                <a:pt x="190" y="572"/>
                <a:pt x="272" y="566"/>
              </a:cubicBezTo>
              <a:cubicBezTo>
                <a:pt x="344" y="530"/>
                <a:pt x="378" y="448"/>
                <a:pt x="409" y="379"/>
              </a:cubicBezTo>
              <a:cubicBezTo>
                <a:pt x="349" y="327"/>
                <a:pt x="240" y="299"/>
                <a:pt x="249" y="202"/>
              </a:cubicBezTo>
              <a:cubicBezTo>
                <a:pt x="263" y="131"/>
                <a:pt x="295" y="66"/>
                <a:pt x="322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54747</xdr:colOff>
      <xdr:row>36</xdr:row>
      <xdr:rowOff>96560</xdr:rowOff>
    </xdr:from>
    <xdr:to>
      <xdr:col>55</xdr:col>
      <xdr:colOff>36694</xdr:colOff>
      <xdr:row>39</xdr:row>
      <xdr:rowOff>58308</xdr:rowOff>
    </xdr:to>
    <xdr:sp macro="" textlink="">
      <xdr:nvSpPr>
        <xdr:cNvPr id="668" name="kraśnicki"/>
        <xdr:cNvSpPr>
          <a:spLocks/>
        </xdr:cNvSpPr>
      </xdr:nvSpPr>
      <xdr:spPr bwMode="auto">
        <a:xfrm>
          <a:off x="5884047" y="4211360"/>
          <a:ext cx="439147" cy="304648"/>
        </a:xfrm>
        <a:custGeom>
          <a:avLst/>
          <a:gdLst>
            <a:gd name="T0" fmla="*/ 485 w 1579"/>
            <a:gd name="T1" fmla="*/ 5 h 1010"/>
            <a:gd name="T2" fmla="*/ 770 w 1579"/>
            <a:gd name="T3" fmla="*/ 4 h 1010"/>
            <a:gd name="T4" fmla="*/ 788 w 1579"/>
            <a:gd name="T5" fmla="*/ 11 h 1010"/>
            <a:gd name="T6" fmla="*/ 1227 w 1579"/>
            <a:gd name="T7" fmla="*/ 11 h 1010"/>
            <a:gd name="T8" fmla="*/ 1303 w 1579"/>
            <a:gd name="T9" fmla="*/ 26 h 1010"/>
            <a:gd name="T10" fmla="*/ 1579 w 1579"/>
            <a:gd name="T11" fmla="*/ 323 h 1010"/>
            <a:gd name="T12" fmla="*/ 1531 w 1579"/>
            <a:gd name="T13" fmla="*/ 423 h 1010"/>
            <a:gd name="T14" fmla="*/ 1559 w 1579"/>
            <a:gd name="T15" fmla="*/ 581 h 1010"/>
            <a:gd name="T16" fmla="*/ 1436 w 1579"/>
            <a:gd name="T17" fmla="*/ 576 h 1010"/>
            <a:gd name="T18" fmla="*/ 1405 w 1579"/>
            <a:gd name="T19" fmla="*/ 576 h 1010"/>
            <a:gd name="T20" fmla="*/ 1382 w 1579"/>
            <a:gd name="T21" fmla="*/ 782 h 1010"/>
            <a:gd name="T22" fmla="*/ 1291 w 1579"/>
            <a:gd name="T23" fmla="*/ 821 h 1010"/>
            <a:gd name="T24" fmla="*/ 1297 w 1579"/>
            <a:gd name="T25" fmla="*/ 934 h 1010"/>
            <a:gd name="T26" fmla="*/ 1280 w 1579"/>
            <a:gd name="T27" fmla="*/ 928 h 1010"/>
            <a:gd name="T28" fmla="*/ 1240 w 1579"/>
            <a:gd name="T29" fmla="*/ 866 h 1010"/>
            <a:gd name="T30" fmla="*/ 1152 w 1579"/>
            <a:gd name="T31" fmla="*/ 855 h 1010"/>
            <a:gd name="T32" fmla="*/ 1047 w 1579"/>
            <a:gd name="T33" fmla="*/ 743 h 1010"/>
            <a:gd name="T34" fmla="*/ 1019 w 1579"/>
            <a:gd name="T35" fmla="*/ 764 h 1010"/>
            <a:gd name="T36" fmla="*/ 902 w 1579"/>
            <a:gd name="T37" fmla="*/ 862 h 1010"/>
            <a:gd name="T38" fmla="*/ 606 w 1579"/>
            <a:gd name="T39" fmla="*/ 835 h 1010"/>
            <a:gd name="T40" fmla="*/ 335 w 1579"/>
            <a:gd name="T41" fmla="*/ 988 h 1010"/>
            <a:gd name="T42" fmla="*/ 131 w 1579"/>
            <a:gd name="T43" fmla="*/ 895 h 1010"/>
            <a:gd name="T44" fmla="*/ 0 w 1579"/>
            <a:gd name="T45" fmla="*/ 275 h 1010"/>
            <a:gd name="T46" fmla="*/ 189 w 1579"/>
            <a:gd name="T47" fmla="*/ 288 h 1010"/>
            <a:gd name="T48" fmla="*/ 254 w 1579"/>
            <a:gd name="T49" fmla="*/ 383 h 1010"/>
            <a:gd name="T50" fmla="*/ 457 w 1579"/>
            <a:gd name="T51" fmla="*/ 192 h 1010"/>
            <a:gd name="T52" fmla="*/ 482 w 1579"/>
            <a:gd name="T53" fmla="*/ 213 h 1010"/>
            <a:gd name="T54" fmla="*/ 518 w 1579"/>
            <a:gd name="T55" fmla="*/ 246 h 1010"/>
            <a:gd name="T56" fmla="*/ 485 w 1579"/>
            <a:gd name="T57" fmla="*/ 5 h 1010"/>
            <a:gd name="connsiteX0" fmla="*/ 3072 w 10000"/>
            <a:gd name="connsiteY0" fmla="*/ 30 h 9802"/>
            <a:gd name="connsiteX1" fmla="*/ 4877 w 10000"/>
            <a:gd name="connsiteY1" fmla="*/ 20 h 9802"/>
            <a:gd name="connsiteX2" fmla="*/ 4991 w 10000"/>
            <a:gd name="connsiteY2" fmla="*/ 89 h 9802"/>
            <a:gd name="connsiteX3" fmla="*/ 7771 w 10000"/>
            <a:gd name="connsiteY3" fmla="*/ 89 h 9802"/>
            <a:gd name="connsiteX4" fmla="*/ 8252 w 10000"/>
            <a:gd name="connsiteY4" fmla="*/ 237 h 9802"/>
            <a:gd name="connsiteX5" fmla="*/ 10000 w 10000"/>
            <a:gd name="connsiteY5" fmla="*/ 3178 h 9802"/>
            <a:gd name="connsiteX6" fmla="*/ 9696 w 10000"/>
            <a:gd name="connsiteY6" fmla="*/ 4168 h 9802"/>
            <a:gd name="connsiteX7" fmla="*/ 9873 w 10000"/>
            <a:gd name="connsiteY7" fmla="*/ 5732 h 9802"/>
            <a:gd name="connsiteX8" fmla="*/ 9094 w 10000"/>
            <a:gd name="connsiteY8" fmla="*/ 5683 h 9802"/>
            <a:gd name="connsiteX9" fmla="*/ 8898 w 10000"/>
            <a:gd name="connsiteY9" fmla="*/ 5683 h 9802"/>
            <a:gd name="connsiteX10" fmla="*/ 8752 w 10000"/>
            <a:gd name="connsiteY10" fmla="*/ 7723 h 9802"/>
            <a:gd name="connsiteX11" fmla="*/ 8176 w 10000"/>
            <a:gd name="connsiteY11" fmla="*/ 8109 h 9802"/>
            <a:gd name="connsiteX12" fmla="*/ 8214 w 10000"/>
            <a:gd name="connsiteY12" fmla="*/ 9228 h 9802"/>
            <a:gd name="connsiteX13" fmla="*/ 8106 w 10000"/>
            <a:gd name="connsiteY13" fmla="*/ 9168 h 9802"/>
            <a:gd name="connsiteX14" fmla="*/ 7853 w 10000"/>
            <a:gd name="connsiteY14" fmla="*/ 8554 h 9802"/>
            <a:gd name="connsiteX15" fmla="*/ 7296 w 10000"/>
            <a:gd name="connsiteY15" fmla="*/ 8445 h 9802"/>
            <a:gd name="connsiteX16" fmla="*/ 6631 w 10000"/>
            <a:gd name="connsiteY16" fmla="*/ 7336 h 9802"/>
            <a:gd name="connsiteX17" fmla="*/ 6453 w 10000"/>
            <a:gd name="connsiteY17" fmla="*/ 7544 h 9802"/>
            <a:gd name="connsiteX18" fmla="*/ 5712 w 10000"/>
            <a:gd name="connsiteY18" fmla="*/ 8515 h 9802"/>
            <a:gd name="connsiteX19" fmla="*/ 4619 w 10000"/>
            <a:gd name="connsiteY19" fmla="*/ 8644 h 9802"/>
            <a:gd name="connsiteX20" fmla="*/ 2122 w 10000"/>
            <a:gd name="connsiteY20" fmla="*/ 9762 h 9802"/>
            <a:gd name="connsiteX21" fmla="*/ 830 w 10000"/>
            <a:gd name="connsiteY21" fmla="*/ 8841 h 9802"/>
            <a:gd name="connsiteX22" fmla="*/ 0 w 10000"/>
            <a:gd name="connsiteY22" fmla="*/ 2703 h 9802"/>
            <a:gd name="connsiteX23" fmla="*/ 1197 w 10000"/>
            <a:gd name="connsiteY23" fmla="*/ 2831 h 9802"/>
            <a:gd name="connsiteX24" fmla="*/ 1609 w 10000"/>
            <a:gd name="connsiteY24" fmla="*/ 3772 h 9802"/>
            <a:gd name="connsiteX25" fmla="*/ 2894 w 10000"/>
            <a:gd name="connsiteY25" fmla="*/ 1881 h 9802"/>
            <a:gd name="connsiteX26" fmla="*/ 3053 w 10000"/>
            <a:gd name="connsiteY26" fmla="*/ 2089 h 9802"/>
            <a:gd name="connsiteX27" fmla="*/ 3281 w 10000"/>
            <a:gd name="connsiteY27" fmla="*/ 2416 h 9802"/>
            <a:gd name="connsiteX28" fmla="*/ 3072 w 10000"/>
            <a:gd name="connsiteY28" fmla="*/ 30 h 9802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631 w 10000"/>
            <a:gd name="connsiteY16" fmla="*/ 7484 h 10000"/>
            <a:gd name="connsiteX17" fmla="*/ 6453 w 10000"/>
            <a:gd name="connsiteY17" fmla="*/ 8708 h 10000"/>
            <a:gd name="connsiteX18" fmla="*/ 5712 w 10000"/>
            <a:gd name="connsiteY18" fmla="*/ 8687 h 10000"/>
            <a:gd name="connsiteX19" fmla="*/ 4619 w 10000"/>
            <a:gd name="connsiteY19" fmla="*/ 8819 h 10000"/>
            <a:gd name="connsiteX20" fmla="*/ 2122 w 10000"/>
            <a:gd name="connsiteY20" fmla="*/ 9959 h 10000"/>
            <a:gd name="connsiteX21" fmla="*/ 830 w 10000"/>
            <a:gd name="connsiteY21" fmla="*/ 9020 h 10000"/>
            <a:gd name="connsiteX22" fmla="*/ 0 w 10000"/>
            <a:gd name="connsiteY22" fmla="*/ 2758 h 10000"/>
            <a:gd name="connsiteX23" fmla="*/ 1197 w 10000"/>
            <a:gd name="connsiteY23" fmla="*/ 2888 h 10000"/>
            <a:gd name="connsiteX24" fmla="*/ 1609 w 10000"/>
            <a:gd name="connsiteY24" fmla="*/ 3848 h 10000"/>
            <a:gd name="connsiteX25" fmla="*/ 2894 w 10000"/>
            <a:gd name="connsiteY25" fmla="*/ 1919 h 10000"/>
            <a:gd name="connsiteX26" fmla="*/ 3053 w 10000"/>
            <a:gd name="connsiteY26" fmla="*/ 2131 h 10000"/>
            <a:gd name="connsiteX27" fmla="*/ 3281 w 10000"/>
            <a:gd name="connsiteY27" fmla="*/ 2465 h 10000"/>
            <a:gd name="connsiteX28" fmla="*/ 3072 w 10000"/>
            <a:gd name="connsiteY28" fmla="*/ 31 h 10000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453 w 10000"/>
            <a:gd name="connsiteY16" fmla="*/ 8708 h 10000"/>
            <a:gd name="connsiteX17" fmla="*/ 5712 w 10000"/>
            <a:gd name="connsiteY17" fmla="*/ 8687 h 10000"/>
            <a:gd name="connsiteX18" fmla="*/ 4619 w 10000"/>
            <a:gd name="connsiteY18" fmla="*/ 8819 h 10000"/>
            <a:gd name="connsiteX19" fmla="*/ 2122 w 10000"/>
            <a:gd name="connsiteY19" fmla="*/ 9959 h 10000"/>
            <a:gd name="connsiteX20" fmla="*/ 830 w 10000"/>
            <a:gd name="connsiteY20" fmla="*/ 9020 h 10000"/>
            <a:gd name="connsiteX21" fmla="*/ 0 w 10000"/>
            <a:gd name="connsiteY21" fmla="*/ 2758 h 10000"/>
            <a:gd name="connsiteX22" fmla="*/ 1197 w 10000"/>
            <a:gd name="connsiteY22" fmla="*/ 2888 h 10000"/>
            <a:gd name="connsiteX23" fmla="*/ 1609 w 10000"/>
            <a:gd name="connsiteY23" fmla="*/ 3848 h 10000"/>
            <a:gd name="connsiteX24" fmla="*/ 2894 w 10000"/>
            <a:gd name="connsiteY24" fmla="*/ 1919 h 10000"/>
            <a:gd name="connsiteX25" fmla="*/ 3053 w 10000"/>
            <a:gd name="connsiteY25" fmla="*/ 2131 h 10000"/>
            <a:gd name="connsiteX26" fmla="*/ 3281 w 10000"/>
            <a:gd name="connsiteY26" fmla="*/ 2465 h 10000"/>
            <a:gd name="connsiteX27" fmla="*/ 3072 w 10000"/>
            <a:gd name="connsiteY27" fmla="*/ 31 h 10000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453 w 10000"/>
            <a:gd name="connsiteY16" fmla="*/ 8708 h 10000"/>
            <a:gd name="connsiteX17" fmla="*/ 5712 w 10000"/>
            <a:gd name="connsiteY17" fmla="*/ 8687 h 10000"/>
            <a:gd name="connsiteX18" fmla="*/ 4619 w 10000"/>
            <a:gd name="connsiteY18" fmla="*/ 8819 h 10000"/>
            <a:gd name="connsiteX19" fmla="*/ 2122 w 10000"/>
            <a:gd name="connsiteY19" fmla="*/ 9959 h 10000"/>
            <a:gd name="connsiteX20" fmla="*/ 830 w 10000"/>
            <a:gd name="connsiteY20" fmla="*/ 9020 h 10000"/>
            <a:gd name="connsiteX21" fmla="*/ 0 w 10000"/>
            <a:gd name="connsiteY21" fmla="*/ 2758 h 10000"/>
            <a:gd name="connsiteX22" fmla="*/ 1197 w 10000"/>
            <a:gd name="connsiteY22" fmla="*/ 2888 h 10000"/>
            <a:gd name="connsiteX23" fmla="*/ 1609 w 10000"/>
            <a:gd name="connsiteY23" fmla="*/ 3848 h 10000"/>
            <a:gd name="connsiteX24" fmla="*/ 2894 w 10000"/>
            <a:gd name="connsiteY24" fmla="*/ 1919 h 10000"/>
            <a:gd name="connsiteX25" fmla="*/ 3053 w 10000"/>
            <a:gd name="connsiteY25" fmla="*/ 2131 h 10000"/>
            <a:gd name="connsiteX26" fmla="*/ 2369 w 10000"/>
            <a:gd name="connsiteY26" fmla="*/ 2465 h 10000"/>
            <a:gd name="connsiteX27" fmla="*/ 3072 w 10000"/>
            <a:gd name="connsiteY27" fmla="*/ 31 h 10000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453 w 10000"/>
            <a:gd name="connsiteY16" fmla="*/ 8708 h 10000"/>
            <a:gd name="connsiteX17" fmla="*/ 5712 w 10000"/>
            <a:gd name="connsiteY17" fmla="*/ 8687 h 10000"/>
            <a:gd name="connsiteX18" fmla="*/ 5400 w 10000"/>
            <a:gd name="connsiteY18" fmla="*/ 9426 h 10000"/>
            <a:gd name="connsiteX19" fmla="*/ 2122 w 10000"/>
            <a:gd name="connsiteY19" fmla="*/ 9959 h 10000"/>
            <a:gd name="connsiteX20" fmla="*/ 830 w 10000"/>
            <a:gd name="connsiteY20" fmla="*/ 9020 h 10000"/>
            <a:gd name="connsiteX21" fmla="*/ 0 w 10000"/>
            <a:gd name="connsiteY21" fmla="*/ 2758 h 10000"/>
            <a:gd name="connsiteX22" fmla="*/ 1197 w 10000"/>
            <a:gd name="connsiteY22" fmla="*/ 2888 h 10000"/>
            <a:gd name="connsiteX23" fmla="*/ 1609 w 10000"/>
            <a:gd name="connsiteY23" fmla="*/ 3848 h 10000"/>
            <a:gd name="connsiteX24" fmla="*/ 2894 w 10000"/>
            <a:gd name="connsiteY24" fmla="*/ 1919 h 10000"/>
            <a:gd name="connsiteX25" fmla="*/ 3053 w 10000"/>
            <a:gd name="connsiteY25" fmla="*/ 2131 h 10000"/>
            <a:gd name="connsiteX26" fmla="*/ 2369 w 10000"/>
            <a:gd name="connsiteY26" fmla="*/ 2465 h 10000"/>
            <a:gd name="connsiteX27" fmla="*/ 3072 w 10000"/>
            <a:gd name="connsiteY27" fmla="*/ 31 h 10000"/>
            <a:gd name="connsiteX0" fmla="*/ 3072 w 10000"/>
            <a:gd name="connsiteY0" fmla="*/ 31 h 10760"/>
            <a:gd name="connsiteX1" fmla="*/ 4877 w 10000"/>
            <a:gd name="connsiteY1" fmla="*/ 20 h 10760"/>
            <a:gd name="connsiteX2" fmla="*/ 4991 w 10000"/>
            <a:gd name="connsiteY2" fmla="*/ 91 h 10760"/>
            <a:gd name="connsiteX3" fmla="*/ 7771 w 10000"/>
            <a:gd name="connsiteY3" fmla="*/ 91 h 10760"/>
            <a:gd name="connsiteX4" fmla="*/ 8252 w 10000"/>
            <a:gd name="connsiteY4" fmla="*/ 242 h 10760"/>
            <a:gd name="connsiteX5" fmla="*/ 10000 w 10000"/>
            <a:gd name="connsiteY5" fmla="*/ 3242 h 10760"/>
            <a:gd name="connsiteX6" fmla="*/ 9696 w 10000"/>
            <a:gd name="connsiteY6" fmla="*/ 4252 h 10760"/>
            <a:gd name="connsiteX7" fmla="*/ 9873 w 10000"/>
            <a:gd name="connsiteY7" fmla="*/ 5848 h 10760"/>
            <a:gd name="connsiteX8" fmla="*/ 9094 w 10000"/>
            <a:gd name="connsiteY8" fmla="*/ 5798 h 10760"/>
            <a:gd name="connsiteX9" fmla="*/ 8898 w 10000"/>
            <a:gd name="connsiteY9" fmla="*/ 5798 h 10760"/>
            <a:gd name="connsiteX10" fmla="*/ 8752 w 10000"/>
            <a:gd name="connsiteY10" fmla="*/ 7879 h 10760"/>
            <a:gd name="connsiteX11" fmla="*/ 8176 w 10000"/>
            <a:gd name="connsiteY11" fmla="*/ 8273 h 10760"/>
            <a:gd name="connsiteX12" fmla="*/ 8214 w 10000"/>
            <a:gd name="connsiteY12" fmla="*/ 9414 h 10760"/>
            <a:gd name="connsiteX13" fmla="*/ 8106 w 10000"/>
            <a:gd name="connsiteY13" fmla="*/ 9353 h 10760"/>
            <a:gd name="connsiteX14" fmla="*/ 7853 w 10000"/>
            <a:gd name="connsiteY14" fmla="*/ 8727 h 10760"/>
            <a:gd name="connsiteX15" fmla="*/ 7296 w 10000"/>
            <a:gd name="connsiteY15" fmla="*/ 8616 h 10760"/>
            <a:gd name="connsiteX16" fmla="*/ 6453 w 10000"/>
            <a:gd name="connsiteY16" fmla="*/ 8708 h 10760"/>
            <a:gd name="connsiteX17" fmla="*/ 5712 w 10000"/>
            <a:gd name="connsiteY17" fmla="*/ 8687 h 10760"/>
            <a:gd name="connsiteX18" fmla="*/ 5400 w 10000"/>
            <a:gd name="connsiteY18" fmla="*/ 9426 h 10760"/>
            <a:gd name="connsiteX19" fmla="*/ 2122 w 10000"/>
            <a:gd name="connsiteY19" fmla="*/ 9959 h 10760"/>
            <a:gd name="connsiteX20" fmla="*/ 960 w 10000"/>
            <a:gd name="connsiteY20" fmla="*/ 10639 h 10760"/>
            <a:gd name="connsiteX21" fmla="*/ 0 w 10000"/>
            <a:gd name="connsiteY21" fmla="*/ 2758 h 10760"/>
            <a:gd name="connsiteX22" fmla="*/ 1197 w 10000"/>
            <a:gd name="connsiteY22" fmla="*/ 2888 h 10760"/>
            <a:gd name="connsiteX23" fmla="*/ 1609 w 10000"/>
            <a:gd name="connsiteY23" fmla="*/ 3848 h 10760"/>
            <a:gd name="connsiteX24" fmla="*/ 2894 w 10000"/>
            <a:gd name="connsiteY24" fmla="*/ 1919 h 10760"/>
            <a:gd name="connsiteX25" fmla="*/ 3053 w 10000"/>
            <a:gd name="connsiteY25" fmla="*/ 2131 h 10760"/>
            <a:gd name="connsiteX26" fmla="*/ 2369 w 10000"/>
            <a:gd name="connsiteY26" fmla="*/ 2465 h 10760"/>
            <a:gd name="connsiteX27" fmla="*/ 3072 w 10000"/>
            <a:gd name="connsiteY27" fmla="*/ 31 h 107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760">
              <a:moveTo>
                <a:pt x="3072" y="31"/>
              </a:moveTo>
              <a:cubicBezTo>
                <a:pt x="3673" y="10"/>
                <a:pt x="4275" y="-20"/>
                <a:pt x="4877" y="20"/>
              </a:cubicBezTo>
              <a:lnTo>
                <a:pt x="4991" y="91"/>
              </a:lnTo>
              <a:cubicBezTo>
                <a:pt x="5826" y="1020"/>
                <a:pt x="6897" y="697"/>
                <a:pt x="7771" y="91"/>
              </a:cubicBezTo>
              <a:cubicBezTo>
                <a:pt x="7891" y="132"/>
                <a:pt x="8132" y="212"/>
                <a:pt x="8252" y="242"/>
              </a:cubicBezTo>
              <a:cubicBezTo>
                <a:pt x="8632" y="1515"/>
                <a:pt x="9405" y="2263"/>
                <a:pt x="10000" y="3242"/>
              </a:cubicBezTo>
              <a:cubicBezTo>
                <a:pt x="9892" y="3576"/>
                <a:pt x="9791" y="3919"/>
                <a:pt x="9696" y="4252"/>
              </a:cubicBezTo>
              <a:cubicBezTo>
                <a:pt x="9753" y="4788"/>
                <a:pt x="9816" y="5313"/>
                <a:pt x="9873" y="5848"/>
              </a:cubicBezTo>
              <a:cubicBezTo>
                <a:pt x="9677" y="5839"/>
                <a:pt x="9291" y="5808"/>
                <a:pt x="9094" y="5798"/>
              </a:cubicBezTo>
              <a:lnTo>
                <a:pt x="8898" y="5798"/>
              </a:lnTo>
              <a:cubicBezTo>
                <a:pt x="8835" y="6484"/>
                <a:pt x="8797" y="7181"/>
                <a:pt x="8752" y="7879"/>
              </a:cubicBezTo>
              <a:cubicBezTo>
                <a:pt x="8613" y="7970"/>
                <a:pt x="8322" y="8172"/>
                <a:pt x="8176" y="8273"/>
              </a:cubicBezTo>
              <a:cubicBezTo>
                <a:pt x="8189" y="8555"/>
                <a:pt x="8208" y="9131"/>
                <a:pt x="8214" y="9414"/>
              </a:cubicBezTo>
              <a:lnTo>
                <a:pt x="8106" y="9353"/>
              </a:lnTo>
              <a:cubicBezTo>
                <a:pt x="8043" y="9192"/>
                <a:pt x="7916" y="8889"/>
                <a:pt x="7853" y="8727"/>
              </a:cubicBezTo>
              <a:cubicBezTo>
                <a:pt x="7714" y="8697"/>
                <a:pt x="7435" y="8636"/>
                <a:pt x="7296" y="8616"/>
              </a:cubicBezTo>
              <a:cubicBezTo>
                <a:pt x="7063" y="8613"/>
                <a:pt x="6717" y="8696"/>
                <a:pt x="6453" y="8708"/>
              </a:cubicBezTo>
              <a:cubicBezTo>
                <a:pt x="6206" y="9032"/>
                <a:pt x="5959" y="8353"/>
                <a:pt x="5712" y="8687"/>
              </a:cubicBezTo>
              <a:cubicBezTo>
                <a:pt x="5079" y="8990"/>
                <a:pt x="6033" y="9446"/>
                <a:pt x="5400" y="9426"/>
              </a:cubicBezTo>
              <a:cubicBezTo>
                <a:pt x="4855" y="10012"/>
                <a:pt x="2831" y="9919"/>
                <a:pt x="2122" y="9959"/>
              </a:cubicBezTo>
              <a:cubicBezTo>
                <a:pt x="1590" y="10182"/>
                <a:pt x="1340" y="11083"/>
                <a:pt x="960" y="10639"/>
              </a:cubicBezTo>
              <a:cubicBezTo>
                <a:pt x="953" y="8478"/>
                <a:pt x="146" y="4899"/>
                <a:pt x="0" y="2758"/>
              </a:cubicBezTo>
              <a:cubicBezTo>
                <a:pt x="399" y="2787"/>
                <a:pt x="798" y="2818"/>
                <a:pt x="1197" y="2888"/>
              </a:cubicBezTo>
              <a:cubicBezTo>
                <a:pt x="1330" y="3201"/>
                <a:pt x="1469" y="3525"/>
                <a:pt x="1609" y="3848"/>
              </a:cubicBezTo>
              <a:cubicBezTo>
                <a:pt x="2229" y="3576"/>
                <a:pt x="2603" y="2778"/>
                <a:pt x="2894" y="1919"/>
              </a:cubicBezTo>
              <a:lnTo>
                <a:pt x="3053" y="2131"/>
              </a:lnTo>
              <a:cubicBezTo>
                <a:pt x="3110" y="2212"/>
                <a:pt x="2312" y="2383"/>
                <a:pt x="2369" y="2465"/>
              </a:cubicBezTo>
              <a:cubicBezTo>
                <a:pt x="2293" y="1657"/>
                <a:pt x="3135" y="839"/>
                <a:pt x="3072" y="3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60</xdr:col>
      <xdr:colOff>100567</xdr:colOff>
      <xdr:row>36</xdr:row>
      <xdr:rowOff>103605</xdr:rowOff>
    </xdr:from>
    <xdr:to>
      <xdr:col>64</xdr:col>
      <xdr:colOff>72365</xdr:colOff>
      <xdr:row>42</xdr:row>
      <xdr:rowOff>6782</xdr:rowOff>
    </xdr:to>
    <xdr:sp macro="" textlink="">
      <xdr:nvSpPr>
        <xdr:cNvPr id="670" name="hrubieszowski"/>
        <xdr:cNvSpPr>
          <a:spLocks/>
        </xdr:cNvSpPr>
      </xdr:nvSpPr>
      <xdr:spPr bwMode="auto">
        <a:xfrm>
          <a:off x="6958567" y="4218405"/>
          <a:ext cx="428998" cy="588977"/>
        </a:xfrm>
        <a:custGeom>
          <a:avLst/>
          <a:gdLst>
            <a:gd name="T0" fmla="*/ 621 w 1255"/>
            <a:gd name="T1" fmla="*/ 20 h 2020"/>
            <a:gd name="T2" fmla="*/ 788 w 1255"/>
            <a:gd name="T3" fmla="*/ 0 h 2020"/>
            <a:gd name="T4" fmla="*/ 1255 w 1255"/>
            <a:gd name="T5" fmla="*/ 398 h 2020"/>
            <a:gd name="T6" fmla="*/ 948 w 1255"/>
            <a:gd name="T7" fmla="*/ 462 h 2020"/>
            <a:gd name="T8" fmla="*/ 863 w 1255"/>
            <a:gd name="T9" fmla="*/ 638 h 2020"/>
            <a:gd name="T10" fmla="*/ 965 w 1255"/>
            <a:gd name="T11" fmla="*/ 752 h 2020"/>
            <a:gd name="T12" fmla="*/ 980 w 1255"/>
            <a:gd name="T13" fmla="*/ 861 h 2020"/>
            <a:gd name="T14" fmla="*/ 1089 w 1255"/>
            <a:gd name="T15" fmla="*/ 928 h 2020"/>
            <a:gd name="T16" fmla="*/ 989 w 1255"/>
            <a:gd name="T17" fmla="*/ 2020 h 2020"/>
            <a:gd name="T18" fmla="*/ 961 w 1255"/>
            <a:gd name="T19" fmla="*/ 1985 h 2020"/>
            <a:gd name="T20" fmla="*/ 817 w 1255"/>
            <a:gd name="T21" fmla="*/ 1904 h 2020"/>
            <a:gd name="T22" fmla="*/ 742 w 1255"/>
            <a:gd name="T23" fmla="*/ 1879 h 2020"/>
            <a:gd name="T24" fmla="*/ 757 w 1255"/>
            <a:gd name="T25" fmla="*/ 1819 h 2020"/>
            <a:gd name="T26" fmla="*/ 839 w 1255"/>
            <a:gd name="T27" fmla="*/ 1729 h 2020"/>
            <a:gd name="T28" fmla="*/ 984 w 1255"/>
            <a:gd name="T29" fmla="*/ 1693 h 2020"/>
            <a:gd name="T30" fmla="*/ 966 w 1255"/>
            <a:gd name="T31" fmla="*/ 1512 h 2020"/>
            <a:gd name="T32" fmla="*/ 829 w 1255"/>
            <a:gd name="T33" fmla="*/ 1459 h 2020"/>
            <a:gd name="T34" fmla="*/ 788 w 1255"/>
            <a:gd name="T35" fmla="*/ 1492 h 2020"/>
            <a:gd name="T36" fmla="*/ 682 w 1255"/>
            <a:gd name="T37" fmla="*/ 1587 h 2020"/>
            <a:gd name="T38" fmla="*/ 582 w 1255"/>
            <a:gd name="T39" fmla="*/ 1452 h 2020"/>
            <a:gd name="T40" fmla="*/ 428 w 1255"/>
            <a:gd name="T41" fmla="*/ 1414 h 2020"/>
            <a:gd name="T42" fmla="*/ 467 w 1255"/>
            <a:gd name="T43" fmla="*/ 1248 h 2020"/>
            <a:gd name="T44" fmla="*/ 348 w 1255"/>
            <a:gd name="T45" fmla="*/ 1235 h 2020"/>
            <a:gd name="T46" fmla="*/ 331 w 1255"/>
            <a:gd name="T47" fmla="*/ 1041 h 2020"/>
            <a:gd name="T48" fmla="*/ 87 w 1255"/>
            <a:gd name="T49" fmla="*/ 1124 h 2020"/>
            <a:gd name="T50" fmla="*/ 199 w 1255"/>
            <a:gd name="T51" fmla="*/ 997 h 2020"/>
            <a:gd name="T52" fmla="*/ 146 w 1255"/>
            <a:gd name="T53" fmla="*/ 689 h 2020"/>
            <a:gd name="T54" fmla="*/ 100 w 1255"/>
            <a:gd name="T55" fmla="*/ 638 h 2020"/>
            <a:gd name="T56" fmla="*/ 132 w 1255"/>
            <a:gd name="T57" fmla="*/ 491 h 2020"/>
            <a:gd name="T58" fmla="*/ 26 w 1255"/>
            <a:gd name="T59" fmla="*/ 438 h 2020"/>
            <a:gd name="T60" fmla="*/ 0 w 1255"/>
            <a:gd name="T61" fmla="*/ 224 h 2020"/>
            <a:gd name="T62" fmla="*/ 87 w 1255"/>
            <a:gd name="T63" fmla="*/ 194 h 2020"/>
            <a:gd name="T64" fmla="*/ 143 w 1255"/>
            <a:gd name="T65" fmla="*/ 181 h 2020"/>
            <a:gd name="T66" fmla="*/ 287 w 1255"/>
            <a:gd name="T67" fmla="*/ 138 h 2020"/>
            <a:gd name="T68" fmla="*/ 298 w 1255"/>
            <a:gd name="T69" fmla="*/ 193 h 2020"/>
            <a:gd name="T70" fmla="*/ 477 w 1255"/>
            <a:gd name="T71" fmla="*/ 166 h 2020"/>
            <a:gd name="T72" fmla="*/ 501 w 1255"/>
            <a:gd name="T73" fmla="*/ 153 h 2020"/>
            <a:gd name="T74" fmla="*/ 673 w 1255"/>
            <a:gd name="T75" fmla="*/ 143 h 2020"/>
            <a:gd name="T76" fmla="*/ 652 w 1255"/>
            <a:gd name="T77" fmla="*/ 83 h 2020"/>
            <a:gd name="T78" fmla="*/ 621 w 1255"/>
            <a:gd name="T79" fmla="*/ 20 h 2020"/>
            <a:gd name="connsiteX0" fmla="*/ 4948 w 10000"/>
            <a:gd name="connsiteY0" fmla="*/ 99 h 10000"/>
            <a:gd name="connsiteX1" fmla="*/ 6279 w 10000"/>
            <a:gd name="connsiteY1" fmla="*/ 0 h 10000"/>
            <a:gd name="connsiteX2" fmla="*/ 10000 w 10000"/>
            <a:gd name="connsiteY2" fmla="*/ 1970 h 10000"/>
            <a:gd name="connsiteX3" fmla="*/ 7554 w 10000"/>
            <a:gd name="connsiteY3" fmla="*/ 2287 h 10000"/>
            <a:gd name="connsiteX4" fmla="*/ 6876 w 10000"/>
            <a:gd name="connsiteY4" fmla="*/ 3158 h 10000"/>
            <a:gd name="connsiteX5" fmla="*/ 7689 w 10000"/>
            <a:gd name="connsiteY5" fmla="*/ 3723 h 10000"/>
            <a:gd name="connsiteX6" fmla="*/ 7809 w 10000"/>
            <a:gd name="connsiteY6" fmla="*/ 4262 h 10000"/>
            <a:gd name="connsiteX7" fmla="*/ 8677 w 10000"/>
            <a:gd name="connsiteY7" fmla="*/ 4594 h 10000"/>
            <a:gd name="connsiteX8" fmla="*/ 7880 w 10000"/>
            <a:gd name="connsiteY8" fmla="*/ 10000 h 10000"/>
            <a:gd name="connsiteX9" fmla="*/ 7657 w 10000"/>
            <a:gd name="connsiteY9" fmla="*/ 9827 h 10000"/>
            <a:gd name="connsiteX10" fmla="*/ 6510 w 10000"/>
            <a:gd name="connsiteY10" fmla="*/ 9426 h 10000"/>
            <a:gd name="connsiteX11" fmla="*/ 5912 w 10000"/>
            <a:gd name="connsiteY11" fmla="*/ 9302 h 10000"/>
            <a:gd name="connsiteX12" fmla="*/ 6032 w 10000"/>
            <a:gd name="connsiteY12" fmla="*/ 9005 h 10000"/>
            <a:gd name="connsiteX13" fmla="*/ 6685 w 10000"/>
            <a:gd name="connsiteY13" fmla="*/ 8559 h 10000"/>
            <a:gd name="connsiteX14" fmla="*/ 7841 w 10000"/>
            <a:gd name="connsiteY14" fmla="*/ 8381 h 10000"/>
            <a:gd name="connsiteX15" fmla="*/ 7697 w 10000"/>
            <a:gd name="connsiteY15" fmla="*/ 7485 h 10000"/>
            <a:gd name="connsiteX16" fmla="*/ 6606 w 10000"/>
            <a:gd name="connsiteY16" fmla="*/ 7223 h 10000"/>
            <a:gd name="connsiteX17" fmla="*/ 6279 w 10000"/>
            <a:gd name="connsiteY17" fmla="*/ 7386 h 10000"/>
            <a:gd name="connsiteX18" fmla="*/ 5434 w 10000"/>
            <a:gd name="connsiteY18" fmla="*/ 7856 h 10000"/>
            <a:gd name="connsiteX19" fmla="*/ 4637 w 10000"/>
            <a:gd name="connsiteY19" fmla="*/ 7188 h 10000"/>
            <a:gd name="connsiteX20" fmla="*/ 3410 w 10000"/>
            <a:gd name="connsiteY20" fmla="*/ 7000 h 10000"/>
            <a:gd name="connsiteX21" fmla="*/ 3721 w 10000"/>
            <a:gd name="connsiteY21" fmla="*/ 6178 h 10000"/>
            <a:gd name="connsiteX22" fmla="*/ 2773 w 10000"/>
            <a:gd name="connsiteY22" fmla="*/ 6114 h 10000"/>
            <a:gd name="connsiteX23" fmla="*/ 2637 w 10000"/>
            <a:gd name="connsiteY23" fmla="*/ 5153 h 10000"/>
            <a:gd name="connsiteX24" fmla="*/ 693 w 10000"/>
            <a:gd name="connsiteY24" fmla="*/ 5564 h 10000"/>
            <a:gd name="connsiteX25" fmla="*/ 1586 w 10000"/>
            <a:gd name="connsiteY25" fmla="*/ 4936 h 10000"/>
            <a:gd name="connsiteX26" fmla="*/ 537 w 10000"/>
            <a:gd name="connsiteY26" fmla="*/ 3641 h 10000"/>
            <a:gd name="connsiteX27" fmla="*/ 797 w 10000"/>
            <a:gd name="connsiteY27" fmla="*/ 3158 h 10000"/>
            <a:gd name="connsiteX28" fmla="*/ 1052 w 10000"/>
            <a:gd name="connsiteY28" fmla="*/ 2431 h 10000"/>
            <a:gd name="connsiteX29" fmla="*/ 207 w 10000"/>
            <a:gd name="connsiteY29" fmla="*/ 2168 h 10000"/>
            <a:gd name="connsiteX30" fmla="*/ 0 w 10000"/>
            <a:gd name="connsiteY30" fmla="*/ 1109 h 10000"/>
            <a:gd name="connsiteX31" fmla="*/ 693 w 10000"/>
            <a:gd name="connsiteY31" fmla="*/ 960 h 10000"/>
            <a:gd name="connsiteX32" fmla="*/ 1139 w 10000"/>
            <a:gd name="connsiteY32" fmla="*/ 896 h 10000"/>
            <a:gd name="connsiteX33" fmla="*/ 2287 w 10000"/>
            <a:gd name="connsiteY33" fmla="*/ 683 h 10000"/>
            <a:gd name="connsiteX34" fmla="*/ 2375 w 10000"/>
            <a:gd name="connsiteY34" fmla="*/ 955 h 10000"/>
            <a:gd name="connsiteX35" fmla="*/ 3801 w 10000"/>
            <a:gd name="connsiteY35" fmla="*/ 822 h 10000"/>
            <a:gd name="connsiteX36" fmla="*/ 3992 w 10000"/>
            <a:gd name="connsiteY36" fmla="*/ 757 h 10000"/>
            <a:gd name="connsiteX37" fmla="*/ 5363 w 10000"/>
            <a:gd name="connsiteY37" fmla="*/ 708 h 10000"/>
            <a:gd name="connsiteX38" fmla="*/ 5195 w 10000"/>
            <a:gd name="connsiteY38" fmla="*/ 411 h 10000"/>
            <a:gd name="connsiteX39" fmla="*/ 4948 w 10000"/>
            <a:gd name="connsiteY39" fmla="*/ 99 h 10000"/>
            <a:gd name="connsiteX0" fmla="*/ 4948 w 10000"/>
            <a:gd name="connsiteY0" fmla="*/ 99 h 10000"/>
            <a:gd name="connsiteX1" fmla="*/ 6279 w 10000"/>
            <a:gd name="connsiteY1" fmla="*/ 0 h 10000"/>
            <a:gd name="connsiteX2" fmla="*/ 10000 w 10000"/>
            <a:gd name="connsiteY2" fmla="*/ 1970 h 10000"/>
            <a:gd name="connsiteX3" fmla="*/ 7554 w 10000"/>
            <a:gd name="connsiteY3" fmla="*/ 2287 h 10000"/>
            <a:gd name="connsiteX4" fmla="*/ 6876 w 10000"/>
            <a:gd name="connsiteY4" fmla="*/ 3158 h 10000"/>
            <a:gd name="connsiteX5" fmla="*/ 7689 w 10000"/>
            <a:gd name="connsiteY5" fmla="*/ 3723 h 10000"/>
            <a:gd name="connsiteX6" fmla="*/ 7809 w 10000"/>
            <a:gd name="connsiteY6" fmla="*/ 4262 h 10000"/>
            <a:gd name="connsiteX7" fmla="*/ 8677 w 10000"/>
            <a:gd name="connsiteY7" fmla="*/ 4594 h 10000"/>
            <a:gd name="connsiteX8" fmla="*/ 7880 w 10000"/>
            <a:gd name="connsiteY8" fmla="*/ 10000 h 10000"/>
            <a:gd name="connsiteX9" fmla="*/ 7657 w 10000"/>
            <a:gd name="connsiteY9" fmla="*/ 9827 h 10000"/>
            <a:gd name="connsiteX10" fmla="*/ 6510 w 10000"/>
            <a:gd name="connsiteY10" fmla="*/ 9426 h 10000"/>
            <a:gd name="connsiteX11" fmla="*/ 5912 w 10000"/>
            <a:gd name="connsiteY11" fmla="*/ 9302 h 10000"/>
            <a:gd name="connsiteX12" fmla="*/ 6032 w 10000"/>
            <a:gd name="connsiteY12" fmla="*/ 9005 h 10000"/>
            <a:gd name="connsiteX13" fmla="*/ 6685 w 10000"/>
            <a:gd name="connsiteY13" fmla="*/ 8559 h 10000"/>
            <a:gd name="connsiteX14" fmla="*/ 7841 w 10000"/>
            <a:gd name="connsiteY14" fmla="*/ 8381 h 10000"/>
            <a:gd name="connsiteX15" fmla="*/ 7697 w 10000"/>
            <a:gd name="connsiteY15" fmla="*/ 7485 h 10000"/>
            <a:gd name="connsiteX16" fmla="*/ 6606 w 10000"/>
            <a:gd name="connsiteY16" fmla="*/ 7223 h 10000"/>
            <a:gd name="connsiteX17" fmla="*/ 6279 w 10000"/>
            <a:gd name="connsiteY17" fmla="*/ 7386 h 10000"/>
            <a:gd name="connsiteX18" fmla="*/ 5434 w 10000"/>
            <a:gd name="connsiteY18" fmla="*/ 7856 h 10000"/>
            <a:gd name="connsiteX19" fmla="*/ 4637 w 10000"/>
            <a:gd name="connsiteY19" fmla="*/ 7188 h 10000"/>
            <a:gd name="connsiteX20" fmla="*/ 3410 w 10000"/>
            <a:gd name="connsiteY20" fmla="*/ 7000 h 10000"/>
            <a:gd name="connsiteX21" fmla="*/ 3721 w 10000"/>
            <a:gd name="connsiteY21" fmla="*/ 6178 h 10000"/>
            <a:gd name="connsiteX22" fmla="*/ 2773 w 10000"/>
            <a:gd name="connsiteY22" fmla="*/ 6114 h 10000"/>
            <a:gd name="connsiteX23" fmla="*/ 2637 w 10000"/>
            <a:gd name="connsiteY23" fmla="*/ 5153 h 10000"/>
            <a:gd name="connsiteX24" fmla="*/ 693 w 10000"/>
            <a:gd name="connsiteY24" fmla="*/ 5564 h 10000"/>
            <a:gd name="connsiteX25" fmla="*/ 1586 w 10000"/>
            <a:gd name="connsiteY25" fmla="*/ 4936 h 10000"/>
            <a:gd name="connsiteX26" fmla="*/ 537 w 10000"/>
            <a:gd name="connsiteY26" fmla="*/ 3641 h 10000"/>
            <a:gd name="connsiteX27" fmla="*/ 797 w 10000"/>
            <a:gd name="connsiteY27" fmla="*/ 3158 h 10000"/>
            <a:gd name="connsiteX28" fmla="*/ 1052 w 10000"/>
            <a:gd name="connsiteY28" fmla="*/ 2431 h 10000"/>
            <a:gd name="connsiteX29" fmla="*/ 207 w 10000"/>
            <a:gd name="connsiteY29" fmla="*/ 2168 h 10000"/>
            <a:gd name="connsiteX30" fmla="*/ 0 w 10000"/>
            <a:gd name="connsiteY30" fmla="*/ 1109 h 10000"/>
            <a:gd name="connsiteX31" fmla="*/ 693 w 10000"/>
            <a:gd name="connsiteY31" fmla="*/ 960 h 10000"/>
            <a:gd name="connsiteX32" fmla="*/ 1139 w 10000"/>
            <a:gd name="connsiteY32" fmla="*/ 896 h 10000"/>
            <a:gd name="connsiteX33" fmla="*/ 2287 w 10000"/>
            <a:gd name="connsiteY33" fmla="*/ 683 h 10000"/>
            <a:gd name="connsiteX34" fmla="*/ 2375 w 10000"/>
            <a:gd name="connsiteY34" fmla="*/ 955 h 10000"/>
            <a:gd name="connsiteX35" fmla="*/ 3801 w 10000"/>
            <a:gd name="connsiteY35" fmla="*/ 822 h 10000"/>
            <a:gd name="connsiteX36" fmla="*/ 3992 w 10000"/>
            <a:gd name="connsiteY36" fmla="*/ 757 h 10000"/>
            <a:gd name="connsiteX37" fmla="*/ 5195 w 10000"/>
            <a:gd name="connsiteY37" fmla="*/ 411 h 10000"/>
            <a:gd name="connsiteX38" fmla="*/ 4948 w 10000"/>
            <a:gd name="connsiteY38" fmla="*/ 9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4948" y="99"/>
              </a:moveTo>
              <a:lnTo>
                <a:pt x="6279" y="0"/>
              </a:lnTo>
              <a:cubicBezTo>
                <a:pt x="7315" y="797"/>
                <a:pt x="8622" y="1421"/>
                <a:pt x="10000" y="1970"/>
              </a:cubicBezTo>
              <a:cubicBezTo>
                <a:pt x="9195" y="2109"/>
                <a:pt x="8359" y="2158"/>
                <a:pt x="7554" y="2287"/>
              </a:cubicBezTo>
              <a:cubicBezTo>
                <a:pt x="7131" y="2490"/>
                <a:pt x="6940" y="2837"/>
                <a:pt x="6876" y="3158"/>
              </a:cubicBezTo>
              <a:cubicBezTo>
                <a:pt x="7108" y="3366"/>
                <a:pt x="7402" y="3540"/>
                <a:pt x="7689" y="3723"/>
              </a:cubicBezTo>
              <a:cubicBezTo>
                <a:pt x="7729" y="3901"/>
                <a:pt x="7769" y="4084"/>
                <a:pt x="7809" y="4262"/>
              </a:cubicBezTo>
              <a:lnTo>
                <a:pt x="8677" y="4594"/>
              </a:lnTo>
              <a:cubicBezTo>
                <a:pt x="9777" y="6312"/>
                <a:pt x="9992" y="8545"/>
                <a:pt x="7880" y="10000"/>
              </a:cubicBezTo>
              <a:lnTo>
                <a:pt x="7657" y="9827"/>
              </a:lnTo>
              <a:cubicBezTo>
                <a:pt x="7410" y="9569"/>
                <a:pt x="6948" y="9475"/>
                <a:pt x="6510" y="9426"/>
              </a:cubicBezTo>
              <a:lnTo>
                <a:pt x="5912" y="9302"/>
              </a:lnTo>
              <a:cubicBezTo>
                <a:pt x="5944" y="9233"/>
                <a:pt x="6000" y="9084"/>
                <a:pt x="6032" y="9005"/>
              </a:cubicBezTo>
              <a:cubicBezTo>
                <a:pt x="6255" y="8856"/>
                <a:pt x="6478" y="8713"/>
                <a:pt x="6685" y="8559"/>
              </a:cubicBezTo>
              <a:lnTo>
                <a:pt x="7841" y="8381"/>
              </a:lnTo>
              <a:cubicBezTo>
                <a:pt x="7817" y="8084"/>
                <a:pt x="7825" y="7777"/>
                <a:pt x="7697" y="7485"/>
              </a:cubicBezTo>
              <a:cubicBezTo>
                <a:pt x="7538" y="7208"/>
                <a:pt x="6964" y="7287"/>
                <a:pt x="6606" y="7223"/>
              </a:cubicBezTo>
              <a:lnTo>
                <a:pt x="6279" y="7386"/>
              </a:lnTo>
              <a:cubicBezTo>
                <a:pt x="5992" y="7540"/>
                <a:pt x="5713" y="7698"/>
                <a:pt x="5434" y="7856"/>
              </a:cubicBezTo>
              <a:cubicBezTo>
                <a:pt x="5179" y="7629"/>
                <a:pt x="4956" y="7381"/>
                <a:pt x="4637" y="7188"/>
              </a:cubicBezTo>
              <a:cubicBezTo>
                <a:pt x="4231" y="7114"/>
                <a:pt x="3817" y="7059"/>
                <a:pt x="3410" y="7000"/>
              </a:cubicBezTo>
              <a:cubicBezTo>
                <a:pt x="3514" y="6728"/>
                <a:pt x="3618" y="6450"/>
                <a:pt x="3721" y="6178"/>
              </a:cubicBezTo>
              <a:lnTo>
                <a:pt x="2773" y="6114"/>
              </a:lnTo>
              <a:cubicBezTo>
                <a:pt x="2701" y="5792"/>
                <a:pt x="2653" y="5470"/>
                <a:pt x="2637" y="5153"/>
              </a:cubicBezTo>
              <a:cubicBezTo>
                <a:pt x="2000" y="5312"/>
                <a:pt x="1355" y="5455"/>
                <a:pt x="693" y="5564"/>
              </a:cubicBezTo>
              <a:cubicBezTo>
                <a:pt x="781" y="5248"/>
                <a:pt x="1139" y="5054"/>
                <a:pt x="1586" y="4936"/>
              </a:cubicBezTo>
              <a:cubicBezTo>
                <a:pt x="1442" y="4426"/>
                <a:pt x="721" y="4141"/>
                <a:pt x="537" y="3641"/>
              </a:cubicBezTo>
              <a:cubicBezTo>
                <a:pt x="450" y="3577"/>
                <a:pt x="884" y="3218"/>
                <a:pt x="797" y="3158"/>
              </a:cubicBezTo>
              <a:cubicBezTo>
                <a:pt x="876" y="2916"/>
                <a:pt x="972" y="2673"/>
                <a:pt x="1052" y="2431"/>
              </a:cubicBezTo>
              <a:lnTo>
                <a:pt x="207" y="2168"/>
              </a:lnTo>
              <a:cubicBezTo>
                <a:pt x="135" y="1817"/>
                <a:pt x="72" y="1460"/>
                <a:pt x="0" y="1109"/>
              </a:cubicBezTo>
              <a:cubicBezTo>
                <a:pt x="175" y="1074"/>
                <a:pt x="518" y="1000"/>
                <a:pt x="693" y="960"/>
              </a:cubicBezTo>
              <a:cubicBezTo>
                <a:pt x="805" y="946"/>
                <a:pt x="1028" y="911"/>
                <a:pt x="1139" y="896"/>
              </a:cubicBezTo>
              <a:cubicBezTo>
                <a:pt x="1530" y="871"/>
                <a:pt x="1968" y="861"/>
                <a:pt x="2287" y="683"/>
              </a:cubicBezTo>
              <a:cubicBezTo>
                <a:pt x="2316" y="774"/>
                <a:pt x="2346" y="864"/>
                <a:pt x="2375" y="955"/>
              </a:cubicBezTo>
              <a:cubicBezTo>
                <a:pt x="2598" y="1391"/>
                <a:pt x="3514" y="1089"/>
                <a:pt x="3801" y="822"/>
              </a:cubicBezTo>
              <a:lnTo>
                <a:pt x="3992" y="757"/>
              </a:lnTo>
              <a:cubicBezTo>
                <a:pt x="4224" y="689"/>
                <a:pt x="5036" y="521"/>
                <a:pt x="5195" y="411"/>
              </a:cubicBezTo>
              <a:cubicBezTo>
                <a:pt x="5131" y="332"/>
                <a:pt x="5012" y="178"/>
                <a:pt x="4948" y="99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6540</xdr:colOff>
      <xdr:row>37</xdr:row>
      <xdr:rowOff>103991</xdr:rowOff>
    </xdr:from>
    <xdr:to>
      <xdr:col>61</xdr:col>
      <xdr:colOff>30819</xdr:colOff>
      <xdr:row>41</xdr:row>
      <xdr:rowOff>80062</xdr:rowOff>
    </xdr:to>
    <xdr:sp macro="" textlink="">
      <xdr:nvSpPr>
        <xdr:cNvPr id="677" name="zamojski"/>
        <xdr:cNvSpPr>
          <a:spLocks/>
        </xdr:cNvSpPr>
      </xdr:nvSpPr>
      <xdr:spPr bwMode="auto">
        <a:xfrm>
          <a:off x="6407340" y="4333091"/>
          <a:ext cx="595779" cy="433271"/>
        </a:xfrm>
        <a:custGeom>
          <a:avLst/>
          <a:gdLst>
            <a:gd name="T0" fmla="*/ 1168 w 2070"/>
            <a:gd name="T1" fmla="*/ 2 h 1522"/>
            <a:gd name="T2" fmla="*/ 1675 w 2070"/>
            <a:gd name="T3" fmla="*/ 6 h 1522"/>
            <a:gd name="T4" fmla="*/ 1684 w 2070"/>
            <a:gd name="T5" fmla="*/ 3 h 1522"/>
            <a:gd name="T6" fmla="*/ 2013 w 2070"/>
            <a:gd name="T7" fmla="*/ 123 h 1522"/>
            <a:gd name="T8" fmla="*/ 1949 w 2070"/>
            <a:gd name="T9" fmla="*/ 204 h 1522"/>
            <a:gd name="T10" fmla="*/ 1999 w 2070"/>
            <a:gd name="T11" fmla="*/ 256 h 1522"/>
            <a:gd name="T12" fmla="*/ 2045 w 2070"/>
            <a:gd name="T13" fmla="*/ 307 h 1522"/>
            <a:gd name="T14" fmla="*/ 2070 w 2070"/>
            <a:gd name="T15" fmla="*/ 615 h 1522"/>
            <a:gd name="T16" fmla="*/ 1993 w 2070"/>
            <a:gd name="T17" fmla="*/ 618 h 1522"/>
            <a:gd name="T18" fmla="*/ 1924 w 2070"/>
            <a:gd name="T19" fmla="*/ 794 h 1522"/>
            <a:gd name="T20" fmla="*/ 1914 w 2070"/>
            <a:gd name="T21" fmla="*/ 1041 h 1522"/>
            <a:gd name="T22" fmla="*/ 1588 w 2070"/>
            <a:gd name="T23" fmla="*/ 1074 h 1522"/>
            <a:gd name="T24" fmla="*/ 1288 w 2070"/>
            <a:gd name="T25" fmla="*/ 1035 h 1522"/>
            <a:gd name="T26" fmla="*/ 1274 w 2070"/>
            <a:gd name="T27" fmla="*/ 1522 h 1522"/>
            <a:gd name="T28" fmla="*/ 1022 w 2070"/>
            <a:gd name="T29" fmla="*/ 1447 h 1522"/>
            <a:gd name="T30" fmla="*/ 768 w 2070"/>
            <a:gd name="T31" fmla="*/ 1393 h 1522"/>
            <a:gd name="T32" fmla="*/ 594 w 2070"/>
            <a:gd name="T33" fmla="*/ 1370 h 1522"/>
            <a:gd name="T34" fmla="*/ 571 w 2070"/>
            <a:gd name="T35" fmla="*/ 1290 h 1522"/>
            <a:gd name="T36" fmla="*/ 265 w 2070"/>
            <a:gd name="T37" fmla="*/ 980 h 1522"/>
            <a:gd name="T38" fmla="*/ 204 w 2070"/>
            <a:gd name="T39" fmla="*/ 1014 h 1522"/>
            <a:gd name="T40" fmla="*/ 103 w 2070"/>
            <a:gd name="T41" fmla="*/ 1048 h 1522"/>
            <a:gd name="T42" fmla="*/ 86 w 2070"/>
            <a:gd name="T43" fmla="*/ 985 h 1522"/>
            <a:gd name="T44" fmla="*/ 116 w 2070"/>
            <a:gd name="T45" fmla="*/ 841 h 1522"/>
            <a:gd name="T46" fmla="*/ 206 w 2070"/>
            <a:gd name="T47" fmla="*/ 718 h 1522"/>
            <a:gd name="T48" fmla="*/ 76 w 2070"/>
            <a:gd name="T49" fmla="*/ 693 h 1522"/>
            <a:gd name="T50" fmla="*/ 0 w 2070"/>
            <a:gd name="T51" fmla="*/ 563 h 1522"/>
            <a:gd name="T52" fmla="*/ 292 w 2070"/>
            <a:gd name="T53" fmla="*/ 411 h 1522"/>
            <a:gd name="T54" fmla="*/ 622 w 2070"/>
            <a:gd name="T55" fmla="*/ 146 h 1522"/>
            <a:gd name="T56" fmla="*/ 748 w 2070"/>
            <a:gd name="T57" fmla="*/ 263 h 1522"/>
            <a:gd name="T58" fmla="*/ 881 w 2070"/>
            <a:gd name="T59" fmla="*/ 224 h 1522"/>
            <a:gd name="T60" fmla="*/ 916 w 2070"/>
            <a:gd name="T61" fmla="*/ 112 h 1522"/>
            <a:gd name="T62" fmla="*/ 1033 w 2070"/>
            <a:gd name="T63" fmla="*/ 207 h 1522"/>
            <a:gd name="T64" fmla="*/ 1168 w 2070"/>
            <a:gd name="T65" fmla="*/ 2 h 1522"/>
            <a:gd name="connsiteX0" fmla="*/ 5643 w 10000"/>
            <a:gd name="connsiteY0" fmla="*/ 1 h 9988"/>
            <a:gd name="connsiteX1" fmla="*/ 8092 w 10000"/>
            <a:gd name="connsiteY1" fmla="*/ 27 h 9988"/>
            <a:gd name="connsiteX2" fmla="*/ 8135 w 10000"/>
            <a:gd name="connsiteY2" fmla="*/ 8 h 9988"/>
            <a:gd name="connsiteX3" fmla="*/ 9725 w 10000"/>
            <a:gd name="connsiteY3" fmla="*/ 796 h 9988"/>
            <a:gd name="connsiteX4" fmla="*/ 9415 w 10000"/>
            <a:gd name="connsiteY4" fmla="*/ 1328 h 9988"/>
            <a:gd name="connsiteX5" fmla="*/ 9657 w 10000"/>
            <a:gd name="connsiteY5" fmla="*/ 1670 h 9988"/>
            <a:gd name="connsiteX6" fmla="*/ 9879 w 10000"/>
            <a:gd name="connsiteY6" fmla="*/ 2005 h 9988"/>
            <a:gd name="connsiteX7" fmla="*/ 10000 w 10000"/>
            <a:gd name="connsiteY7" fmla="*/ 4029 h 9988"/>
            <a:gd name="connsiteX8" fmla="*/ 9628 w 10000"/>
            <a:gd name="connsiteY8" fmla="*/ 4048 h 9988"/>
            <a:gd name="connsiteX9" fmla="*/ 9295 w 10000"/>
            <a:gd name="connsiteY9" fmla="*/ 5205 h 9988"/>
            <a:gd name="connsiteX10" fmla="*/ 9246 w 10000"/>
            <a:gd name="connsiteY10" fmla="*/ 6828 h 9988"/>
            <a:gd name="connsiteX11" fmla="*/ 7671 w 10000"/>
            <a:gd name="connsiteY11" fmla="*/ 7045 h 9988"/>
            <a:gd name="connsiteX12" fmla="*/ 6222 w 10000"/>
            <a:gd name="connsiteY12" fmla="*/ 6788 h 9988"/>
            <a:gd name="connsiteX13" fmla="*/ 6155 w 10000"/>
            <a:gd name="connsiteY13" fmla="*/ 9988 h 9988"/>
            <a:gd name="connsiteX14" fmla="*/ 4937 w 10000"/>
            <a:gd name="connsiteY14" fmla="*/ 9495 h 9988"/>
            <a:gd name="connsiteX15" fmla="*/ 3710 w 10000"/>
            <a:gd name="connsiteY15" fmla="*/ 9140 h 9988"/>
            <a:gd name="connsiteX16" fmla="*/ 2870 w 10000"/>
            <a:gd name="connsiteY16" fmla="*/ 8989 h 9988"/>
            <a:gd name="connsiteX17" fmla="*/ 2758 w 10000"/>
            <a:gd name="connsiteY17" fmla="*/ 8464 h 9988"/>
            <a:gd name="connsiteX18" fmla="*/ 1280 w 10000"/>
            <a:gd name="connsiteY18" fmla="*/ 6427 h 9988"/>
            <a:gd name="connsiteX19" fmla="*/ 986 w 10000"/>
            <a:gd name="connsiteY19" fmla="*/ 6650 h 9988"/>
            <a:gd name="connsiteX20" fmla="*/ 498 w 10000"/>
            <a:gd name="connsiteY20" fmla="*/ 6874 h 9988"/>
            <a:gd name="connsiteX21" fmla="*/ 415 w 10000"/>
            <a:gd name="connsiteY21" fmla="*/ 6460 h 9988"/>
            <a:gd name="connsiteX22" fmla="*/ 560 w 10000"/>
            <a:gd name="connsiteY22" fmla="*/ 5514 h 9988"/>
            <a:gd name="connsiteX23" fmla="*/ 995 w 10000"/>
            <a:gd name="connsiteY23" fmla="*/ 4705 h 9988"/>
            <a:gd name="connsiteX24" fmla="*/ 367 w 10000"/>
            <a:gd name="connsiteY24" fmla="*/ 4541 h 9988"/>
            <a:gd name="connsiteX25" fmla="*/ 0 w 10000"/>
            <a:gd name="connsiteY25" fmla="*/ 3687 h 9988"/>
            <a:gd name="connsiteX26" fmla="*/ 1411 w 10000"/>
            <a:gd name="connsiteY26" fmla="*/ 2688 h 9988"/>
            <a:gd name="connsiteX27" fmla="*/ 2302 w 10000"/>
            <a:gd name="connsiteY27" fmla="*/ 947 h 9988"/>
            <a:gd name="connsiteX28" fmla="*/ 3614 w 10000"/>
            <a:gd name="connsiteY28" fmla="*/ 1716 h 9988"/>
            <a:gd name="connsiteX29" fmla="*/ 4256 w 10000"/>
            <a:gd name="connsiteY29" fmla="*/ 1460 h 9988"/>
            <a:gd name="connsiteX30" fmla="*/ 4425 w 10000"/>
            <a:gd name="connsiteY30" fmla="*/ 724 h 9988"/>
            <a:gd name="connsiteX31" fmla="*/ 4990 w 10000"/>
            <a:gd name="connsiteY31" fmla="*/ 1348 h 9988"/>
            <a:gd name="connsiteX32" fmla="*/ 5643 w 10000"/>
            <a:gd name="connsiteY32" fmla="*/ 1 h 9988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725 w 10000"/>
            <a:gd name="connsiteY3" fmla="*/ 79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9879 w 10000"/>
            <a:gd name="connsiteY6" fmla="*/ 2007 h 10000"/>
            <a:gd name="connsiteX7" fmla="*/ 10000 w 10000"/>
            <a:gd name="connsiteY7" fmla="*/ 4034 h 10000"/>
            <a:gd name="connsiteX8" fmla="*/ 9628 w 10000"/>
            <a:gd name="connsiteY8" fmla="*/ 4053 h 10000"/>
            <a:gd name="connsiteX9" fmla="*/ 9295 w 10000"/>
            <a:gd name="connsiteY9" fmla="*/ 5211 h 10000"/>
            <a:gd name="connsiteX10" fmla="*/ 9246 w 10000"/>
            <a:gd name="connsiteY10" fmla="*/ 6836 h 10000"/>
            <a:gd name="connsiteX11" fmla="*/ 7671 w 10000"/>
            <a:gd name="connsiteY11" fmla="*/ 7053 h 10000"/>
            <a:gd name="connsiteX12" fmla="*/ 6222 w 10000"/>
            <a:gd name="connsiteY12" fmla="*/ 6796 h 10000"/>
            <a:gd name="connsiteX13" fmla="*/ 6155 w 10000"/>
            <a:gd name="connsiteY13" fmla="*/ 10000 h 10000"/>
            <a:gd name="connsiteX14" fmla="*/ 4937 w 10000"/>
            <a:gd name="connsiteY14" fmla="*/ 9506 h 10000"/>
            <a:gd name="connsiteX15" fmla="*/ 3710 w 10000"/>
            <a:gd name="connsiteY15" fmla="*/ 9151 h 10000"/>
            <a:gd name="connsiteX16" fmla="*/ 2870 w 10000"/>
            <a:gd name="connsiteY16" fmla="*/ 9000 h 10000"/>
            <a:gd name="connsiteX17" fmla="*/ 2758 w 10000"/>
            <a:gd name="connsiteY17" fmla="*/ 8474 h 10000"/>
            <a:gd name="connsiteX18" fmla="*/ 1280 w 10000"/>
            <a:gd name="connsiteY18" fmla="*/ 6435 h 10000"/>
            <a:gd name="connsiteX19" fmla="*/ 986 w 10000"/>
            <a:gd name="connsiteY19" fmla="*/ 6658 h 10000"/>
            <a:gd name="connsiteX20" fmla="*/ 498 w 10000"/>
            <a:gd name="connsiteY20" fmla="*/ 6882 h 10000"/>
            <a:gd name="connsiteX21" fmla="*/ 415 w 10000"/>
            <a:gd name="connsiteY21" fmla="*/ 6468 h 10000"/>
            <a:gd name="connsiteX22" fmla="*/ 560 w 10000"/>
            <a:gd name="connsiteY22" fmla="*/ 5521 h 10000"/>
            <a:gd name="connsiteX23" fmla="*/ 995 w 10000"/>
            <a:gd name="connsiteY23" fmla="*/ 4711 h 10000"/>
            <a:gd name="connsiteX24" fmla="*/ 367 w 10000"/>
            <a:gd name="connsiteY24" fmla="*/ 4546 h 10000"/>
            <a:gd name="connsiteX25" fmla="*/ 0 w 10000"/>
            <a:gd name="connsiteY25" fmla="*/ 3691 h 10000"/>
            <a:gd name="connsiteX26" fmla="*/ 1411 w 10000"/>
            <a:gd name="connsiteY26" fmla="*/ 2691 h 10000"/>
            <a:gd name="connsiteX27" fmla="*/ 2302 w 10000"/>
            <a:gd name="connsiteY27" fmla="*/ 948 h 10000"/>
            <a:gd name="connsiteX28" fmla="*/ 3614 w 10000"/>
            <a:gd name="connsiteY28" fmla="*/ 1718 h 10000"/>
            <a:gd name="connsiteX29" fmla="*/ 4256 w 10000"/>
            <a:gd name="connsiteY29" fmla="*/ 1462 h 10000"/>
            <a:gd name="connsiteX30" fmla="*/ 4425 w 10000"/>
            <a:gd name="connsiteY30" fmla="*/ 725 h 10000"/>
            <a:gd name="connsiteX31" fmla="*/ 4990 w 10000"/>
            <a:gd name="connsiteY31" fmla="*/ 419 h 10000"/>
            <a:gd name="connsiteX32" fmla="*/ 5643 w 10000"/>
            <a:gd name="connsiteY32" fmla="*/ 1 h 10000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725 w 10000"/>
            <a:gd name="connsiteY3" fmla="*/ 79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9879 w 10000"/>
            <a:gd name="connsiteY6" fmla="*/ 2007 h 10000"/>
            <a:gd name="connsiteX7" fmla="*/ 10000 w 10000"/>
            <a:gd name="connsiteY7" fmla="*/ 4034 h 10000"/>
            <a:gd name="connsiteX8" fmla="*/ 9628 w 10000"/>
            <a:gd name="connsiteY8" fmla="*/ 4053 h 10000"/>
            <a:gd name="connsiteX9" fmla="*/ 9295 w 10000"/>
            <a:gd name="connsiteY9" fmla="*/ 5211 h 10000"/>
            <a:gd name="connsiteX10" fmla="*/ 9246 w 10000"/>
            <a:gd name="connsiteY10" fmla="*/ 6836 h 10000"/>
            <a:gd name="connsiteX11" fmla="*/ 7671 w 10000"/>
            <a:gd name="connsiteY11" fmla="*/ 7053 h 10000"/>
            <a:gd name="connsiteX12" fmla="*/ 6222 w 10000"/>
            <a:gd name="connsiteY12" fmla="*/ 6796 h 10000"/>
            <a:gd name="connsiteX13" fmla="*/ 6155 w 10000"/>
            <a:gd name="connsiteY13" fmla="*/ 10000 h 10000"/>
            <a:gd name="connsiteX14" fmla="*/ 4937 w 10000"/>
            <a:gd name="connsiteY14" fmla="*/ 9506 h 10000"/>
            <a:gd name="connsiteX15" fmla="*/ 3710 w 10000"/>
            <a:gd name="connsiteY15" fmla="*/ 9151 h 10000"/>
            <a:gd name="connsiteX16" fmla="*/ 2870 w 10000"/>
            <a:gd name="connsiteY16" fmla="*/ 9000 h 10000"/>
            <a:gd name="connsiteX17" fmla="*/ 2758 w 10000"/>
            <a:gd name="connsiteY17" fmla="*/ 8474 h 10000"/>
            <a:gd name="connsiteX18" fmla="*/ 1280 w 10000"/>
            <a:gd name="connsiteY18" fmla="*/ 6435 h 10000"/>
            <a:gd name="connsiteX19" fmla="*/ 986 w 10000"/>
            <a:gd name="connsiteY19" fmla="*/ 6658 h 10000"/>
            <a:gd name="connsiteX20" fmla="*/ 498 w 10000"/>
            <a:gd name="connsiteY20" fmla="*/ 6882 h 10000"/>
            <a:gd name="connsiteX21" fmla="*/ 415 w 10000"/>
            <a:gd name="connsiteY21" fmla="*/ 6468 h 10000"/>
            <a:gd name="connsiteX22" fmla="*/ 560 w 10000"/>
            <a:gd name="connsiteY22" fmla="*/ 5521 h 10000"/>
            <a:gd name="connsiteX23" fmla="*/ 995 w 10000"/>
            <a:gd name="connsiteY23" fmla="*/ 4711 h 10000"/>
            <a:gd name="connsiteX24" fmla="*/ 367 w 10000"/>
            <a:gd name="connsiteY24" fmla="*/ 4546 h 10000"/>
            <a:gd name="connsiteX25" fmla="*/ 0 w 10000"/>
            <a:gd name="connsiteY25" fmla="*/ 3691 h 10000"/>
            <a:gd name="connsiteX26" fmla="*/ 1411 w 10000"/>
            <a:gd name="connsiteY26" fmla="*/ 2691 h 10000"/>
            <a:gd name="connsiteX27" fmla="*/ 2302 w 10000"/>
            <a:gd name="connsiteY27" fmla="*/ 948 h 10000"/>
            <a:gd name="connsiteX28" fmla="*/ 3614 w 10000"/>
            <a:gd name="connsiteY28" fmla="*/ 1718 h 10000"/>
            <a:gd name="connsiteX29" fmla="*/ 3788 w 10000"/>
            <a:gd name="connsiteY29" fmla="*/ 687 h 10000"/>
            <a:gd name="connsiteX30" fmla="*/ 4425 w 10000"/>
            <a:gd name="connsiteY30" fmla="*/ 725 h 10000"/>
            <a:gd name="connsiteX31" fmla="*/ 4990 w 10000"/>
            <a:gd name="connsiteY31" fmla="*/ 419 h 10000"/>
            <a:gd name="connsiteX32" fmla="*/ 5643 w 10000"/>
            <a:gd name="connsiteY32" fmla="*/ 1 h 10000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608 w 10000"/>
            <a:gd name="connsiteY3" fmla="*/ 17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9879 w 10000"/>
            <a:gd name="connsiteY6" fmla="*/ 2007 h 10000"/>
            <a:gd name="connsiteX7" fmla="*/ 10000 w 10000"/>
            <a:gd name="connsiteY7" fmla="*/ 4034 h 10000"/>
            <a:gd name="connsiteX8" fmla="*/ 9628 w 10000"/>
            <a:gd name="connsiteY8" fmla="*/ 4053 h 10000"/>
            <a:gd name="connsiteX9" fmla="*/ 9295 w 10000"/>
            <a:gd name="connsiteY9" fmla="*/ 5211 h 10000"/>
            <a:gd name="connsiteX10" fmla="*/ 9246 w 10000"/>
            <a:gd name="connsiteY10" fmla="*/ 6836 h 10000"/>
            <a:gd name="connsiteX11" fmla="*/ 7671 w 10000"/>
            <a:gd name="connsiteY11" fmla="*/ 7053 h 10000"/>
            <a:gd name="connsiteX12" fmla="*/ 6222 w 10000"/>
            <a:gd name="connsiteY12" fmla="*/ 6796 h 10000"/>
            <a:gd name="connsiteX13" fmla="*/ 6155 w 10000"/>
            <a:gd name="connsiteY13" fmla="*/ 10000 h 10000"/>
            <a:gd name="connsiteX14" fmla="*/ 4937 w 10000"/>
            <a:gd name="connsiteY14" fmla="*/ 9506 h 10000"/>
            <a:gd name="connsiteX15" fmla="*/ 3710 w 10000"/>
            <a:gd name="connsiteY15" fmla="*/ 9151 h 10000"/>
            <a:gd name="connsiteX16" fmla="*/ 2870 w 10000"/>
            <a:gd name="connsiteY16" fmla="*/ 9000 h 10000"/>
            <a:gd name="connsiteX17" fmla="*/ 2758 w 10000"/>
            <a:gd name="connsiteY17" fmla="*/ 8474 h 10000"/>
            <a:gd name="connsiteX18" fmla="*/ 1280 w 10000"/>
            <a:gd name="connsiteY18" fmla="*/ 6435 h 10000"/>
            <a:gd name="connsiteX19" fmla="*/ 986 w 10000"/>
            <a:gd name="connsiteY19" fmla="*/ 6658 h 10000"/>
            <a:gd name="connsiteX20" fmla="*/ 498 w 10000"/>
            <a:gd name="connsiteY20" fmla="*/ 6882 h 10000"/>
            <a:gd name="connsiteX21" fmla="*/ 415 w 10000"/>
            <a:gd name="connsiteY21" fmla="*/ 6468 h 10000"/>
            <a:gd name="connsiteX22" fmla="*/ 560 w 10000"/>
            <a:gd name="connsiteY22" fmla="*/ 5521 h 10000"/>
            <a:gd name="connsiteX23" fmla="*/ 995 w 10000"/>
            <a:gd name="connsiteY23" fmla="*/ 4711 h 10000"/>
            <a:gd name="connsiteX24" fmla="*/ 367 w 10000"/>
            <a:gd name="connsiteY24" fmla="*/ 4546 h 10000"/>
            <a:gd name="connsiteX25" fmla="*/ 0 w 10000"/>
            <a:gd name="connsiteY25" fmla="*/ 3691 h 10000"/>
            <a:gd name="connsiteX26" fmla="*/ 1411 w 10000"/>
            <a:gd name="connsiteY26" fmla="*/ 2691 h 10000"/>
            <a:gd name="connsiteX27" fmla="*/ 2302 w 10000"/>
            <a:gd name="connsiteY27" fmla="*/ 948 h 10000"/>
            <a:gd name="connsiteX28" fmla="*/ 3614 w 10000"/>
            <a:gd name="connsiteY28" fmla="*/ 1718 h 10000"/>
            <a:gd name="connsiteX29" fmla="*/ 3788 w 10000"/>
            <a:gd name="connsiteY29" fmla="*/ 687 h 10000"/>
            <a:gd name="connsiteX30" fmla="*/ 4425 w 10000"/>
            <a:gd name="connsiteY30" fmla="*/ 725 h 10000"/>
            <a:gd name="connsiteX31" fmla="*/ 4990 w 10000"/>
            <a:gd name="connsiteY31" fmla="*/ 419 h 10000"/>
            <a:gd name="connsiteX32" fmla="*/ 5643 w 10000"/>
            <a:gd name="connsiteY32" fmla="*/ 1 h 10000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608 w 10000"/>
            <a:gd name="connsiteY3" fmla="*/ 17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10000 w 10000"/>
            <a:gd name="connsiteY6" fmla="*/ 4034 h 10000"/>
            <a:gd name="connsiteX7" fmla="*/ 9628 w 10000"/>
            <a:gd name="connsiteY7" fmla="*/ 4053 h 10000"/>
            <a:gd name="connsiteX8" fmla="*/ 9295 w 10000"/>
            <a:gd name="connsiteY8" fmla="*/ 5211 h 10000"/>
            <a:gd name="connsiteX9" fmla="*/ 9246 w 10000"/>
            <a:gd name="connsiteY9" fmla="*/ 6836 h 10000"/>
            <a:gd name="connsiteX10" fmla="*/ 7671 w 10000"/>
            <a:gd name="connsiteY10" fmla="*/ 7053 h 10000"/>
            <a:gd name="connsiteX11" fmla="*/ 6222 w 10000"/>
            <a:gd name="connsiteY11" fmla="*/ 6796 h 10000"/>
            <a:gd name="connsiteX12" fmla="*/ 6155 w 10000"/>
            <a:gd name="connsiteY12" fmla="*/ 10000 h 10000"/>
            <a:gd name="connsiteX13" fmla="*/ 4937 w 10000"/>
            <a:gd name="connsiteY13" fmla="*/ 9506 h 10000"/>
            <a:gd name="connsiteX14" fmla="*/ 3710 w 10000"/>
            <a:gd name="connsiteY14" fmla="*/ 9151 h 10000"/>
            <a:gd name="connsiteX15" fmla="*/ 2870 w 10000"/>
            <a:gd name="connsiteY15" fmla="*/ 9000 h 10000"/>
            <a:gd name="connsiteX16" fmla="*/ 2758 w 10000"/>
            <a:gd name="connsiteY16" fmla="*/ 8474 h 10000"/>
            <a:gd name="connsiteX17" fmla="*/ 1280 w 10000"/>
            <a:gd name="connsiteY17" fmla="*/ 6435 h 10000"/>
            <a:gd name="connsiteX18" fmla="*/ 986 w 10000"/>
            <a:gd name="connsiteY18" fmla="*/ 6658 h 10000"/>
            <a:gd name="connsiteX19" fmla="*/ 498 w 10000"/>
            <a:gd name="connsiteY19" fmla="*/ 6882 h 10000"/>
            <a:gd name="connsiteX20" fmla="*/ 415 w 10000"/>
            <a:gd name="connsiteY20" fmla="*/ 6468 h 10000"/>
            <a:gd name="connsiteX21" fmla="*/ 560 w 10000"/>
            <a:gd name="connsiteY21" fmla="*/ 5521 h 10000"/>
            <a:gd name="connsiteX22" fmla="*/ 995 w 10000"/>
            <a:gd name="connsiteY22" fmla="*/ 4711 h 10000"/>
            <a:gd name="connsiteX23" fmla="*/ 367 w 10000"/>
            <a:gd name="connsiteY23" fmla="*/ 4546 h 10000"/>
            <a:gd name="connsiteX24" fmla="*/ 0 w 10000"/>
            <a:gd name="connsiteY24" fmla="*/ 3691 h 10000"/>
            <a:gd name="connsiteX25" fmla="*/ 1411 w 10000"/>
            <a:gd name="connsiteY25" fmla="*/ 2691 h 10000"/>
            <a:gd name="connsiteX26" fmla="*/ 2302 w 10000"/>
            <a:gd name="connsiteY26" fmla="*/ 948 h 10000"/>
            <a:gd name="connsiteX27" fmla="*/ 3614 w 10000"/>
            <a:gd name="connsiteY27" fmla="*/ 1718 h 10000"/>
            <a:gd name="connsiteX28" fmla="*/ 3788 w 10000"/>
            <a:gd name="connsiteY28" fmla="*/ 687 h 10000"/>
            <a:gd name="connsiteX29" fmla="*/ 4425 w 10000"/>
            <a:gd name="connsiteY29" fmla="*/ 725 h 10000"/>
            <a:gd name="connsiteX30" fmla="*/ 4990 w 10000"/>
            <a:gd name="connsiteY30" fmla="*/ 419 h 10000"/>
            <a:gd name="connsiteX31" fmla="*/ 5643 w 10000"/>
            <a:gd name="connsiteY31" fmla="*/ 1 h 10000"/>
            <a:gd name="connsiteX0" fmla="*/ 5643 w 10373"/>
            <a:gd name="connsiteY0" fmla="*/ 1 h 10000"/>
            <a:gd name="connsiteX1" fmla="*/ 8092 w 10373"/>
            <a:gd name="connsiteY1" fmla="*/ 27 h 10000"/>
            <a:gd name="connsiteX2" fmla="*/ 8135 w 10373"/>
            <a:gd name="connsiteY2" fmla="*/ 8 h 10000"/>
            <a:gd name="connsiteX3" fmla="*/ 9608 w 10373"/>
            <a:gd name="connsiteY3" fmla="*/ 177 h 10000"/>
            <a:gd name="connsiteX4" fmla="*/ 9415 w 10373"/>
            <a:gd name="connsiteY4" fmla="*/ 1330 h 10000"/>
            <a:gd name="connsiteX5" fmla="*/ 10360 w 10373"/>
            <a:gd name="connsiteY5" fmla="*/ 1207 h 10000"/>
            <a:gd name="connsiteX6" fmla="*/ 10000 w 10373"/>
            <a:gd name="connsiteY6" fmla="*/ 4034 h 10000"/>
            <a:gd name="connsiteX7" fmla="*/ 9628 w 10373"/>
            <a:gd name="connsiteY7" fmla="*/ 4053 h 10000"/>
            <a:gd name="connsiteX8" fmla="*/ 9295 w 10373"/>
            <a:gd name="connsiteY8" fmla="*/ 5211 h 10000"/>
            <a:gd name="connsiteX9" fmla="*/ 9246 w 10373"/>
            <a:gd name="connsiteY9" fmla="*/ 6836 h 10000"/>
            <a:gd name="connsiteX10" fmla="*/ 7671 w 10373"/>
            <a:gd name="connsiteY10" fmla="*/ 7053 h 10000"/>
            <a:gd name="connsiteX11" fmla="*/ 6222 w 10373"/>
            <a:gd name="connsiteY11" fmla="*/ 6796 h 10000"/>
            <a:gd name="connsiteX12" fmla="*/ 6155 w 10373"/>
            <a:gd name="connsiteY12" fmla="*/ 10000 h 10000"/>
            <a:gd name="connsiteX13" fmla="*/ 4937 w 10373"/>
            <a:gd name="connsiteY13" fmla="*/ 9506 h 10000"/>
            <a:gd name="connsiteX14" fmla="*/ 3710 w 10373"/>
            <a:gd name="connsiteY14" fmla="*/ 9151 h 10000"/>
            <a:gd name="connsiteX15" fmla="*/ 2870 w 10373"/>
            <a:gd name="connsiteY15" fmla="*/ 9000 h 10000"/>
            <a:gd name="connsiteX16" fmla="*/ 2758 w 10373"/>
            <a:gd name="connsiteY16" fmla="*/ 8474 h 10000"/>
            <a:gd name="connsiteX17" fmla="*/ 1280 w 10373"/>
            <a:gd name="connsiteY17" fmla="*/ 6435 h 10000"/>
            <a:gd name="connsiteX18" fmla="*/ 986 w 10373"/>
            <a:gd name="connsiteY18" fmla="*/ 6658 h 10000"/>
            <a:gd name="connsiteX19" fmla="*/ 498 w 10373"/>
            <a:gd name="connsiteY19" fmla="*/ 6882 h 10000"/>
            <a:gd name="connsiteX20" fmla="*/ 415 w 10373"/>
            <a:gd name="connsiteY20" fmla="*/ 6468 h 10000"/>
            <a:gd name="connsiteX21" fmla="*/ 560 w 10373"/>
            <a:gd name="connsiteY21" fmla="*/ 5521 h 10000"/>
            <a:gd name="connsiteX22" fmla="*/ 995 w 10373"/>
            <a:gd name="connsiteY22" fmla="*/ 4711 h 10000"/>
            <a:gd name="connsiteX23" fmla="*/ 367 w 10373"/>
            <a:gd name="connsiteY23" fmla="*/ 4546 h 10000"/>
            <a:gd name="connsiteX24" fmla="*/ 0 w 10373"/>
            <a:gd name="connsiteY24" fmla="*/ 3691 h 10000"/>
            <a:gd name="connsiteX25" fmla="*/ 1411 w 10373"/>
            <a:gd name="connsiteY25" fmla="*/ 2691 h 10000"/>
            <a:gd name="connsiteX26" fmla="*/ 2302 w 10373"/>
            <a:gd name="connsiteY26" fmla="*/ 948 h 10000"/>
            <a:gd name="connsiteX27" fmla="*/ 3614 w 10373"/>
            <a:gd name="connsiteY27" fmla="*/ 1718 h 10000"/>
            <a:gd name="connsiteX28" fmla="*/ 3788 w 10373"/>
            <a:gd name="connsiteY28" fmla="*/ 687 h 10000"/>
            <a:gd name="connsiteX29" fmla="*/ 4425 w 10373"/>
            <a:gd name="connsiteY29" fmla="*/ 725 h 10000"/>
            <a:gd name="connsiteX30" fmla="*/ 4990 w 10373"/>
            <a:gd name="connsiteY30" fmla="*/ 419 h 10000"/>
            <a:gd name="connsiteX31" fmla="*/ 5643 w 10373"/>
            <a:gd name="connsiteY31" fmla="*/ 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</a:cxnLst>
          <a:rect l="l" t="t" r="r" b="b"/>
          <a:pathLst>
            <a:path w="10373" h="10000">
              <a:moveTo>
                <a:pt x="5643" y="1"/>
              </a:moveTo>
              <a:cubicBezTo>
                <a:pt x="6454" y="-12"/>
                <a:pt x="7309" y="475"/>
                <a:pt x="8092" y="27"/>
              </a:cubicBezTo>
              <a:cubicBezTo>
                <a:pt x="8106" y="21"/>
                <a:pt x="8121" y="14"/>
                <a:pt x="8135" y="8"/>
              </a:cubicBezTo>
              <a:cubicBezTo>
                <a:pt x="8671" y="238"/>
                <a:pt x="9076" y="-79"/>
                <a:pt x="9608" y="177"/>
              </a:cubicBezTo>
              <a:cubicBezTo>
                <a:pt x="9506" y="355"/>
                <a:pt x="9517" y="1152"/>
                <a:pt x="9415" y="1330"/>
              </a:cubicBezTo>
              <a:cubicBezTo>
                <a:pt x="9493" y="1442"/>
                <a:pt x="10278" y="1089"/>
                <a:pt x="10360" y="1207"/>
              </a:cubicBezTo>
              <a:cubicBezTo>
                <a:pt x="10458" y="1658"/>
                <a:pt x="10005" y="3637"/>
                <a:pt x="10000" y="4034"/>
              </a:cubicBezTo>
              <a:cubicBezTo>
                <a:pt x="9908" y="4040"/>
                <a:pt x="9725" y="4047"/>
                <a:pt x="9628" y="4053"/>
              </a:cubicBezTo>
              <a:cubicBezTo>
                <a:pt x="9517" y="4435"/>
                <a:pt x="9406" y="4823"/>
                <a:pt x="9295" y="5211"/>
              </a:cubicBezTo>
              <a:cubicBezTo>
                <a:pt x="9343" y="5757"/>
                <a:pt x="9338" y="6303"/>
                <a:pt x="9246" y="6836"/>
              </a:cubicBezTo>
              <a:cubicBezTo>
                <a:pt x="8720" y="6888"/>
                <a:pt x="8198" y="7033"/>
                <a:pt x="7671" y="7053"/>
              </a:cubicBezTo>
              <a:cubicBezTo>
                <a:pt x="7193" y="6915"/>
                <a:pt x="6720" y="6632"/>
                <a:pt x="6222" y="6796"/>
              </a:cubicBezTo>
              <a:cubicBezTo>
                <a:pt x="6203" y="7862"/>
                <a:pt x="6217" y="8935"/>
                <a:pt x="6155" y="10000"/>
              </a:cubicBezTo>
              <a:cubicBezTo>
                <a:pt x="5754" y="9809"/>
                <a:pt x="5343" y="9645"/>
                <a:pt x="4937" y="9506"/>
              </a:cubicBezTo>
              <a:cubicBezTo>
                <a:pt x="4565" y="9151"/>
                <a:pt x="4155" y="8717"/>
                <a:pt x="3710" y="9151"/>
              </a:cubicBezTo>
              <a:cubicBezTo>
                <a:pt x="3430" y="9086"/>
                <a:pt x="3155" y="9013"/>
                <a:pt x="2870" y="9000"/>
              </a:cubicBezTo>
              <a:cubicBezTo>
                <a:pt x="2845" y="8869"/>
                <a:pt x="2787" y="8605"/>
                <a:pt x="2758" y="8474"/>
              </a:cubicBezTo>
              <a:cubicBezTo>
                <a:pt x="2145" y="7974"/>
                <a:pt x="1681" y="7224"/>
                <a:pt x="1280" y="6435"/>
              </a:cubicBezTo>
              <a:lnTo>
                <a:pt x="986" y="6658"/>
              </a:lnTo>
              <a:lnTo>
                <a:pt x="498" y="6882"/>
              </a:lnTo>
              <a:cubicBezTo>
                <a:pt x="478" y="6777"/>
                <a:pt x="435" y="6573"/>
                <a:pt x="415" y="6468"/>
              </a:cubicBezTo>
              <a:cubicBezTo>
                <a:pt x="464" y="6151"/>
                <a:pt x="512" y="5836"/>
                <a:pt x="560" y="5521"/>
              </a:cubicBezTo>
              <a:cubicBezTo>
                <a:pt x="705" y="5250"/>
                <a:pt x="850" y="4974"/>
                <a:pt x="995" y="4711"/>
              </a:cubicBezTo>
              <a:cubicBezTo>
                <a:pt x="783" y="4652"/>
                <a:pt x="575" y="4600"/>
                <a:pt x="367" y="4546"/>
              </a:cubicBezTo>
              <a:cubicBezTo>
                <a:pt x="251" y="4257"/>
                <a:pt x="126" y="3975"/>
                <a:pt x="0" y="3691"/>
              </a:cubicBezTo>
              <a:cubicBezTo>
                <a:pt x="507" y="3461"/>
                <a:pt x="995" y="3159"/>
                <a:pt x="1411" y="2691"/>
              </a:cubicBezTo>
              <a:cubicBezTo>
                <a:pt x="2126" y="2481"/>
                <a:pt x="2002" y="1856"/>
                <a:pt x="2302" y="948"/>
              </a:cubicBezTo>
              <a:cubicBezTo>
                <a:pt x="2505" y="1205"/>
                <a:pt x="3411" y="1462"/>
                <a:pt x="3614" y="1718"/>
              </a:cubicBezTo>
              <a:cubicBezTo>
                <a:pt x="3821" y="1639"/>
                <a:pt x="3595" y="851"/>
                <a:pt x="3788" y="687"/>
              </a:cubicBezTo>
              <a:cubicBezTo>
                <a:pt x="3861" y="449"/>
                <a:pt x="4372" y="968"/>
                <a:pt x="4425" y="725"/>
              </a:cubicBezTo>
              <a:cubicBezTo>
                <a:pt x="4614" y="929"/>
                <a:pt x="4802" y="208"/>
                <a:pt x="4990" y="419"/>
              </a:cubicBezTo>
              <a:cubicBezTo>
                <a:pt x="5425" y="214"/>
                <a:pt x="5502" y="515"/>
                <a:pt x="5643" y="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56885</xdr:colOff>
      <xdr:row>38</xdr:row>
      <xdr:rowOff>7352</xdr:rowOff>
    </xdr:from>
    <xdr:to>
      <xdr:col>56</xdr:col>
      <xdr:colOff>1303</xdr:colOff>
      <xdr:row>41</xdr:row>
      <xdr:rowOff>6924</xdr:rowOff>
    </xdr:to>
    <xdr:sp macro="" textlink="">
      <xdr:nvSpPr>
        <xdr:cNvPr id="680" name="janowski"/>
        <xdr:cNvSpPr>
          <a:spLocks/>
        </xdr:cNvSpPr>
      </xdr:nvSpPr>
      <xdr:spPr bwMode="auto">
        <a:xfrm>
          <a:off x="6114785" y="4350752"/>
          <a:ext cx="287318" cy="342472"/>
        </a:xfrm>
        <a:custGeom>
          <a:avLst/>
          <a:gdLst>
            <a:gd name="T0" fmla="*/ 731 w 1190"/>
            <a:gd name="T1" fmla="*/ 18 h 1200"/>
            <a:gd name="T2" fmla="*/ 854 w 1190"/>
            <a:gd name="T3" fmla="*/ 0 h 1200"/>
            <a:gd name="T4" fmla="*/ 870 w 1190"/>
            <a:gd name="T5" fmla="*/ 145 h 1200"/>
            <a:gd name="T6" fmla="*/ 849 w 1190"/>
            <a:gd name="T7" fmla="*/ 240 h 1200"/>
            <a:gd name="T8" fmla="*/ 1002 w 1190"/>
            <a:gd name="T9" fmla="*/ 273 h 1200"/>
            <a:gd name="T10" fmla="*/ 1184 w 1190"/>
            <a:gd name="T11" fmla="*/ 513 h 1200"/>
            <a:gd name="T12" fmla="*/ 1156 w 1190"/>
            <a:gd name="T13" fmla="*/ 551 h 1200"/>
            <a:gd name="T14" fmla="*/ 1097 w 1190"/>
            <a:gd name="T15" fmla="*/ 701 h 1200"/>
            <a:gd name="T16" fmla="*/ 1084 w 1190"/>
            <a:gd name="T17" fmla="*/ 708 h 1200"/>
            <a:gd name="T18" fmla="*/ 1190 w 1190"/>
            <a:gd name="T19" fmla="*/ 952 h 1200"/>
            <a:gd name="T20" fmla="*/ 1052 w 1190"/>
            <a:gd name="T21" fmla="*/ 1129 h 1200"/>
            <a:gd name="T22" fmla="*/ 838 w 1190"/>
            <a:gd name="T23" fmla="*/ 1177 h 1200"/>
            <a:gd name="T24" fmla="*/ 633 w 1190"/>
            <a:gd name="T25" fmla="*/ 1175 h 1200"/>
            <a:gd name="T26" fmla="*/ 276 w 1190"/>
            <a:gd name="T27" fmla="*/ 1060 h 1200"/>
            <a:gd name="T28" fmla="*/ 34 w 1190"/>
            <a:gd name="T29" fmla="*/ 908 h 1200"/>
            <a:gd name="T30" fmla="*/ 67 w 1190"/>
            <a:gd name="T31" fmla="*/ 684 h 1200"/>
            <a:gd name="T32" fmla="*/ 74 w 1190"/>
            <a:gd name="T33" fmla="*/ 664 h 1200"/>
            <a:gd name="T34" fmla="*/ 85 w 1190"/>
            <a:gd name="T35" fmla="*/ 646 h 1200"/>
            <a:gd name="T36" fmla="*/ 125 w 1190"/>
            <a:gd name="T37" fmla="*/ 578 h 1200"/>
            <a:gd name="T38" fmla="*/ 0 w 1190"/>
            <a:gd name="T39" fmla="*/ 517 h 1200"/>
            <a:gd name="T40" fmla="*/ 60 w 1190"/>
            <a:gd name="T41" fmla="*/ 385 h 1200"/>
            <a:gd name="T42" fmla="*/ 177 w 1190"/>
            <a:gd name="T43" fmla="*/ 287 h 1200"/>
            <a:gd name="T44" fmla="*/ 266 w 1190"/>
            <a:gd name="T45" fmla="*/ 446 h 1200"/>
            <a:gd name="T46" fmla="*/ 354 w 1190"/>
            <a:gd name="T47" fmla="*/ 419 h 1200"/>
            <a:gd name="T48" fmla="*/ 438 w 1190"/>
            <a:gd name="T49" fmla="*/ 451 h 1200"/>
            <a:gd name="T50" fmla="*/ 455 w 1190"/>
            <a:gd name="T51" fmla="*/ 457 h 1200"/>
            <a:gd name="T52" fmla="*/ 470 w 1190"/>
            <a:gd name="T53" fmla="*/ 446 h 1200"/>
            <a:gd name="T54" fmla="*/ 564 w 1190"/>
            <a:gd name="T55" fmla="*/ 334 h 1200"/>
            <a:gd name="T56" fmla="*/ 594 w 1190"/>
            <a:gd name="T57" fmla="*/ 99 h 1200"/>
            <a:gd name="T58" fmla="*/ 717 w 1190"/>
            <a:gd name="T59" fmla="*/ 104 h 1200"/>
            <a:gd name="T60" fmla="*/ 731 w 1190"/>
            <a:gd name="T61" fmla="*/ 18 h 1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190" h="1200">
              <a:moveTo>
                <a:pt x="731" y="18"/>
              </a:moveTo>
              <a:cubicBezTo>
                <a:pt x="762" y="14"/>
                <a:pt x="823" y="4"/>
                <a:pt x="854" y="0"/>
              </a:cubicBezTo>
              <a:cubicBezTo>
                <a:pt x="859" y="48"/>
                <a:pt x="865" y="96"/>
                <a:pt x="870" y="145"/>
              </a:cubicBezTo>
              <a:cubicBezTo>
                <a:pt x="863" y="176"/>
                <a:pt x="856" y="208"/>
                <a:pt x="849" y="240"/>
              </a:cubicBezTo>
              <a:cubicBezTo>
                <a:pt x="900" y="251"/>
                <a:pt x="951" y="261"/>
                <a:pt x="1002" y="273"/>
              </a:cubicBezTo>
              <a:cubicBezTo>
                <a:pt x="1059" y="355"/>
                <a:pt x="1119" y="436"/>
                <a:pt x="1184" y="513"/>
              </a:cubicBezTo>
              <a:lnTo>
                <a:pt x="1156" y="551"/>
              </a:lnTo>
              <a:cubicBezTo>
                <a:pt x="1110" y="588"/>
                <a:pt x="1099" y="646"/>
                <a:pt x="1097" y="701"/>
              </a:cubicBezTo>
              <a:lnTo>
                <a:pt x="1084" y="708"/>
              </a:lnTo>
              <a:cubicBezTo>
                <a:pt x="1117" y="790"/>
                <a:pt x="1152" y="872"/>
                <a:pt x="1190" y="952"/>
              </a:cubicBezTo>
              <a:cubicBezTo>
                <a:pt x="1142" y="1009"/>
                <a:pt x="1097" y="1068"/>
                <a:pt x="1052" y="1129"/>
              </a:cubicBezTo>
              <a:cubicBezTo>
                <a:pt x="1003" y="1200"/>
                <a:pt x="912" y="1180"/>
                <a:pt x="838" y="1177"/>
              </a:cubicBezTo>
              <a:cubicBezTo>
                <a:pt x="770" y="1171"/>
                <a:pt x="701" y="1172"/>
                <a:pt x="633" y="1175"/>
              </a:cubicBezTo>
              <a:cubicBezTo>
                <a:pt x="526" y="1106"/>
                <a:pt x="402" y="1074"/>
                <a:pt x="276" y="1060"/>
              </a:cubicBezTo>
              <a:cubicBezTo>
                <a:pt x="222" y="972"/>
                <a:pt x="146" y="898"/>
                <a:pt x="34" y="908"/>
              </a:cubicBezTo>
              <a:cubicBezTo>
                <a:pt x="55" y="835"/>
                <a:pt x="63" y="760"/>
                <a:pt x="67" y="684"/>
              </a:cubicBezTo>
              <a:lnTo>
                <a:pt x="74" y="664"/>
              </a:lnTo>
              <a:cubicBezTo>
                <a:pt x="77" y="659"/>
                <a:pt x="82" y="651"/>
                <a:pt x="85" y="646"/>
              </a:cubicBezTo>
              <a:cubicBezTo>
                <a:pt x="94" y="629"/>
                <a:pt x="115" y="595"/>
                <a:pt x="125" y="578"/>
              </a:cubicBezTo>
              <a:cubicBezTo>
                <a:pt x="83" y="558"/>
                <a:pt x="41" y="537"/>
                <a:pt x="0" y="517"/>
              </a:cubicBezTo>
              <a:cubicBezTo>
                <a:pt x="19" y="472"/>
                <a:pt x="38" y="428"/>
                <a:pt x="60" y="385"/>
              </a:cubicBezTo>
              <a:cubicBezTo>
                <a:pt x="99" y="352"/>
                <a:pt x="138" y="319"/>
                <a:pt x="177" y="287"/>
              </a:cubicBezTo>
              <a:cubicBezTo>
                <a:pt x="257" y="300"/>
                <a:pt x="250" y="384"/>
                <a:pt x="266" y="446"/>
              </a:cubicBezTo>
              <a:cubicBezTo>
                <a:pt x="295" y="436"/>
                <a:pt x="324" y="428"/>
                <a:pt x="354" y="419"/>
              </a:cubicBezTo>
              <a:cubicBezTo>
                <a:pt x="375" y="427"/>
                <a:pt x="417" y="442"/>
                <a:pt x="438" y="451"/>
              </a:cubicBezTo>
              <a:lnTo>
                <a:pt x="455" y="457"/>
              </a:lnTo>
              <a:lnTo>
                <a:pt x="470" y="446"/>
              </a:lnTo>
              <a:cubicBezTo>
                <a:pt x="465" y="377"/>
                <a:pt x="487" y="330"/>
                <a:pt x="564" y="334"/>
              </a:cubicBezTo>
              <a:cubicBezTo>
                <a:pt x="574" y="256"/>
                <a:pt x="584" y="177"/>
                <a:pt x="594" y="99"/>
              </a:cubicBezTo>
              <a:cubicBezTo>
                <a:pt x="625" y="100"/>
                <a:pt x="686" y="103"/>
                <a:pt x="717" y="104"/>
              </a:cubicBezTo>
              <a:cubicBezTo>
                <a:pt x="721" y="83"/>
                <a:pt x="727" y="40"/>
                <a:pt x="731" y="18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108398</xdr:colOff>
      <xdr:row>38</xdr:row>
      <xdr:rowOff>27215</xdr:rowOff>
    </xdr:from>
    <xdr:to>
      <xdr:col>58</xdr:col>
      <xdr:colOff>63751</xdr:colOff>
      <xdr:row>43</xdr:row>
      <xdr:rowOff>59321</xdr:rowOff>
    </xdr:to>
    <xdr:sp macro="" textlink="">
      <xdr:nvSpPr>
        <xdr:cNvPr id="681" name="biłgorajski"/>
        <xdr:cNvSpPr>
          <a:spLocks/>
        </xdr:cNvSpPr>
      </xdr:nvSpPr>
      <xdr:spPr bwMode="auto">
        <a:xfrm>
          <a:off x="6280598" y="4370615"/>
          <a:ext cx="412553" cy="603606"/>
        </a:xfrm>
        <a:custGeom>
          <a:avLst/>
          <a:gdLst>
            <a:gd name="T0" fmla="*/ 633 w 1753"/>
            <a:gd name="T1" fmla="*/ 21 h 2117"/>
            <a:gd name="T2" fmla="*/ 793 w 1753"/>
            <a:gd name="T3" fmla="*/ 0 h 2117"/>
            <a:gd name="T4" fmla="*/ 825 w 1753"/>
            <a:gd name="T5" fmla="*/ 140 h 2117"/>
            <a:gd name="T6" fmla="*/ 912 w 1753"/>
            <a:gd name="T7" fmla="*/ 203 h 2117"/>
            <a:gd name="T8" fmla="*/ 1022 w 1753"/>
            <a:gd name="T9" fmla="*/ 204 h 2117"/>
            <a:gd name="T10" fmla="*/ 1023 w 1753"/>
            <a:gd name="T11" fmla="*/ 272 h 2117"/>
            <a:gd name="T12" fmla="*/ 731 w 1753"/>
            <a:gd name="T13" fmla="*/ 424 h 2117"/>
            <a:gd name="T14" fmla="*/ 807 w 1753"/>
            <a:gd name="T15" fmla="*/ 554 h 2117"/>
            <a:gd name="T16" fmla="*/ 817 w 1753"/>
            <a:gd name="T17" fmla="*/ 846 h 2117"/>
            <a:gd name="T18" fmla="*/ 834 w 1753"/>
            <a:gd name="T19" fmla="*/ 909 h 2117"/>
            <a:gd name="T20" fmla="*/ 927 w 1753"/>
            <a:gd name="T21" fmla="*/ 1089 h 2117"/>
            <a:gd name="T22" fmla="*/ 935 w 1753"/>
            <a:gd name="T23" fmla="*/ 875 h 2117"/>
            <a:gd name="T24" fmla="*/ 996 w 1753"/>
            <a:gd name="T25" fmla="*/ 841 h 2117"/>
            <a:gd name="T26" fmla="*/ 1302 w 1753"/>
            <a:gd name="T27" fmla="*/ 1151 h 2117"/>
            <a:gd name="T28" fmla="*/ 1325 w 1753"/>
            <a:gd name="T29" fmla="*/ 1231 h 2117"/>
            <a:gd name="T30" fmla="*/ 1499 w 1753"/>
            <a:gd name="T31" fmla="*/ 1254 h 2117"/>
            <a:gd name="T32" fmla="*/ 1753 w 1753"/>
            <a:gd name="T33" fmla="*/ 1308 h 2117"/>
            <a:gd name="T34" fmla="*/ 1681 w 1753"/>
            <a:gd name="T35" fmla="*/ 1416 h 2117"/>
            <a:gd name="T36" fmla="*/ 1636 w 1753"/>
            <a:gd name="T37" fmla="*/ 1431 h 2117"/>
            <a:gd name="T38" fmla="*/ 1599 w 1753"/>
            <a:gd name="T39" fmla="*/ 1444 h 2117"/>
            <a:gd name="T40" fmla="*/ 1535 w 1753"/>
            <a:gd name="T41" fmla="*/ 1536 h 2117"/>
            <a:gd name="T42" fmla="*/ 1470 w 1753"/>
            <a:gd name="T43" fmla="*/ 1640 h 2117"/>
            <a:gd name="T44" fmla="*/ 1668 w 1753"/>
            <a:gd name="T45" fmla="*/ 1804 h 2117"/>
            <a:gd name="T46" fmla="*/ 1425 w 1753"/>
            <a:gd name="T47" fmla="*/ 2099 h 2117"/>
            <a:gd name="T48" fmla="*/ 972 w 1753"/>
            <a:gd name="T49" fmla="*/ 2087 h 2117"/>
            <a:gd name="T50" fmla="*/ 484 w 1753"/>
            <a:gd name="T51" fmla="*/ 2063 h 2117"/>
            <a:gd name="T52" fmla="*/ 682 w 1753"/>
            <a:gd name="T53" fmla="*/ 1920 h 2117"/>
            <a:gd name="T54" fmla="*/ 189 w 1753"/>
            <a:gd name="T55" fmla="*/ 1935 h 2117"/>
            <a:gd name="T56" fmla="*/ 69 w 1753"/>
            <a:gd name="T57" fmla="*/ 1799 h 2117"/>
            <a:gd name="T58" fmla="*/ 0 w 1753"/>
            <a:gd name="T59" fmla="*/ 1774 h 2117"/>
            <a:gd name="T60" fmla="*/ 160 w 1753"/>
            <a:gd name="T61" fmla="*/ 1567 h 2117"/>
            <a:gd name="T62" fmla="*/ 269 w 1753"/>
            <a:gd name="T63" fmla="*/ 1646 h 2117"/>
            <a:gd name="T64" fmla="*/ 395 w 1753"/>
            <a:gd name="T65" fmla="*/ 1502 h 2117"/>
            <a:gd name="T66" fmla="*/ 339 w 1753"/>
            <a:gd name="T67" fmla="*/ 1370 h 2117"/>
            <a:gd name="T68" fmla="*/ 201 w 1753"/>
            <a:gd name="T69" fmla="*/ 1283 h 2117"/>
            <a:gd name="T70" fmla="*/ 268 w 1753"/>
            <a:gd name="T71" fmla="*/ 1133 h 2117"/>
            <a:gd name="T72" fmla="*/ 162 w 1753"/>
            <a:gd name="T73" fmla="*/ 1101 h 2117"/>
            <a:gd name="T74" fmla="*/ 376 w 1753"/>
            <a:gd name="T75" fmla="*/ 1053 h 2117"/>
            <a:gd name="T76" fmla="*/ 561 w 1753"/>
            <a:gd name="T77" fmla="*/ 878 h 2117"/>
            <a:gd name="T78" fmla="*/ 408 w 1753"/>
            <a:gd name="T79" fmla="*/ 632 h 2117"/>
            <a:gd name="T80" fmla="*/ 421 w 1753"/>
            <a:gd name="T81" fmla="*/ 625 h 2117"/>
            <a:gd name="T82" fmla="*/ 480 w 1753"/>
            <a:gd name="T83" fmla="*/ 475 h 2117"/>
            <a:gd name="T84" fmla="*/ 508 w 1753"/>
            <a:gd name="T85" fmla="*/ 437 h 2117"/>
            <a:gd name="T86" fmla="*/ 334 w 1753"/>
            <a:gd name="T87" fmla="*/ 151 h 2117"/>
            <a:gd name="T88" fmla="*/ 417 w 1753"/>
            <a:gd name="T89" fmla="*/ 123 h 2117"/>
            <a:gd name="T90" fmla="*/ 548 w 1753"/>
            <a:gd name="T91" fmla="*/ 88 h 2117"/>
            <a:gd name="T92" fmla="*/ 633 w 1753"/>
            <a:gd name="T93" fmla="*/ 21 h 2117"/>
            <a:gd name="connsiteX0" fmla="*/ 3611 w 10000"/>
            <a:gd name="connsiteY0" fmla="*/ 99 h 9915"/>
            <a:gd name="connsiteX1" fmla="*/ 4524 w 10000"/>
            <a:gd name="connsiteY1" fmla="*/ 0 h 9915"/>
            <a:gd name="connsiteX2" fmla="*/ 4706 w 10000"/>
            <a:gd name="connsiteY2" fmla="*/ 661 h 9915"/>
            <a:gd name="connsiteX3" fmla="*/ 5203 w 10000"/>
            <a:gd name="connsiteY3" fmla="*/ 959 h 9915"/>
            <a:gd name="connsiteX4" fmla="*/ 5830 w 10000"/>
            <a:gd name="connsiteY4" fmla="*/ 964 h 9915"/>
            <a:gd name="connsiteX5" fmla="*/ 5836 w 10000"/>
            <a:gd name="connsiteY5" fmla="*/ 1285 h 9915"/>
            <a:gd name="connsiteX6" fmla="*/ 4170 w 10000"/>
            <a:gd name="connsiteY6" fmla="*/ 2003 h 9915"/>
            <a:gd name="connsiteX7" fmla="*/ 4604 w 10000"/>
            <a:gd name="connsiteY7" fmla="*/ 2617 h 9915"/>
            <a:gd name="connsiteX8" fmla="*/ 4661 w 10000"/>
            <a:gd name="connsiteY8" fmla="*/ 3996 h 9915"/>
            <a:gd name="connsiteX9" fmla="*/ 4758 w 10000"/>
            <a:gd name="connsiteY9" fmla="*/ 4294 h 9915"/>
            <a:gd name="connsiteX10" fmla="*/ 5334 w 10000"/>
            <a:gd name="connsiteY10" fmla="*/ 4133 h 9915"/>
            <a:gd name="connsiteX11" fmla="*/ 5682 w 10000"/>
            <a:gd name="connsiteY11" fmla="*/ 3973 h 9915"/>
            <a:gd name="connsiteX12" fmla="*/ 7427 w 10000"/>
            <a:gd name="connsiteY12" fmla="*/ 5437 h 9915"/>
            <a:gd name="connsiteX13" fmla="*/ 7558 w 10000"/>
            <a:gd name="connsiteY13" fmla="*/ 5815 h 9915"/>
            <a:gd name="connsiteX14" fmla="*/ 8551 w 10000"/>
            <a:gd name="connsiteY14" fmla="*/ 5923 h 9915"/>
            <a:gd name="connsiteX15" fmla="*/ 10000 w 10000"/>
            <a:gd name="connsiteY15" fmla="*/ 6179 h 9915"/>
            <a:gd name="connsiteX16" fmla="*/ 9589 w 10000"/>
            <a:gd name="connsiteY16" fmla="*/ 6689 h 9915"/>
            <a:gd name="connsiteX17" fmla="*/ 9333 w 10000"/>
            <a:gd name="connsiteY17" fmla="*/ 6760 h 9915"/>
            <a:gd name="connsiteX18" fmla="*/ 9122 w 10000"/>
            <a:gd name="connsiteY18" fmla="*/ 6821 h 9915"/>
            <a:gd name="connsiteX19" fmla="*/ 8756 w 10000"/>
            <a:gd name="connsiteY19" fmla="*/ 7256 h 9915"/>
            <a:gd name="connsiteX20" fmla="*/ 8386 w 10000"/>
            <a:gd name="connsiteY20" fmla="*/ 7747 h 9915"/>
            <a:gd name="connsiteX21" fmla="*/ 9515 w 10000"/>
            <a:gd name="connsiteY21" fmla="*/ 8521 h 9915"/>
            <a:gd name="connsiteX22" fmla="*/ 8129 w 10000"/>
            <a:gd name="connsiteY22" fmla="*/ 9915 h 9915"/>
            <a:gd name="connsiteX23" fmla="*/ 5545 w 10000"/>
            <a:gd name="connsiteY23" fmla="*/ 9858 h 9915"/>
            <a:gd name="connsiteX24" fmla="*/ 2761 w 10000"/>
            <a:gd name="connsiteY24" fmla="*/ 9745 h 9915"/>
            <a:gd name="connsiteX25" fmla="*/ 3890 w 10000"/>
            <a:gd name="connsiteY25" fmla="*/ 9069 h 9915"/>
            <a:gd name="connsiteX26" fmla="*/ 1078 w 10000"/>
            <a:gd name="connsiteY26" fmla="*/ 9140 h 9915"/>
            <a:gd name="connsiteX27" fmla="*/ 394 w 10000"/>
            <a:gd name="connsiteY27" fmla="*/ 8498 h 9915"/>
            <a:gd name="connsiteX28" fmla="*/ 0 w 10000"/>
            <a:gd name="connsiteY28" fmla="*/ 8380 h 9915"/>
            <a:gd name="connsiteX29" fmla="*/ 913 w 10000"/>
            <a:gd name="connsiteY29" fmla="*/ 7402 h 9915"/>
            <a:gd name="connsiteX30" fmla="*/ 1535 w 10000"/>
            <a:gd name="connsiteY30" fmla="*/ 7775 h 9915"/>
            <a:gd name="connsiteX31" fmla="*/ 2253 w 10000"/>
            <a:gd name="connsiteY31" fmla="*/ 7095 h 9915"/>
            <a:gd name="connsiteX32" fmla="*/ 1934 w 10000"/>
            <a:gd name="connsiteY32" fmla="*/ 6471 h 9915"/>
            <a:gd name="connsiteX33" fmla="*/ 1147 w 10000"/>
            <a:gd name="connsiteY33" fmla="*/ 6060 h 9915"/>
            <a:gd name="connsiteX34" fmla="*/ 1529 w 10000"/>
            <a:gd name="connsiteY34" fmla="*/ 5352 h 9915"/>
            <a:gd name="connsiteX35" fmla="*/ 924 w 10000"/>
            <a:gd name="connsiteY35" fmla="*/ 5201 h 9915"/>
            <a:gd name="connsiteX36" fmla="*/ 2145 w 10000"/>
            <a:gd name="connsiteY36" fmla="*/ 4974 h 9915"/>
            <a:gd name="connsiteX37" fmla="*/ 3200 w 10000"/>
            <a:gd name="connsiteY37" fmla="*/ 4147 h 9915"/>
            <a:gd name="connsiteX38" fmla="*/ 2327 w 10000"/>
            <a:gd name="connsiteY38" fmla="*/ 2985 h 9915"/>
            <a:gd name="connsiteX39" fmla="*/ 2402 w 10000"/>
            <a:gd name="connsiteY39" fmla="*/ 2952 h 9915"/>
            <a:gd name="connsiteX40" fmla="*/ 2738 w 10000"/>
            <a:gd name="connsiteY40" fmla="*/ 2244 h 9915"/>
            <a:gd name="connsiteX41" fmla="*/ 2898 w 10000"/>
            <a:gd name="connsiteY41" fmla="*/ 2064 h 9915"/>
            <a:gd name="connsiteX42" fmla="*/ 1905 w 10000"/>
            <a:gd name="connsiteY42" fmla="*/ 713 h 9915"/>
            <a:gd name="connsiteX43" fmla="*/ 2379 w 10000"/>
            <a:gd name="connsiteY43" fmla="*/ 581 h 9915"/>
            <a:gd name="connsiteX44" fmla="*/ 3126 w 10000"/>
            <a:gd name="connsiteY44" fmla="*/ 416 h 9915"/>
            <a:gd name="connsiteX45" fmla="*/ 3611 w 10000"/>
            <a:gd name="connsiteY45" fmla="*/ 99 h 991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10000" h="9915">
              <a:moveTo>
                <a:pt x="3611" y="99"/>
              </a:moveTo>
              <a:cubicBezTo>
                <a:pt x="3902" y="9"/>
                <a:pt x="4216" y="14"/>
                <a:pt x="4524" y="0"/>
              </a:cubicBezTo>
              <a:cubicBezTo>
                <a:pt x="4586" y="217"/>
                <a:pt x="4649" y="439"/>
                <a:pt x="4706" y="661"/>
              </a:cubicBezTo>
              <a:cubicBezTo>
                <a:pt x="4872" y="761"/>
                <a:pt x="5031" y="860"/>
                <a:pt x="5203" y="959"/>
              </a:cubicBezTo>
              <a:lnTo>
                <a:pt x="5830" y="964"/>
              </a:lnTo>
              <a:cubicBezTo>
                <a:pt x="5830" y="1044"/>
                <a:pt x="5836" y="1205"/>
                <a:pt x="5836" y="1285"/>
              </a:cubicBezTo>
              <a:cubicBezTo>
                <a:pt x="5345" y="1620"/>
                <a:pt x="4769" y="1838"/>
                <a:pt x="4170" y="2003"/>
              </a:cubicBezTo>
              <a:cubicBezTo>
                <a:pt x="4318" y="2206"/>
                <a:pt x="4467" y="2409"/>
                <a:pt x="4604" y="2617"/>
              </a:cubicBezTo>
              <a:cubicBezTo>
                <a:pt x="4626" y="3075"/>
                <a:pt x="4598" y="3538"/>
                <a:pt x="4661" y="3996"/>
              </a:cubicBezTo>
              <a:cubicBezTo>
                <a:pt x="4683" y="4072"/>
                <a:pt x="4735" y="4218"/>
                <a:pt x="4758" y="4294"/>
              </a:cubicBezTo>
              <a:cubicBezTo>
                <a:pt x="4870" y="4317"/>
                <a:pt x="5180" y="4186"/>
                <a:pt x="5334" y="4133"/>
              </a:cubicBezTo>
              <a:lnTo>
                <a:pt x="5682" y="3973"/>
              </a:lnTo>
              <a:cubicBezTo>
                <a:pt x="6155" y="4539"/>
                <a:pt x="6703" y="5078"/>
                <a:pt x="7427" y="5437"/>
              </a:cubicBezTo>
              <a:cubicBezTo>
                <a:pt x="7461" y="5531"/>
                <a:pt x="7530" y="5720"/>
                <a:pt x="7558" y="5815"/>
              </a:cubicBezTo>
              <a:cubicBezTo>
                <a:pt x="7627" y="6273"/>
                <a:pt x="8266" y="6174"/>
                <a:pt x="8551" y="5923"/>
              </a:cubicBezTo>
              <a:cubicBezTo>
                <a:pt x="9076" y="5612"/>
                <a:pt x="9561" y="5923"/>
                <a:pt x="10000" y="6179"/>
              </a:cubicBezTo>
              <a:lnTo>
                <a:pt x="9589" y="6689"/>
              </a:lnTo>
              <a:lnTo>
                <a:pt x="9333" y="6760"/>
              </a:lnTo>
              <a:cubicBezTo>
                <a:pt x="9281" y="6774"/>
                <a:pt x="9173" y="6807"/>
                <a:pt x="9122" y="6821"/>
              </a:cubicBezTo>
              <a:cubicBezTo>
                <a:pt x="8990" y="6963"/>
                <a:pt x="8871" y="7104"/>
                <a:pt x="8756" y="7256"/>
              </a:cubicBezTo>
              <a:cubicBezTo>
                <a:pt x="8631" y="7416"/>
                <a:pt x="8505" y="7581"/>
                <a:pt x="8386" y="7747"/>
              </a:cubicBezTo>
              <a:lnTo>
                <a:pt x="9515" y="8521"/>
              </a:lnTo>
              <a:cubicBezTo>
                <a:pt x="9064" y="8994"/>
                <a:pt x="8608" y="9462"/>
                <a:pt x="8129" y="9915"/>
              </a:cubicBezTo>
              <a:cubicBezTo>
                <a:pt x="7268" y="9920"/>
                <a:pt x="6406" y="9887"/>
                <a:pt x="5545" y="9858"/>
              </a:cubicBezTo>
              <a:cubicBezTo>
                <a:pt x="4615" y="9821"/>
                <a:pt x="3668" y="10000"/>
                <a:pt x="2761" y="9745"/>
              </a:cubicBezTo>
              <a:cubicBezTo>
                <a:pt x="3172" y="9561"/>
                <a:pt x="3679" y="9447"/>
                <a:pt x="3890" y="9069"/>
              </a:cubicBezTo>
              <a:cubicBezTo>
                <a:pt x="2955" y="9051"/>
                <a:pt x="2014" y="9235"/>
                <a:pt x="1078" y="9140"/>
              </a:cubicBezTo>
              <a:cubicBezTo>
                <a:pt x="650" y="9136"/>
                <a:pt x="565" y="8744"/>
                <a:pt x="394" y="8498"/>
              </a:cubicBezTo>
              <a:cubicBezTo>
                <a:pt x="291" y="8470"/>
                <a:pt x="97" y="8408"/>
                <a:pt x="0" y="8380"/>
              </a:cubicBezTo>
              <a:cubicBezTo>
                <a:pt x="337" y="8077"/>
                <a:pt x="633" y="7742"/>
                <a:pt x="913" y="7402"/>
              </a:cubicBezTo>
              <a:lnTo>
                <a:pt x="1535" y="7775"/>
              </a:lnTo>
              <a:lnTo>
                <a:pt x="2253" y="7095"/>
              </a:lnTo>
              <a:cubicBezTo>
                <a:pt x="2145" y="6887"/>
                <a:pt x="2037" y="6679"/>
                <a:pt x="1934" y="6471"/>
              </a:cubicBezTo>
              <a:cubicBezTo>
                <a:pt x="1666" y="6334"/>
                <a:pt x="1403" y="6197"/>
                <a:pt x="1147" y="6060"/>
              </a:cubicBezTo>
              <a:cubicBezTo>
                <a:pt x="1284" y="5829"/>
                <a:pt x="1398" y="5588"/>
                <a:pt x="1529" y="5352"/>
              </a:cubicBezTo>
              <a:lnTo>
                <a:pt x="924" y="5201"/>
              </a:lnTo>
              <a:cubicBezTo>
                <a:pt x="1346" y="5215"/>
                <a:pt x="1865" y="5309"/>
                <a:pt x="2145" y="4974"/>
              </a:cubicBezTo>
              <a:lnTo>
                <a:pt x="3200" y="4147"/>
              </a:lnTo>
              <a:cubicBezTo>
                <a:pt x="2915" y="3755"/>
                <a:pt x="2647" y="3359"/>
                <a:pt x="2327" y="2985"/>
              </a:cubicBezTo>
              <a:lnTo>
                <a:pt x="2402" y="2952"/>
              </a:lnTo>
              <a:cubicBezTo>
                <a:pt x="2807" y="2881"/>
                <a:pt x="2898" y="2522"/>
                <a:pt x="2738" y="2244"/>
              </a:cubicBezTo>
              <a:lnTo>
                <a:pt x="2898" y="2064"/>
              </a:lnTo>
              <a:cubicBezTo>
                <a:pt x="2807" y="1530"/>
                <a:pt x="2196" y="1171"/>
                <a:pt x="1905" y="713"/>
              </a:cubicBezTo>
              <a:cubicBezTo>
                <a:pt x="2019" y="675"/>
                <a:pt x="2259" y="609"/>
                <a:pt x="2379" y="581"/>
              </a:cubicBezTo>
              <a:cubicBezTo>
                <a:pt x="2624" y="520"/>
                <a:pt x="2875" y="468"/>
                <a:pt x="3126" y="416"/>
              </a:cubicBezTo>
              <a:lnTo>
                <a:pt x="3611" y="99"/>
              </a:ln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58</xdr:col>
      <xdr:colOff>74220</xdr:colOff>
      <xdr:row>38</xdr:row>
      <xdr:rowOff>99831</xdr:rowOff>
    </xdr:from>
    <xdr:to>
      <xdr:col>59</xdr:col>
      <xdr:colOff>58178</xdr:colOff>
      <xdr:row>39</xdr:row>
      <xdr:rowOff>98961</xdr:rowOff>
    </xdr:to>
    <xdr:sp macro="" textlink="">
      <xdr:nvSpPr>
        <xdr:cNvPr id="692" name="Zamość"/>
        <xdr:cNvSpPr>
          <a:spLocks/>
        </xdr:cNvSpPr>
      </xdr:nvSpPr>
      <xdr:spPr bwMode="auto">
        <a:xfrm>
          <a:off x="6703620" y="4443231"/>
          <a:ext cx="98258" cy="113430"/>
        </a:xfrm>
        <a:custGeom>
          <a:avLst/>
          <a:gdLst>
            <a:gd name="T0" fmla="*/ 105 w 279"/>
            <a:gd name="T1" fmla="*/ 11 h 243"/>
            <a:gd name="T2" fmla="*/ 259 w 279"/>
            <a:gd name="T3" fmla="*/ 0 h 243"/>
            <a:gd name="T4" fmla="*/ 259 w 279"/>
            <a:gd name="T5" fmla="*/ 178 h 243"/>
            <a:gd name="T6" fmla="*/ 66 w 279"/>
            <a:gd name="T7" fmla="*/ 243 h 243"/>
            <a:gd name="T8" fmla="*/ 0 w 279"/>
            <a:gd name="T9" fmla="*/ 113 h 243"/>
            <a:gd name="T10" fmla="*/ 105 w 279"/>
            <a:gd name="T11" fmla="*/ 11 h 2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279" h="243">
              <a:moveTo>
                <a:pt x="105" y="11"/>
              </a:moveTo>
              <a:cubicBezTo>
                <a:pt x="156" y="7"/>
                <a:pt x="207" y="3"/>
                <a:pt x="259" y="0"/>
              </a:cubicBezTo>
              <a:cubicBezTo>
                <a:pt x="259" y="59"/>
                <a:pt x="279" y="120"/>
                <a:pt x="259" y="178"/>
              </a:cubicBezTo>
              <a:cubicBezTo>
                <a:pt x="214" y="239"/>
                <a:pt x="133" y="233"/>
                <a:pt x="66" y="243"/>
              </a:cubicBezTo>
              <a:cubicBezTo>
                <a:pt x="43" y="201"/>
                <a:pt x="6" y="162"/>
                <a:pt x="0" y="113"/>
              </a:cubicBezTo>
              <a:cubicBezTo>
                <a:pt x="34" y="77"/>
                <a:pt x="70" y="45"/>
                <a:pt x="105" y="1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58</xdr:col>
      <xdr:colOff>1691</xdr:colOff>
      <xdr:row>39</xdr:row>
      <xdr:rowOff>33975</xdr:rowOff>
    </xdr:from>
    <xdr:to>
      <xdr:col>63</xdr:col>
      <xdr:colOff>99319</xdr:colOff>
      <xdr:row>43</xdr:row>
      <xdr:rowOff>96742</xdr:rowOff>
    </xdr:to>
    <xdr:sp macro="" textlink="">
      <xdr:nvSpPr>
        <xdr:cNvPr id="693" name="tomaszowski (lubelskie)"/>
        <xdr:cNvSpPr>
          <a:spLocks/>
        </xdr:cNvSpPr>
      </xdr:nvSpPr>
      <xdr:spPr bwMode="auto">
        <a:xfrm>
          <a:off x="6631091" y="4491675"/>
          <a:ext cx="669128" cy="519967"/>
        </a:xfrm>
        <a:custGeom>
          <a:avLst/>
          <a:gdLst>
            <a:gd name="T0" fmla="*/ 1229 w 2153"/>
            <a:gd name="T1" fmla="*/ 59 h 1590"/>
            <a:gd name="T2" fmla="*/ 1423 w 2153"/>
            <a:gd name="T3" fmla="*/ 0 h 1590"/>
            <a:gd name="T4" fmla="*/ 1497 w 2153"/>
            <a:gd name="T5" fmla="*/ 160 h 1590"/>
            <a:gd name="T6" fmla="*/ 1580 w 2153"/>
            <a:gd name="T7" fmla="*/ 179 h 1590"/>
            <a:gd name="T8" fmla="*/ 1546 w 2153"/>
            <a:gd name="T9" fmla="*/ 358 h 1590"/>
            <a:gd name="T10" fmla="*/ 1742 w 2153"/>
            <a:gd name="T11" fmla="*/ 344 h 1590"/>
            <a:gd name="T12" fmla="*/ 1842 w 2153"/>
            <a:gd name="T13" fmla="*/ 479 h 1590"/>
            <a:gd name="T14" fmla="*/ 1948 w 2153"/>
            <a:gd name="T15" fmla="*/ 384 h 1590"/>
            <a:gd name="T16" fmla="*/ 2110 w 2153"/>
            <a:gd name="T17" fmla="*/ 407 h 1590"/>
            <a:gd name="T18" fmla="*/ 1999 w 2153"/>
            <a:gd name="T19" fmla="*/ 621 h 1590"/>
            <a:gd name="T20" fmla="*/ 1917 w 2153"/>
            <a:gd name="T21" fmla="*/ 711 h 1590"/>
            <a:gd name="T22" fmla="*/ 1863 w 2153"/>
            <a:gd name="T23" fmla="*/ 737 h 1590"/>
            <a:gd name="T24" fmla="*/ 1902 w 2153"/>
            <a:gd name="T25" fmla="*/ 771 h 1590"/>
            <a:gd name="T26" fmla="*/ 1977 w 2153"/>
            <a:gd name="T27" fmla="*/ 796 h 1590"/>
            <a:gd name="T28" fmla="*/ 2121 w 2153"/>
            <a:gd name="T29" fmla="*/ 877 h 1590"/>
            <a:gd name="T30" fmla="*/ 2149 w 2153"/>
            <a:gd name="T31" fmla="*/ 912 h 1590"/>
            <a:gd name="T32" fmla="*/ 2153 w 2153"/>
            <a:gd name="T33" fmla="*/ 916 h 1590"/>
            <a:gd name="T34" fmla="*/ 1619 w 2153"/>
            <a:gd name="T35" fmla="*/ 1013 h 1590"/>
            <a:gd name="T36" fmla="*/ 1480 w 2153"/>
            <a:gd name="T37" fmla="*/ 1294 h 1590"/>
            <a:gd name="T38" fmla="*/ 1227 w 2153"/>
            <a:gd name="T39" fmla="*/ 1590 h 1590"/>
            <a:gd name="T40" fmla="*/ 1110 w 2153"/>
            <a:gd name="T41" fmla="*/ 1536 h 1590"/>
            <a:gd name="T42" fmla="*/ 1095 w 2153"/>
            <a:gd name="T43" fmla="*/ 1441 h 1590"/>
            <a:gd name="T44" fmla="*/ 884 w 2153"/>
            <a:gd name="T45" fmla="*/ 1403 h 1590"/>
            <a:gd name="T46" fmla="*/ 925 w 2153"/>
            <a:gd name="T47" fmla="*/ 1274 h 1590"/>
            <a:gd name="T48" fmla="*/ 777 w 2153"/>
            <a:gd name="T49" fmla="*/ 1180 h 1590"/>
            <a:gd name="T50" fmla="*/ 777 w 2153"/>
            <a:gd name="T51" fmla="*/ 1036 h 1590"/>
            <a:gd name="T52" fmla="*/ 467 w 2153"/>
            <a:gd name="T53" fmla="*/ 1211 h 1590"/>
            <a:gd name="T54" fmla="*/ 238 w 2153"/>
            <a:gd name="T55" fmla="*/ 1172 h 1590"/>
            <a:gd name="T56" fmla="*/ 198 w 2153"/>
            <a:gd name="T57" fmla="*/ 1217 h 1590"/>
            <a:gd name="T58" fmla="*/ 0 w 2153"/>
            <a:gd name="T59" fmla="*/ 1053 h 1590"/>
            <a:gd name="T60" fmla="*/ 65 w 2153"/>
            <a:gd name="T61" fmla="*/ 949 h 1590"/>
            <a:gd name="T62" fmla="*/ 171 w 2153"/>
            <a:gd name="T63" fmla="*/ 979 h 1590"/>
            <a:gd name="T64" fmla="*/ 166 w 2153"/>
            <a:gd name="T65" fmla="*/ 844 h 1590"/>
            <a:gd name="T66" fmla="*/ 211 w 2153"/>
            <a:gd name="T67" fmla="*/ 829 h 1590"/>
            <a:gd name="T68" fmla="*/ 350 w 2153"/>
            <a:gd name="T69" fmla="*/ 778 h 1590"/>
            <a:gd name="T70" fmla="*/ 554 w 2153"/>
            <a:gd name="T71" fmla="*/ 837 h 1590"/>
            <a:gd name="T72" fmla="*/ 590 w 2153"/>
            <a:gd name="T73" fmla="*/ 329 h 1590"/>
            <a:gd name="T74" fmla="*/ 1202 w 2153"/>
            <a:gd name="T75" fmla="*/ 381 h 1590"/>
            <a:gd name="T76" fmla="*/ 1229 w 2153"/>
            <a:gd name="T77" fmla="*/ 59 h 1590"/>
            <a:gd name="connsiteX0" fmla="*/ 5895 w 10000"/>
            <a:gd name="connsiteY0" fmla="*/ 93 h 10000"/>
            <a:gd name="connsiteX1" fmla="*/ 6609 w 10000"/>
            <a:gd name="connsiteY1" fmla="*/ 0 h 10000"/>
            <a:gd name="connsiteX2" fmla="*/ 6953 w 10000"/>
            <a:gd name="connsiteY2" fmla="*/ 1006 h 10000"/>
            <a:gd name="connsiteX3" fmla="*/ 7339 w 10000"/>
            <a:gd name="connsiteY3" fmla="*/ 1126 h 10000"/>
            <a:gd name="connsiteX4" fmla="*/ 7181 w 10000"/>
            <a:gd name="connsiteY4" fmla="*/ 2252 h 10000"/>
            <a:gd name="connsiteX5" fmla="*/ 8091 w 10000"/>
            <a:gd name="connsiteY5" fmla="*/ 2164 h 10000"/>
            <a:gd name="connsiteX6" fmla="*/ 8556 w 10000"/>
            <a:gd name="connsiteY6" fmla="*/ 3013 h 10000"/>
            <a:gd name="connsiteX7" fmla="*/ 9048 w 10000"/>
            <a:gd name="connsiteY7" fmla="*/ 2415 h 10000"/>
            <a:gd name="connsiteX8" fmla="*/ 9800 w 10000"/>
            <a:gd name="connsiteY8" fmla="*/ 2560 h 10000"/>
            <a:gd name="connsiteX9" fmla="*/ 9285 w 10000"/>
            <a:gd name="connsiteY9" fmla="*/ 3906 h 10000"/>
            <a:gd name="connsiteX10" fmla="*/ 8904 w 10000"/>
            <a:gd name="connsiteY10" fmla="*/ 4472 h 10000"/>
            <a:gd name="connsiteX11" fmla="*/ 8653 w 10000"/>
            <a:gd name="connsiteY11" fmla="*/ 4635 h 10000"/>
            <a:gd name="connsiteX12" fmla="*/ 8834 w 10000"/>
            <a:gd name="connsiteY12" fmla="*/ 4849 h 10000"/>
            <a:gd name="connsiteX13" fmla="*/ 9183 w 10000"/>
            <a:gd name="connsiteY13" fmla="*/ 5006 h 10000"/>
            <a:gd name="connsiteX14" fmla="*/ 9851 w 10000"/>
            <a:gd name="connsiteY14" fmla="*/ 5516 h 10000"/>
            <a:gd name="connsiteX15" fmla="*/ 9981 w 10000"/>
            <a:gd name="connsiteY15" fmla="*/ 5736 h 10000"/>
            <a:gd name="connsiteX16" fmla="*/ 10000 w 10000"/>
            <a:gd name="connsiteY16" fmla="*/ 5761 h 10000"/>
            <a:gd name="connsiteX17" fmla="*/ 7520 w 10000"/>
            <a:gd name="connsiteY17" fmla="*/ 6371 h 10000"/>
            <a:gd name="connsiteX18" fmla="*/ 6874 w 10000"/>
            <a:gd name="connsiteY18" fmla="*/ 8138 h 10000"/>
            <a:gd name="connsiteX19" fmla="*/ 5699 w 10000"/>
            <a:gd name="connsiteY19" fmla="*/ 10000 h 10000"/>
            <a:gd name="connsiteX20" fmla="*/ 5156 w 10000"/>
            <a:gd name="connsiteY20" fmla="*/ 9660 h 10000"/>
            <a:gd name="connsiteX21" fmla="*/ 5086 w 10000"/>
            <a:gd name="connsiteY21" fmla="*/ 9063 h 10000"/>
            <a:gd name="connsiteX22" fmla="*/ 4106 w 10000"/>
            <a:gd name="connsiteY22" fmla="*/ 8824 h 10000"/>
            <a:gd name="connsiteX23" fmla="*/ 4296 w 10000"/>
            <a:gd name="connsiteY23" fmla="*/ 8013 h 10000"/>
            <a:gd name="connsiteX24" fmla="*/ 3609 w 10000"/>
            <a:gd name="connsiteY24" fmla="*/ 7421 h 10000"/>
            <a:gd name="connsiteX25" fmla="*/ 3609 w 10000"/>
            <a:gd name="connsiteY25" fmla="*/ 6516 h 10000"/>
            <a:gd name="connsiteX26" fmla="*/ 2169 w 10000"/>
            <a:gd name="connsiteY26" fmla="*/ 7616 h 10000"/>
            <a:gd name="connsiteX27" fmla="*/ 1105 w 10000"/>
            <a:gd name="connsiteY27" fmla="*/ 7371 h 10000"/>
            <a:gd name="connsiteX28" fmla="*/ 920 w 10000"/>
            <a:gd name="connsiteY28" fmla="*/ 7654 h 10000"/>
            <a:gd name="connsiteX29" fmla="*/ 0 w 10000"/>
            <a:gd name="connsiteY29" fmla="*/ 6623 h 10000"/>
            <a:gd name="connsiteX30" fmla="*/ 302 w 10000"/>
            <a:gd name="connsiteY30" fmla="*/ 5969 h 10000"/>
            <a:gd name="connsiteX31" fmla="*/ 794 w 10000"/>
            <a:gd name="connsiteY31" fmla="*/ 6157 h 10000"/>
            <a:gd name="connsiteX32" fmla="*/ 771 w 10000"/>
            <a:gd name="connsiteY32" fmla="*/ 5308 h 10000"/>
            <a:gd name="connsiteX33" fmla="*/ 980 w 10000"/>
            <a:gd name="connsiteY33" fmla="*/ 5214 h 10000"/>
            <a:gd name="connsiteX34" fmla="*/ 1626 w 10000"/>
            <a:gd name="connsiteY34" fmla="*/ 4893 h 10000"/>
            <a:gd name="connsiteX35" fmla="*/ 2573 w 10000"/>
            <a:gd name="connsiteY35" fmla="*/ 5264 h 10000"/>
            <a:gd name="connsiteX36" fmla="*/ 2740 w 10000"/>
            <a:gd name="connsiteY36" fmla="*/ 2069 h 10000"/>
            <a:gd name="connsiteX37" fmla="*/ 5583 w 10000"/>
            <a:gd name="connsiteY37" fmla="*/ 2396 h 10000"/>
            <a:gd name="connsiteX38" fmla="*/ 5895 w 10000"/>
            <a:gd name="connsiteY38" fmla="*/ 93 h 10000"/>
            <a:gd name="connsiteX0" fmla="*/ 5895 w 10000"/>
            <a:gd name="connsiteY0" fmla="*/ 93 h 10000"/>
            <a:gd name="connsiteX1" fmla="*/ 6609 w 10000"/>
            <a:gd name="connsiteY1" fmla="*/ 0 h 10000"/>
            <a:gd name="connsiteX2" fmla="*/ 6953 w 10000"/>
            <a:gd name="connsiteY2" fmla="*/ 1006 h 10000"/>
            <a:gd name="connsiteX3" fmla="*/ 7339 w 10000"/>
            <a:gd name="connsiteY3" fmla="*/ 1126 h 10000"/>
            <a:gd name="connsiteX4" fmla="*/ 7181 w 10000"/>
            <a:gd name="connsiteY4" fmla="*/ 2252 h 10000"/>
            <a:gd name="connsiteX5" fmla="*/ 8091 w 10000"/>
            <a:gd name="connsiteY5" fmla="*/ 2164 h 10000"/>
            <a:gd name="connsiteX6" fmla="*/ 8556 w 10000"/>
            <a:gd name="connsiteY6" fmla="*/ 3013 h 10000"/>
            <a:gd name="connsiteX7" fmla="*/ 9048 w 10000"/>
            <a:gd name="connsiteY7" fmla="*/ 2415 h 10000"/>
            <a:gd name="connsiteX8" fmla="*/ 9800 w 10000"/>
            <a:gd name="connsiteY8" fmla="*/ 2560 h 10000"/>
            <a:gd name="connsiteX9" fmla="*/ 9285 w 10000"/>
            <a:gd name="connsiteY9" fmla="*/ 3906 h 10000"/>
            <a:gd name="connsiteX10" fmla="*/ 8904 w 10000"/>
            <a:gd name="connsiteY10" fmla="*/ 4472 h 10000"/>
            <a:gd name="connsiteX11" fmla="*/ 8653 w 10000"/>
            <a:gd name="connsiteY11" fmla="*/ 4635 h 10000"/>
            <a:gd name="connsiteX12" fmla="*/ 8834 w 10000"/>
            <a:gd name="connsiteY12" fmla="*/ 4849 h 10000"/>
            <a:gd name="connsiteX13" fmla="*/ 9183 w 10000"/>
            <a:gd name="connsiteY13" fmla="*/ 5006 h 10000"/>
            <a:gd name="connsiteX14" fmla="*/ 9851 w 10000"/>
            <a:gd name="connsiteY14" fmla="*/ 5516 h 10000"/>
            <a:gd name="connsiteX15" fmla="*/ 9981 w 10000"/>
            <a:gd name="connsiteY15" fmla="*/ 5736 h 10000"/>
            <a:gd name="connsiteX16" fmla="*/ 10000 w 10000"/>
            <a:gd name="connsiteY16" fmla="*/ 5761 h 10000"/>
            <a:gd name="connsiteX17" fmla="*/ 7520 w 10000"/>
            <a:gd name="connsiteY17" fmla="*/ 6371 h 10000"/>
            <a:gd name="connsiteX18" fmla="*/ 6874 w 10000"/>
            <a:gd name="connsiteY18" fmla="*/ 8138 h 10000"/>
            <a:gd name="connsiteX19" fmla="*/ 5699 w 10000"/>
            <a:gd name="connsiteY19" fmla="*/ 10000 h 10000"/>
            <a:gd name="connsiteX20" fmla="*/ 5156 w 10000"/>
            <a:gd name="connsiteY20" fmla="*/ 9660 h 10000"/>
            <a:gd name="connsiteX21" fmla="*/ 5086 w 10000"/>
            <a:gd name="connsiteY21" fmla="*/ 9063 h 10000"/>
            <a:gd name="connsiteX22" fmla="*/ 4106 w 10000"/>
            <a:gd name="connsiteY22" fmla="*/ 8824 h 10000"/>
            <a:gd name="connsiteX23" fmla="*/ 4296 w 10000"/>
            <a:gd name="connsiteY23" fmla="*/ 8013 h 10000"/>
            <a:gd name="connsiteX24" fmla="*/ 3609 w 10000"/>
            <a:gd name="connsiteY24" fmla="*/ 7421 h 10000"/>
            <a:gd name="connsiteX25" fmla="*/ 3609 w 10000"/>
            <a:gd name="connsiteY25" fmla="*/ 6516 h 10000"/>
            <a:gd name="connsiteX26" fmla="*/ 2169 w 10000"/>
            <a:gd name="connsiteY26" fmla="*/ 7616 h 10000"/>
            <a:gd name="connsiteX27" fmla="*/ 1105 w 10000"/>
            <a:gd name="connsiteY27" fmla="*/ 7371 h 10000"/>
            <a:gd name="connsiteX28" fmla="*/ 920 w 10000"/>
            <a:gd name="connsiteY28" fmla="*/ 7654 h 10000"/>
            <a:gd name="connsiteX29" fmla="*/ 0 w 10000"/>
            <a:gd name="connsiteY29" fmla="*/ 6623 h 10000"/>
            <a:gd name="connsiteX30" fmla="*/ 302 w 10000"/>
            <a:gd name="connsiteY30" fmla="*/ 5969 h 10000"/>
            <a:gd name="connsiteX31" fmla="*/ 794 w 10000"/>
            <a:gd name="connsiteY31" fmla="*/ 6157 h 10000"/>
            <a:gd name="connsiteX32" fmla="*/ 771 w 10000"/>
            <a:gd name="connsiteY32" fmla="*/ 5308 h 10000"/>
            <a:gd name="connsiteX33" fmla="*/ 980 w 10000"/>
            <a:gd name="connsiteY33" fmla="*/ 5214 h 10000"/>
            <a:gd name="connsiteX34" fmla="*/ 1626 w 10000"/>
            <a:gd name="connsiteY34" fmla="*/ 4893 h 10000"/>
            <a:gd name="connsiteX35" fmla="*/ 2573 w 10000"/>
            <a:gd name="connsiteY35" fmla="*/ 5264 h 10000"/>
            <a:gd name="connsiteX36" fmla="*/ 2740 w 10000"/>
            <a:gd name="connsiteY36" fmla="*/ 2069 h 10000"/>
            <a:gd name="connsiteX37" fmla="*/ 5770 w 10000"/>
            <a:gd name="connsiteY37" fmla="*/ 1562 h 10000"/>
            <a:gd name="connsiteX38" fmla="*/ 5895 w 10000"/>
            <a:gd name="connsiteY38" fmla="*/ 93 h 10000"/>
            <a:gd name="connsiteX0" fmla="*/ 5708 w 10000"/>
            <a:gd name="connsiteY0" fmla="*/ 23 h 10208"/>
            <a:gd name="connsiteX1" fmla="*/ 6609 w 10000"/>
            <a:gd name="connsiteY1" fmla="*/ 208 h 10208"/>
            <a:gd name="connsiteX2" fmla="*/ 6953 w 10000"/>
            <a:gd name="connsiteY2" fmla="*/ 1214 h 10208"/>
            <a:gd name="connsiteX3" fmla="*/ 7339 w 10000"/>
            <a:gd name="connsiteY3" fmla="*/ 1334 h 10208"/>
            <a:gd name="connsiteX4" fmla="*/ 7181 w 10000"/>
            <a:gd name="connsiteY4" fmla="*/ 2460 h 10208"/>
            <a:gd name="connsiteX5" fmla="*/ 8091 w 10000"/>
            <a:gd name="connsiteY5" fmla="*/ 2372 h 10208"/>
            <a:gd name="connsiteX6" fmla="*/ 8556 w 10000"/>
            <a:gd name="connsiteY6" fmla="*/ 3221 h 10208"/>
            <a:gd name="connsiteX7" fmla="*/ 9048 w 10000"/>
            <a:gd name="connsiteY7" fmla="*/ 2623 h 10208"/>
            <a:gd name="connsiteX8" fmla="*/ 9800 w 10000"/>
            <a:gd name="connsiteY8" fmla="*/ 2768 h 10208"/>
            <a:gd name="connsiteX9" fmla="*/ 9285 w 10000"/>
            <a:gd name="connsiteY9" fmla="*/ 4114 h 10208"/>
            <a:gd name="connsiteX10" fmla="*/ 8904 w 10000"/>
            <a:gd name="connsiteY10" fmla="*/ 4680 h 10208"/>
            <a:gd name="connsiteX11" fmla="*/ 8653 w 10000"/>
            <a:gd name="connsiteY11" fmla="*/ 4843 h 10208"/>
            <a:gd name="connsiteX12" fmla="*/ 8834 w 10000"/>
            <a:gd name="connsiteY12" fmla="*/ 5057 h 10208"/>
            <a:gd name="connsiteX13" fmla="*/ 9183 w 10000"/>
            <a:gd name="connsiteY13" fmla="*/ 5214 h 10208"/>
            <a:gd name="connsiteX14" fmla="*/ 9851 w 10000"/>
            <a:gd name="connsiteY14" fmla="*/ 5724 h 10208"/>
            <a:gd name="connsiteX15" fmla="*/ 9981 w 10000"/>
            <a:gd name="connsiteY15" fmla="*/ 5944 h 10208"/>
            <a:gd name="connsiteX16" fmla="*/ 10000 w 10000"/>
            <a:gd name="connsiteY16" fmla="*/ 5969 h 10208"/>
            <a:gd name="connsiteX17" fmla="*/ 7520 w 10000"/>
            <a:gd name="connsiteY17" fmla="*/ 6579 h 10208"/>
            <a:gd name="connsiteX18" fmla="*/ 6874 w 10000"/>
            <a:gd name="connsiteY18" fmla="*/ 8346 h 10208"/>
            <a:gd name="connsiteX19" fmla="*/ 5699 w 10000"/>
            <a:gd name="connsiteY19" fmla="*/ 10208 h 10208"/>
            <a:gd name="connsiteX20" fmla="*/ 5156 w 10000"/>
            <a:gd name="connsiteY20" fmla="*/ 9868 h 10208"/>
            <a:gd name="connsiteX21" fmla="*/ 5086 w 10000"/>
            <a:gd name="connsiteY21" fmla="*/ 9271 h 10208"/>
            <a:gd name="connsiteX22" fmla="*/ 4106 w 10000"/>
            <a:gd name="connsiteY22" fmla="*/ 9032 h 10208"/>
            <a:gd name="connsiteX23" fmla="*/ 4296 w 10000"/>
            <a:gd name="connsiteY23" fmla="*/ 8221 h 10208"/>
            <a:gd name="connsiteX24" fmla="*/ 3609 w 10000"/>
            <a:gd name="connsiteY24" fmla="*/ 7629 h 10208"/>
            <a:gd name="connsiteX25" fmla="*/ 3609 w 10000"/>
            <a:gd name="connsiteY25" fmla="*/ 6724 h 10208"/>
            <a:gd name="connsiteX26" fmla="*/ 2169 w 10000"/>
            <a:gd name="connsiteY26" fmla="*/ 7824 h 10208"/>
            <a:gd name="connsiteX27" fmla="*/ 1105 w 10000"/>
            <a:gd name="connsiteY27" fmla="*/ 7579 h 10208"/>
            <a:gd name="connsiteX28" fmla="*/ 920 w 10000"/>
            <a:gd name="connsiteY28" fmla="*/ 7862 h 10208"/>
            <a:gd name="connsiteX29" fmla="*/ 0 w 10000"/>
            <a:gd name="connsiteY29" fmla="*/ 6831 h 10208"/>
            <a:gd name="connsiteX30" fmla="*/ 302 w 10000"/>
            <a:gd name="connsiteY30" fmla="*/ 6177 h 10208"/>
            <a:gd name="connsiteX31" fmla="*/ 794 w 10000"/>
            <a:gd name="connsiteY31" fmla="*/ 6365 h 10208"/>
            <a:gd name="connsiteX32" fmla="*/ 771 w 10000"/>
            <a:gd name="connsiteY32" fmla="*/ 5516 h 10208"/>
            <a:gd name="connsiteX33" fmla="*/ 980 w 10000"/>
            <a:gd name="connsiteY33" fmla="*/ 5422 h 10208"/>
            <a:gd name="connsiteX34" fmla="*/ 1626 w 10000"/>
            <a:gd name="connsiteY34" fmla="*/ 5101 h 10208"/>
            <a:gd name="connsiteX35" fmla="*/ 2573 w 10000"/>
            <a:gd name="connsiteY35" fmla="*/ 5472 h 10208"/>
            <a:gd name="connsiteX36" fmla="*/ 2740 w 10000"/>
            <a:gd name="connsiteY36" fmla="*/ 2277 h 10208"/>
            <a:gd name="connsiteX37" fmla="*/ 5770 w 10000"/>
            <a:gd name="connsiteY37" fmla="*/ 1770 h 10208"/>
            <a:gd name="connsiteX38" fmla="*/ 5708 w 10000"/>
            <a:gd name="connsiteY38" fmla="*/ 23 h 10208"/>
            <a:gd name="connsiteX0" fmla="*/ 5708 w 10000"/>
            <a:gd name="connsiteY0" fmla="*/ 23 h 10208"/>
            <a:gd name="connsiteX1" fmla="*/ 6609 w 10000"/>
            <a:gd name="connsiteY1" fmla="*/ 208 h 10208"/>
            <a:gd name="connsiteX2" fmla="*/ 6953 w 10000"/>
            <a:gd name="connsiteY2" fmla="*/ 1214 h 10208"/>
            <a:gd name="connsiteX3" fmla="*/ 7339 w 10000"/>
            <a:gd name="connsiteY3" fmla="*/ 1334 h 10208"/>
            <a:gd name="connsiteX4" fmla="*/ 7181 w 10000"/>
            <a:gd name="connsiteY4" fmla="*/ 2460 h 10208"/>
            <a:gd name="connsiteX5" fmla="*/ 8091 w 10000"/>
            <a:gd name="connsiteY5" fmla="*/ 2372 h 10208"/>
            <a:gd name="connsiteX6" fmla="*/ 8556 w 10000"/>
            <a:gd name="connsiteY6" fmla="*/ 3221 h 10208"/>
            <a:gd name="connsiteX7" fmla="*/ 9048 w 10000"/>
            <a:gd name="connsiteY7" fmla="*/ 2623 h 10208"/>
            <a:gd name="connsiteX8" fmla="*/ 9800 w 10000"/>
            <a:gd name="connsiteY8" fmla="*/ 2768 h 10208"/>
            <a:gd name="connsiteX9" fmla="*/ 9285 w 10000"/>
            <a:gd name="connsiteY9" fmla="*/ 4114 h 10208"/>
            <a:gd name="connsiteX10" fmla="*/ 8904 w 10000"/>
            <a:gd name="connsiteY10" fmla="*/ 4680 h 10208"/>
            <a:gd name="connsiteX11" fmla="*/ 8653 w 10000"/>
            <a:gd name="connsiteY11" fmla="*/ 4843 h 10208"/>
            <a:gd name="connsiteX12" fmla="*/ 8834 w 10000"/>
            <a:gd name="connsiteY12" fmla="*/ 5057 h 10208"/>
            <a:gd name="connsiteX13" fmla="*/ 9183 w 10000"/>
            <a:gd name="connsiteY13" fmla="*/ 5214 h 10208"/>
            <a:gd name="connsiteX14" fmla="*/ 9851 w 10000"/>
            <a:gd name="connsiteY14" fmla="*/ 5724 h 10208"/>
            <a:gd name="connsiteX15" fmla="*/ 9981 w 10000"/>
            <a:gd name="connsiteY15" fmla="*/ 5944 h 10208"/>
            <a:gd name="connsiteX16" fmla="*/ 10000 w 10000"/>
            <a:gd name="connsiteY16" fmla="*/ 5969 h 10208"/>
            <a:gd name="connsiteX17" fmla="*/ 7520 w 10000"/>
            <a:gd name="connsiteY17" fmla="*/ 6579 h 10208"/>
            <a:gd name="connsiteX18" fmla="*/ 6874 w 10000"/>
            <a:gd name="connsiteY18" fmla="*/ 8346 h 10208"/>
            <a:gd name="connsiteX19" fmla="*/ 5699 w 10000"/>
            <a:gd name="connsiteY19" fmla="*/ 10208 h 10208"/>
            <a:gd name="connsiteX20" fmla="*/ 5156 w 10000"/>
            <a:gd name="connsiteY20" fmla="*/ 9868 h 10208"/>
            <a:gd name="connsiteX21" fmla="*/ 5086 w 10000"/>
            <a:gd name="connsiteY21" fmla="*/ 9271 h 10208"/>
            <a:gd name="connsiteX22" fmla="*/ 4106 w 10000"/>
            <a:gd name="connsiteY22" fmla="*/ 9032 h 10208"/>
            <a:gd name="connsiteX23" fmla="*/ 4296 w 10000"/>
            <a:gd name="connsiteY23" fmla="*/ 8221 h 10208"/>
            <a:gd name="connsiteX24" fmla="*/ 3609 w 10000"/>
            <a:gd name="connsiteY24" fmla="*/ 7629 h 10208"/>
            <a:gd name="connsiteX25" fmla="*/ 3609 w 10000"/>
            <a:gd name="connsiteY25" fmla="*/ 6724 h 10208"/>
            <a:gd name="connsiteX26" fmla="*/ 2169 w 10000"/>
            <a:gd name="connsiteY26" fmla="*/ 7824 h 10208"/>
            <a:gd name="connsiteX27" fmla="*/ 1105 w 10000"/>
            <a:gd name="connsiteY27" fmla="*/ 7579 h 10208"/>
            <a:gd name="connsiteX28" fmla="*/ 920 w 10000"/>
            <a:gd name="connsiteY28" fmla="*/ 7862 h 10208"/>
            <a:gd name="connsiteX29" fmla="*/ 0 w 10000"/>
            <a:gd name="connsiteY29" fmla="*/ 6831 h 10208"/>
            <a:gd name="connsiteX30" fmla="*/ 302 w 10000"/>
            <a:gd name="connsiteY30" fmla="*/ 6177 h 10208"/>
            <a:gd name="connsiteX31" fmla="*/ 794 w 10000"/>
            <a:gd name="connsiteY31" fmla="*/ 6365 h 10208"/>
            <a:gd name="connsiteX32" fmla="*/ 771 w 10000"/>
            <a:gd name="connsiteY32" fmla="*/ 5516 h 10208"/>
            <a:gd name="connsiteX33" fmla="*/ 980 w 10000"/>
            <a:gd name="connsiteY33" fmla="*/ 5422 h 10208"/>
            <a:gd name="connsiteX34" fmla="*/ 1626 w 10000"/>
            <a:gd name="connsiteY34" fmla="*/ 5101 h 10208"/>
            <a:gd name="connsiteX35" fmla="*/ 2573 w 10000"/>
            <a:gd name="connsiteY35" fmla="*/ 5472 h 10208"/>
            <a:gd name="connsiteX36" fmla="*/ 2740 w 10000"/>
            <a:gd name="connsiteY36" fmla="*/ 2277 h 10208"/>
            <a:gd name="connsiteX37" fmla="*/ 5108 w 10000"/>
            <a:gd name="connsiteY37" fmla="*/ 1770 h 10208"/>
            <a:gd name="connsiteX38" fmla="*/ 5708 w 10000"/>
            <a:gd name="connsiteY38" fmla="*/ 23 h 10208"/>
            <a:gd name="connsiteX0" fmla="*/ 5235 w 10000"/>
            <a:gd name="connsiteY0" fmla="*/ 11 h 10753"/>
            <a:gd name="connsiteX1" fmla="*/ 6609 w 10000"/>
            <a:gd name="connsiteY1" fmla="*/ 753 h 10753"/>
            <a:gd name="connsiteX2" fmla="*/ 6953 w 10000"/>
            <a:gd name="connsiteY2" fmla="*/ 1759 h 10753"/>
            <a:gd name="connsiteX3" fmla="*/ 7339 w 10000"/>
            <a:gd name="connsiteY3" fmla="*/ 1879 h 10753"/>
            <a:gd name="connsiteX4" fmla="*/ 7181 w 10000"/>
            <a:gd name="connsiteY4" fmla="*/ 3005 h 10753"/>
            <a:gd name="connsiteX5" fmla="*/ 8091 w 10000"/>
            <a:gd name="connsiteY5" fmla="*/ 2917 h 10753"/>
            <a:gd name="connsiteX6" fmla="*/ 8556 w 10000"/>
            <a:gd name="connsiteY6" fmla="*/ 3766 h 10753"/>
            <a:gd name="connsiteX7" fmla="*/ 9048 w 10000"/>
            <a:gd name="connsiteY7" fmla="*/ 3168 h 10753"/>
            <a:gd name="connsiteX8" fmla="*/ 9800 w 10000"/>
            <a:gd name="connsiteY8" fmla="*/ 3313 h 10753"/>
            <a:gd name="connsiteX9" fmla="*/ 9285 w 10000"/>
            <a:gd name="connsiteY9" fmla="*/ 4659 h 10753"/>
            <a:gd name="connsiteX10" fmla="*/ 8904 w 10000"/>
            <a:gd name="connsiteY10" fmla="*/ 5225 h 10753"/>
            <a:gd name="connsiteX11" fmla="*/ 8653 w 10000"/>
            <a:gd name="connsiteY11" fmla="*/ 5388 h 10753"/>
            <a:gd name="connsiteX12" fmla="*/ 8834 w 10000"/>
            <a:gd name="connsiteY12" fmla="*/ 5602 h 10753"/>
            <a:gd name="connsiteX13" fmla="*/ 9183 w 10000"/>
            <a:gd name="connsiteY13" fmla="*/ 5759 h 10753"/>
            <a:gd name="connsiteX14" fmla="*/ 9851 w 10000"/>
            <a:gd name="connsiteY14" fmla="*/ 6269 h 10753"/>
            <a:gd name="connsiteX15" fmla="*/ 9981 w 10000"/>
            <a:gd name="connsiteY15" fmla="*/ 6489 h 10753"/>
            <a:gd name="connsiteX16" fmla="*/ 10000 w 10000"/>
            <a:gd name="connsiteY16" fmla="*/ 6514 h 10753"/>
            <a:gd name="connsiteX17" fmla="*/ 7520 w 10000"/>
            <a:gd name="connsiteY17" fmla="*/ 7124 h 10753"/>
            <a:gd name="connsiteX18" fmla="*/ 6874 w 10000"/>
            <a:gd name="connsiteY18" fmla="*/ 8891 h 10753"/>
            <a:gd name="connsiteX19" fmla="*/ 5699 w 10000"/>
            <a:gd name="connsiteY19" fmla="*/ 10753 h 10753"/>
            <a:gd name="connsiteX20" fmla="*/ 5156 w 10000"/>
            <a:gd name="connsiteY20" fmla="*/ 10413 h 10753"/>
            <a:gd name="connsiteX21" fmla="*/ 5086 w 10000"/>
            <a:gd name="connsiteY21" fmla="*/ 9816 h 10753"/>
            <a:gd name="connsiteX22" fmla="*/ 4106 w 10000"/>
            <a:gd name="connsiteY22" fmla="*/ 9577 h 10753"/>
            <a:gd name="connsiteX23" fmla="*/ 4296 w 10000"/>
            <a:gd name="connsiteY23" fmla="*/ 8766 h 10753"/>
            <a:gd name="connsiteX24" fmla="*/ 3609 w 10000"/>
            <a:gd name="connsiteY24" fmla="*/ 8174 h 10753"/>
            <a:gd name="connsiteX25" fmla="*/ 3609 w 10000"/>
            <a:gd name="connsiteY25" fmla="*/ 7269 h 10753"/>
            <a:gd name="connsiteX26" fmla="*/ 2169 w 10000"/>
            <a:gd name="connsiteY26" fmla="*/ 8369 h 10753"/>
            <a:gd name="connsiteX27" fmla="*/ 1105 w 10000"/>
            <a:gd name="connsiteY27" fmla="*/ 8124 h 10753"/>
            <a:gd name="connsiteX28" fmla="*/ 920 w 10000"/>
            <a:gd name="connsiteY28" fmla="*/ 8407 h 10753"/>
            <a:gd name="connsiteX29" fmla="*/ 0 w 10000"/>
            <a:gd name="connsiteY29" fmla="*/ 7376 h 10753"/>
            <a:gd name="connsiteX30" fmla="*/ 302 w 10000"/>
            <a:gd name="connsiteY30" fmla="*/ 6722 h 10753"/>
            <a:gd name="connsiteX31" fmla="*/ 794 w 10000"/>
            <a:gd name="connsiteY31" fmla="*/ 6910 h 10753"/>
            <a:gd name="connsiteX32" fmla="*/ 771 w 10000"/>
            <a:gd name="connsiteY32" fmla="*/ 6061 h 10753"/>
            <a:gd name="connsiteX33" fmla="*/ 980 w 10000"/>
            <a:gd name="connsiteY33" fmla="*/ 5967 h 10753"/>
            <a:gd name="connsiteX34" fmla="*/ 1626 w 10000"/>
            <a:gd name="connsiteY34" fmla="*/ 5646 h 10753"/>
            <a:gd name="connsiteX35" fmla="*/ 2573 w 10000"/>
            <a:gd name="connsiteY35" fmla="*/ 6017 h 10753"/>
            <a:gd name="connsiteX36" fmla="*/ 2740 w 10000"/>
            <a:gd name="connsiteY36" fmla="*/ 2822 h 10753"/>
            <a:gd name="connsiteX37" fmla="*/ 5108 w 10000"/>
            <a:gd name="connsiteY37" fmla="*/ 2315 h 10753"/>
            <a:gd name="connsiteX38" fmla="*/ 5235 w 10000"/>
            <a:gd name="connsiteY38" fmla="*/ 11 h 10753"/>
            <a:gd name="connsiteX0" fmla="*/ 5235 w 10000"/>
            <a:gd name="connsiteY0" fmla="*/ 11 h 10753"/>
            <a:gd name="connsiteX1" fmla="*/ 6609 w 10000"/>
            <a:gd name="connsiteY1" fmla="*/ 753 h 10753"/>
            <a:gd name="connsiteX2" fmla="*/ 6953 w 10000"/>
            <a:gd name="connsiteY2" fmla="*/ 1759 h 10753"/>
            <a:gd name="connsiteX3" fmla="*/ 7339 w 10000"/>
            <a:gd name="connsiteY3" fmla="*/ 1879 h 10753"/>
            <a:gd name="connsiteX4" fmla="*/ 7181 w 10000"/>
            <a:gd name="connsiteY4" fmla="*/ 3005 h 10753"/>
            <a:gd name="connsiteX5" fmla="*/ 8091 w 10000"/>
            <a:gd name="connsiteY5" fmla="*/ 2917 h 10753"/>
            <a:gd name="connsiteX6" fmla="*/ 8556 w 10000"/>
            <a:gd name="connsiteY6" fmla="*/ 3766 h 10753"/>
            <a:gd name="connsiteX7" fmla="*/ 9048 w 10000"/>
            <a:gd name="connsiteY7" fmla="*/ 3168 h 10753"/>
            <a:gd name="connsiteX8" fmla="*/ 9800 w 10000"/>
            <a:gd name="connsiteY8" fmla="*/ 3313 h 10753"/>
            <a:gd name="connsiteX9" fmla="*/ 9285 w 10000"/>
            <a:gd name="connsiteY9" fmla="*/ 4659 h 10753"/>
            <a:gd name="connsiteX10" fmla="*/ 8904 w 10000"/>
            <a:gd name="connsiteY10" fmla="*/ 5225 h 10753"/>
            <a:gd name="connsiteX11" fmla="*/ 8653 w 10000"/>
            <a:gd name="connsiteY11" fmla="*/ 5388 h 10753"/>
            <a:gd name="connsiteX12" fmla="*/ 8834 w 10000"/>
            <a:gd name="connsiteY12" fmla="*/ 5602 h 10753"/>
            <a:gd name="connsiteX13" fmla="*/ 9183 w 10000"/>
            <a:gd name="connsiteY13" fmla="*/ 5759 h 10753"/>
            <a:gd name="connsiteX14" fmla="*/ 9851 w 10000"/>
            <a:gd name="connsiteY14" fmla="*/ 6269 h 10753"/>
            <a:gd name="connsiteX15" fmla="*/ 9981 w 10000"/>
            <a:gd name="connsiteY15" fmla="*/ 6489 h 10753"/>
            <a:gd name="connsiteX16" fmla="*/ 10000 w 10000"/>
            <a:gd name="connsiteY16" fmla="*/ 6514 h 10753"/>
            <a:gd name="connsiteX17" fmla="*/ 7520 w 10000"/>
            <a:gd name="connsiteY17" fmla="*/ 7124 h 10753"/>
            <a:gd name="connsiteX18" fmla="*/ 6874 w 10000"/>
            <a:gd name="connsiteY18" fmla="*/ 8891 h 10753"/>
            <a:gd name="connsiteX19" fmla="*/ 5699 w 10000"/>
            <a:gd name="connsiteY19" fmla="*/ 10753 h 10753"/>
            <a:gd name="connsiteX20" fmla="*/ 5156 w 10000"/>
            <a:gd name="connsiteY20" fmla="*/ 10413 h 10753"/>
            <a:gd name="connsiteX21" fmla="*/ 5086 w 10000"/>
            <a:gd name="connsiteY21" fmla="*/ 9816 h 10753"/>
            <a:gd name="connsiteX22" fmla="*/ 4106 w 10000"/>
            <a:gd name="connsiteY22" fmla="*/ 9577 h 10753"/>
            <a:gd name="connsiteX23" fmla="*/ 4296 w 10000"/>
            <a:gd name="connsiteY23" fmla="*/ 8766 h 10753"/>
            <a:gd name="connsiteX24" fmla="*/ 3609 w 10000"/>
            <a:gd name="connsiteY24" fmla="*/ 8174 h 10753"/>
            <a:gd name="connsiteX25" fmla="*/ 3609 w 10000"/>
            <a:gd name="connsiteY25" fmla="*/ 7269 h 10753"/>
            <a:gd name="connsiteX26" fmla="*/ 2169 w 10000"/>
            <a:gd name="connsiteY26" fmla="*/ 8369 h 10753"/>
            <a:gd name="connsiteX27" fmla="*/ 1105 w 10000"/>
            <a:gd name="connsiteY27" fmla="*/ 8124 h 10753"/>
            <a:gd name="connsiteX28" fmla="*/ 920 w 10000"/>
            <a:gd name="connsiteY28" fmla="*/ 8407 h 10753"/>
            <a:gd name="connsiteX29" fmla="*/ 0 w 10000"/>
            <a:gd name="connsiteY29" fmla="*/ 7376 h 10753"/>
            <a:gd name="connsiteX30" fmla="*/ 302 w 10000"/>
            <a:gd name="connsiteY30" fmla="*/ 6722 h 10753"/>
            <a:gd name="connsiteX31" fmla="*/ 794 w 10000"/>
            <a:gd name="connsiteY31" fmla="*/ 6910 h 10753"/>
            <a:gd name="connsiteX32" fmla="*/ 771 w 10000"/>
            <a:gd name="connsiteY32" fmla="*/ 6061 h 10753"/>
            <a:gd name="connsiteX33" fmla="*/ 980 w 10000"/>
            <a:gd name="connsiteY33" fmla="*/ 5967 h 10753"/>
            <a:gd name="connsiteX34" fmla="*/ 1626 w 10000"/>
            <a:gd name="connsiteY34" fmla="*/ 5646 h 10753"/>
            <a:gd name="connsiteX35" fmla="*/ 2100 w 10000"/>
            <a:gd name="connsiteY35" fmla="*/ 5739 h 10753"/>
            <a:gd name="connsiteX36" fmla="*/ 2740 w 10000"/>
            <a:gd name="connsiteY36" fmla="*/ 2822 h 10753"/>
            <a:gd name="connsiteX37" fmla="*/ 5108 w 10000"/>
            <a:gd name="connsiteY37" fmla="*/ 2315 h 10753"/>
            <a:gd name="connsiteX38" fmla="*/ 5235 w 10000"/>
            <a:gd name="connsiteY38" fmla="*/ 11 h 10753"/>
            <a:gd name="connsiteX0" fmla="*/ 5235 w 10000"/>
            <a:gd name="connsiteY0" fmla="*/ 11 h 10753"/>
            <a:gd name="connsiteX1" fmla="*/ 6609 w 10000"/>
            <a:gd name="connsiteY1" fmla="*/ 753 h 10753"/>
            <a:gd name="connsiteX2" fmla="*/ 6953 w 10000"/>
            <a:gd name="connsiteY2" fmla="*/ 1759 h 10753"/>
            <a:gd name="connsiteX3" fmla="*/ 7339 w 10000"/>
            <a:gd name="connsiteY3" fmla="*/ 1879 h 10753"/>
            <a:gd name="connsiteX4" fmla="*/ 7181 w 10000"/>
            <a:gd name="connsiteY4" fmla="*/ 3005 h 10753"/>
            <a:gd name="connsiteX5" fmla="*/ 8091 w 10000"/>
            <a:gd name="connsiteY5" fmla="*/ 2917 h 10753"/>
            <a:gd name="connsiteX6" fmla="*/ 8556 w 10000"/>
            <a:gd name="connsiteY6" fmla="*/ 3766 h 10753"/>
            <a:gd name="connsiteX7" fmla="*/ 9048 w 10000"/>
            <a:gd name="connsiteY7" fmla="*/ 3168 h 10753"/>
            <a:gd name="connsiteX8" fmla="*/ 9800 w 10000"/>
            <a:gd name="connsiteY8" fmla="*/ 3313 h 10753"/>
            <a:gd name="connsiteX9" fmla="*/ 9285 w 10000"/>
            <a:gd name="connsiteY9" fmla="*/ 4659 h 10753"/>
            <a:gd name="connsiteX10" fmla="*/ 8904 w 10000"/>
            <a:gd name="connsiteY10" fmla="*/ 5225 h 10753"/>
            <a:gd name="connsiteX11" fmla="*/ 8653 w 10000"/>
            <a:gd name="connsiteY11" fmla="*/ 5388 h 10753"/>
            <a:gd name="connsiteX12" fmla="*/ 8834 w 10000"/>
            <a:gd name="connsiteY12" fmla="*/ 5602 h 10753"/>
            <a:gd name="connsiteX13" fmla="*/ 9183 w 10000"/>
            <a:gd name="connsiteY13" fmla="*/ 5759 h 10753"/>
            <a:gd name="connsiteX14" fmla="*/ 9851 w 10000"/>
            <a:gd name="connsiteY14" fmla="*/ 6269 h 10753"/>
            <a:gd name="connsiteX15" fmla="*/ 9981 w 10000"/>
            <a:gd name="connsiteY15" fmla="*/ 6489 h 10753"/>
            <a:gd name="connsiteX16" fmla="*/ 10000 w 10000"/>
            <a:gd name="connsiteY16" fmla="*/ 6514 h 10753"/>
            <a:gd name="connsiteX17" fmla="*/ 7520 w 10000"/>
            <a:gd name="connsiteY17" fmla="*/ 7124 h 10753"/>
            <a:gd name="connsiteX18" fmla="*/ 6874 w 10000"/>
            <a:gd name="connsiteY18" fmla="*/ 8891 h 10753"/>
            <a:gd name="connsiteX19" fmla="*/ 5699 w 10000"/>
            <a:gd name="connsiteY19" fmla="*/ 10753 h 10753"/>
            <a:gd name="connsiteX20" fmla="*/ 5156 w 10000"/>
            <a:gd name="connsiteY20" fmla="*/ 10413 h 10753"/>
            <a:gd name="connsiteX21" fmla="*/ 5086 w 10000"/>
            <a:gd name="connsiteY21" fmla="*/ 9816 h 10753"/>
            <a:gd name="connsiteX22" fmla="*/ 4106 w 10000"/>
            <a:gd name="connsiteY22" fmla="*/ 9577 h 10753"/>
            <a:gd name="connsiteX23" fmla="*/ 4296 w 10000"/>
            <a:gd name="connsiteY23" fmla="*/ 8766 h 10753"/>
            <a:gd name="connsiteX24" fmla="*/ 3609 w 10000"/>
            <a:gd name="connsiteY24" fmla="*/ 8174 h 10753"/>
            <a:gd name="connsiteX25" fmla="*/ 3609 w 10000"/>
            <a:gd name="connsiteY25" fmla="*/ 7269 h 10753"/>
            <a:gd name="connsiteX26" fmla="*/ 2169 w 10000"/>
            <a:gd name="connsiteY26" fmla="*/ 8369 h 10753"/>
            <a:gd name="connsiteX27" fmla="*/ 1105 w 10000"/>
            <a:gd name="connsiteY27" fmla="*/ 8124 h 10753"/>
            <a:gd name="connsiteX28" fmla="*/ 920 w 10000"/>
            <a:gd name="connsiteY28" fmla="*/ 8407 h 10753"/>
            <a:gd name="connsiteX29" fmla="*/ 0 w 10000"/>
            <a:gd name="connsiteY29" fmla="*/ 7376 h 10753"/>
            <a:gd name="connsiteX30" fmla="*/ 302 w 10000"/>
            <a:gd name="connsiteY30" fmla="*/ 6722 h 10753"/>
            <a:gd name="connsiteX31" fmla="*/ 794 w 10000"/>
            <a:gd name="connsiteY31" fmla="*/ 6910 h 10753"/>
            <a:gd name="connsiteX32" fmla="*/ 771 w 10000"/>
            <a:gd name="connsiteY32" fmla="*/ 6061 h 10753"/>
            <a:gd name="connsiteX33" fmla="*/ 980 w 10000"/>
            <a:gd name="connsiteY33" fmla="*/ 5967 h 10753"/>
            <a:gd name="connsiteX34" fmla="*/ 1626 w 10000"/>
            <a:gd name="connsiteY34" fmla="*/ 5646 h 10753"/>
            <a:gd name="connsiteX35" fmla="*/ 2100 w 10000"/>
            <a:gd name="connsiteY35" fmla="*/ 5739 h 10753"/>
            <a:gd name="connsiteX36" fmla="*/ 2173 w 10000"/>
            <a:gd name="connsiteY36" fmla="*/ 2822 h 10753"/>
            <a:gd name="connsiteX37" fmla="*/ 5108 w 10000"/>
            <a:gd name="connsiteY37" fmla="*/ 2315 h 10753"/>
            <a:gd name="connsiteX38" fmla="*/ 5235 w 10000"/>
            <a:gd name="connsiteY38" fmla="*/ 11 h 10753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4296 w 10000"/>
            <a:gd name="connsiteY23" fmla="*/ 8766 h 11396"/>
            <a:gd name="connsiteX24" fmla="*/ 3609 w 10000"/>
            <a:gd name="connsiteY24" fmla="*/ 8174 h 11396"/>
            <a:gd name="connsiteX25" fmla="*/ 3609 w 10000"/>
            <a:gd name="connsiteY25" fmla="*/ 7269 h 11396"/>
            <a:gd name="connsiteX26" fmla="*/ 2169 w 10000"/>
            <a:gd name="connsiteY26" fmla="*/ 8369 h 11396"/>
            <a:gd name="connsiteX27" fmla="*/ 1105 w 10000"/>
            <a:gd name="connsiteY27" fmla="*/ 8124 h 11396"/>
            <a:gd name="connsiteX28" fmla="*/ 920 w 10000"/>
            <a:gd name="connsiteY28" fmla="*/ 8407 h 11396"/>
            <a:gd name="connsiteX29" fmla="*/ 0 w 10000"/>
            <a:gd name="connsiteY29" fmla="*/ 7376 h 11396"/>
            <a:gd name="connsiteX30" fmla="*/ 302 w 10000"/>
            <a:gd name="connsiteY30" fmla="*/ 6722 h 11396"/>
            <a:gd name="connsiteX31" fmla="*/ 794 w 10000"/>
            <a:gd name="connsiteY31" fmla="*/ 6910 h 11396"/>
            <a:gd name="connsiteX32" fmla="*/ 771 w 10000"/>
            <a:gd name="connsiteY32" fmla="*/ 6061 h 11396"/>
            <a:gd name="connsiteX33" fmla="*/ 980 w 10000"/>
            <a:gd name="connsiteY33" fmla="*/ 5967 h 11396"/>
            <a:gd name="connsiteX34" fmla="*/ 1626 w 10000"/>
            <a:gd name="connsiteY34" fmla="*/ 5646 h 11396"/>
            <a:gd name="connsiteX35" fmla="*/ 2100 w 10000"/>
            <a:gd name="connsiteY35" fmla="*/ 5739 h 11396"/>
            <a:gd name="connsiteX36" fmla="*/ 2173 w 10000"/>
            <a:gd name="connsiteY36" fmla="*/ 2822 h 11396"/>
            <a:gd name="connsiteX37" fmla="*/ 5108 w 10000"/>
            <a:gd name="connsiteY37" fmla="*/ 2315 h 11396"/>
            <a:gd name="connsiteX38" fmla="*/ 5235 w 10000"/>
            <a:gd name="connsiteY38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4296 w 10000"/>
            <a:gd name="connsiteY23" fmla="*/ 8766 h 11396"/>
            <a:gd name="connsiteX24" fmla="*/ 3609 w 10000"/>
            <a:gd name="connsiteY24" fmla="*/ 7269 h 11396"/>
            <a:gd name="connsiteX25" fmla="*/ 2169 w 10000"/>
            <a:gd name="connsiteY25" fmla="*/ 8369 h 11396"/>
            <a:gd name="connsiteX26" fmla="*/ 1105 w 10000"/>
            <a:gd name="connsiteY26" fmla="*/ 8124 h 11396"/>
            <a:gd name="connsiteX27" fmla="*/ 920 w 10000"/>
            <a:gd name="connsiteY27" fmla="*/ 8407 h 11396"/>
            <a:gd name="connsiteX28" fmla="*/ 0 w 10000"/>
            <a:gd name="connsiteY28" fmla="*/ 7376 h 11396"/>
            <a:gd name="connsiteX29" fmla="*/ 302 w 10000"/>
            <a:gd name="connsiteY29" fmla="*/ 6722 h 11396"/>
            <a:gd name="connsiteX30" fmla="*/ 794 w 10000"/>
            <a:gd name="connsiteY30" fmla="*/ 6910 h 11396"/>
            <a:gd name="connsiteX31" fmla="*/ 771 w 10000"/>
            <a:gd name="connsiteY31" fmla="*/ 6061 h 11396"/>
            <a:gd name="connsiteX32" fmla="*/ 980 w 10000"/>
            <a:gd name="connsiteY32" fmla="*/ 5967 h 11396"/>
            <a:gd name="connsiteX33" fmla="*/ 1626 w 10000"/>
            <a:gd name="connsiteY33" fmla="*/ 5646 h 11396"/>
            <a:gd name="connsiteX34" fmla="*/ 2100 w 10000"/>
            <a:gd name="connsiteY34" fmla="*/ 5739 h 11396"/>
            <a:gd name="connsiteX35" fmla="*/ 2173 w 10000"/>
            <a:gd name="connsiteY35" fmla="*/ 2822 h 11396"/>
            <a:gd name="connsiteX36" fmla="*/ 5108 w 10000"/>
            <a:gd name="connsiteY36" fmla="*/ 2315 h 11396"/>
            <a:gd name="connsiteX37" fmla="*/ 5235 w 10000"/>
            <a:gd name="connsiteY37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3609 w 10000"/>
            <a:gd name="connsiteY23" fmla="*/ 7269 h 11396"/>
            <a:gd name="connsiteX24" fmla="*/ 2169 w 10000"/>
            <a:gd name="connsiteY24" fmla="*/ 8369 h 11396"/>
            <a:gd name="connsiteX25" fmla="*/ 1105 w 10000"/>
            <a:gd name="connsiteY25" fmla="*/ 8124 h 11396"/>
            <a:gd name="connsiteX26" fmla="*/ 920 w 10000"/>
            <a:gd name="connsiteY26" fmla="*/ 8407 h 11396"/>
            <a:gd name="connsiteX27" fmla="*/ 0 w 10000"/>
            <a:gd name="connsiteY27" fmla="*/ 7376 h 11396"/>
            <a:gd name="connsiteX28" fmla="*/ 302 w 10000"/>
            <a:gd name="connsiteY28" fmla="*/ 6722 h 11396"/>
            <a:gd name="connsiteX29" fmla="*/ 794 w 10000"/>
            <a:gd name="connsiteY29" fmla="*/ 6910 h 11396"/>
            <a:gd name="connsiteX30" fmla="*/ 771 w 10000"/>
            <a:gd name="connsiteY30" fmla="*/ 6061 h 11396"/>
            <a:gd name="connsiteX31" fmla="*/ 980 w 10000"/>
            <a:gd name="connsiteY31" fmla="*/ 5967 h 11396"/>
            <a:gd name="connsiteX32" fmla="*/ 1626 w 10000"/>
            <a:gd name="connsiteY32" fmla="*/ 5646 h 11396"/>
            <a:gd name="connsiteX33" fmla="*/ 2100 w 10000"/>
            <a:gd name="connsiteY33" fmla="*/ 5739 h 11396"/>
            <a:gd name="connsiteX34" fmla="*/ 2173 w 10000"/>
            <a:gd name="connsiteY34" fmla="*/ 2822 h 11396"/>
            <a:gd name="connsiteX35" fmla="*/ 5108 w 10000"/>
            <a:gd name="connsiteY35" fmla="*/ 2315 h 11396"/>
            <a:gd name="connsiteX36" fmla="*/ 5235 w 10000"/>
            <a:gd name="connsiteY36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3609 w 10000"/>
            <a:gd name="connsiteY23" fmla="*/ 8382 h 11396"/>
            <a:gd name="connsiteX24" fmla="*/ 2169 w 10000"/>
            <a:gd name="connsiteY24" fmla="*/ 8369 h 11396"/>
            <a:gd name="connsiteX25" fmla="*/ 1105 w 10000"/>
            <a:gd name="connsiteY25" fmla="*/ 8124 h 11396"/>
            <a:gd name="connsiteX26" fmla="*/ 920 w 10000"/>
            <a:gd name="connsiteY26" fmla="*/ 8407 h 11396"/>
            <a:gd name="connsiteX27" fmla="*/ 0 w 10000"/>
            <a:gd name="connsiteY27" fmla="*/ 7376 h 11396"/>
            <a:gd name="connsiteX28" fmla="*/ 302 w 10000"/>
            <a:gd name="connsiteY28" fmla="*/ 6722 h 11396"/>
            <a:gd name="connsiteX29" fmla="*/ 794 w 10000"/>
            <a:gd name="connsiteY29" fmla="*/ 6910 h 11396"/>
            <a:gd name="connsiteX30" fmla="*/ 771 w 10000"/>
            <a:gd name="connsiteY30" fmla="*/ 6061 h 11396"/>
            <a:gd name="connsiteX31" fmla="*/ 980 w 10000"/>
            <a:gd name="connsiteY31" fmla="*/ 5967 h 11396"/>
            <a:gd name="connsiteX32" fmla="*/ 1626 w 10000"/>
            <a:gd name="connsiteY32" fmla="*/ 5646 h 11396"/>
            <a:gd name="connsiteX33" fmla="*/ 2100 w 10000"/>
            <a:gd name="connsiteY33" fmla="*/ 5739 h 11396"/>
            <a:gd name="connsiteX34" fmla="*/ 2173 w 10000"/>
            <a:gd name="connsiteY34" fmla="*/ 2822 h 11396"/>
            <a:gd name="connsiteX35" fmla="*/ 5108 w 10000"/>
            <a:gd name="connsiteY35" fmla="*/ 2315 h 11396"/>
            <a:gd name="connsiteX36" fmla="*/ 5235 w 10000"/>
            <a:gd name="connsiteY36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4708 w 10000"/>
            <a:gd name="connsiteY21" fmla="*/ 10094 h 11396"/>
            <a:gd name="connsiteX22" fmla="*/ 4106 w 10000"/>
            <a:gd name="connsiteY22" fmla="*/ 9577 h 11396"/>
            <a:gd name="connsiteX23" fmla="*/ 3609 w 10000"/>
            <a:gd name="connsiteY23" fmla="*/ 8382 h 11396"/>
            <a:gd name="connsiteX24" fmla="*/ 2169 w 10000"/>
            <a:gd name="connsiteY24" fmla="*/ 8369 h 11396"/>
            <a:gd name="connsiteX25" fmla="*/ 1105 w 10000"/>
            <a:gd name="connsiteY25" fmla="*/ 8124 h 11396"/>
            <a:gd name="connsiteX26" fmla="*/ 920 w 10000"/>
            <a:gd name="connsiteY26" fmla="*/ 8407 h 11396"/>
            <a:gd name="connsiteX27" fmla="*/ 0 w 10000"/>
            <a:gd name="connsiteY27" fmla="*/ 7376 h 11396"/>
            <a:gd name="connsiteX28" fmla="*/ 302 w 10000"/>
            <a:gd name="connsiteY28" fmla="*/ 6722 h 11396"/>
            <a:gd name="connsiteX29" fmla="*/ 794 w 10000"/>
            <a:gd name="connsiteY29" fmla="*/ 6910 h 11396"/>
            <a:gd name="connsiteX30" fmla="*/ 771 w 10000"/>
            <a:gd name="connsiteY30" fmla="*/ 6061 h 11396"/>
            <a:gd name="connsiteX31" fmla="*/ 980 w 10000"/>
            <a:gd name="connsiteY31" fmla="*/ 5967 h 11396"/>
            <a:gd name="connsiteX32" fmla="*/ 1626 w 10000"/>
            <a:gd name="connsiteY32" fmla="*/ 5646 h 11396"/>
            <a:gd name="connsiteX33" fmla="*/ 2100 w 10000"/>
            <a:gd name="connsiteY33" fmla="*/ 5739 h 11396"/>
            <a:gd name="connsiteX34" fmla="*/ 2173 w 10000"/>
            <a:gd name="connsiteY34" fmla="*/ 2822 h 11396"/>
            <a:gd name="connsiteX35" fmla="*/ 5108 w 10000"/>
            <a:gd name="connsiteY35" fmla="*/ 2315 h 11396"/>
            <a:gd name="connsiteX36" fmla="*/ 5235 w 10000"/>
            <a:gd name="connsiteY36" fmla="*/ 11 h 11396"/>
            <a:gd name="connsiteX0" fmla="*/ 5235 w 10036"/>
            <a:gd name="connsiteY0" fmla="*/ 11 h 11396"/>
            <a:gd name="connsiteX1" fmla="*/ 6609 w 10036"/>
            <a:gd name="connsiteY1" fmla="*/ 753 h 11396"/>
            <a:gd name="connsiteX2" fmla="*/ 6953 w 10036"/>
            <a:gd name="connsiteY2" fmla="*/ 1759 h 11396"/>
            <a:gd name="connsiteX3" fmla="*/ 7339 w 10036"/>
            <a:gd name="connsiteY3" fmla="*/ 1879 h 11396"/>
            <a:gd name="connsiteX4" fmla="*/ 7181 w 10036"/>
            <a:gd name="connsiteY4" fmla="*/ 3005 h 11396"/>
            <a:gd name="connsiteX5" fmla="*/ 8091 w 10036"/>
            <a:gd name="connsiteY5" fmla="*/ 2917 h 11396"/>
            <a:gd name="connsiteX6" fmla="*/ 8556 w 10036"/>
            <a:gd name="connsiteY6" fmla="*/ 3766 h 11396"/>
            <a:gd name="connsiteX7" fmla="*/ 9048 w 10036"/>
            <a:gd name="connsiteY7" fmla="*/ 3168 h 11396"/>
            <a:gd name="connsiteX8" fmla="*/ 9800 w 10036"/>
            <a:gd name="connsiteY8" fmla="*/ 3313 h 11396"/>
            <a:gd name="connsiteX9" fmla="*/ 9992 w 10036"/>
            <a:gd name="connsiteY9" fmla="*/ 4511 h 11396"/>
            <a:gd name="connsiteX10" fmla="*/ 8904 w 10036"/>
            <a:gd name="connsiteY10" fmla="*/ 5225 h 11396"/>
            <a:gd name="connsiteX11" fmla="*/ 8653 w 10036"/>
            <a:gd name="connsiteY11" fmla="*/ 5388 h 11396"/>
            <a:gd name="connsiteX12" fmla="*/ 8834 w 10036"/>
            <a:gd name="connsiteY12" fmla="*/ 5602 h 11396"/>
            <a:gd name="connsiteX13" fmla="*/ 9183 w 10036"/>
            <a:gd name="connsiteY13" fmla="*/ 5759 h 11396"/>
            <a:gd name="connsiteX14" fmla="*/ 9851 w 10036"/>
            <a:gd name="connsiteY14" fmla="*/ 6269 h 11396"/>
            <a:gd name="connsiteX15" fmla="*/ 9981 w 10036"/>
            <a:gd name="connsiteY15" fmla="*/ 6489 h 11396"/>
            <a:gd name="connsiteX16" fmla="*/ 10000 w 10036"/>
            <a:gd name="connsiteY16" fmla="*/ 6514 h 11396"/>
            <a:gd name="connsiteX17" fmla="*/ 7520 w 10036"/>
            <a:gd name="connsiteY17" fmla="*/ 7124 h 11396"/>
            <a:gd name="connsiteX18" fmla="*/ 6874 w 10036"/>
            <a:gd name="connsiteY18" fmla="*/ 8891 h 11396"/>
            <a:gd name="connsiteX19" fmla="*/ 5699 w 10036"/>
            <a:gd name="connsiteY19" fmla="*/ 10753 h 11396"/>
            <a:gd name="connsiteX20" fmla="*/ 4021 w 10036"/>
            <a:gd name="connsiteY20" fmla="*/ 11387 h 11396"/>
            <a:gd name="connsiteX21" fmla="*/ 4708 w 10036"/>
            <a:gd name="connsiteY21" fmla="*/ 10094 h 11396"/>
            <a:gd name="connsiteX22" fmla="*/ 4106 w 10036"/>
            <a:gd name="connsiteY22" fmla="*/ 9577 h 11396"/>
            <a:gd name="connsiteX23" fmla="*/ 3609 w 10036"/>
            <a:gd name="connsiteY23" fmla="*/ 8382 h 11396"/>
            <a:gd name="connsiteX24" fmla="*/ 2169 w 10036"/>
            <a:gd name="connsiteY24" fmla="*/ 8369 h 11396"/>
            <a:gd name="connsiteX25" fmla="*/ 1105 w 10036"/>
            <a:gd name="connsiteY25" fmla="*/ 8124 h 11396"/>
            <a:gd name="connsiteX26" fmla="*/ 920 w 10036"/>
            <a:gd name="connsiteY26" fmla="*/ 8407 h 11396"/>
            <a:gd name="connsiteX27" fmla="*/ 0 w 10036"/>
            <a:gd name="connsiteY27" fmla="*/ 7376 h 11396"/>
            <a:gd name="connsiteX28" fmla="*/ 302 w 10036"/>
            <a:gd name="connsiteY28" fmla="*/ 6722 h 11396"/>
            <a:gd name="connsiteX29" fmla="*/ 794 w 10036"/>
            <a:gd name="connsiteY29" fmla="*/ 6910 h 11396"/>
            <a:gd name="connsiteX30" fmla="*/ 771 w 10036"/>
            <a:gd name="connsiteY30" fmla="*/ 6061 h 11396"/>
            <a:gd name="connsiteX31" fmla="*/ 980 w 10036"/>
            <a:gd name="connsiteY31" fmla="*/ 5967 h 11396"/>
            <a:gd name="connsiteX32" fmla="*/ 1626 w 10036"/>
            <a:gd name="connsiteY32" fmla="*/ 5646 h 11396"/>
            <a:gd name="connsiteX33" fmla="*/ 2100 w 10036"/>
            <a:gd name="connsiteY33" fmla="*/ 5739 h 11396"/>
            <a:gd name="connsiteX34" fmla="*/ 2173 w 10036"/>
            <a:gd name="connsiteY34" fmla="*/ 2822 h 11396"/>
            <a:gd name="connsiteX35" fmla="*/ 5108 w 10036"/>
            <a:gd name="connsiteY35" fmla="*/ 2315 h 11396"/>
            <a:gd name="connsiteX36" fmla="*/ 5235 w 10036"/>
            <a:gd name="connsiteY36" fmla="*/ 11 h 11396"/>
            <a:gd name="connsiteX0" fmla="*/ 5235 w 10036"/>
            <a:gd name="connsiteY0" fmla="*/ 11 h 11396"/>
            <a:gd name="connsiteX1" fmla="*/ 6609 w 10036"/>
            <a:gd name="connsiteY1" fmla="*/ 753 h 11396"/>
            <a:gd name="connsiteX2" fmla="*/ 6953 w 10036"/>
            <a:gd name="connsiteY2" fmla="*/ 1759 h 11396"/>
            <a:gd name="connsiteX3" fmla="*/ 7339 w 10036"/>
            <a:gd name="connsiteY3" fmla="*/ 1879 h 11396"/>
            <a:gd name="connsiteX4" fmla="*/ 7181 w 10036"/>
            <a:gd name="connsiteY4" fmla="*/ 3005 h 11396"/>
            <a:gd name="connsiteX5" fmla="*/ 8091 w 10036"/>
            <a:gd name="connsiteY5" fmla="*/ 2917 h 11396"/>
            <a:gd name="connsiteX6" fmla="*/ 8556 w 10036"/>
            <a:gd name="connsiteY6" fmla="*/ 3766 h 11396"/>
            <a:gd name="connsiteX7" fmla="*/ 9048 w 10036"/>
            <a:gd name="connsiteY7" fmla="*/ 3168 h 11396"/>
            <a:gd name="connsiteX8" fmla="*/ 9800 w 10036"/>
            <a:gd name="connsiteY8" fmla="*/ 3313 h 11396"/>
            <a:gd name="connsiteX9" fmla="*/ 9992 w 10036"/>
            <a:gd name="connsiteY9" fmla="*/ 4511 h 11396"/>
            <a:gd name="connsiteX10" fmla="*/ 8904 w 10036"/>
            <a:gd name="connsiteY10" fmla="*/ 5225 h 11396"/>
            <a:gd name="connsiteX11" fmla="*/ 8653 w 10036"/>
            <a:gd name="connsiteY11" fmla="*/ 5388 h 11396"/>
            <a:gd name="connsiteX12" fmla="*/ 8834 w 10036"/>
            <a:gd name="connsiteY12" fmla="*/ 5602 h 11396"/>
            <a:gd name="connsiteX13" fmla="*/ 9183 w 10036"/>
            <a:gd name="connsiteY13" fmla="*/ 5759 h 11396"/>
            <a:gd name="connsiteX14" fmla="*/ 9851 w 10036"/>
            <a:gd name="connsiteY14" fmla="*/ 6269 h 11396"/>
            <a:gd name="connsiteX15" fmla="*/ 9981 w 10036"/>
            <a:gd name="connsiteY15" fmla="*/ 6489 h 11396"/>
            <a:gd name="connsiteX16" fmla="*/ 10000 w 10036"/>
            <a:gd name="connsiteY16" fmla="*/ 6514 h 11396"/>
            <a:gd name="connsiteX17" fmla="*/ 7520 w 10036"/>
            <a:gd name="connsiteY17" fmla="*/ 7124 h 11396"/>
            <a:gd name="connsiteX18" fmla="*/ 6874 w 10036"/>
            <a:gd name="connsiteY18" fmla="*/ 8891 h 11396"/>
            <a:gd name="connsiteX19" fmla="*/ 5699 w 10036"/>
            <a:gd name="connsiteY19" fmla="*/ 10753 h 11396"/>
            <a:gd name="connsiteX20" fmla="*/ 4021 w 10036"/>
            <a:gd name="connsiteY20" fmla="*/ 11387 h 11396"/>
            <a:gd name="connsiteX21" fmla="*/ 4708 w 10036"/>
            <a:gd name="connsiteY21" fmla="*/ 10094 h 11396"/>
            <a:gd name="connsiteX22" fmla="*/ 4106 w 10036"/>
            <a:gd name="connsiteY22" fmla="*/ 9577 h 11396"/>
            <a:gd name="connsiteX23" fmla="*/ 3609 w 10036"/>
            <a:gd name="connsiteY23" fmla="*/ 8382 h 11396"/>
            <a:gd name="connsiteX24" fmla="*/ 2169 w 10036"/>
            <a:gd name="connsiteY24" fmla="*/ 8369 h 11396"/>
            <a:gd name="connsiteX25" fmla="*/ 1105 w 10036"/>
            <a:gd name="connsiteY25" fmla="*/ 8124 h 11396"/>
            <a:gd name="connsiteX26" fmla="*/ 920 w 10036"/>
            <a:gd name="connsiteY26" fmla="*/ 8407 h 11396"/>
            <a:gd name="connsiteX27" fmla="*/ 0 w 10036"/>
            <a:gd name="connsiteY27" fmla="*/ 7376 h 11396"/>
            <a:gd name="connsiteX28" fmla="*/ 302 w 10036"/>
            <a:gd name="connsiteY28" fmla="*/ 6722 h 11396"/>
            <a:gd name="connsiteX29" fmla="*/ 794 w 10036"/>
            <a:gd name="connsiteY29" fmla="*/ 6910 h 11396"/>
            <a:gd name="connsiteX30" fmla="*/ 771 w 10036"/>
            <a:gd name="connsiteY30" fmla="*/ 6061 h 11396"/>
            <a:gd name="connsiteX31" fmla="*/ 980 w 10036"/>
            <a:gd name="connsiteY31" fmla="*/ 5967 h 11396"/>
            <a:gd name="connsiteX32" fmla="*/ 1626 w 10036"/>
            <a:gd name="connsiteY32" fmla="*/ 5646 h 11396"/>
            <a:gd name="connsiteX33" fmla="*/ 2100 w 10036"/>
            <a:gd name="connsiteY33" fmla="*/ 5739 h 11396"/>
            <a:gd name="connsiteX34" fmla="*/ 2173 w 10036"/>
            <a:gd name="connsiteY34" fmla="*/ 2822 h 11396"/>
            <a:gd name="connsiteX35" fmla="*/ 4805 w 10036"/>
            <a:gd name="connsiteY35" fmla="*/ 2315 h 11396"/>
            <a:gd name="connsiteX36" fmla="*/ 5235 w 10036"/>
            <a:gd name="connsiteY36" fmla="*/ 11 h 113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10036" h="11396">
              <a:moveTo>
                <a:pt x="5235" y="11"/>
              </a:moveTo>
              <a:cubicBezTo>
                <a:pt x="5533" y="-115"/>
                <a:pt x="6307" y="872"/>
                <a:pt x="6609" y="753"/>
              </a:cubicBezTo>
              <a:cubicBezTo>
                <a:pt x="6721" y="1086"/>
                <a:pt x="6837" y="1420"/>
                <a:pt x="6953" y="1759"/>
              </a:cubicBezTo>
              <a:cubicBezTo>
                <a:pt x="7051" y="1791"/>
                <a:pt x="7241" y="1854"/>
                <a:pt x="7339" y="1879"/>
              </a:cubicBezTo>
              <a:cubicBezTo>
                <a:pt x="7288" y="2256"/>
                <a:pt x="7232" y="2627"/>
                <a:pt x="7181" y="3005"/>
              </a:cubicBezTo>
              <a:cubicBezTo>
                <a:pt x="7483" y="2967"/>
                <a:pt x="7789" y="2935"/>
                <a:pt x="8091" y="2917"/>
              </a:cubicBezTo>
              <a:cubicBezTo>
                <a:pt x="8277" y="3162"/>
                <a:pt x="8407" y="3476"/>
                <a:pt x="8556" y="3766"/>
              </a:cubicBezTo>
              <a:cubicBezTo>
                <a:pt x="8718" y="3564"/>
                <a:pt x="8881" y="3363"/>
                <a:pt x="9048" y="3168"/>
              </a:cubicBezTo>
              <a:lnTo>
                <a:pt x="9800" y="3313"/>
              </a:lnTo>
              <a:cubicBezTo>
                <a:pt x="9642" y="3772"/>
                <a:pt x="10191" y="4083"/>
                <a:pt x="9992" y="4511"/>
              </a:cubicBezTo>
              <a:cubicBezTo>
                <a:pt x="9871" y="4706"/>
                <a:pt x="9034" y="5036"/>
                <a:pt x="8904" y="5225"/>
              </a:cubicBezTo>
              <a:cubicBezTo>
                <a:pt x="8839" y="5269"/>
                <a:pt x="8713" y="5344"/>
                <a:pt x="8653" y="5388"/>
              </a:cubicBezTo>
              <a:cubicBezTo>
                <a:pt x="8699" y="5439"/>
                <a:pt x="8792" y="5552"/>
                <a:pt x="8834" y="5602"/>
              </a:cubicBezTo>
              <a:cubicBezTo>
                <a:pt x="8922" y="5646"/>
                <a:pt x="9094" y="5722"/>
                <a:pt x="9183" y="5759"/>
              </a:cubicBezTo>
              <a:cubicBezTo>
                <a:pt x="9183" y="6237"/>
                <a:pt x="9577" y="6319"/>
                <a:pt x="9851" y="6269"/>
              </a:cubicBezTo>
              <a:lnTo>
                <a:pt x="9981" y="6489"/>
              </a:lnTo>
              <a:cubicBezTo>
                <a:pt x="9987" y="6497"/>
                <a:pt x="9994" y="6506"/>
                <a:pt x="10000" y="6514"/>
              </a:cubicBezTo>
              <a:cubicBezTo>
                <a:pt x="9150" y="6483"/>
                <a:pt x="8314" y="6728"/>
                <a:pt x="7520" y="7124"/>
              </a:cubicBezTo>
              <a:cubicBezTo>
                <a:pt x="6944" y="7313"/>
                <a:pt x="7023" y="8281"/>
                <a:pt x="6874" y="8891"/>
              </a:cubicBezTo>
              <a:cubicBezTo>
                <a:pt x="6354" y="9350"/>
                <a:pt x="5941" y="9973"/>
                <a:pt x="5699" y="10753"/>
              </a:cubicBezTo>
              <a:cubicBezTo>
                <a:pt x="5518" y="10640"/>
                <a:pt x="4202" y="11494"/>
                <a:pt x="4021" y="11387"/>
              </a:cubicBezTo>
              <a:cubicBezTo>
                <a:pt x="4007" y="11236"/>
                <a:pt x="4727" y="10239"/>
                <a:pt x="4708" y="10094"/>
              </a:cubicBezTo>
              <a:lnTo>
                <a:pt x="4106" y="9577"/>
              </a:lnTo>
              <a:cubicBezTo>
                <a:pt x="3860" y="9153"/>
                <a:pt x="3932" y="8583"/>
                <a:pt x="3609" y="8382"/>
              </a:cubicBezTo>
              <a:cubicBezTo>
                <a:pt x="3033" y="8476"/>
                <a:pt x="2615" y="7923"/>
                <a:pt x="2169" y="8369"/>
              </a:cubicBezTo>
              <a:cubicBezTo>
                <a:pt x="1876" y="8042"/>
                <a:pt x="1403" y="7464"/>
                <a:pt x="1105" y="8124"/>
              </a:cubicBezTo>
              <a:cubicBezTo>
                <a:pt x="1059" y="8193"/>
                <a:pt x="971" y="8338"/>
                <a:pt x="920" y="8407"/>
              </a:cubicBezTo>
              <a:lnTo>
                <a:pt x="0" y="7376"/>
              </a:lnTo>
              <a:cubicBezTo>
                <a:pt x="98" y="7156"/>
                <a:pt x="200" y="6935"/>
                <a:pt x="302" y="6722"/>
              </a:cubicBezTo>
              <a:lnTo>
                <a:pt x="794" y="6910"/>
              </a:lnTo>
              <a:cubicBezTo>
                <a:pt x="785" y="6627"/>
                <a:pt x="776" y="6344"/>
                <a:pt x="771" y="6061"/>
              </a:cubicBezTo>
              <a:lnTo>
                <a:pt x="980" y="5967"/>
              </a:lnTo>
              <a:cubicBezTo>
                <a:pt x="1198" y="5866"/>
                <a:pt x="1412" y="5759"/>
                <a:pt x="1626" y="5646"/>
              </a:cubicBezTo>
              <a:cubicBezTo>
                <a:pt x="1941" y="5766"/>
                <a:pt x="1784" y="5613"/>
                <a:pt x="2100" y="5739"/>
              </a:cubicBezTo>
              <a:cubicBezTo>
                <a:pt x="2481" y="4733"/>
                <a:pt x="2043" y="3885"/>
                <a:pt x="2173" y="2822"/>
              </a:cubicBezTo>
              <a:cubicBezTo>
                <a:pt x="3098" y="3313"/>
                <a:pt x="3857" y="2171"/>
                <a:pt x="4805" y="2315"/>
              </a:cubicBezTo>
              <a:cubicBezTo>
                <a:pt x="4916" y="1649"/>
                <a:pt x="5249" y="690"/>
                <a:pt x="5235" y="1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865</xdr:colOff>
      <xdr:row>30</xdr:row>
      <xdr:rowOff>6633</xdr:rowOff>
    </xdr:from>
    <xdr:to>
      <xdr:col>20</xdr:col>
      <xdr:colOff>92322</xdr:colOff>
      <xdr:row>32</xdr:row>
      <xdr:rowOff>50902</xdr:rowOff>
    </xdr:to>
    <xdr:sp macro="" textlink="">
      <xdr:nvSpPr>
        <xdr:cNvPr id="605" name="głogowski"/>
        <xdr:cNvSpPr>
          <a:spLocks/>
        </xdr:cNvSpPr>
      </xdr:nvSpPr>
      <xdr:spPr bwMode="auto">
        <a:xfrm>
          <a:off x="2058265" y="3435633"/>
          <a:ext cx="320057" cy="272869"/>
        </a:xfrm>
        <a:custGeom>
          <a:avLst/>
          <a:gdLst>
            <a:gd name="T0" fmla="*/ 304 w 1135"/>
            <a:gd name="T1" fmla="*/ 3 h 955"/>
            <a:gd name="T2" fmla="*/ 397 w 1135"/>
            <a:gd name="T3" fmla="*/ 0 h 955"/>
            <a:gd name="T4" fmla="*/ 739 w 1135"/>
            <a:gd name="T5" fmla="*/ 189 h 955"/>
            <a:gd name="T6" fmla="*/ 701 w 1135"/>
            <a:gd name="T7" fmla="*/ 337 h 955"/>
            <a:gd name="T8" fmla="*/ 838 w 1135"/>
            <a:gd name="T9" fmla="*/ 355 h 955"/>
            <a:gd name="T10" fmla="*/ 867 w 1135"/>
            <a:gd name="T11" fmla="*/ 436 h 955"/>
            <a:gd name="T12" fmla="*/ 899 w 1135"/>
            <a:gd name="T13" fmla="*/ 466 h 955"/>
            <a:gd name="T14" fmla="*/ 972 w 1135"/>
            <a:gd name="T15" fmla="*/ 527 h 955"/>
            <a:gd name="T16" fmla="*/ 1135 w 1135"/>
            <a:gd name="T17" fmla="*/ 774 h 955"/>
            <a:gd name="T18" fmla="*/ 802 w 1135"/>
            <a:gd name="T19" fmla="*/ 602 h 955"/>
            <a:gd name="T20" fmla="*/ 756 w 1135"/>
            <a:gd name="T21" fmla="*/ 660 h 955"/>
            <a:gd name="T22" fmla="*/ 530 w 1135"/>
            <a:gd name="T23" fmla="*/ 703 h 955"/>
            <a:gd name="T24" fmla="*/ 524 w 1135"/>
            <a:gd name="T25" fmla="*/ 874 h 955"/>
            <a:gd name="T26" fmla="*/ 414 w 1135"/>
            <a:gd name="T27" fmla="*/ 876 h 955"/>
            <a:gd name="T28" fmla="*/ 293 w 1135"/>
            <a:gd name="T29" fmla="*/ 955 h 955"/>
            <a:gd name="T30" fmla="*/ 407 w 1135"/>
            <a:gd name="T31" fmla="*/ 709 h 955"/>
            <a:gd name="T32" fmla="*/ 313 w 1135"/>
            <a:gd name="T33" fmla="*/ 658 h 955"/>
            <a:gd name="T34" fmla="*/ 176 w 1135"/>
            <a:gd name="T35" fmla="*/ 472 h 955"/>
            <a:gd name="T36" fmla="*/ 0 w 1135"/>
            <a:gd name="T37" fmla="*/ 447 h 955"/>
            <a:gd name="T38" fmla="*/ 23 w 1135"/>
            <a:gd name="T39" fmla="*/ 401 h 955"/>
            <a:gd name="T40" fmla="*/ 79 w 1135"/>
            <a:gd name="T41" fmla="*/ 287 h 955"/>
            <a:gd name="T42" fmla="*/ 296 w 1135"/>
            <a:gd name="T43" fmla="*/ 226 h 955"/>
            <a:gd name="T44" fmla="*/ 411 w 1135"/>
            <a:gd name="T45" fmla="*/ 71 h 955"/>
            <a:gd name="T46" fmla="*/ 304 w 1135"/>
            <a:gd name="T47" fmla="*/ 3 h 955"/>
            <a:gd name="connsiteX0" fmla="*/ 2678 w 10000"/>
            <a:gd name="connsiteY0" fmla="*/ 31 h 10000"/>
            <a:gd name="connsiteX1" fmla="*/ 3498 w 10000"/>
            <a:gd name="connsiteY1" fmla="*/ 0 h 10000"/>
            <a:gd name="connsiteX2" fmla="*/ 6933 w 10000"/>
            <a:gd name="connsiteY2" fmla="*/ 1233 h 10000"/>
            <a:gd name="connsiteX3" fmla="*/ 6176 w 10000"/>
            <a:gd name="connsiteY3" fmla="*/ 3529 h 10000"/>
            <a:gd name="connsiteX4" fmla="*/ 7383 w 10000"/>
            <a:gd name="connsiteY4" fmla="*/ 3717 h 10000"/>
            <a:gd name="connsiteX5" fmla="*/ 7639 w 10000"/>
            <a:gd name="connsiteY5" fmla="*/ 4565 h 10000"/>
            <a:gd name="connsiteX6" fmla="*/ 7921 w 10000"/>
            <a:gd name="connsiteY6" fmla="*/ 4880 h 10000"/>
            <a:gd name="connsiteX7" fmla="*/ 8564 w 10000"/>
            <a:gd name="connsiteY7" fmla="*/ 5518 h 10000"/>
            <a:gd name="connsiteX8" fmla="*/ 10000 w 10000"/>
            <a:gd name="connsiteY8" fmla="*/ 8105 h 10000"/>
            <a:gd name="connsiteX9" fmla="*/ 7066 w 10000"/>
            <a:gd name="connsiteY9" fmla="*/ 6304 h 10000"/>
            <a:gd name="connsiteX10" fmla="*/ 6661 w 10000"/>
            <a:gd name="connsiteY10" fmla="*/ 6911 h 10000"/>
            <a:gd name="connsiteX11" fmla="*/ 4670 w 10000"/>
            <a:gd name="connsiteY11" fmla="*/ 7361 h 10000"/>
            <a:gd name="connsiteX12" fmla="*/ 4617 w 10000"/>
            <a:gd name="connsiteY12" fmla="*/ 9152 h 10000"/>
            <a:gd name="connsiteX13" fmla="*/ 3648 w 10000"/>
            <a:gd name="connsiteY13" fmla="*/ 9173 h 10000"/>
            <a:gd name="connsiteX14" fmla="*/ 2581 w 10000"/>
            <a:gd name="connsiteY14" fmla="*/ 10000 h 10000"/>
            <a:gd name="connsiteX15" fmla="*/ 3586 w 10000"/>
            <a:gd name="connsiteY15" fmla="*/ 7424 h 10000"/>
            <a:gd name="connsiteX16" fmla="*/ 2758 w 10000"/>
            <a:gd name="connsiteY16" fmla="*/ 6890 h 10000"/>
            <a:gd name="connsiteX17" fmla="*/ 1551 w 10000"/>
            <a:gd name="connsiteY17" fmla="*/ 4942 h 10000"/>
            <a:gd name="connsiteX18" fmla="*/ 0 w 10000"/>
            <a:gd name="connsiteY18" fmla="*/ 4681 h 10000"/>
            <a:gd name="connsiteX19" fmla="*/ 203 w 10000"/>
            <a:gd name="connsiteY19" fmla="*/ 4199 h 10000"/>
            <a:gd name="connsiteX20" fmla="*/ 696 w 10000"/>
            <a:gd name="connsiteY20" fmla="*/ 3005 h 10000"/>
            <a:gd name="connsiteX21" fmla="*/ 2608 w 10000"/>
            <a:gd name="connsiteY21" fmla="*/ 2366 h 10000"/>
            <a:gd name="connsiteX22" fmla="*/ 3621 w 10000"/>
            <a:gd name="connsiteY22" fmla="*/ 743 h 10000"/>
            <a:gd name="connsiteX23" fmla="*/ 2678 w 10000"/>
            <a:gd name="connsiteY23" fmla="*/ 31 h 10000"/>
            <a:gd name="connsiteX0" fmla="*/ 2678 w 10000"/>
            <a:gd name="connsiteY0" fmla="*/ 99 h 10068"/>
            <a:gd name="connsiteX1" fmla="*/ 3498 w 10000"/>
            <a:gd name="connsiteY1" fmla="*/ 68 h 10068"/>
            <a:gd name="connsiteX2" fmla="*/ 6933 w 10000"/>
            <a:gd name="connsiteY2" fmla="*/ 1301 h 10068"/>
            <a:gd name="connsiteX3" fmla="*/ 6176 w 10000"/>
            <a:gd name="connsiteY3" fmla="*/ 3597 h 10068"/>
            <a:gd name="connsiteX4" fmla="*/ 7383 w 10000"/>
            <a:gd name="connsiteY4" fmla="*/ 3785 h 10068"/>
            <a:gd name="connsiteX5" fmla="*/ 7639 w 10000"/>
            <a:gd name="connsiteY5" fmla="*/ 4633 h 10068"/>
            <a:gd name="connsiteX6" fmla="*/ 7921 w 10000"/>
            <a:gd name="connsiteY6" fmla="*/ 4948 h 10068"/>
            <a:gd name="connsiteX7" fmla="*/ 8564 w 10000"/>
            <a:gd name="connsiteY7" fmla="*/ 5586 h 10068"/>
            <a:gd name="connsiteX8" fmla="*/ 10000 w 10000"/>
            <a:gd name="connsiteY8" fmla="*/ 8173 h 10068"/>
            <a:gd name="connsiteX9" fmla="*/ 7066 w 10000"/>
            <a:gd name="connsiteY9" fmla="*/ 6372 h 10068"/>
            <a:gd name="connsiteX10" fmla="*/ 6661 w 10000"/>
            <a:gd name="connsiteY10" fmla="*/ 6979 h 10068"/>
            <a:gd name="connsiteX11" fmla="*/ 4670 w 10000"/>
            <a:gd name="connsiteY11" fmla="*/ 7429 h 10068"/>
            <a:gd name="connsiteX12" fmla="*/ 4617 w 10000"/>
            <a:gd name="connsiteY12" fmla="*/ 9220 h 10068"/>
            <a:gd name="connsiteX13" fmla="*/ 3648 w 10000"/>
            <a:gd name="connsiteY13" fmla="*/ 9241 h 10068"/>
            <a:gd name="connsiteX14" fmla="*/ 2581 w 10000"/>
            <a:gd name="connsiteY14" fmla="*/ 10068 h 10068"/>
            <a:gd name="connsiteX15" fmla="*/ 3586 w 10000"/>
            <a:gd name="connsiteY15" fmla="*/ 7492 h 10068"/>
            <a:gd name="connsiteX16" fmla="*/ 2758 w 10000"/>
            <a:gd name="connsiteY16" fmla="*/ 6958 h 10068"/>
            <a:gd name="connsiteX17" fmla="*/ 1551 w 10000"/>
            <a:gd name="connsiteY17" fmla="*/ 5010 h 10068"/>
            <a:gd name="connsiteX18" fmla="*/ 0 w 10000"/>
            <a:gd name="connsiteY18" fmla="*/ 4749 h 10068"/>
            <a:gd name="connsiteX19" fmla="*/ 203 w 10000"/>
            <a:gd name="connsiteY19" fmla="*/ 4267 h 10068"/>
            <a:gd name="connsiteX20" fmla="*/ 696 w 10000"/>
            <a:gd name="connsiteY20" fmla="*/ 3073 h 10068"/>
            <a:gd name="connsiteX21" fmla="*/ 2608 w 10000"/>
            <a:gd name="connsiteY21" fmla="*/ 2434 h 10068"/>
            <a:gd name="connsiteX22" fmla="*/ 3621 w 10000"/>
            <a:gd name="connsiteY22" fmla="*/ 65 h 10068"/>
            <a:gd name="connsiteX23" fmla="*/ 2678 w 10000"/>
            <a:gd name="connsiteY23" fmla="*/ 99 h 100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0068">
              <a:moveTo>
                <a:pt x="2678" y="99"/>
              </a:moveTo>
              <a:cubicBezTo>
                <a:pt x="2881" y="89"/>
                <a:pt x="3295" y="78"/>
                <a:pt x="3498" y="68"/>
              </a:cubicBezTo>
              <a:cubicBezTo>
                <a:pt x="4229" y="1209"/>
                <a:pt x="5841" y="861"/>
                <a:pt x="6933" y="1301"/>
              </a:cubicBezTo>
              <a:cubicBezTo>
                <a:pt x="6818" y="1814"/>
                <a:pt x="6291" y="3073"/>
                <a:pt x="6176" y="3597"/>
              </a:cubicBezTo>
              <a:lnTo>
                <a:pt x="7383" y="3785"/>
              </a:lnTo>
              <a:cubicBezTo>
                <a:pt x="7445" y="3995"/>
                <a:pt x="7568" y="4424"/>
                <a:pt x="7639" y="4633"/>
              </a:cubicBezTo>
              <a:cubicBezTo>
                <a:pt x="7709" y="4717"/>
                <a:pt x="7850" y="4874"/>
                <a:pt x="7921" y="4948"/>
              </a:cubicBezTo>
              <a:cubicBezTo>
                <a:pt x="8132" y="5167"/>
                <a:pt x="8344" y="5377"/>
                <a:pt x="8564" y="5586"/>
              </a:cubicBezTo>
              <a:cubicBezTo>
                <a:pt x="9339" y="6173"/>
                <a:pt x="9692" y="7188"/>
                <a:pt x="10000" y="8173"/>
              </a:cubicBezTo>
              <a:cubicBezTo>
                <a:pt x="9004" y="7597"/>
                <a:pt x="8000" y="7063"/>
                <a:pt x="7066" y="6372"/>
              </a:cubicBezTo>
              <a:cubicBezTo>
                <a:pt x="6969" y="6518"/>
                <a:pt x="6767" y="6832"/>
                <a:pt x="6661" y="6979"/>
              </a:cubicBezTo>
              <a:cubicBezTo>
                <a:pt x="6000" y="7136"/>
                <a:pt x="5330" y="7283"/>
                <a:pt x="4670" y="7429"/>
              </a:cubicBezTo>
              <a:cubicBezTo>
                <a:pt x="4652" y="8026"/>
                <a:pt x="4634" y="8623"/>
                <a:pt x="4617" y="9220"/>
              </a:cubicBezTo>
              <a:cubicBezTo>
                <a:pt x="4370" y="9230"/>
                <a:pt x="3894" y="9241"/>
                <a:pt x="3648" y="9241"/>
              </a:cubicBezTo>
              <a:cubicBezTo>
                <a:pt x="3295" y="9523"/>
                <a:pt x="2943" y="9796"/>
                <a:pt x="2581" y="10068"/>
              </a:cubicBezTo>
              <a:cubicBezTo>
                <a:pt x="2837" y="9167"/>
                <a:pt x="3181" y="8309"/>
                <a:pt x="3586" y="7492"/>
              </a:cubicBezTo>
              <a:cubicBezTo>
                <a:pt x="3304" y="7314"/>
                <a:pt x="3031" y="7136"/>
                <a:pt x="2758" y="6958"/>
              </a:cubicBezTo>
              <a:cubicBezTo>
                <a:pt x="2396" y="6267"/>
                <a:pt x="2026" y="5586"/>
                <a:pt x="1551" y="5010"/>
              </a:cubicBezTo>
              <a:cubicBezTo>
                <a:pt x="1040" y="4906"/>
                <a:pt x="520" y="4822"/>
                <a:pt x="0" y="4749"/>
              </a:cubicBezTo>
              <a:lnTo>
                <a:pt x="203" y="4267"/>
              </a:lnTo>
              <a:cubicBezTo>
                <a:pt x="370" y="3869"/>
                <a:pt x="537" y="3471"/>
                <a:pt x="696" y="3073"/>
              </a:cubicBezTo>
              <a:cubicBezTo>
                <a:pt x="1339" y="2885"/>
                <a:pt x="2000" y="2738"/>
                <a:pt x="2608" y="2434"/>
              </a:cubicBezTo>
              <a:cubicBezTo>
                <a:pt x="3057" y="2016"/>
                <a:pt x="3286" y="610"/>
                <a:pt x="3621" y="65"/>
              </a:cubicBezTo>
              <a:cubicBezTo>
                <a:pt x="3304" y="-175"/>
                <a:pt x="2987" y="340"/>
                <a:pt x="2678" y="9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47664</xdr:colOff>
      <xdr:row>30</xdr:row>
      <xdr:rowOff>28355</xdr:rowOff>
    </xdr:from>
    <xdr:to>
      <xdr:col>23</xdr:col>
      <xdr:colOff>39705</xdr:colOff>
      <xdr:row>33</xdr:row>
      <xdr:rowOff>15674</xdr:rowOff>
    </xdr:to>
    <xdr:sp macro="" textlink="">
      <xdr:nvSpPr>
        <xdr:cNvPr id="609" name="górowski"/>
        <xdr:cNvSpPr>
          <a:spLocks/>
        </xdr:cNvSpPr>
      </xdr:nvSpPr>
      <xdr:spPr bwMode="auto">
        <a:xfrm>
          <a:off x="2333664" y="3457355"/>
          <a:ext cx="334941" cy="330219"/>
        </a:xfrm>
        <a:custGeom>
          <a:avLst/>
          <a:gdLst>
            <a:gd name="T0" fmla="*/ 340 w 1198"/>
            <a:gd name="T1" fmla="*/ 0 h 1117"/>
            <a:gd name="T2" fmla="*/ 578 w 1198"/>
            <a:gd name="T3" fmla="*/ 39 h 1117"/>
            <a:gd name="T4" fmla="*/ 823 w 1198"/>
            <a:gd name="T5" fmla="*/ 175 h 1117"/>
            <a:gd name="T6" fmla="*/ 830 w 1198"/>
            <a:gd name="T7" fmla="*/ 247 h 1117"/>
            <a:gd name="T8" fmla="*/ 896 w 1198"/>
            <a:gd name="T9" fmla="*/ 297 h 1117"/>
            <a:gd name="T10" fmla="*/ 778 w 1198"/>
            <a:gd name="T11" fmla="*/ 461 h 1117"/>
            <a:gd name="T12" fmla="*/ 1109 w 1198"/>
            <a:gd name="T13" fmla="*/ 558 h 1117"/>
            <a:gd name="T14" fmla="*/ 1095 w 1198"/>
            <a:gd name="T15" fmla="*/ 631 h 1117"/>
            <a:gd name="T16" fmla="*/ 1198 w 1198"/>
            <a:gd name="T17" fmla="*/ 782 h 1117"/>
            <a:gd name="T18" fmla="*/ 1165 w 1198"/>
            <a:gd name="T19" fmla="*/ 1027 h 1117"/>
            <a:gd name="T20" fmla="*/ 1071 w 1198"/>
            <a:gd name="T21" fmla="*/ 1028 h 1117"/>
            <a:gd name="T22" fmla="*/ 1096 w 1198"/>
            <a:gd name="T23" fmla="*/ 1117 h 1117"/>
            <a:gd name="T24" fmla="*/ 988 w 1198"/>
            <a:gd name="T25" fmla="*/ 1103 h 1117"/>
            <a:gd name="T26" fmla="*/ 765 w 1198"/>
            <a:gd name="T27" fmla="*/ 997 h 1117"/>
            <a:gd name="T28" fmla="*/ 445 w 1198"/>
            <a:gd name="T29" fmla="*/ 1025 h 1117"/>
            <a:gd name="T30" fmla="*/ 391 w 1198"/>
            <a:gd name="T31" fmla="*/ 798 h 1117"/>
            <a:gd name="T32" fmla="*/ 276 w 1198"/>
            <a:gd name="T33" fmla="*/ 730 h 1117"/>
            <a:gd name="T34" fmla="*/ 247 w 1198"/>
            <a:gd name="T35" fmla="*/ 660 h 1117"/>
            <a:gd name="T36" fmla="*/ 0 w 1198"/>
            <a:gd name="T37" fmla="*/ 365 h 1117"/>
            <a:gd name="T38" fmla="*/ 180 w 1198"/>
            <a:gd name="T39" fmla="*/ 265 h 1117"/>
            <a:gd name="T40" fmla="*/ 340 w 1198"/>
            <a:gd name="T41" fmla="*/ 0 h 11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198" h="1117">
              <a:moveTo>
                <a:pt x="340" y="0"/>
              </a:moveTo>
              <a:cubicBezTo>
                <a:pt x="419" y="11"/>
                <a:pt x="502" y="13"/>
                <a:pt x="578" y="39"/>
              </a:cubicBezTo>
              <a:cubicBezTo>
                <a:pt x="660" y="84"/>
                <a:pt x="728" y="157"/>
                <a:pt x="823" y="175"/>
              </a:cubicBezTo>
              <a:lnTo>
                <a:pt x="830" y="247"/>
              </a:lnTo>
              <a:lnTo>
                <a:pt x="896" y="297"/>
              </a:lnTo>
              <a:cubicBezTo>
                <a:pt x="842" y="340"/>
                <a:pt x="806" y="399"/>
                <a:pt x="778" y="461"/>
              </a:cubicBezTo>
              <a:cubicBezTo>
                <a:pt x="879" y="521"/>
                <a:pt x="991" y="557"/>
                <a:pt x="1109" y="558"/>
              </a:cubicBezTo>
              <a:cubicBezTo>
                <a:pt x="1104" y="582"/>
                <a:pt x="1100" y="606"/>
                <a:pt x="1095" y="631"/>
              </a:cubicBezTo>
              <a:cubicBezTo>
                <a:pt x="1128" y="682"/>
                <a:pt x="1161" y="733"/>
                <a:pt x="1198" y="782"/>
              </a:cubicBezTo>
              <a:cubicBezTo>
                <a:pt x="1183" y="864"/>
                <a:pt x="1170" y="945"/>
                <a:pt x="1165" y="1027"/>
              </a:cubicBezTo>
              <a:cubicBezTo>
                <a:pt x="1141" y="1028"/>
                <a:pt x="1095" y="1028"/>
                <a:pt x="1071" y="1028"/>
              </a:cubicBezTo>
              <a:cubicBezTo>
                <a:pt x="1077" y="1051"/>
                <a:pt x="1090" y="1095"/>
                <a:pt x="1096" y="1117"/>
              </a:cubicBezTo>
              <a:cubicBezTo>
                <a:pt x="1060" y="1113"/>
                <a:pt x="1024" y="1108"/>
                <a:pt x="988" y="1103"/>
              </a:cubicBezTo>
              <a:cubicBezTo>
                <a:pt x="912" y="1071"/>
                <a:pt x="843" y="1022"/>
                <a:pt x="765" y="997"/>
              </a:cubicBezTo>
              <a:cubicBezTo>
                <a:pt x="658" y="1005"/>
                <a:pt x="552" y="1021"/>
                <a:pt x="445" y="1025"/>
              </a:cubicBezTo>
              <a:cubicBezTo>
                <a:pt x="428" y="949"/>
                <a:pt x="417" y="871"/>
                <a:pt x="391" y="798"/>
              </a:cubicBezTo>
              <a:cubicBezTo>
                <a:pt x="355" y="771"/>
                <a:pt x="315" y="751"/>
                <a:pt x="276" y="730"/>
              </a:cubicBezTo>
              <a:cubicBezTo>
                <a:pt x="269" y="712"/>
                <a:pt x="254" y="677"/>
                <a:pt x="247" y="660"/>
              </a:cubicBezTo>
              <a:cubicBezTo>
                <a:pt x="131" y="594"/>
                <a:pt x="78" y="466"/>
                <a:pt x="0" y="365"/>
              </a:cubicBezTo>
              <a:cubicBezTo>
                <a:pt x="58" y="329"/>
                <a:pt x="122" y="302"/>
                <a:pt x="180" y="265"/>
              </a:cubicBezTo>
              <a:cubicBezTo>
                <a:pt x="225" y="171"/>
                <a:pt x="251" y="65"/>
                <a:pt x="340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18404</xdr:colOff>
      <xdr:row>31</xdr:row>
      <xdr:rowOff>20603</xdr:rowOff>
    </xdr:from>
    <xdr:to>
      <xdr:col>20</xdr:col>
      <xdr:colOff>69992</xdr:colOff>
      <xdr:row>34</xdr:row>
      <xdr:rowOff>50617</xdr:rowOff>
    </xdr:to>
    <xdr:sp macro="" textlink="">
      <xdr:nvSpPr>
        <xdr:cNvPr id="617" name="polkowicki"/>
        <xdr:cNvSpPr>
          <a:spLocks/>
        </xdr:cNvSpPr>
      </xdr:nvSpPr>
      <xdr:spPr bwMode="auto">
        <a:xfrm>
          <a:off x="1961504" y="3563903"/>
          <a:ext cx="394488" cy="372914"/>
        </a:xfrm>
        <a:custGeom>
          <a:avLst/>
          <a:gdLst>
            <a:gd name="T0" fmla="*/ 295 w 1411"/>
            <a:gd name="T1" fmla="*/ 346 h 1276"/>
            <a:gd name="T2" fmla="*/ 406 w 1411"/>
            <a:gd name="T3" fmla="*/ 0 h 1276"/>
            <a:gd name="T4" fmla="*/ 533 w 1411"/>
            <a:gd name="T5" fmla="*/ 0 h 1276"/>
            <a:gd name="T6" fmla="*/ 606 w 1411"/>
            <a:gd name="T7" fmla="*/ 223 h 1276"/>
            <a:gd name="T8" fmla="*/ 709 w 1411"/>
            <a:gd name="T9" fmla="*/ 260 h 1276"/>
            <a:gd name="T10" fmla="*/ 642 w 1411"/>
            <a:gd name="T11" fmla="*/ 504 h 1276"/>
            <a:gd name="T12" fmla="*/ 904 w 1411"/>
            <a:gd name="T13" fmla="*/ 423 h 1276"/>
            <a:gd name="T14" fmla="*/ 948 w 1411"/>
            <a:gd name="T15" fmla="*/ 270 h 1276"/>
            <a:gd name="T16" fmla="*/ 1181 w 1411"/>
            <a:gd name="T17" fmla="*/ 208 h 1276"/>
            <a:gd name="T18" fmla="*/ 1397 w 1411"/>
            <a:gd name="T19" fmla="*/ 282 h 1276"/>
            <a:gd name="T20" fmla="*/ 1411 w 1411"/>
            <a:gd name="T21" fmla="*/ 373 h 1276"/>
            <a:gd name="T22" fmla="*/ 1294 w 1411"/>
            <a:gd name="T23" fmla="*/ 428 h 1276"/>
            <a:gd name="T24" fmla="*/ 1247 w 1411"/>
            <a:gd name="T25" fmla="*/ 531 h 1276"/>
            <a:gd name="T26" fmla="*/ 1111 w 1411"/>
            <a:gd name="T27" fmla="*/ 600 h 1276"/>
            <a:gd name="T28" fmla="*/ 1103 w 1411"/>
            <a:gd name="T29" fmla="*/ 745 h 1276"/>
            <a:gd name="T30" fmla="*/ 1116 w 1411"/>
            <a:gd name="T31" fmla="*/ 803 h 1276"/>
            <a:gd name="T32" fmla="*/ 851 w 1411"/>
            <a:gd name="T33" fmla="*/ 779 h 1276"/>
            <a:gd name="T34" fmla="*/ 918 w 1411"/>
            <a:gd name="T35" fmla="*/ 1039 h 1276"/>
            <a:gd name="T36" fmla="*/ 820 w 1411"/>
            <a:gd name="T37" fmla="*/ 1091 h 1276"/>
            <a:gd name="T38" fmla="*/ 827 w 1411"/>
            <a:gd name="T39" fmla="*/ 1248 h 1276"/>
            <a:gd name="T40" fmla="*/ 331 w 1411"/>
            <a:gd name="T41" fmla="*/ 1044 h 1276"/>
            <a:gd name="T42" fmla="*/ 253 w 1411"/>
            <a:gd name="T43" fmla="*/ 942 h 1276"/>
            <a:gd name="T44" fmla="*/ 303 w 1411"/>
            <a:gd name="T45" fmla="*/ 752 h 1276"/>
            <a:gd name="T46" fmla="*/ 0 w 1411"/>
            <a:gd name="T47" fmla="*/ 580 h 1276"/>
            <a:gd name="T48" fmla="*/ 36 w 1411"/>
            <a:gd name="T49" fmla="*/ 548 h 1276"/>
            <a:gd name="T50" fmla="*/ 52 w 1411"/>
            <a:gd name="T51" fmla="*/ 439 h 1276"/>
            <a:gd name="T52" fmla="*/ 295 w 1411"/>
            <a:gd name="T53" fmla="*/ 346 h 12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411" h="1276">
              <a:moveTo>
                <a:pt x="295" y="346"/>
              </a:moveTo>
              <a:cubicBezTo>
                <a:pt x="273" y="217"/>
                <a:pt x="345" y="106"/>
                <a:pt x="406" y="0"/>
              </a:cubicBezTo>
              <a:lnTo>
                <a:pt x="533" y="0"/>
              </a:lnTo>
              <a:cubicBezTo>
                <a:pt x="556" y="75"/>
                <a:pt x="580" y="149"/>
                <a:pt x="606" y="223"/>
              </a:cubicBezTo>
              <a:cubicBezTo>
                <a:pt x="640" y="235"/>
                <a:pt x="674" y="247"/>
                <a:pt x="709" y="260"/>
              </a:cubicBezTo>
              <a:cubicBezTo>
                <a:pt x="681" y="338"/>
                <a:pt x="581" y="421"/>
                <a:pt x="642" y="504"/>
              </a:cubicBezTo>
              <a:cubicBezTo>
                <a:pt x="732" y="487"/>
                <a:pt x="817" y="452"/>
                <a:pt x="904" y="423"/>
              </a:cubicBezTo>
              <a:cubicBezTo>
                <a:pt x="918" y="372"/>
                <a:pt x="933" y="321"/>
                <a:pt x="948" y="270"/>
              </a:cubicBezTo>
              <a:cubicBezTo>
                <a:pt x="1027" y="257"/>
                <a:pt x="1106" y="239"/>
                <a:pt x="1181" y="208"/>
              </a:cubicBezTo>
              <a:cubicBezTo>
                <a:pt x="1253" y="232"/>
                <a:pt x="1325" y="257"/>
                <a:pt x="1397" y="282"/>
              </a:cubicBezTo>
              <a:cubicBezTo>
                <a:pt x="1401" y="305"/>
                <a:pt x="1407" y="350"/>
                <a:pt x="1411" y="373"/>
              </a:cubicBezTo>
              <a:cubicBezTo>
                <a:pt x="1372" y="391"/>
                <a:pt x="1333" y="409"/>
                <a:pt x="1294" y="428"/>
              </a:cubicBezTo>
              <a:cubicBezTo>
                <a:pt x="1278" y="462"/>
                <a:pt x="1263" y="496"/>
                <a:pt x="1247" y="531"/>
              </a:cubicBezTo>
              <a:cubicBezTo>
                <a:pt x="1202" y="553"/>
                <a:pt x="1153" y="571"/>
                <a:pt x="1111" y="600"/>
              </a:cubicBezTo>
              <a:cubicBezTo>
                <a:pt x="1076" y="641"/>
                <a:pt x="1099" y="698"/>
                <a:pt x="1103" y="745"/>
              </a:cubicBezTo>
              <a:cubicBezTo>
                <a:pt x="1106" y="760"/>
                <a:pt x="1112" y="788"/>
                <a:pt x="1116" y="803"/>
              </a:cubicBezTo>
              <a:cubicBezTo>
                <a:pt x="1031" y="771"/>
                <a:pt x="939" y="741"/>
                <a:pt x="851" y="779"/>
              </a:cubicBezTo>
              <a:cubicBezTo>
                <a:pt x="810" y="873"/>
                <a:pt x="881" y="957"/>
                <a:pt x="918" y="1039"/>
              </a:cubicBezTo>
              <a:cubicBezTo>
                <a:pt x="885" y="1056"/>
                <a:pt x="852" y="1073"/>
                <a:pt x="820" y="1091"/>
              </a:cubicBezTo>
              <a:cubicBezTo>
                <a:pt x="822" y="1143"/>
                <a:pt x="825" y="1196"/>
                <a:pt x="827" y="1248"/>
              </a:cubicBezTo>
              <a:cubicBezTo>
                <a:pt x="633" y="1276"/>
                <a:pt x="462" y="1177"/>
                <a:pt x="331" y="1044"/>
              </a:cubicBezTo>
              <a:cubicBezTo>
                <a:pt x="301" y="1013"/>
                <a:pt x="275" y="979"/>
                <a:pt x="253" y="942"/>
              </a:cubicBezTo>
              <a:cubicBezTo>
                <a:pt x="266" y="878"/>
                <a:pt x="289" y="816"/>
                <a:pt x="303" y="752"/>
              </a:cubicBezTo>
              <a:cubicBezTo>
                <a:pt x="264" y="625"/>
                <a:pt x="114" y="598"/>
                <a:pt x="0" y="580"/>
              </a:cubicBezTo>
              <a:lnTo>
                <a:pt x="36" y="548"/>
              </a:lnTo>
              <a:cubicBezTo>
                <a:pt x="42" y="511"/>
                <a:pt x="48" y="475"/>
                <a:pt x="52" y="439"/>
              </a:cubicBezTo>
              <a:cubicBezTo>
                <a:pt x="125" y="389"/>
                <a:pt x="208" y="358"/>
                <a:pt x="295" y="34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44495</xdr:colOff>
      <xdr:row>31</xdr:row>
      <xdr:rowOff>66266</xdr:rowOff>
    </xdr:from>
    <xdr:to>
      <xdr:col>27</xdr:col>
      <xdr:colOff>81196</xdr:colOff>
      <xdr:row>34</xdr:row>
      <xdr:rowOff>35396</xdr:rowOff>
    </xdr:to>
    <xdr:sp macro="" textlink="">
      <xdr:nvSpPr>
        <xdr:cNvPr id="618" name="milicki"/>
        <xdr:cNvSpPr>
          <a:spLocks/>
        </xdr:cNvSpPr>
      </xdr:nvSpPr>
      <xdr:spPr bwMode="auto">
        <a:xfrm>
          <a:off x="2787695" y="3609566"/>
          <a:ext cx="379601" cy="312030"/>
        </a:xfrm>
        <a:custGeom>
          <a:avLst/>
          <a:gdLst>
            <a:gd name="T0" fmla="*/ 601 w 1346"/>
            <a:gd name="T1" fmla="*/ 0 h 1077"/>
            <a:gd name="T2" fmla="*/ 1141 w 1346"/>
            <a:gd name="T3" fmla="*/ 116 h 1077"/>
            <a:gd name="T4" fmla="*/ 1321 w 1346"/>
            <a:gd name="T5" fmla="*/ 369 h 1077"/>
            <a:gd name="T6" fmla="*/ 1183 w 1346"/>
            <a:gd name="T7" fmla="*/ 603 h 1077"/>
            <a:gd name="T8" fmla="*/ 1209 w 1346"/>
            <a:gd name="T9" fmla="*/ 754 h 1077"/>
            <a:gd name="T10" fmla="*/ 878 w 1346"/>
            <a:gd name="T11" fmla="*/ 1072 h 1077"/>
            <a:gd name="T12" fmla="*/ 847 w 1346"/>
            <a:gd name="T13" fmla="*/ 1077 h 1077"/>
            <a:gd name="T14" fmla="*/ 579 w 1346"/>
            <a:gd name="T15" fmla="*/ 930 h 1077"/>
            <a:gd name="T16" fmla="*/ 344 w 1346"/>
            <a:gd name="T17" fmla="*/ 780 h 1077"/>
            <a:gd name="T18" fmla="*/ 410 w 1346"/>
            <a:gd name="T19" fmla="*/ 671 h 1077"/>
            <a:gd name="T20" fmla="*/ 262 w 1346"/>
            <a:gd name="T21" fmla="*/ 667 h 1077"/>
            <a:gd name="T22" fmla="*/ 175 w 1346"/>
            <a:gd name="T23" fmla="*/ 453 h 1077"/>
            <a:gd name="T24" fmla="*/ 0 w 1346"/>
            <a:gd name="T25" fmla="*/ 386 h 1077"/>
            <a:gd name="T26" fmla="*/ 152 w 1346"/>
            <a:gd name="T27" fmla="*/ 374 h 1077"/>
            <a:gd name="T28" fmla="*/ 211 w 1346"/>
            <a:gd name="T29" fmla="*/ 303 h 1077"/>
            <a:gd name="T30" fmla="*/ 510 w 1346"/>
            <a:gd name="T31" fmla="*/ 301 h 1077"/>
            <a:gd name="T32" fmla="*/ 601 w 1346"/>
            <a:gd name="T33" fmla="*/ 0 h 107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346" h="1077">
              <a:moveTo>
                <a:pt x="601" y="0"/>
              </a:moveTo>
              <a:cubicBezTo>
                <a:pt x="784" y="0"/>
                <a:pt x="984" y="13"/>
                <a:pt x="1141" y="116"/>
              </a:cubicBezTo>
              <a:cubicBezTo>
                <a:pt x="1196" y="204"/>
                <a:pt x="1271" y="278"/>
                <a:pt x="1321" y="369"/>
              </a:cubicBezTo>
              <a:cubicBezTo>
                <a:pt x="1346" y="484"/>
                <a:pt x="1155" y="490"/>
                <a:pt x="1183" y="603"/>
              </a:cubicBezTo>
              <a:cubicBezTo>
                <a:pt x="1185" y="654"/>
                <a:pt x="1194" y="705"/>
                <a:pt x="1209" y="754"/>
              </a:cubicBezTo>
              <a:cubicBezTo>
                <a:pt x="1051" y="802"/>
                <a:pt x="959" y="939"/>
                <a:pt x="878" y="1072"/>
              </a:cubicBezTo>
              <a:cubicBezTo>
                <a:pt x="871" y="1073"/>
                <a:pt x="854" y="1076"/>
                <a:pt x="847" y="1077"/>
              </a:cubicBezTo>
              <a:cubicBezTo>
                <a:pt x="805" y="959"/>
                <a:pt x="689" y="939"/>
                <a:pt x="579" y="930"/>
              </a:cubicBezTo>
              <a:cubicBezTo>
                <a:pt x="501" y="879"/>
                <a:pt x="418" y="836"/>
                <a:pt x="344" y="780"/>
              </a:cubicBezTo>
              <a:cubicBezTo>
                <a:pt x="363" y="742"/>
                <a:pt x="387" y="707"/>
                <a:pt x="410" y="671"/>
              </a:cubicBezTo>
              <a:cubicBezTo>
                <a:pt x="361" y="670"/>
                <a:pt x="311" y="668"/>
                <a:pt x="262" y="667"/>
              </a:cubicBezTo>
              <a:cubicBezTo>
                <a:pt x="235" y="594"/>
                <a:pt x="218" y="517"/>
                <a:pt x="175" y="453"/>
              </a:cubicBezTo>
              <a:cubicBezTo>
                <a:pt x="119" y="424"/>
                <a:pt x="59" y="407"/>
                <a:pt x="0" y="386"/>
              </a:cubicBezTo>
              <a:cubicBezTo>
                <a:pt x="50" y="382"/>
                <a:pt x="101" y="378"/>
                <a:pt x="152" y="374"/>
              </a:cubicBezTo>
              <a:cubicBezTo>
                <a:pt x="171" y="350"/>
                <a:pt x="191" y="326"/>
                <a:pt x="211" y="303"/>
              </a:cubicBezTo>
              <a:cubicBezTo>
                <a:pt x="310" y="311"/>
                <a:pt x="410" y="310"/>
                <a:pt x="510" y="301"/>
              </a:cubicBezTo>
              <a:cubicBezTo>
                <a:pt x="515" y="194"/>
                <a:pt x="547" y="92"/>
                <a:pt x="601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97628</xdr:colOff>
      <xdr:row>31</xdr:row>
      <xdr:rowOff>96708</xdr:rowOff>
    </xdr:from>
    <xdr:to>
      <xdr:col>21</xdr:col>
      <xdr:colOff>52454</xdr:colOff>
      <xdr:row>34</xdr:row>
      <xdr:rowOff>96280</xdr:rowOff>
    </xdr:to>
    <xdr:sp macro="" textlink="">
      <xdr:nvSpPr>
        <xdr:cNvPr id="621" name="lubiński"/>
        <xdr:cNvSpPr>
          <a:spLocks/>
        </xdr:cNvSpPr>
      </xdr:nvSpPr>
      <xdr:spPr bwMode="auto">
        <a:xfrm>
          <a:off x="2155028" y="3640008"/>
          <a:ext cx="297726" cy="342472"/>
        </a:xfrm>
        <a:custGeom>
          <a:avLst/>
          <a:gdLst>
            <a:gd name="T0" fmla="*/ 711 w 1054"/>
            <a:gd name="T1" fmla="*/ 137 h 1165"/>
            <a:gd name="T2" fmla="*/ 842 w 1054"/>
            <a:gd name="T3" fmla="*/ 0 h 1165"/>
            <a:gd name="T4" fmla="*/ 928 w 1054"/>
            <a:gd name="T5" fmla="*/ 91 h 1165"/>
            <a:gd name="T6" fmla="*/ 1047 w 1054"/>
            <a:gd name="T7" fmla="*/ 412 h 1165"/>
            <a:gd name="T8" fmla="*/ 1030 w 1054"/>
            <a:gd name="T9" fmla="*/ 448 h 1165"/>
            <a:gd name="T10" fmla="*/ 985 w 1054"/>
            <a:gd name="T11" fmla="*/ 722 h 1165"/>
            <a:gd name="T12" fmla="*/ 1023 w 1054"/>
            <a:gd name="T13" fmla="*/ 788 h 1165"/>
            <a:gd name="T14" fmla="*/ 1030 w 1054"/>
            <a:gd name="T15" fmla="*/ 1015 h 1165"/>
            <a:gd name="T16" fmla="*/ 940 w 1054"/>
            <a:gd name="T17" fmla="*/ 1106 h 1165"/>
            <a:gd name="T18" fmla="*/ 743 w 1054"/>
            <a:gd name="T19" fmla="*/ 1012 h 1165"/>
            <a:gd name="T20" fmla="*/ 730 w 1054"/>
            <a:gd name="T21" fmla="*/ 1138 h 1165"/>
            <a:gd name="T22" fmla="*/ 713 w 1054"/>
            <a:gd name="T23" fmla="*/ 1160 h 1165"/>
            <a:gd name="T24" fmla="*/ 0 w 1054"/>
            <a:gd name="T25" fmla="*/ 1063 h 1165"/>
            <a:gd name="T26" fmla="*/ 128 w 1054"/>
            <a:gd name="T27" fmla="*/ 981 h 1165"/>
            <a:gd name="T28" fmla="*/ 121 w 1054"/>
            <a:gd name="T29" fmla="*/ 824 h 1165"/>
            <a:gd name="T30" fmla="*/ 219 w 1054"/>
            <a:gd name="T31" fmla="*/ 772 h 1165"/>
            <a:gd name="T32" fmla="*/ 152 w 1054"/>
            <a:gd name="T33" fmla="*/ 512 h 1165"/>
            <a:gd name="T34" fmla="*/ 429 w 1054"/>
            <a:gd name="T35" fmla="*/ 573 h 1165"/>
            <a:gd name="T36" fmla="*/ 417 w 1054"/>
            <a:gd name="T37" fmla="*/ 536 h 1165"/>
            <a:gd name="T38" fmla="*/ 404 w 1054"/>
            <a:gd name="T39" fmla="*/ 478 h 1165"/>
            <a:gd name="T40" fmla="*/ 438 w 1054"/>
            <a:gd name="T41" fmla="*/ 371 h 1165"/>
            <a:gd name="T42" fmla="*/ 711 w 1054"/>
            <a:gd name="T43" fmla="*/ 137 h 11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054" h="1165">
              <a:moveTo>
                <a:pt x="711" y="137"/>
              </a:moveTo>
              <a:cubicBezTo>
                <a:pt x="755" y="92"/>
                <a:pt x="799" y="46"/>
                <a:pt x="842" y="0"/>
              </a:cubicBezTo>
              <a:cubicBezTo>
                <a:pt x="871" y="30"/>
                <a:pt x="900" y="60"/>
                <a:pt x="928" y="91"/>
              </a:cubicBezTo>
              <a:cubicBezTo>
                <a:pt x="1024" y="171"/>
                <a:pt x="1054" y="291"/>
                <a:pt x="1047" y="412"/>
              </a:cubicBezTo>
              <a:cubicBezTo>
                <a:pt x="1043" y="421"/>
                <a:pt x="1035" y="439"/>
                <a:pt x="1030" y="448"/>
              </a:cubicBezTo>
              <a:cubicBezTo>
                <a:pt x="988" y="532"/>
                <a:pt x="944" y="628"/>
                <a:pt x="985" y="722"/>
              </a:cubicBezTo>
              <a:cubicBezTo>
                <a:pt x="994" y="739"/>
                <a:pt x="1013" y="771"/>
                <a:pt x="1023" y="788"/>
              </a:cubicBezTo>
              <a:cubicBezTo>
                <a:pt x="1021" y="863"/>
                <a:pt x="1018" y="940"/>
                <a:pt x="1030" y="1015"/>
              </a:cubicBezTo>
              <a:cubicBezTo>
                <a:pt x="1000" y="1046"/>
                <a:pt x="970" y="1076"/>
                <a:pt x="940" y="1106"/>
              </a:cubicBezTo>
              <a:cubicBezTo>
                <a:pt x="874" y="1075"/>
                <a:pt x="808" y="1043"/>
                <a:pt x="743" y="1012"/>
              </a:cubicBezTo>
              <a:cubicBezTo>
                <a:pt x="739" y="1043"/>
                <a:pt x="733" y="1106"/>
                <a:pt x="730" y="1138"/>
              </a:cubicBezTo>
              <a:cubicBezTo>
                <a:pt x="726" y="1144"/>
                <a:pt x="717" y="1155"/>
                <a:pt x="713" y="1160"/>
              </a:cubicBezTo>
              <a:cubicBezTo>
                <a:pt x="474" y="1150"/>
                <a:pt x="224" y="1165"/>
                <a:pt x="0" y="1063"/>
              </a:cubicBezTo>
              <a:cubicBezTo>
                <a:pt x="43" y="1036"/>
                <a:pt x="85" y="1008"/>
                <a:pt x="128" y="981"/>
              </a:cubicBezTo>
              <a:cubicBezTo>
                <a:pt x="126" y="929"/>
                <a:pt x="123" y="876"/>
                <a:pt x="121" y="824"/>
              </a:cubicBezTo>
              <a:cubicBezTo>
                <a:pt x="153" y="806"/>
                <a:pt x="186" y="789"/>
                <a:pt x="219" y="772"/>
              </a:cubicBezTo>
              <a:cubicBezTo>
                <a:pt x="182" y="690"/>
                <a:pt x="111" y="606"/>
                <a:pt x="152" y="512"/>
              </a:cubicBezTo>
              <a:cubicBezTo>
                <a:pt x="244" y="536"/>
                <a:pt x="336" y="556"/>
                <a:pt x="429" y="573"/>
              </a:cubicBezTo>
              <a:lnTo>
                <a:pt x="417" y="536"/>
              </a:lnTo>
              <a:cubicBezTo>
                <a:pt x="413" y="521"/>
                <a:pt x="407" y="493"/>
                <a:pt x="404" y="478"/>
              </a:cubicBezTo>
              <a:cubicBezTo>
                <a:pt x="413" y="451"/>
                <a:pt x="429" y="398"/>
                <a:pt x="438" y="371"/>
              </a:cubicBezTo>
              <a:cubicBezTo>
                <a:pt x="546" y="314"/>
                <a:pt x="620" y="217"/>
                <a:pt x="711" y="13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24818</xdr:colOff>
      <xdr:row>32</xdr:row>
      <xdr:rowOff>31361</xdr:rowOff>
    </xdr:from>
    <xdr:to>
      <xdr:col>26</xdr:col>
      <xdr:colOff>31747</xdr:colOff>
      <xdr:row>36</xdr:row>
      <xdr:rowOff>43259</xdr:rowOff>
    </xdr:to>
    <xdr:sp macro="" textlink="">
      <xdr:nvSpPr>
        <xdr:cNvPr id="625" name="trzebnicki"/>
        <xdr:cNvSpPr>
          <a:spLocks/>
        </xdr:cNvSpPr>
      </xdr:nvSpPr>
      <xdr:spPr bwMode="auto">
        <a:xfrm>
          <a:off x="2653718" y="3688961"/>
          <a:ext cx="349829" cy="469098"/>
        </a:xfrm>
        <a:custGeom>
          <a:avLst/>
          <a:gdLst>
            <a:gd name="T0" fmla="*/ 69 w 1259"/>
            <a:gd name="T1" fmla="*/ 124 h 1531"/>
            <a:gd name="T2" fmla="*/ 246 w 1259"/>
            <a:gd name="T3" fmla="*/ 14 h 1531"/>
            <a:gd name="T4" fmla="*/ 498 w 1259"/>
            <a:gd name="T5" fmla="*/ 119 h 1531"/>
            <a:gd name="T6" fmla="*/ 673 w 1259"/>
            <a:gd name="T7" fmla="*/ 186 h 1531"/>
            <a:gd name="T8" fmla="*/ 760 w 1259"/>
            <a:gd name="T9" fmla="*/ 400 h 1531"/>
            <a:gd name="T10" fmla="*/ 1046 w 1259"/>
            <a:gd name="T11" fmla="*/ 703 h 1531"/>
            <a:gd name="T12" fmla="*/ 1259 w 1259"/>
            <a:gd name="T13" fmla="*/ 731 h 1531"/>
            <a:gd name="T14" fmla="*/ 1227 w 1259"/>
            <a:gd name="T15" fmla="*/ 831 h 1531"/>
            <a:gd name="T16" fmla="*/ 1208 w 1259"/>
            <a:gd name="T17" fmla="*/ 889 h 1531"/>
            <a:gd name="T18" fmla="*/ 1116 w 1259"/>
            <a:gd name="T19" fmla="*/ 898 h 1531"/>
            <a:gd name="T20" fmla="*/ 1098 w 1259"/>
            <a:gd name="T21" fmla="*/ 1155 h 1531"/>
            <a:gd name="T22" fmla="*/ 914 w 1259"/>
            <a:gd name="T23" fmla="*/ 1125 h 1531"/>
            <a:gd name="T24" fmla="*/ 905 w 1259"/>
            <a:gd name="T25" fmla="*/ 1211 h 1531"/>
            <a:gd name="T26" fmla="*/ 894 w 1259"/>
            <a:gd name="T27" fmla="*/ 1240 h 1531"/>
            <a:gd name="T28" fmla="*/ 636 w 1259"/>
            <a:gd name="T29" fmla="*/ 1280 h 1531"/>
            <a:gd name="T30" fmla="*/ 702 w 1259"/>
            <a:gd name="T31" fmla="*/ 1499 h 1531"/>
            <a:gd name="T32" fmla="*/ 612 w 1259"/>
            <a:gd name="T33" fmla="*/ 1531 h 1531"/>
            <a:gd name="T34" fmla="*/ 565 w 1259"/>
            <a:gd name="T35" fmla="*/ 1530 h 1531"/>
            <a:gd name="T36" fmla="*/ 416 w 1259"/>
            <a:gd name="T37" fmla="*/ 1372 h 1531"/>
            <a:gd name="T38" fmla="*/ 339 w 1259"/>
            <a:gd name="T39" fmla="*/ 1382 h 1531"/>
            <a:gd name="T40" fmla="*/ 284 w 1259"/>
            <a:gd name="T41" fmla="*/ 1390 h 1531"/>
            <a:gd name="T42" fmla="*/ 237 w 1259"/>
            <a:gd name="T43" fmla="*/ 1291 h 1531"/>
            <a:gd name="T44" fmla="*/ 146 w 1259"/>
            <a:gd name="T45" fmla="*/ 1252 h 1531"/>
            <a:gd name="T46" fmla="*/ 87 w 1259"/>
            <a:gd name="T47" fmla="*/ 1191 h 1531"/>
            <a:gd name="T48" fmla="*/ 38 w 1259"/>
            <a:gd name="T49" fmla="*/ 642 h 1531"/>
            <a:gd name="T50" fmla="*/ 39 w 1259"/>
            <a:gd name="T51" fmla="*/ 634 h 1531"/>
            <a:gd name="T52" fmla="*/ 0 w 1259"/>
            <a:gd name="T53" fmla="*/ 301 h 1531"/>
            <a:gd name="T54" fmla="*/ 117 w 1259"/>
            <a:gd name="T55" fmla="*/ 226 h 1531"/>
            <a:gd name="T56" fmla="*/ 69 w 1259"/>
            <a:gd name="T57" fmla="*/ 124 h 1531"/>
            <a:gd name="connsiteX0" fmla="*/ 548 w 10000"/>
            <a:gd name="connsiteY0" fmla="*/ 736 h 9926"/>
            <a:gd name="connsiteX1" fmla="*/ 1954 w 10000"/>
            <a:gd name="connsiteY1" fmla="*/ 17 h 9926"/>
            <a:gd name="connsiteX2" fmla="*/ 3956 w 10000"/>
            <a:gd name="connsiteY2" fmla="*/ 703 h 9926"/>
            <a:gd name="connsiteX3" fmla="*/ 5346 w 10000"/>
            <a:gd name="connsiteY3" fmla="*/ 1141 h 9926"/>
            <a:gd name="connsiteX4" fmla="*/ 6037 w 10000"/>
            <a:gd name="connsiteY4" fmla="*/ 2539 h 9926"/>
            <a:gd name="connsiteX5" fmla="*/ 8308 w 10000"/>
            <a:gd name="connsiteY5" fmla="*/ 4518 h 9926"/>
            <a:gd name="connsiteX6" fmla="*/ 10000 w 10000"/>
            <a:gd name="connsiteY6" fmla="*/ 4701 h 9926"/>
            <a:gd name="connsiteX7" fmla="*/ 9746 w 10000"/>
            <a:gd name="connsiteY7" fmla="*/ 5354 h 9926"/>
            <a:gd name="connsiteX8" fmla="*/ 9595 w 10000"/>
            <a:gd name="connsiteY8" fmla="*/ 5733 h 9926"/>
            <a:gd name="connsiteX9" fmla="*/ 8864 w 10000"/>
            <a:gd name="connsiteY9" fmla="*/ 5791 h 9926"/>
            <a:gd name="connsiteX10" fmla="*/ 8721 w 10000"/>
            <a:gd name="connsiteY10" fmla="*/ 7470 h 9926"/>
            <a:gd name="connsiteX11" fmla="*/ 7260 w 10000"/>
            <a:gd name="connsiteY11" fmla="*/ 7274 h 9926"/>
            <a:gd name="connsiteX12" fmla="*/ 7188 w 10000"/>
            <a:gd name="connsiteY12" fmla="*/ 7836 h 9926"/>
            <a:gd name="connsiteX13" fmla="*/ 7101 w 10000"/>
            <a:gd name="connsiteY13" fmla="*/ 8025 h 9926"/>
            <a:gd name="connsiteX14" fmla="*/ 5052 w 10000"/>
            <a:gd name="connsiteY14" fmla="*/ 8287 h 9926"/>
            <a:gd name="connsiteX15" fmla="*/ 5576 w 10000"/>
            <a:gd name="connsiteY15" fmla="*/ 9717 h 9926"/>
            <a:gd name="connsiteX16" fmla="*/ 4861 w 10000"/>
            <a:gd name="connsiteY16" fmla="*/ 9926 h 9926"/>
            <a:gd name="connsiteX17" fmla="*/ 4488 w 10000"/>
            <a:gd name="connsiteY17" fmla="*/ 9919 h 9926"/>
            <a:gd name="connsiteX18" fmla="*/ 3162 w 10000"/>
            <a:gd name="connsiteY18" fmla="*/ 8774 h 9926"/>
            <a:gd name="connsiteX19" fmla="*/ 2693 w 10000"/>
            <a:gd name="connsiteY19" fmla="*/ 8953 h 9926"/>
            <a:gd name="connsiteX20" fmla="*/ 2256 w 10000"/>
            <a:gd name="connsiteY20" fmla="*/ 9005 h 9926"/>
            <a:gd name="connsiteX21" fmla="*/ 1882 w 10000"/>
            <a:gd name="connsiteY21" fmla="*/ 8358 h 9926"/>
            <a:gd name="connsiteX22" fmla="*/ 1160 w 10000"/>
            <a:gd name="connsiteY22" fmla="*/ 8104 h 9926"/>
            <a:gd name="connsiteX23" fmla="*/ 691 w 10000"/>
            <a:gd name="connsiteY23" fmla="*/ 7705 h 9926"/>
            <a:gd name="connsiteX24" fmla="*/ 302 w 10000"/>
            <a:gd name="connsiteY24" fmla="*/ 4119 h 9926"/>
            <a:gd name="connsiteX25" fmla="*/ 310 w 10000"/>
            <a:gd name="connsiteY25" fmla="*/ 4067 h 9926"/>
            <a:gd name="connsiteX26" fmla="*/ 0 w 10000"/>
            <a:gd name="connsiteY26" fmla="*/ 1892 h 9926"/>
            <a:gd name="connsiteX27" fmla="*/ 929 w 10000"/>
            <a:gd name="connsiteY27" fmla="*/ 1402 h 9926"/>
            <a:gd name="connsiteX28" fmla="*/ 548 w 10000"/>
            <a:gd name="connsiteY28" fmla="*/ 736 h 9926"/>
            <a:gd name="connsiteX0" fmla="*/ 548 w 10000"/>
            <a:gd name="connsiteY0" fmla="*/ 741 h 10000"/>
            <a:gd name="connsiteX1" fmla="*/ 1954 w 10000"/>
            <a:gd name="connsiteY1" fmla="*/ 17 h 10000"/>
            <a:gd name="connsiteX2" fmla="*/ 3956 w 10000"/>
            <a:gd name="connsiteY2" fmla="*/ 708 h 10000"/>
            <a:gd name="connsiteX3" fmla="*/ 5346 w 10000"/>
            <a:gd name="connsiteY3" fmla="*/ 1150 h 10000"/>
            <a:gd name="connsiteX4" fmla="*/ 6037 w 10000"/>
            <a:gd name="connsiteY4" fmla="*/ 2558 h 10000"/>
            <a:gd name="connsiteX5" fmla="*/ 8308 w 10000"/>
            <a:gd name="connsiteY5" fmla="*/ 4552 h 10000"/>
            <a:gd name="connsiteX6" fmla="*/ 10000 w 10000"/>
            <a:gd name="connsiteY6" fmla="*/ 4736 h 10000"/>
            <a:gd name="connsiteX7" fmla="*/ 9746 w 10000"/>
            <a:gd name="connsiteY7" fmla="*/ 5394 h 10000"/>
            <a:gd name="connsiteX8" fmla="*/ 9595 w 10000"/>
            <a:gd name="connsiteY8" fmla="*/ 5776 h 10000"/>
            <a:gd name="connsiteX9" fmla="*/ 8864 w 10000"/>
            <a:gd name="connsiteY9" fmla="*/ 5834 h 10000"/>
            <a:gd name="connsiteX10" fmla="*/ 8721 w 10000"/>
            <a:gd name="connsiteY10" fmla="*/ 7526 h 10000"/>
            <a:gd name="connsiteX11" fmla="*/ 7260 w 10000"/>
            <a:gd name="connsiteY11" fmla="*/ 7328 h 10000"/>
            <a:gd name="connsiteX12" fmla="*/ 7188 w 10000"/>
            <a:gd name="connsiteY12" fmla="*/ 7894 h 10000"/>
            <a:gd name="connsiteX13" fmla="*/ 7101 w 10000"/>
            <a:gd name="connsiteY13" fmla="*/ 8085 h 10000"/>
            <a:gd name="connsiteX14" fmla="*/ 5052 w 10000"/>
            <a:gd name="connsiteY14" fmla="*/ 8349 h 10000"/>
            <a:gd name="connsiteX15" fmla="*/ 5576 w 10000"/>
            <a:gd name="connsiteY15" fmla="*/ 9789 h 10000"/>
            <a:gd name="connsiteX16" fmla="*/ 4861 w 10000"/>
            <a:gd name="connsiteY16" fmla="*/ 10000 h 10000"/>
            <a:gd name="connsiteX17" fmla="*/ 4488 w 10000"/>
            <a:gd name="connsiteY17" fmla="*/ 9993 h 10000"/>
            <a:gd name="connsiteX18" fmla="*/ 2693 w 10000"/>
            <a:gd name="connsiteY18" fmla="*/ 9020 h 10000"/>
            <a:gd name="connsiteX19" fmla="*/ 2256 w 10000"/>
            <a:gd name="connsiteY19" fmla="*/ 9072 h 10000"/>
            <a:gd name="connsiteX20" fmla="*/ 1882 w 10000"/>
            <a:gd name="connsiteY20" fmla="*/ 8420 h 10000"/>
            <a:gd name="connsiteX21" fmla="*/ 1160 w 10000"/>
            <a:gd name="connsiteY21" fmla="*/ 8164 h 10000"/>
            <a:gd name="connsiteX22" fmla="*/ 691 w 10000"/>
            <a:gd name="connsiteY22" fmla="*/ 7762 h 10000"/>
            <a:gd name="connsiteX23" fmla="*/ 302 w 10000"/>
            <a:gd name="connsiteY23" fmla="*/ 4150 h 10000"/>
            <a:gd name="connsiteX24" fmla="*/ 310 w 10000"/>
            <a:gd name="connsiteY24" fmla="*/ 4097 h 10000"/>
            <a:gd name="connsiteX25" fmla="*/ 0 w 10000"/>
            <a:gd name="connsiteY25" fmla="*/ 1906 h 10000"/>
            <a:gd name="connsiteX26" fmla="*/ 929 w 10000"/>
            <a:gd name="connsiteY26" fmla="*/ 1412 h 10000"/>
            <a:gd name="connsiteX27" fmla="*/ 548 w 10000"/>
            <a:gd name="connsiteY27" fmla="*/ 741 h 10000"/>
            <a:gd name="connsiteX0" fmla="*/ 548 w 10000"/>
            <a:gd name="connsiteY0" fmla="*/ 741 h 10000"/>
            <a:gd name="connsiteX1" fmla="*/ 1954 w 10000"/>
            <a:gd name="connsiteY1" fmla="*/ 17 h 10000"/>
            <a:gd name="connsiteX2" fmla="*/ 3956 w 10000"/>
            <a:gd name="connsiteY2" fmla="*/ 708 h 10000"/>
            <a:gd name="connsiteX3" fmla="*/ 5346 w 10000"/>
            <a:gd name="connsiteY3" fmla="*/ 1150 h 10000"/>
            <a:gd name="connsiteX4" fmla="*/ 6037 w 10000"/>
            <a:gd name="connsiteY4" fmla="*/ 2558 h 10000"/>
            <a:gd name="connsiteX5" fmla="*/ 8308 w 10000"/>
            <a:gd name="connsiteY5" fmla="*/ 4552 h 10000"/>
            <a:gd name="connsiteX6" fmla="*/ 10000 w 10000"/>
            <a:gd name="connsiteY6" fmla="*/ 4736 h 10000"/>
            <a:gd name="connsiteX7" fmla="*/ 9746 w 10000"/>
            <a:gd name="connsiteY7" fmla="*/ 5394 h 10000"/>
            <a:gd name="connsiteX8" fmla="*/ 9595 w 10000"/>
            <a:gd name="connsiteY8" fmla="*/ 5776 h 10000"/>
            <a:gd name="connsiteX9" fmla="*/ 8864 w 10000"/>
            <a:gd name="connsiteY9" fmla="*/ 5834 h 10000"/>
            <a:gd name="connsiteX10" fmla="*/ 8721 w 10000"/>
            <a:gd name="connsiteY10" fmla="*/ 7526 h 10000"/>
            <a:gd name="connsiteX11" fmla="*/ 7260 w 10000"/>
            <a:gd name="connsiteY11" fmla="*/ 7328 h 10000"/>
            <a:gd name="connsiteX12" fmla="*/ 7188 w 10000"/>
            <a:gd name="connsiteY12" fmla="*/ 7894 h 10000"/>
            <a:gd name="connsiteX13" fmla="*/ 7101 w 10000"/>
            <a:gd name="connsiteY13" fmla="*/ 8085 h 10000"/>
            <a:gd name="connsiteX14" fmla="*/ 5052 w 10000"/>
            <a:gd name="connsiteY14" fmla="*/ 8349 h 10000"/>
            <a:gd name="connsiteX15" fmla="*/ 5576 w 10000"/>
            <a:gd name="connsiteY15" fmla="*/ 9789 h 10000"/>
            <a:gd name="connsiteX16" fmla="*/ 4861 w 10000"/>
            <a:gd name="connsiteY16" fmla="*/ 10000 h 10000"/>
            <a:gd name="connsiteX17" fmla="*/ 4488 w 10000"/>
            <a:gd name="connsiteY17" fmla="*/ 9993 h 10000"/>
            <a:gd name="connsiteX18" fmla="*/ 2693 w 10000"/>
            <a:gd name="connsiteY18" fmla="*/ 9020 h 10000"/>
            <a:gd name="connsiteX19" fmla="*/ 1882 w 10000"/>
            <a:gd name="connsiteY19" fmla="*/ 8420 h 10000"/>
            <a:gd name="connsiteX20" fmla="*/ 1160 w 10000"/>
            <a:gd name="connsiteY20" fmla="*/ 8164 h 10000"/>
            <a:gd name="connsiteX21" fmla="*/ 691 w 10000"/>
            <a:gd name="connsiteY21" fmla="*/ 7762 h 10000"/>
            <a:gd name="connsiteX22" fmla="*/ 302 w 10000"/>
            <a:gd name="connsiteY22" fmla="*/ 4150 h 10000"/>
            <a:gd name="connsiteX23" fmla="*/ 310 w 10000"/>
            <a:gd name="connsiteY23" fmla="*/ 4097 h 10000"/>
            <a:gd name="connsiteX24" fmla="*/ 0 w 10000"/>
            <a:gd name="connsiteY24" fmla="*/ 1906 h 10000"/>
            <a:gd name="connsiteX25" fmla="*/ 929 w 10000"/>
            <a:gd name="connsiteY25" fmla="*/ 1412 h 10000"/>
            <a:gd name="connsiteX26" fmla="*/ 548 w 10000"/>
            <a:gd name="connsiteY26" fmla="*/ 741 h 10000"/>
            <a:gd name="connsiteX0" fmla="*/ 548 w 10000"/>
            <a:gd name="connsiteY0" fmla="*/ 741 h 10740"/>
            <a:gd name="connsiteX1" fmla="*/ 1954 w 10000"/>
            <a:gd name="connsiteY1" fmla="*/ 17 h 10740"/>
            <a:gd name="connsiteX2" fmla="*/ 3956 w 10000"/>
            <a:gd name="connsiteY2" fmla="*/ 708 h 10740"/>
            <a:gd name="connsiteX3" fmla="*/ 5346 w 10000"/>
            <a:gd name="connsiteY3" fmla="*/ 1150 h 10740"/>
            <a:gd name="connsiteX4" fmla="*/ 6037 w 10000"/>
            <a:gd name="connsiteY4" fmla="*/ 2558 h 10740"/>
            <a:gd name="connsiteX5" fmla="*/ 8308 w 10000"/>
            <a:gd name="connsiteY5" fmla="*/ 4552 h 10740"/>
            <a:gd name="connsiteX6" fmla="*/ 10000 w 10000"/>
            <a:gd name="connsiteY6" fmla="*/ 4736 h 10740"/>
            <a:gd name="connsiteX7" fmla="*/ 9746 w 10000"/>
            <a:gd name="connsiteY7" fmla="*/ 5394 h 10740"/>
            <a:gd name="connsiteX8" fmla="*/ 9595 w 10000"/>
            <a:gd name="connsiteY8" fmla="*/ 5776 h 10740"/>
            <a:gd name="connsiteX9" fmla="*/ 8864 w 10000"/>
            <a:gd name="connsiteY9" fmla="*/ 5834 h 10740"/>
            <a:gd name="connsiteX10" fmla="*/ 8721 w 10000"/>
            <a:gd name="connsiteY10" fmla="*/ 7526 h 10740"/>
            <a:gd name="connsiteX11" fmla="*/ 7260 w 10000"/>
            <a:gd name="connsiteY11" fmla="*/ 7328 h 10740"/>
            <a:gd name="connsiteX12" fmla="*/ 7188 w 10000"/>
            <a:gd name="connsiteY12" fmla="*/ 7894 h 10740"/>
            <a:gd name="connsiteX13" fmla="*/ 7101 w 10000"/>
            <a:gd name="connsiteY13" fmla="*/ 8085 h 10740"/>
            <a:gd name="connsiteX14" fmla="*/ 5052 w 10000"/>
            <a:gd name="connsiteY14" fmla="*/ 8349 h 10740"/>
            <a:gd name="connsiteX15" fmla="*/ 5576 w 10000"/>
            <a:gd name="connsiteY15" fmla="*/ 9789 h 10740"/>
            <a:gd name="connsiteX16" fmla="*/ 4861 w 10000"/>
            <a:gd name="connsiteY16" fmla="*/ 10000 h 10740"/>
            <a:gd name="connsiteX17" fmla="*/ 4488 w 10000"/>
            <a:gd name="connsiteY17" fmla="*/ 9993 h 10740"/>
            <a:gd name="connsiteX18" fmla="*/ 1983 w 10000"/>
            <a:gd name="connsiteY18" fmla="*/ 10725 h 10740"/>
            <a:gd name="connsiteX19" fmla="*/ 1882 w 10000"/>
            <a:gd name="connsiteY19" fmla="*/ 8420 h 10740"/>
            <a:gd name="connsiteX20" fmla="*/ 1160 w 10000"/>
            <a:gd name="connsiteY20" fmla="*/ 8164 h 10740"/>
            <a:gd name="connsiteX21" fmla="*/ 691 w 10000"/>
            <a:gd name="connsiteY21" fmla="*/ 7762 h 10740"/>
            <a:gd name="connsiteX22" fmla="*/ 302 w 10000"/>
            <a:gd name="connsiteY22" fmla="*/ 4150 h 10740"/>
            <a:gd name="connsiteX23" fmla="*/ 310 w 10000"/>
            <a:gd name="connsiteY23" fmla="*/ 4097 h 10740"/>
            <a:gd name="connsiteX24" fmla="*/ 0 w 10000"/>
            <a:gd name="connsiteY24" fmla="*/ 1906 h 10740"/>
            <a:gd name="connsiteX25" fmla="*/ 929 w 10000"/>
            <a:gd name="connsiteY25" fmla="*/ 1412 h 10740"/>
            <a:gd name="connsiteX26" fmla="*/ 548 w 10000"/>
            <a:gd name="connsiteY26" fmla="*/ 741 h 10740"/>
            <a:gd name="connsiteX0" fmla="*/ 548 w 10000"/>
            <a:gd name="connsiteY0" fmla="*/ 741 h 10740"/>
            <a:gd name="connsiteX1" fmla="*/ 1954 w 10000"/>
            <a:gd name="connsiteY1" fmla="*/ 17 h 10740"/>
            <a:gd name="connsiteX2" fmla="*/ 3956 w 10000"/>
            <a:gd name="connsiteY2" fmla="*/ 708 h 10740"/>
            <a:gd name="connsiteX3" fmla="*/ 5346 w 10000"/>
            <a:gd name="connsiteY3" fmla="*/ 1150 h 10740"/>
            <a:gd name="connsiteX4" fmla="*/ 6037 w 10000"/>
            <a:gd name="connsiteY4" fmla="*/ 2558 h 10740"/>
            <a:gd name="connsiteX5" fmla="*/ 8308 w 10000"/>
            <a:gd name="connsiteY5" fmla="*/ 4552 h 10740"/>
            <a:gd name="connsiteX6" fmla="*/ 10000 w 10000"/>
            <a:gd name="connsiteY6" fmla="*/ 4736 h 10740"/>
            <a:gd name="connsiteX7" fmla="*/ 9746 w 10000"/>
            <a:gd name="connsiteY7" fmla="*/ 5394 h 10740"/>
            <a:gd name="connsiteX8" fmla="*/ 9595 w 10000"/>
            <a:gd name="connsiteY8" fmla="*/ 5776 h 10740"/>
            <a:gd name="connsiteX9" fmla="*/ 8864 w 10000"/>
            <a:gd name="connsiteY9" fmla="*/ 5834 h 10740"/>
            <a:gd name="connsiteX10" fmla="*/ 8721 w 10000"/>
            <a:gd name="connsiteY10" fmla="*/ 7526 h 10740"/>
            <a:gd name="connsiteX11" fmla="*/ 7260 w 10000"/>
            <a:gd name="connsiteY11" fmla="*/ 7328 h 10740"/>
            <a:gd name="connsiteX12" fmla="*/ 7188 w 10000"/>
            <a:gd name="connsiteY12" fmla="*/ 7894 h 10740"/>
            <a:gd name="connsiteX13" fmla="*/ 7101 w 10000"/>
            <a:gd name="connsiteY13" fmla="*/ 8085 h 10740"/>
            <a:gd name="connsiteX14" fmla="*/ 5052 w 10000"/>
            <a:gd name="connsiteY14" fmla="*/ 8349 h 10740"/>
            <a:gd name="connsiteX15" fmla="*/ 5576 w 10000"/>
            <a:gd name="connsiteY15" fmla="*/ 9789 h 10740"/>
            <a:gd name="connsiteX16" fmla="*/ 4861 w 10000"/>
            <a:gd name="connsiteY16" fmla="*/ 10000 h 10740"/>
            <a:gd name="connsiteX17" fmla="*/ 4488 w 10000"/>
            <a:gd name="connsiteY17" fmla="*/ 9993 h 10740"/>
            <a:gd name="connsiteX18" fmla="*/ 1983 w 10000"/>
            <a:gd name="connsiteY18" fmla="*/ 10725 h 10740"/>
            <a:gd name="connsiteX19" fmla="*/ 1160 w 10000"/>
            <a:gd name="connsiteY19" fmla="*/ 8164 h 10740"/>
            <a:gd name="connsiteX20" fmla="*/ 691 w 10000"/>
            <a:gd name="connsiteY20" fmla="*/ 7762 h 10740"/>
            <a:gd name="connsiteX21" fmla="*/ 302 w 10000"/>
            <a:gd name="connsiteY21" fmla="*/ 4150 h 10740"/>
            <a:gd name="connsiteX22" fmla="*/ 310 w 10000"/>
            <a:gd name="connsiteY22" fmla="*/ 4097 h 10740"/>
            <a:gd name="connsiteX23" fmla="*/ 0 w 10000"/>
            <a:gd name="connsiteY23" fmla="*/ 1906 h 10740"/>
            <a:gd name="connsiteX24" fmla="*/ 929 w 10000"/>
            <a:gd name="connsiteY24" fmla="*/ 1412 h 10740"/>
            <a:gd name="connsiteX25" fmla="*/ 548 w 10000"/>
            <a:gd name="connsiteY25" fmla="*/ 741 h 10740"/>
            <a:gd name="connsiteX0" fmla="*/ 548 w 10000"/>
            <a:gd name="connsiteY0" fmla="*/ 741 h 10789"/>
            <a:gd name="connsiteX1" fmla="*/ 1954 w 10000"/>
            <a:gd name="connsiteY1" fmla="*/ 17 h 10789"/>
            <a:gd name="connsiteX2" fmla="*/ 3956 w 10000"/>
            <a:gd name="connsiteY2" fmla="*/ 708 h 10789"/>
            <a:gd name="connsiteX3" fmla="*/ 5346 w 10000"/>
            <a:gd name="connsiteY3" fmla="*/ 1150 h 10789"/>
            <a:gd name="connsiteX4" fmla="*/ 6037 w 10000"/>
            <a:gd name="connsiteY4" fmla="*/ 2558 h 10789"/>
            <a:gd name="connsiteX5" fmla="*/ 8308 w 10000"/>
            <a:gd name="connsiteY5" fmla="*/ 4552 h 10789"/>
            <a:gd name="connsiteX6" fmla="*/ 10000 w 10000"/>
            <a:gd name="connsiteY6" fmla="*/ 4736 h 10789"/>
            <a:gd name="connsiteX7" fmla="*/ 9746 w 10000"/>
            <a:gd name="connsiteY7" fmla="*/ 5394 h 10789"/>
            <a:gd name="connsiteX8" fmla="*/ 9595 w 10000"/>
            <a:gd name="connsiteY8" fmla="*/ 5776 h 10789"/>
            <a:gd name="connsiteX9" fmla="*/ 8864 w 10000"/>
            <a:gd name="connsiteY9" fmla="*/ 5834 h 10789"/>
            <a:gd name="connsiteX10" fmla="*/ 8721 w 10000"/>
            <a:gd name="connsiteY10" fmla="*/ 7526 h 10789"/>
            <a:gd name="connsiteX11" fmla="*/ 7260 w 10000"/>
            <a:gd name="connsiteY11" fmla="*/ 7328 h 10789"/>
            <a:gd name="connsiteX12" fmla="*/ 7188 w 10000"/>
            <a:gd name="connsiteY12" fmla="*/ 7894 h 10789"/>
            <a:gd name="connsiteX13" fmla="*/ 7101 w 10000"/>
            <a:gd name="connsiteY13" fmla="*/ 8085 h 10789"/>
            <a:gd name="connsiteX14" fmla="*/ 5052 w 10000"/>
            <a:gd name="connsiteY14" fmla="*/ 8349 h 10789"/>
            <a:gd name="connsiteX15" fmla="*/ 5576 w 10000"/>
            <a:gd name="connsiteY15" fmla="*/ 9789 h 10789"/>
            <a:gd name="connsiteX16" fmla="*/ 4861 w 10000"/>
            <a:gd name="connsiteY16" fmla="*/ 10000 h 10789"/>
            <a:gd name="connsiteX17" fmla="*/ 1983 w 10000"/>
            <a:gd name="connsiteY17" fmla="*/ 10725 h 10789"/>
            <a:gd name="connsiteX18" fmla="*/ 1160 w 10000"/>
            <a:gd name="connsiteY18" fmla="*/ 8164 h 10789"/>
            <a:gd name="connsiteX19" fmla="*/ 691 w 10000"/>
            <a:gd name="connsiteY19" fmla="*/ 7762 h 10789"/>
            <a:gd name="connsiteX20" fmla="*/ 302 w 10000"/>
            <a:gd name="connsiteY20" fmla="*/ 4150 h 10789"/>
            <a:gd name="connsiteX21" fmla="*/ 310 w 10000"/>
            <a:gd name="connsiteY21" fmla="*/ 4097 h 10789"/>
            <a:gd name="connsiteX22" fmla="*/ 0 w 10000"/>
            <a:gd name="connsiteY22" fmla="*/ 1906 h 10789"/>
            <a:gd name="connsiteX23" fmla="*/ 929 w 10000"/>
            <a:gd name="connsiteY23" fmla="*/ 1412 h 10789"/>
            <a:gd name="connsiteX24" fmla="*/ 548 w 10000"/>
            <a:gd name="connsiteY24" fmla="*/ 741 h 10789"/>
            <a:gd name="connsiteX0" fmla="*/ 548 w 10000"/>
            <a:gd name="connsiteY0" fmla="*/ 741 h 10725"/>
            <a:gd name="connsiteX1" fmla="*/ 1954 w 10000"/>
            <a:gd name="connsiteY1" fmla="*/ 17 h 10725"/>
            <a:gd name="connsiteX2" fmla="*/ 3956 w 10000"/>
            <a:gd name="connsiteY2" fmla="*/ 708 h 10725"/>
            <a:gd name="connsiteX3" fmla="*/ 5346 w 10000"/>
            <a:gd name="connsiteY3" fmla="*/ 1150 h 10725"/>
            <a:gd name="connsiteX4" fmla="*/ 6037 w 10000"/>
            <a:gd name="connsiteY4" fmla="*/ 2558 h 10725"/>
            <a:gd name="connsiteX5" fmla="*/ 8308 w 10000"/>
            <a:gd name="connsiteY5" fmla="*/ 4552 h 10725"/>
            <a:gd name="connsiteX6" fmla="*/ 10000 w 10000"/>
            <a:gd name="connsiteY6" fmla="*/ 4736 h 10725"/>
            <a:gd name="connsiteX7" fmla="*/ 9746 w 10000"/>
            <a:gd name="connsiteY7" fmla="*/ 5394 h 10725"/>
            <a:gd name="connsiteX8" fmla="*/ 9595 w 10000"/>
            <a:gd name="connsiteY8" fmla="*/ 5776 h 10725"/>
            <a:gd name="connsiteX9" fmla="*/ 8864 w 10000"/>
            <a:gd name="connsiteY9" fmla="*/ 5834 h 10725"/>
            <a:gd name="connsiteX10" fmla="*/ 8721 w 10000"/>
            <a:gd name="connsiteY10" fmla="*/ 7526 h 10725"/>
            <a:gd name="connsiteX11" fmla="*/ 7260 w 10000"/>
            <a:gd name="connsiteY11" fmla="*/ 7328 h 10725"/>
            <a:gd name="connsiteX12" fmla="*/ 7188 w 10000"/>
            <a:gd name="connsiteY12" fmla="*/ 7894 h 10725"/>
            <a:gd name="connsiteX13" fmla="*/ 7101 w 10000"/>
            <a:gd name="connsiteY13" fmla="*/ 8085 h 10725"/>
            <a:gd name="connsiteX14" fmla="*/ 5052 w 10000"/>
            <a:gd name="connsiteY14" fmla="*/ 8349 h 10725"/>
            <a:gd name="connsiteX15" fmla="*/ 5576 w 10000"/>
            <a:gd name="connsiteY15" fmla="*/ 9789 h 10725"/>
            <a:gd name="connsiteX16" fmla="*/ 1983 w 10000"/>
            <a:gd name="connsiteY16" fmla="*/ 10725 h 10725"/>
            <a:gd name="connsiteX17" fmla="*/ 1160 w 10000"/>
            <a:gd name="connsiteY17" fmla="*/ 8164 h 10725"/>
            <a:gd name="connsiteX18" fmla="*/ 691 w 10000"/>
            <a:gd name="connsiteY18" fmla="*/ 7762 h 10725"/>
            <a:gd name="connsiteX19" fmla="*/ 302 w 10000"/>
            <a:gd name="connsiteY19" fmla="*/ 4150 h 10725"/>
            <a:gd name="connsiteX20" fmla="*/ 310 w 10000"/>
            <a:gd name="connsiteY20" fmla="*/ 4097 h 10725"/>
            <a:gd name="connsiteX21" fmla="*/ 0 w 10000"/>
            <a:gd name="connsiteY21" fmla="*/ 1906 h 10725"/>
            <a:gd name="connsiteX22" fmla="*/ 929 w 10000"/>
            <a:gd name="connsiteY22" fmla="*/ 1412 h 10725"/>
            <a:gd name="connsiteX23" fmla="*/ 548 w 10000"/>
            <a:gd name="connsiteY23" fmla="*/ 741 h 10725"/>
            <a:gd name="connsiteX0" fmla="*/ 548 w 10000"/>
            <a:gd name="connsiteY0" fmla="*/ 741 h 10725"/>
            <a:gd name="connsiteX1" fmla="*/ 1954 w 10000"/>
            <a:gd name="connsiteY1" fmla="*/ 17 h 10725"/>
            <a:gd name="connsiteX2" fmla="*/ 3956 w 10000"/>
            <a:gd name="connsiteY2" fmla="*/ 708 h 10725"/>
            <a:gd name="connsiteX3" fmla="*/ 5346 w 10000"/>
            <a:gd name="connsiteY3" fmla="*/ 1150 h 10725"/>
            <a:gd name="connsiteX4" fmla="*/ 6037 w 10000"/>
            <a:gd name="connsiteY4" fmla="*/ 2558 h 10725"/>
            <a:gd name="connsiteX5" fmla="*/ 8308 w 10000"/>
            <a:gd name="connsiteY5" fmla="*/ 4552 h 10725"/>
            <a:gd name="connsiteX6" fmla="*/ 10000 w 10000"/>
            <a:gd name="connsiteY6" fmla="*/ 4736 h 10725"/>
            <a:gd name="connsiteX7" fmla="*/ 9746 w 10000"/>
            <a:gd name="connsiteY7" fmla="*/ 5394 h 10725"/>
            <a:gd name="connsiteX8" fmla="*/ 9595 w 10000"/>
            <a:gd name="connsiteY8" fmla="*/ 5776 h 10725"/>
            <a:gd name="connsiteX9" fmla="*/ 8864 w 10000"/>
            <a:gd name="connsiteY9" fmla="*/ 5834 h 10725"/>
            <a:gd name="connsiteX10" fmla="*/ 8721 w 10000"/>
            <a:gd name="connsiteY10" fmla="*/ 7526 h 10725"/>
            <a:gd name="connsiteX11" fmla="*/ 7260 w 10000"/>
            <a:gd name="connsiteY11" fmla="*/ 7328 h 10725"/>
            <a:gd name="connsiteX12" fmla="*/ 7188 w 10000"/>
            <a:gd name="connsiteY12" fmla="*/ 7894 h 10725"/>
            <a:gd name="connsiteX13" fmla="*/ 7101 w 10000"/>
            <a:gd name="connsiteY13" fmla="*/ 8085 h 10725"/>
            <a:gd name="connsiteX14" fmla="*/ 5052 w 10000"/>
            <a:gd name="connsiteY14" fmla="*/ 8349 h 10725"/>
            <a:gd name="connsiteX15" fmla="*/ 6002 w 10000"/>
            <a:gd name="connsiteY15" fmla="*/ 10244 h 10725"/>
            <a:gd name="connsiteX16" fmla="*/ 1983 w 10000"/>
            <a:gd name="connsiteY16" fmla="*/ 10725 h 10725"/>
            <a:gd name="connsiteX17" fmla="*/ 1160 w 10000"/>
            <a:gd name="connsiteY17" fmla="*/ 8164 h 10725"/>
            <a:gd name="connsiteX18" fmla="*/ 691 w 10000"/>
            <a:gd name="connsiteY18" fmla="*/ 7762 h 10725"/>
            <a:gd name="connsiteX19" fmla="*/ 302 w 10000"/>
            <a:gd name="connsiteY19" fmla="*/ 4150 h 10725"/>
            <a:gd name="connsiteX20" fmla="*/ 310 w 10000"/>
            <a:gd name="connsiteY20" fmla="*/ 4097 h 10725"/>
            <a:gd name="connsiteX21" fmla="*/ 0 w 10000"/>
            <a:gd name="connsiteY21" fmla="*/ 1906 h 10725"/>
            <a:gd name="connsiteX22" fmla="*/ 929 w 10000"/>
            <a:gd name="connsiteY22" fmla="*/ 1412 h 10725"/>
            <a:gd name="connsiteX23" fmla="*/ 548 w 10000"/>
            <a:gd name="connsiteY23" fmla="*/ 741 h 10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0725">
              <a:moveTo>
                <a:pt x="548" y="741"/>
              </a:moveTo>
              <a:cubicBezTo>
                <a:pt x="786" y="209"/>
                <a:pt x="1263" y="-75"/>
                <a:pt x="1954" y="17"/>
              </a:cubicBezTo>
              <a:cubicBezTo>
                <a:pt x="2407" y="583"/>
                <a:pt x="3161" y="827"/>
                <a:pt x="3956" y="708"/>
              </a:cubicBezTo>
              <a:cubicBezTo>
                <a:pt x="4424" y="846"/>
                <a:pt x="4901" y="958"/>
                <a:pt x="5346" y="1150"/>
              </a:cubicBezTo>
              <a:cubicBezTo>
                <a:pt x="5687" y="1571"/>
                <a:pt x="5822" y="2077"/>
                <a:pt x="6037" y="2558"/>
              </a:cubicBezTo>
              <a:cubicBezTo>
                <a:pt x="6227" y="3591"/>
                <a:pt x="7419" y="3985"/>
                <a:pt x="8308" y="4552"/>
              </a:cubicBezTo>
              <a:lnTo>
                <a:pt x="10000" y="4736"/>
              </a:lnTo>
              <a:cubicBezTo>
                <a:pt x="9913" y="4953"/>
                <a:pt x="9833" y="5176"/>
                <a:pt x="9746" y="5394"/>
              </a:cubicBezTo>
              <a:cubicBezTo>
                <a:pt x="9706" y="5493"/>
                <a:pt x="9635" y="5677"/>
                <a:pt x="9595" y="5776"/>
              </a:cubicBezTo>
              <a:lnTo>
                <a:pt x="8864" y="5834"/>
              </a:lnTo>
              <a:cubicBezTo>
                <a:pt x="8832" y="6400"/>
                <a:pt x="8777" y="6960"/>
                <a:pt x="8721" y="7526"/>
              </a:cubicBezTo>
              <a:lnTo>
                <a:pt x="7260" y="7328"/>
              </a:lnTo>
              <a:cubicBezTo>
                <a:pt x="7244" y="7473"/>
                <a:pt x="7204" y="7749"/>
                <a:pt x="7188" y="7894"/>
              </a:cubicBezTo>
              <a:cubicBezTo>
                <a:pt x="7164" y="7941"/>
                <a:pt x="7125" y="8039"/>
                <a:pt x="7101" y="8085"/>
              </a:cubicBezTo>
              <a:cubicBezTo>
                <a:pt x="6394" y="7993"/>
                <a:pt x="5671" y="8032"/>
                <a:pt x="5052" y="8349"/>
              </a:cubicBezTo>
              <a:cubicBezTo>
                <a:pt x="5298" y="8809"/>
                <a:pt x="5891" y="9751"/>
                <a:pt x="6002" y="10244"/>
              </a:cubicBezTo>
              <a:lnTo>
                <a:pt x="1983" y="10725"/>
              </a:lnTo>
              <a:cubicBezTo>
                <a:pt x="1428" y="10420"/>
                <a:pt x="1375" y="8658"/>
                <a:pt x="1160" y="8164"/>
              </a:cubicBezTo>
              <a:cubicBezTo>
                <a:pt x="1001" y="8025"/>
                <a:pt x="842" y="7894"/>
                <a:pt x="691" y="7762"/>
              </a:cubicBezTo>
              <a:cubicBezTo>
                <a:pt x="866" y="6532"/>
                <a:pt x="262" y="5368"/>
                <a:pt x="302" y="4150"/>
              </a:cubicBezTo>
              <a:cubicBezTo>
                <a:pt x="305" y="4133"/>
                <a:pt x="307" y="4114"/>
                <a:pt x="310" y="4097"/>
              </a:cubicBezTo>
              <a:cubicBezTo>
                <a:pt x="580" y="3347"/>
                <a:pt x="381" y="2597"/>
                <a:pt x="0" y="1906"/>
              </a:cubicBezTo>
              <a:lnTo>
                <a:pt x="929" y="1412"/>
              </a:lnTo>
              <a:cubicBezTo>
                <a:pt x="794" y="1189"/>
                <a:pt x="675" y="965"/>
                <a:pt x="548" y="741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41250</xdr:colOff>
      <xdr:row>32</xdr:row>
      <xdr:rowOff>50902</xdr:rowOff>
    </xdr:from>
    <xdr:to>
      <xdr:col>17</xdr:col>
      <xdr:colOff>104753</xdr:colOff>
      <xdr:row>36</xdr:row>
      <xdr:rowOff>19889</xdr:rowOff>
    </xdr:to>
    <xdr:sp macro="" textlink="">
      <xdr:nvSpPr>
        <xdr:cNvPr id="626" name="bolesławiecki"/>
        <xdr:cNvSpPr>
          <a:spLocks/>
        </xdr:cNvSpPr>
      </xdr:nvSpPr>
      <xdr:spPr bwMode="auto">
        <a:xfrm>
          <a:off x="1641450" y="3708502"/>
          <a:ext cx="406403" cy="426187"/>
        </a:xfrm>
        <a:custGeom>
          <a:avLst/>
          <a:gdLst>
            <a:gd name="T0" fmla="*/ 442 w 1486"/>
            <a:gd name="T1" fmla="*/ 0 h 1483"/>
            <a:gd name="T2" fmla="*/ 719 w 1486"/>
            <a:gd name="T3" fmla="*/ 54 h 1483"/>
            <a:gd name="T4" fmla="*/ 865 w 1486"/>
            <a:gd name="T5" fmla="*/ 202 h 1483"/>
            <a:gd name="T6" fmla="*/ 866 w 1486"/>
            <a:gd name="T7" fmla="*/ 319 h 1483"/>
            <a:gd name="T8" fmla="*/ 1155 w 1486"/>
            <a:gd name="T9" fmla="*/ 84 h 1483"/>
            <a:gd name="T10" fmla="*/ 1458 w 1486"/>
            <a:gd name="T11" fmla="*/ 256 h 1483"/>
            <a:gd name="T12" fmla="*/ 1408 w 1486"/>
            <a:gd name="T13" fmla="*/ 446 h 1483"/>
            <a:gd name="T14" fmla="*/ 1486 w 1486"/>
            <a:gd name="T15" fmla="*/ 548 h 1483"/>
            <a:gd name="T16" fmla="*/ 1285 w 1486"/>
            <a:gd name="T17" fmla="*/ 787 h 1483"/>
            <a:gd name="T18" fmla="*/ 1197 w 1486"/>
            <a:gd name="T19" fmla="*/ 1046 h 1483"/>
            <a:gd name="T20" fmla="*/ 1220 w 1486"/>
            <a:gd name="T21" fmla="*/ 1311 h 1483"/>
            <a:gd name="T22" fmla="*/ 1058 w 1486"/>
            <a:gd name="T23" fmla="*/ 1361 h 1483"/>
            <a:gd name="T24" fmla="*/ 781 w 1486"/>
            <a:gd name="T25" fmla="*/ 1223 h 1483"/>
            <a:gd name="T26" fmla="*/ 609 w 1486"/>
            <a:gd name="T27" fmla="*/ 1302 h 1483"/>
            <a:gd name="T28" fmla="*/ 543 w 1486"/>
            <a:gd name="T29" fmla="*/ 1483 h 1483"/>
            <a:gd name="T30" fmla="*/ 305 w 1486"/>
            <a:gd name="T31" fmla="*/ 1226 h 1483"/>
            <a:gd name="T32" fmla="*/ 0 w 1486"/>
            <a:gd name="T33" fmla="*/ 1210 h 1483"/>
            <a:gd name="T34" fmla="*/ 11 w 1486"/>
            <a:gd name="T35" fmla="*/ 1073 h 1483"/>
            <a:gd name="T36" fmla="*/ 41 w 1486"/>
            <a:gd name="T37" fmla="*/ 1044 h 1483"/>
            <a:gd name="T38" fmla="*/ 131 w 1486"/>
            <a:gd name="T39" fmla="*/ 961 h 1483"/>
            <a:gd name="T40" fmla="*/ 278 w 1486"/>
            <a:gd name="T41" fmla="*/ 1008 h 1483"/>
            <a:gd name="T42" fmla="*/ 215 w 1486"/>
            <a:gd name="T43" fmla="*/ 874 h 1483"/>
            <a:gd name="T44" fmla="*/ 173 w 1486"/>
            <a:gd name="T45" fmla="*/ 760 h 1483"/>
            <a:gd name="T46" fmla="*/ 151 w 1486"/>
            <a:gd name="T47" fmla="*/ 449 h 1483"/>
            <a:gd name="T48" fmla="*/ 224 w 1486"/>
            <a:gd name="T49" fmla="*/ 387 h 1483"/>
            <a:gd name="T50" fmla="*/ 293 w 1486"/>
            <a:gd name="T51" fmla="*/ 434 h 1483"/>
            <a:gd name="T52" fmla="*/ 358 w 1486"/>
            <a:gd name="T53" fmla="*/ 263 h 1483"/>
            <a:gd name="T54" fmla="*/ 341 w 1486"/>
            <a:gd name="T55" fmla="*/ 194 h 1483"/>
            <a:gd name="T56" fmla="*/ 422 w 1486"/>
            <a:gd name="T57" fmla="*/ 188 h 1483"/>
            <a:gd name="T58" fmla="*/ 442 w 1486"/>
            <a:gd name="T59" fmla="*/ 0 h 1483"/>
            <a:gd name="connsiteX0" fmla="*/ 2974 w 10000"/>
            <a:gd name="connsiteY0" fmla="*/ 0 h 10000"/>
            <a:gd name="connsiteX1" fmla="*/ 4838 w 10000"/>
            <a:gd name="connsiteY1" fmla="*/ 364 h 10000"/>
            <a:gd name="connsiteX2" fmla="*/ 5821 w 10000"/>
            <a:gd name="connsiteY2" fmla="*/ 1362 h 10000"/>
            <a:gd name="connsiteX3" fmla="*/ 5828 w 10000"/>
            <a:gd name="connsiteY3" fmla="*/ 2151 h 10000"/>
            <a:gd name="connsiteX4" fmla="*/ 7773 w 10000"/>
            <a:gd name="connsiteY4" fmla="*/ 566 h 10000"/>
            <a:gd name="connsiteX5" fmla="*/ 9812 w 10000"/>
            <a:gd name="connsiteY5" fmla="*/ 1726 h 10000"/>
            <a:gd name="connsiteX6" fmla="*/ 9475 w 10000"/>
            <a:gd name="connsiteY6" fmla="*/ 3007 h 10000"/>
            <a:gd name="connsiteX7" fmla="*/ 10000 w 10000"/>
            <a:gd name="connsiteY7" fmla="*/ 3695 h 10000"/>
            <a:gd name="connsiteX8" fmla="*/ 8647 w 10000"/>
            <a:gd name="connsiteY8" fmla="*/ 5307 h 10000"/>
            <a:gd name="connsiteX9" fmla="*/ 9215 w 10000"/>
            <a:gd name="connsiteY9" fmla="*/ 7053 h 10000"/>
            <a:gd name="connsiteX10" fmla="*/ 8210 w 10000"/>
            <a:gd name="connsiteY10" fmla="*/ 8840 h 10000"/>
            <a:gd name="connsiteX11" fmla="*/ 7120 w 10000"/>
            <a:gd name="connsiteY11" fmla="*/ 9177 h 10000"/>
            <a:gd name="connsiteX12" fmla="*/ 5256 w 10000"/>
            <a:gd name="connsiteY12" fmla="*/ 8247 h 10000"/>
            <a:gd name="connsiteX13" fmla="*/ 4098 w 10000"/>
            <a:gd name="connsiteY13" fmla="*/ 8780 h 10000"/>
            <a:gd name="connsiteX14" fmla="*/ 3654 w 10000"/>
            <a:gd name="connsiteY14" fmla="*/ 10000 h 10000"/>
            <a:gd name="connsiteX15" fmla="*/ 2052 w 10000"/>
            <a:gd name="connsiteY15" fmla="*/ 8267 h 10000"/>
            <a:gd name="connsiteX16" fmla="*/ 0 w 10000"/>
            <a:gd name="connsiteY16" fmla="*/ 8159 h 10000"/>
            <a:gd name="connsiteX17" fmla="*/ 74 w 10000"/>
            <a:gd name="connsiteY17" fmla="*/ 7235 h 10000"/>
            <a:gd name="connsiteX18" fmla="*/ 276 w 10000"/>
            <a:gd name="connsiteY18" fmla="*/ 7040 h 10000"/>
            <a:gd name="connsiteX19" fmla="*/ 882 w 10000"/>
            <a:gd name="connsiteY19" fmla="*/ 6480 h 10000"/>
            <a:gd name="connsiteX20" fmla="*/ 1871 w 10000"/>
            <a:gd name="connsiteY20" fmla="*/ 6797 h 10000"/>
            <a:gd name="connsiteX21" fmla="*/ 1447 w 10000"/>
            <a:gd name="connsiteY21" fmla="*/ 5893 h 10000"/>
            <a:gd name="connsiteX22" fmla="*/ 1164 w 10000"/>
            <a:gd name="connsiteY22" fmla="*/ 5125 h 10000"/>
            <a:gd name="connsiteX23" fmla="*/ 1016 w 10000"/>
            <a:gd name="connsiteY23" fmla="*/ 3028 h 10000"/>
            <a:gd name="connsiteX24" fmla="*/ 1507 w 10000"/>
            <a:gd name="connsiteY24" fmla="*/ 2610 h 10000"/>
            <a:gd name="connsiteX25" fmla="*/ 1972 w 10000"/>
            <a:gd name="connsiteY25" fmla="*/ 2927 h 10000"/>
            <a:gd name="connsiteX26" fmla="*/ 2409 w 10000"/>
            <a:gd name="connsiteY26" fmla="*/ 1773 h 10000"/>
            <a:gd name="connsiteX27" fmla="*/ 2295 w 10000"/>
            <a:gd name="connsiteY27" fmla="*/ 1308 h 10000"/>
            <a:gd name="connsiteX28" fmla="*/ 2840 w 10000"/>
            <a:gd name="connsiteY28" fmla="*/ 1268 h 10000"/>
            <a:gd name="connsiteX29" fmla="*/ 2974 w 10000"/>
            <a:gd name="connsiteY2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2974" y="0"/>
              </a:moveTo>
              <a:cubicBezTo>
                <a:pt x="3594" y="121"/>
                <a:pt x="4226" y="196"/>
                <a:pt x="4838" y="364"/>
              </a:cubicBezTo>
              <a:cubicBezTo>
                <a:pt x="5215" y="634"/>
                <a:pt x="5511" y="1018"/>
                <a:pt x="5821" y="1362"/>
              </a:cubicBezTo>
              <a:cubicBezTo>
                <a:pt x="5821" y="1564"/>
                <a:pt x="5828" y="1955"/>
                <a:pt x="5828" y="2151"/>
              </a:cubicBezTo>
              <a:cubicBezTo>
                <a:pt x="6696" y="1922"/>
                <a:pt x="7140" y="1119"/>
                <a:pt x="7773" y="566"/>
              </a:cubicBezTo>
              <a:cubicBezTo>
                <a:pt x="8540" y="688"/>
                <a:pt x="9549" y="870"/>
                <a:pt x="9812" y="1726"/>
              </a:cubicBezTo>
              <a:cubicBezTo>
                <a:pt x="9717" y="2158"/>
                <a:pt x="9563" y="2576"/>
                <a:pt x="9475" y="3007"/>
              </a:cubicBezTo>
              <a:cubicBezTo>
                <a:pt x="9623" y="3257"/>
                <a:pt x="9798" y="3486"/>
                <a:pt x="10000" y="3695"/>
              </a:cubicBezTo>
              <a:cubicBezTo>
                <a:pt x="9569" y="4248"/>
                <a:pt x="9118" y="4788"/>
                <a:pt x="8647" y="5307"/>
              </a:cubicBezTo>
              <a:cubicBezTo>
                <a:pt x="8735" y="5968"/>
                <a:pt x="9706" y="6588"/>
                <a:pt x="9215" y="7053"/>
              </a:cubicBezTo>
              <a:cubicBezTo>
                <a:pt x="9276" y="7647"/>
                <a:pt x="8170" y="8240"/>
                <a:pt x="8210" y="8840"/>
              </a:cubicBezTo>
              <a:cubicBezTo>
                <a:pt x="7847" y="8962"/>
                <a:pt x="7483" y="9069"/>
                <a:pt x="7120" y="9177"/>
              </a:cubicBezTo>
              <a:cubicBezTo>
                <a:pt x="6615" y="8678"/>
                <a:pt x="5888" y="8530"/>
                <a:pt x="5256" y="8247"/>
              </a:cubicBezTo>
              <a:lnTo>
                <a:pt x="4098" y="8780"/>
              </a:lnTo>
              <a:cubicBezTo>
                <a:pt x="3970" y="9191"/>
                <a:pt x="3836" y="9602"/>
                <a:pt x="3654" y="10000"/>
              </a:cubicBezTo>
              <a:cubicBezTo>
                <a:pt x="3082" y="9461"/>
                <a:pt x="2571" y="8860"/>
                <a:pt x="2052" y="8267"/>
              </a:cubicBezTo>
              <a:cubicBezTo>
                <a:pt x="1366" y="8361"/>
                <a:pt x="680" y="8287"/>
                <a:pt x="0" y="8159"/>
              </a:cubicBezTo>
              <a:cubicBezTo>
                <a:pt x="34" y="7849"/>
                <a:pt x="54" y="7539"/>
                <a:pt x="74" y="7235"/>
              </a:cubicBezTo>
              <a:cubicBezTo>
                <a:pt x="128" y="7188"/>
                <a:pt x="229" y="7087"/>
                <a:pt x="276" y="7040"/>
              </a:cubicBezTo>
              <a:cubicBezTo>
                <a:pt x="478" y="6851"/>
                <a:pt x="680" y="6669"/>
                <a:pt x="882" y="6480"/>
              </a:cubicBezTo>
              <a:cubicBezTo>
                <a:pt x="1211" y="6581"/>
                <a:pt x="1541" y="6689"/>
                <a:pt x="1871" y="6797"/>
              </a:cubicBezTo>
              <a:cubicBezTo>
                <a:pt x="1723" y="6494"/>
                <a:pt x="1581" y="6197"/>
                <a:pt x="1447" y="5893"/>
              </a:cubicBezTo>
              <a:cubicBezTo>
                <a:pt x="1346" y="5637"/>
                <a:pt x="1258" y="5374"/>
                <a:pt x="1164" y="5125"/>
              </a:cubicBezTo>
              <a:cubicBezTo>
                <a:pt x="760" y="4498"/>
                <a:pt x="969" y="3722"/>
                <a:pt x="1016" y="3028"/>
              </a:cubicBezTo>
              <a:cubicBezTo>
                <a:pt x="1184" y="2886"/>
                <a:pt x="1346" y="2751"/>
                <a:pt x="1507" y="2610"/>
              </a:cubicBezTo>
              <a:lnTo>
                <a:pt x="1972" y="2927"/>
              </a:lnTo>
              <a:cubicBezTo>
                <a:pt x="2113" y="2542"/>
                <a:pt x="2261" y="2158"/>
                <a:pt x="2409" y="1773"/>
              </a:cubicBezTo>
              <a:cubicBezTo>
                <a:pt x="2382" y="1659"/>
                <a:pt x="2322" y="1423"/>
                <a:pt x="2295" y="1308"/>
              </a:cubicBezTo>
              <a:cubicBezTo>
                <a:pt x="2429" y="1301"/>
                <a:pt x="2699" y="1281"/>
                <a:pt x="2840" y="1268"/>
              </a:cubicBezTo>
              <a:cubicBezTo>
                <a:pt x="2880" y="843"/>
                <a:pt x="2927" y="425"/>
                <a:pt x="2974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15237</xdr:colOff>
      <xdr:row>32</xdr:row>
      <xdr:rowOff>104176</xdr:rowOff>
    </xdr:from>
    <xdr:to>
      <xdr:col>23</xdr:col>
      <xdr:colOff>39704</xdr:colOff>
      <xdr:row>35</xdr:row>
      <xdr:rowOff>58085</xdr:rowOff>
    </xdr:to>
    <xdr:sp macro="" textlink="">
      <xdr:nvSpPr>
        <xdr:cNvPr id="629" name="wołowski"/>
        <xdr:cNvSpPr>
          <a:spLocks/>
        </xdr:cNvSpPr>
      </xdr:nvSpPr>
      <xdr:spPr bwMode="auto">
        <a:xfrm>
          <a:off x="2415537" y="3761776"/>
          <a:ext cx="253067" cy="296809"/>
        </a:xfrm>
        <a:custGeom>
          <a:avLst/>
          <a:gdLst>
            <a:gd name="T0" fmla="*/ 107 w 908"/>
            <a:gd name="T1" fmla="*/ 12 h 1036"/>
            <a:gd name="T2" fmla="*/ 469 w 908"/>
            <a:gd name="T3" fmla="*/ 0 h 1036"/>
            <a:gd name="T4" fmla="*/ 700 w 908"/>
            <a:gd name="T5" fmla="*/ 64 h 1036"/>
            <a:gd name="T6" fmla="*/ 808 w 908"/>
            <a:gd name="T7" fmla="*/ 78 h 1036"/>
            <a:gd name="T8" fmla="*/ 876 w 908"/>
            <a:gd name="T9" fmla="*/ 389 h 1036"/>
            <a:gd name="T10" fmla="*/ 875 w 908"/>
            <a:gd name="T11" fmla="*/ 397 h 1036"/>
            <a:gd name="T12" fmla="*/ 896 w 908"/>
            <a:gd name="T13" fmla="*/ 904 h 1036"/>
            <a:gd name="T14" fmla="*/ 274 w 908"/>
            <a:gd name="T15" fmla="*/ 960 h 1036"/>
            <a:gd name="T16" fmla="*/ 234 w 908"/>
            <a:gd name="T17" fmla="*/ 988 h 1036"/>
            <a:gd name="T18" fmla="*/ 179 w 908"/>
            <a:gd name="T19" fmla="*/ 1028 h 1036"/>
            <a:gd name="T20" fmla="*/ 142 w 908"/>
            <a:gd name="T21" fmla="*/ 1036 h 1036"/>
            <a:gd name="T22" fmla="*/ 21 w 908"/>
            <a:gd name="T23" fmla="*/ 828 h 1036"/>
            <a:gd name="T24" fmla="*/ 3 w 908"/>
            <a:gd name="T25" fmla="*/ 807 h 1036"/>
            <a:gd name="T26" fmla="*/ 0 w 908"/>
            <a:gd name="T27" fmla="*/ 706 h 1036"/>
            <a:gd name="T28" fmla="*/ 90 w 908"/>
            <a:gd name="T29" fmla="*/ 615 h 1036"/>
            <a:gd name="T30" fmla="*/ 83 w 908"/>
            <a:gd name="T31" fmla="*/ 388 h 1036"/>
            <a:gd name="T32" fmla="*/ 45 w 908"/>
            <a:gd name="T33" fmla="*/ 322 h 1036"/>
            <a:gd name="T34" fmla="*/ 90 w 908"/>
            <a:gd name="T35" fmla="*/ 48 h 1036"/>
            <a:gd name="T36" fmla="*/ 107 w 908"/>
            <a:gd name="T37" fmla="*/ 12 h 10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908" h="1036">
              <a:moveTo>
                <a:pt x="107" y="12"/>
              </a:moveTo>
              <a:cubicBezTo>
                <a:pt x="228" y="16"/>
                <a:pt x="349" y="8"/>
                <a:pt x="469" y="0"/>
              </a:cubicBezTo>
              <a:cubicBezTo>
                <a:pt x="539" y="42"/>
                <a:pt x="618" y="60"/>
                <a:pt x="700" y="64"/>
              </a:cubicBezTo>
              <a:cubicBezTo>
                <a:pt x="736" y="69"/>
                <a:pt x="772" y="74"/>
                <a:pt x="808" y="78"/>
              </a:cubicBezTo>
              <a:cubicBezTo>
                <a:pt x="842" y="179"/>
                <a:pt x="872" y="282"/>
                <a:pt x="876" y="389"/>
              </a:cubicBezTo>
              <a:lnTo>
                <a:pt x="875" y="397"/>
              </a:lnTo>
              <a:cubicBezTo>
                <a:pt x="787" y="565"/>
                <a:pt x="908" y="730"/>
                <a:pt x="896" y="904"/>
              </a:cubicBezTo>
              <a:cubicBezTo>
                <a:pt x="690" y="937"/>
                <a:pt x="482" y="954"/>
                <a:pt x="274" y="960"/>
              </a:cubicBezTo>
              <a:cubicBezTo>
                <a:pt x="264" y="968"/>
                <a:pt x="245" y="982"/>
                <a:pt x="234" y="988"/>
              </a:cubicBezTo>
              <a:lnTo>
                <a:pt x="179" y="1028"/>
              </a:lnTo>
              <a:cubicBezTo>
                <a:pt x="170" y="1030"/>
                <a:pt x="151" y="1034"/>
                <a:pt x="142" y="1036"/>
              </a:cubicBezTo>
              <a:cubicBezTo>
                <a:pt x="111" y="962"/>
                <a:pt x="78" y="886"/>
                <a:pt x="21" y="828"/>
              </a:cubicBezTo>
              <a:lnTo>
                <a:pt x="3" y="807"/>
              </a:lnTo>
              <a:cubicBezTo>
                <a:pt x="2" y="782"/>
                <a:pt x="0" y="732"/>
                <a:pt x="0" y="706"/>
              </a:cubicBezTo>
              <a:cubicBezTo>
                <a:pt x="30" y="676"/>
                <a:pt x="60" y="646"/>
                <a:pt x="90" y="615"/>
              </a:cubicBezTo>
              <a:cubicBezTo>
                <a:pt x="164" y="555"/>
                <a:pt x="145" y="448"/>
                <a:pt x="83" y="388"/>
              </a:cubicBezTo>
              <a:cubicBezTo>
                <a:pt x="73" y="371"/>
                <a:pt x="54" y="339"/>
                <a:pt x="45" y="322"/>
              </a:cubicBezTo>
              <a:cubicBezTo>
                <a:pt x="63" y="231"/>
                <a:pt x="75" y="140"/>
                <a:pt x="90" y="48"/>
              </a:cubicBezTo>
              <a:cubicBezTo>
                <a:pt x="95" y="39"/>
                <a:pt x="103" y="21"/>
                <a:pt x="107" y="12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98340</xdr:colOff>
      <xdr:row>32</xdr:row>
      <xdr:rowOff>82923</xdr:rowOff>
    </xdr:from>
    <xdr:to>
      <xdr:col>14</xdr:col>
      <xdr:colOff>100795</xdr:colOff>
      <xdr:row>38</xdr:row>
      <xdr:rowOff>42436</xdr:rowOff>
    </xdr:to>
    <xdr:sp macro="" textlink="">
      <xdr:nvSpPr>
        <xdr:cNvPr id="630" name="zgorzelecki"/>
        <xdr:cNvSpPr>
          <a:spLocks/>
        </xdr:cNvSpPr>
      </xdr:nvSpPr>
      <xdr:spPr bwMode="auto">
        <a:xfrm>
          <a:off x="1355640" y="3740523"/>
          <a:ext cx="345355" cy="645313"/>
        </a:xfrm>
        <a:custGeom>
          <a:avLst/>
          <a:gdLst>
            <a:gd name="T0" fmla="*/ 701 w 1221"/>
            <a:gd name="T1" fmla="*/ 167 h 2113"/>
            <a:gd name="T2" fmla="*/ 958 w 1221"/>
            <a:gd name="T3" fmla="*/ 0 h 2113"/>
            <a:gd name="T4" fmla="*/ 1152 w 1221"/>
            <a:gd name="T5" fmla="*/ 89 h 2113"/>
            <a:gd name="T6" fmla="*/ 1157 w 1221"/>
            <a:gd name="T7" fmla="*/ 216 h 2113"/>
            <a:gd name="T8" fmla="*/ 1179 w 1221"/>
            <a:gd name="T9" fmla="*/ 527 h 2113"/>
            <a:gd name="T10" fmla="*/ 1221 w 1221"/>
            <a:gd name="T11" fmla="*/ 641 h 2113"/>
            <a:gd name="T12" fmla="*/ 1078 w 1221"/>
            <a:gd name="T13" fmla="*/ 721 h 2113"/>
            <a:gd name="T14" fmla="*/ 1047 w 1221"/>
            <a:gd name="T15" fmla="*/ 811 h 2113"/>
            <a:gd name="T16" fmla="*/ 1017 w 1221"/>
            <a:gd name="T17" fmla="*/ 840 h 2113"/>
            <a:gd name="T18" fmla="*/ 971 w 1221"/>
            <a:gd name="T19" fmla="*/ 882 h 2113"/>
            <a:gd name="T20" fmla="*/ 955 w 1221"/>
            <a:gd name="T21" fmla="*/ 1046 h 2113"/>
            <a:gd name="T22" fmla="*/ 830 w 1221"/>
            <a:gd name="T23" fmla="*/ 1071 h 2113"/>
            <a:gd name="T24" fmla="*/ 804 w 1221"/>
            <a:gd name="T25" fmla="*/ 1208 h 2113"/>
            <a:gd name="T26" fmla="*/ 766 w 1221"/>
            <a:gd name="T27" fmla="*/ 1271 h 2113"/>
            <a:gd name="T28" fmla="*/ 811 w 1221"/>
            <a:gd name="T29" fmla="*/ 1572 h 2113"/>
            <a:gd name="T30" fmla="*/ 798 w 1221"/>
            <a:gd name="T31" fmla="*/ 1645 h 2113"/>
            <a:gd name="T32" fmla="*/ 756 w 1221"/>
            <a:gd name="T33" fmla="*/ 1711 h 2113"/>
            <a:gd name="T34" fmla="*/ 492 w 1221"/>
            <a:gd name="T35" fmla="*/ 1588 h 2113"/>
            <a:gd name="T36" fmla="*/ 378 w 1221"/>
            <a:gd name="T37" fmla="*/ 1662 h 2113"/>
            <a:gd name="T38" fmla="*/ 469 w 1221"/>
            <a:gd name="T39" fmla="*/ 1707 h 2113"/>
            <a:gd name="T40" fmla="*/ 430 w 1221"/>
            <a:gd name="T41" fmla="*/ 1890 h 2113"/>
            <a:gd name="T42" fmla="*/ 363 w 1221"/>
            <a:gd name="T43" fmla="*/ 1909 h 2113"/>
            <a:gd name="T44" fmla="*/ 367 w 1221"/>
            <a:gd name="T45" fmla="*/ 2113 h 2113"/>
            <a:gd name="T46" fmla="*/ 0 w 1221"/>
            <a:gd name="T47" fmla="*/ 2076 h 2113"/>
            <a:gd name="T48" fmla="*/ 360 w 1221"/>
            <a:gd name="T49" fmla="*/ 1515 h 2113"/>
            <a:gd name="T50" fmla="*/ 514 w 1221"/>
            <a:gd name="T51" fmla="*/ 962 h 2113"/>
            <a:gd name="T52" fmla="*/ 610 w 1221"/>
            <a:gd name="T53" fmla="*/ 631 h 2113"/>
            <a:gd name="T54" fmla="*/ 523 w 1221"/>
            <a:gd name="T55" fmla="*/ 503 h 2113"/>
            <a:gd name="T56" fmla="*/ 522 w 1221"/>
            <a:gd name="T57" fmla="*/ 502 h 2113"/>
            <a:gd name="T58" fmla="*/ 459 w 1221"/>
            <a:gd name="T59" fmla="*/ 329 h 2113"/>
            <a:gd name="T60" fmla="*/ 540 w 1221"/>
            <a:gd name="T61" fmla="*/ 288 h 2113"/>
            <a:gd name="T62" fmla="*/ 701 w 1221"/>
            <a:gd name="T63" fmla="*/ 167 h 2113"/>
            <a:gd name="connsiteX0" fmla="*/ 5741 w 10000"/>
            <a:gd name="connsiteY0" fmla="*/ 1456 h 10666"/>
            <a:gd name="connsiteX1" fmla="*/ 7846 w 10000"/>
            <a:gd name="connsiteY1" fmla="*/ 0 h 10666"/>
            <a:gd name="connsiteX2" fmla="*/ 9435 w 10000"/>
            <a:gd name="connsiteY2" fmla="*/ 1087 h 10666"/>
            <a:gd name="connsiteX3" fmla="*/ 9476 w 10000"/>
            <a:gd name="connsiteY3" fmla="*/ 1688 h 10666"/>
            <a:gd name="connsiteX4" fmla="*/ 9656 w 10000"/>
            <a:gd name="connsiteY4" fmla="*/ 3160 h 10666"/>
            <a:gd name="connsiteX5" fmla="*/ 10000 w 10000"/>
            <a:gd name="connsiteY5" fmla="*/ 3700 h 10666"/>
            <a:gd name="connsiteX6" fmla="*/ 8829 w 10000"/>
            <a:gd name="connsiteY6" fmla="*/ 4078 h 10666"/>
            <a:gd name="connsiteX7" fmla="*/ 8575 w 10000"/>
            <a:gd name="connsiteY7" fmla="*/ 4504 h 10666"/>
            <a:gd name="connsiteX8" fmla="*/ 8329 w 10000"/>
            <a:gd name="connsiteY8" fmla="*/ 4641 h 10666"/>
            <a:gd name="connsiteX9" fmla="*/ 7952 w 10000"/>
            <a:gd name="connsiteY9" fmla="*/ 4840 h 10666"/>
            <a:gd name="connsiteX10" fmla="*/ 7821 w 10000"/>
            <a:gd name="connsiteY10" fmla="*/ 5616 h 10666"/>
            <a:gd name="connsiteX11" fmla="*/ 6798 w 10000"/>
            <a:gd name="connsiteY11" fmla="*/ 5735 h 10666"/>
            <a:gd name="connsiteX12" fmla="*/ 6585 w 10000"/>
            <a:gd name="connsiteY12" fmla="*/ 6383 h 10666"/>
            <a:gd name="connsiteX13" fmla="*/ 6274 w 10000"/>
            <a:gd name="connsiteY13" fmla="*/ 6681 h 10666"/>
            <a:gd name="connsiteX14" fmla="*/ 6642 w 10000"/>
            <a:gd name="connsiteY14" fmla="*/ 8106 h 10666"/>
            <a:gd name="connsiteX15" fmla="*/ 6536 w 10000"/>
            <a:gd name="connsiteY15" fmla="*/ 8451 h 10666"/>
            <a:gd name="connsiteX16" fmla="*/ 6192 w 10000"/>
            <a:gd name="connsiteY16" fmla="*/ 8763 h 10666"/>
            <a:gd name="connsiteX17" fmla="*/ 4029 w 10000"/>
            <a:gd name="connsiteY17" fmla="*/ 8181 h 10666"/>
            <a:gd name="connsiteX18" fmla="*/ 3096 w 10000"/>
            <a:gd name="connsiteY18" fmla="*/ 8532 h 10666"/>
            <a:gd name="connsiteX19" fmla="*/ 3841 w 10000"/>
            <a:gd name="connsiteY19" fmla="*/ 8745 h 10666"/>
            <a:gd name="connsiteX20" fmla="*/ 3522 w 10000"/>
            <a:gd name="connsiteY20" fmla="*/ 9611 h 10666"/>
            <a:gd name="connsiteX21" fmla="*/ 2973 w 10000"/>
            <a:gd name="connsiteY21" fmla="*/ 9701 h 10666"/>
            <a:gd name="connsiteX22" fmla="*/ 3006 w 10000"/>
            <a:gd name="connsiteY22" fmla="*/ 10666 h 10666"/>
            <a:gd name="connsiteX23" fmla="*/ 0 w 10000"/>
            <a:gd name="connsiteY23" fmla="*/ 10491 h 10666"/>
            <a:gd name="connsiteX24" fmla="*/ 2948 w 10000"/>
            <a:gd name="connsiteY24" fmla="*/ 7836 h 10666"/>
            <a:gd name="connsiteX25" fmla="*/ 4210 w 10000"/>
            <a:gd name="connsiteY25" fmla="*/ 5219 h 10666"/>
            <a:gd name="connsiteX26" fmla="*/ 4996 w 10000"/>
            <a:gd name="connsiteY26" fmla="*/ 3652 h 10666"/>
            <a:gd name="connsiteX27" fmla="*/ 4283 w 10000"/>
            <a:gd name="connsiteY27" fmla="*/ 3047 h 10666"/>
            <a:gd name="connsiteX28" fmla="*/ 4275 w 10000"/>
            <a:gd name="connsiteY28" fmla="*/ 3042 h 10666"/>
            <a:gd name="connsiteX29" fmla="*/ 3759 w 10000"/>
            <a:gd name="connsiteY29" fmla="*/ 2223 h 10666"/>
            <a:gd name="connsiteX30" fmla="*/ 4423 w 10000"/>
            <a:gd name="connsiteY30" fmla="*/ 2029 h 10666"/>
            <a:gd name="connsiteX31" fmla="*/ 5741 w 10000"/>
            <a:gd name="connsiteY31" fmla="*/ 1456 h 106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</a:cxnLst>
          <a:rect l="l" t="t" r="r" b="b"/>
          <a:pathLst>
            <a:path w="10000" h="10666">
              <a:moveTo>
                <a:pt x="5741" y="1456"/>
              </a:moveTo>
              <a:cubicBezTo>
                <a:pt x="6437" y="1182"/>
                <a:pt x="7125" y="241"/>
                <a:pt x="7846" y="0"/>
              </a:cubicBezTo>
              <a:cubicBezTo>
                <a:pt x="8321" y="208"/>
                <a:pt x="8894" y="964"/>
                <a:pt x="9435" y="1087"/>
              </a:cubicBezTo>
              <a:cubicBezTo>
                <a:pt x="9484" y="1286"/>
                <a:pt x="9500" y="1485"/>
                <a:pt x="9476" y="1688"/>
              </a:cubicBezTo>
              <a:cubicBezTo>
                <a:pt x="9419" y="2176"/>
                <a:pt x="9165" y="2720"/>
                <a:pt x="9656" y="3160"/>
              </a:cubicBezTo>
              <a:cubicBezTo>
                <a:pt x="9771" y="3335"/>
                <a:pt x="9877" y="3520"/>
                <a:pt x="10000" y="3700"/>
              </a:cubicBezTo>
              <a:lnTo>
                <a:pt x="8829" y="4078"/>
              </a:lnTo>
              <a:cubicBezTo>
                <a:pt x="8763" y="4187"/>
                <a:pt x="8640" y="4400"/>
                <a:pt x="8575" y="4504"/>
              </a:cubicBezTo>
              <a:cubicBezTo>
                <a:pt x="8518" y="4537"/>
                <a:pt x="8395" y="4608"/>
                <a:pt x="8329" y="4641"/>
              </a:cubicBezTo>
              <a:lnTo>
                <a:pt x="7952" y="4840"/>
              </a:lnTo>
              <a:cubicBezTo>
                <a:pt x="7912" y="5100"/>
                <a:pt x="7862" y="5356"/>
                <a:pt x="7821" y="5616"/>
              </a:cubicBezTo>
              <a:lnTo>
                <a:pt x="6798" y="5735"/>
              </a:lnTo>
              <a:cubicBezTo>
                <a:pt x="6732" y="5948"/>
                <a:pt x="6658" y="6165"/>
                <a:pt x="6585" y="6383"/>
              </a:cubicBezTo>
              <a:cubicBezTo>
                <a:pt x="6511" y="6454"/>
                <a:pt x="6355" y="6610"/>
                <a:pt x="6274" y="6681"/>
              </a:cubicBezTo>
              <a:cubicBezTo>
                <a:pt x="6306" y="7164"/>
                <a:pt x="6429" y="7642"/>
                <a:pt x="6642" y="8106"/>
              </a:cubicBezTo>
              <a:cubicBezTo>
                <a:pt x="6618" y="8191"/>
                <a:pt x="6560" y="8366"/>
                <a:pt x="6536" y="8451"/>
              </a:cubicBezTo>
              <a:cubicBezTo>
                <a:pt x="6454" y="8527"/>
                <a:pt x="6282" y="8683"/>
                <a:pt x="6192" y="8763"/>
              </a:cubicBezTo>
              <a:cubicBezTo>
                <a:pt x="5471" y="8565"/>
                <a:pt x="4767" y="8356"/>
                <a:pt x="4029" y="8181"/>
              </a:cubicBezTo>
              <a:lnTo>
                <a:pt x="3096" y="8532"/>
              </a:lnTo>
              <a:lnTo>
                <a:pt x="3841" y="8745"/>
              </a:lnTo>
              <a:cubicBezTo>
                <a:pt x="3808" y="9043"/>
                <a:pt x="3808" y="9350"/>
                <a:pt x="3522" y="9611"/>
              </a:cubicBezTo>
              <a:lnTo>
                <a:pt x="2973" y="9701"/>
              </a:lnTo>
              <a:cubicBezTo>
                <a:pt x="2981" y="10022"/>
                <a:pt x="2998" y="10344"/>
                <a:pt x="3006" y="10666"/>
              </a:cubicBezTo>
              <a:cubicBezTo>
                <a:pt x="2023" y="10543"/>
                <a:pt x="1007" y="10477"/>
                <a:pt x="0" y="10491"/>
              </a:cubicBezTo>
              <a:cubicBezTo>
                <a:pt x="1572" y="9866"/>
                <a:pt x="2097" y="8763"/>
                <a:pt x="2948" y="7836"/>
              </a:cubicBezTo>
              <a:cubicBezTo>
                <a:pt x="3718" y="7027"/>
                <a:pt x="3726" y="6080"/>
                <a:pt x="4210" y="5219"/>
              </a:cubicBezTo>
              <a:cubicBezTo>
                <a:pt x="4488" y="4698"/>
                <a:pt x="4939" y="4201"/>
                <a:pt x="4996" y="3652"/>
              </a:cubicBezTo>
              <a:cubicBezTo>
                <a:pt x="5152" y="3335"/>
                <a:pt x="4636" y="3198"/>
                <a:pt x="4283" y="3047"/>
              </a:cubicBezTo>
              <a:cubicBezTo>
                <a:pt x="4280" y="3045"/>
                <a:pt x="4278" y="3044"/>
                <a:pt x="4275" y="3042"/>
              </a:cubicBezTo>
              <a:cubicBezTo>
                <a:pt x="4087" y="2772"/>
                <a:pt x="3923" y="2498"/>
                <a:pt x="3759" y="2223"/>
              </a:cubicBezTo>
              <a:lnTo>
                <a:pt x="4423" y="2029"/>
              </a:lnTo>
              <a:cubicBezTo>
                <a:pt x="4848" y="1830"/>
                <a:pt x="5299" y="1641"/>
                <a:pt x="5741" y="145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93945</xdr:colOff>
      <xdr:row>33</xdr:row>
      <xdr:rowOff>58369</xdr:rowOff>
    </xdr:from>
    <xdr:to>
      <xdr:col>28</xdr:col>
      <xdr:colOff>85986</xdr:colOff>
      <xdr:row>37</xdr:row>
      <xdr:rowOff>19747</xdr:rowOff>
    </xdr:to>
    <xdr:sp macro="" textlink="">
      <xdr:nvSpPr>
        <xdr:cNvPr id="637" name="oleśnicki"/>
        <xdr:cNvSpPr>
          <a:spLocks/>
        </xdr:cNvSpPr>
      </xdr:nvSpPr>
      <xdr:spPr bwMode="auto">
        <a:xfrm>
          <a:off x="2951445" y="3830269"/>
          <a:ext cx="334941" cy="418578"/>
        </a:xfrm>
        <a:custGeom>
          <a:avLst/>
          <a:gdLst>
            <a:gd name="T0" fmla="*/ 287 w 1195"/>
            <a:gd name="T1" fmla="*/ 318 h 1468"/>
            <a:gd name="T2" fmla="*/ 618 w 1195"/>
            <a:gd name="T3" fmla="*/ 0 h 1468"/>
            <a:gd name="T4" fmla="*/ 632 w 1195"/>
            <a:gd name="T5" fmla="*/ 44 h 1468"/>
            <a:gd name="T6" fmla="*/ 676 w 1195"/>
            <a:gd name="T7" fmla="*/ 158 h 1468"/>
            <a:gd name="T8" fmla="*/ 859 w 1195"/>
            <a:gd name="T9" fmla="*/ 127 h 1468"/>
            <a:gd name="T10" fmla="*/ 1055 w 1195"/>
            <a:gd name="T11" fmla="*/ 236 h 1468"/>
            <a:gd name="T12" fmla="*/ 1157 w 1195"/>
            <a:gd name="T13" fmla="*/ 157 h 1468"/>
            <a:gd name="T14" fmla="*/ 1043 w 1195"/>
            <a:gd name="T15" fmla="*/ 328 h 1468"/>
            <a:gd name="T16" fmla="*/ 1164 w 1195"/>
            <a:gd name="T17" fmla="*/ 555 h 1468"/>
            <a:gd name="T18" fmla="*/ 1162 w 1195"/>
            <a:gd name="T19" fmla="*/ 893 h 1468"/>
            <a:gd name="T20" fmla="*/ 1195 w 1195"/>
            <a:gd name="T21" fmla="*/ 971 h 1468"/>
            <a:gd name="T22" fmla="*/ 946 w 1195"/>
            <a:gd name="T23" fmla="*/ 1066 h 1468"/>
            <a:gd name="T24" fmla="*/ 797 w 1195"/>
            <a:gd name="T25" fmla="*/ 950 h 1468"/>
            <a:gd name="T26" fmla="*/ 760 w 1195"/>
            <a:gd name="T27" fmla="*/ 1031 h 1468"/>
            <a:gd name="T28" fmla="*/ 618 w 1195"/>
            <a:gd name="T29" fmla="*/ 1085 h 1468"/>
            <a:gd name="T30" fmla="*/ 703 w 1195"/>
            <a:gd name="T31" fmla="*/ 1196 h 1468"/>
            <a:gd name="T32" fmla="*/ 681 w 1195"/>
            <a:gd name="T33" fmla="*/ 1395 h 1468"/>
            <a:gd name="T34" fmla="*/ 571 w 1195"/>
            <a:gd name="T35" fmla="*/ 1468 h 1468"/>
            <a:gd name="T36" fmla="*/ 409 w 1195"/>
            <a:gd name="T37" fmla="*/ 1437 h 1468"/>
            <a:gd name="T38" fmla="*/ 371 w 1195"/>
            <a:gd name="T39" fmla="*/ 1307 h 1468"/>
            <a:gd name="T40" fmla="*/ 245 w 1195"/>
            <a:gd name="T41" fmla="*/ 1272 h 1468"/>
            <a:gd name="T42" fmla="*/ 185 w 1195"/>
            <a:gd name="T43" fmla="*/ 1252 h 1468"/>
            <a:gd name="T44" fmla="*/ 145 w 1195"/>
            <a:gd name="T45" fmla="*/ 1128 h 1468"/>
            <a:gd name="T46" fmla="*/ 185 w 1195"/>
            <a:gd name="T47" fmla="*/ 1078 h 1468"/>
            <a:gd name="T48" fmla="*/ 114 w 1195"/>
            <a:gd name="T49" fmla="*/ 885 h 1468"/>
            <a:gd name="T50" fmla="*/ 9 w 1195"/>
            <a:gd name="T51" fmla="*/ 668 h 1468"/>
            <a:gd name="T52" fmla="*/ 27 w 1195"/>
            <a:gd name="T53" fmla="*/ 411 h 1468"/>
            <a:gd name="T54" fmla="*/ 119 w 1195"/>
            <a:gd name="T55" fmla="*/ 402 h 1468"/>
            <a:gd name="T56" fmla="*/ 138 w 1195"/>
            <a:gd name="T57" fmla="*/ 344 h 1468"/>
            <a:gd name="T58" fmla="*/ 256 w 1195"/>
            <a:gd name="T59" fmla="*/ 323 h 1468"/>
            <a:gd name="T60" fmla="*/ 287 w 1195"/>
            <a:gd name="T61" fmla="*/ 318 h 146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195" h="1468">
              <a:moveTo>
                <a:pt x="287" y="318"/>
              </a:moveTo>
              <a:cubicBezTo>
                <a:pt x="368" y="185"/>
                <a:pt x="460" y="48"/>
                <a:pt x="618" y="0"/>
              </a:cubicBezTo>
              <a:lnTo>
                <a:pt x="632" y="44"/>
              </a:lnTo>
              <a:cubicBezTo>
                <a:pt x="644" y="83"/>
                <a:pt x="659" y="121"/>
                <a:pt x="676" y="158"/>
              </a:cubicBezTo>
              <a:cubicBezTo>
                <a:pt x="738" y="196"/>
                <a:pt x="801" y="151"/>
                <a:pt x="859" y="127"/>
              </a:cubicBezTo>
              <a:cubicBezTo>
                <a:pt x="925" y="163"/>
                <a:pt x="990" y="199"/>
                <a:pt x="1055" y="236"/>
              </a:cubicBezTo>
              <a:cubicBezTo>
                <a:pt x="1089" y="209"/>
                <a:pt x="1123" y="183"/>
                <a:pt x="1157" y="157"/>
              </a:cubicBezTo>
              <a:cubicBezTo>
                <a:pt x="1119" y="213"/>
                <a:pt x="1080" y="270"/>
                <a:pt x="1043" y="328"/>
              </a:cubicBezTo>
              <a:cubicBezTo>
                <a:pt x="1092" y="399"/>
                <a:pt x="1132" y="475"/>
                <a:pt x="1164" y="555"/>
              </a:cubicBezTo>
              <a:cubicBezTo>
                <a:pt x="1109" y="661"/>
                <a:pt x="1107" y="786"/>
                <a:pt x="1162" y="893"/>
              </a:cubicBezTo>
              <a:cubicBezTo>
                <a:pt x="1170" y="912"/>
                <a:pt x="1187" y="952"/>
                <a:pt x="1195" y="971"/>
              </a:cubicBezTo>
              <a:cubicBezTo>
                <a:pt x="1111" y="1002"/>
                <a:pt x="1028" y="1034"/>
                <a:pt x="946" y="1066"/>
              </a:cubicBezTo>
              <a:cubicBezTo>
                <a:pt x="896" y="1028"/>
                <a:pt x="847" y="989"/>
                <a:pt x="797" y="950"/>
              </a:cubicBezTo>
              <a:cubicBezTo>
                <a:pt x="788" y="970"/>
                <a:pt x="769" y="1011"/>
                <a:pt x="760" y="1031"/>
              </a:cubicBezTo>
              <a:cubicBezTo>
                <a:pt x="712" y="1049"/>
                <a:pt x="665" y="1067"/>
                <a:pt x="618" y="1085"/>
              </a:cubicBezTo>
              <a:cubicBezTo>
                <a:pt x="646" y="1122"/>
                <a:pt x="674" y="1159"/>
                <a:pt x="703" y="1196"/>
              </a:cubicBezTo>
              <a:cubicBezTo>
                <a:pt x="696" y="1262"/>
                <a:pt x="689" y="1329"/>
                <a:pt x="681" y="1395"/>
              </a:cubicBezTo>
              <a:cubicBezTo>
                <a:pt x="644" y="1419"/>
                <a:pt x="608" y="1443"/>
                <a:pt x="571" y="1468"/>
              </a:cubicBezTo>
              <a:cubicBezTo>
                <a:pt x="517" y="1458"/>
                <a:pt x="463" y="1448"/>
                <a:pt x="409" y="1437"/>
              </a:cubicBezTo>
              <a:cubicBezTo>
                <a:pt x="396" y="1393"/>
                <a:pt x="383" y="1350"/>
                <a:pt x="371" y="1307"/>
              </a:cubicBezTo>
              <a:cubicBezTo>
                <a:pt x="328" y="1295"/>
                <a:pt x="286" y="1284"/>
                <a:pt x="245" y="1272"/>
              </a:cubicBezTo>
              <a:cubicBezTo>
                <a:pt x="230" y="1267"/>
                <a:pt x="200" y="1257"/>
                <a:pt x="185" y="1252"/>
              </a:cubicBezTo>
              <a:cubicBezTo>
                <a:pt x="170" y="1211"/>
                <a:pt x="158" y="1169"/>
                <a:pt x="145" y="1128"/>
              </a:cubicBezTo>
              <a:cubicBezTo>
                <a:pt x="158" y="1111"/>
                <a:pt x="172" y="1095"/>
                <a:pt x="185" y="1078"/>
              </a:cubicBezTo>
              <a:cubicBezTo>
                <a:pt x="139" y="1024"/>
                <a:pt x="127" y="953"/>
                <a:pt x="114" y="885"/>
              </a:cubicBezTo>
              <a:cubicBezTo>
                <a:pt x="54" y="827"/>
                <a:pt x="0" y="757"/>
                <a:pt x="9" y="668"/>
              </a:cubicBezTo>
              <a:cubicBezTo>
                <a:pt x="16" y="582"/>
                <a:pt x="23" y="497"/>
                <a:pt x="27" y="411"/>
              </a:cubicBezTo>
              <a:cubicBezTo>
                <a:pt x="50" y="409"/>
                <a:pt x="96" y="404"/>
                <a:pt x="119" y="402"/>
              </a:cubicBezTo>
              <a:cubicBezTo>
                <a:pt x="124" y="387"/>
                <a:pt x="133" y="359"/>
                <a:pt x="138" y="344"/>
              </a:cubicBezTo>
              <a:cubicBezTo>
                <a:pt x="177" y="336"/>
                <a:pt x="216" y="329"/>
                <a:pt x="256" y="323"/>
              </a:cubicBezTo>
              <a:cubicBezTo>
                <a:pt x="263" y="322"/>
                <a:pt x="280" y="319"/>
                <a:pt x="287" y="318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33292</xdr:colOff>
      <xdr:row>34</xdr:row>
      <xdr:rowOff>311</xdr:rowOff>
    </xdr:from>
    <xdr:to>
      <xdr:col>21</xdr:col>
      <xdr:colOff>37568</xdr:colOff>
      <xdr:row>36</xdr:row>
      <xdr:rowOff>65552</xdr:rowOff>
    </xdr:to>
    <xdr:sp macro="" textlink="">
      <xdr:nvSpPr>
        <xdr:cNvPr id="639" name="legnicki"/>
        <xdr:cNvSpPr>
          <a:spLocks/>
        </xdr:cNvSpPr>
      </xdr:nvSpPr>
      <xdr:spPr bwMode="auto">
        <a:xfrm>
          <a:off x="1976392" y="3886511"/>
          <a:ext cx="461476" cy="293841"/>
        </a:xfrm>
        <a:custGeom>
          <a:avLst/>
          <a:gdLst>
            <a:gd name="T0" fmla="*/ 94 w 1667"/>
            <a:gd name="T1" fmla="*/ 199 h 1041"/>
            <a:gd name="T2" fmla="*/ 285 w 1667"/>
            <a:gd name="T3" fmla="*/ 0 h 1041"/>
            <a:gd name="T4" fmla="*/ 610 w 1667"/>
            <a:gd name="T5" fmla="*/ 193 h 1041"/>
            <a:gd name="T6" fmla="*/ 656 w 1667"/>
            <a:gd name="T7" fmla="*/ 290 h 1041"/>
            <a:gd name="T8" fmla="*/ 1066 w 1667"/>
            <a:gd name="T9" fmla="*/ 406 h 1041"/>
            <a:gd name="T10" fmla="*/ 1116 w 1667"/>
            <a:gd name="T11" fmla="*/ 340 h 1041"/>
            <a:gd name="T12" fmla="*/ 1210 w 1667"/>
            <a:gd name="T13" fmla="*/ 383 h 1041"/>
            <a:gd name="T14" fmla="*/ 1354 w 1667"/>
            <a:gd name="T15" fmla="*/ 330 h 1041"/>
            <a:gd name="T16" fmla="*/ 1371 w 1667"/>
            <a:gd name="T17" fmla="*/ 308 h 1041"/>
            <a:gd name="T18" fmla="*/ 1423 w 1667"/>
            <a:gd name="T19" fmla="*/ 228 h 1041"/>
            <a:gd name="T20" fmla="*/ 1584 w 1667"/>
            <a:gd name="T21" fmla="*/ 377 h 1041"/>
            <a:gd name="T22" fmla="*/ 1602 w 1667"/>
            <a:gd name="T23" fmla="*/ 398 h 1041"/>
            <a:gd name="T24" fmla="*/ 1667 w 1667"/>
            <a:gd name="T25" fmla="*/ 542 h 1041"/>
            <a:gd name="T26" fmla="*/ 1639 w 1667"/>
            <a:gd name="T27" fmla="*/ 619 h 1041"/>
            <a:gd name="T28" fmla="*/ 1639 w 1667"/>
            <a:gd name="T29" fmla="*/ 623 h 1041"/>
            <a:gd name="T30" fmla="*/ 1618 w 1667"/>
            <a:gd name="T31" fmla="*/ 901 h 1041"/>
            <a:gd name="T32" fmla="*/ 1320 w 1667"/>
            <a:gd name="T33" fmla="*/ 896 h 1041"/>
            <a:gd name="T34" fmla="*/ 1137 w 1667"/>
            <a:gd name="T35" fmla="*/ 1012 h 1041"/>
            <a:gd name="T36" fmla="*/ 905 w 1667"/>
            <a:gd name="T37" fmla="*/ 897 h 1041"/>
            <a:gd name="T38" fmla="*/ 776 w 1667"/>
            <a:gd name="T39" fmla="*/ 1031 h 1041"/>
            <a:gd name="T40" fmla="*/ 641 w 1667"/>
            <a:gd name="T41" fmla="*/ 832 h 1041"/>
            <a:gd name="T42" fmla="*/ 738 w 1667"/>
            <a:gd name="T43" fmla="*/ 586 h 1041"/>
            <a:gd name="T44" fmla="*/ 512 w 1667"/>
            <a:gd name="T45" fmla="*/ 617 h 1041"/>
            <a:gd name="T46" fmla="*/ 433 w 1667"/>
            <a:gd name="T47" fmla="*/ 541 h 1041"/>
            <a:gd name="T48" fmla="*/ 398 w 1667"/>
            <a:gd name="T49" fmla="*/ 496 h 1041"/>
            <a:gd name="T50" fmla="*/ 257 w 1667"/>
            <a:gd name="T51" fmla="*/ 431 h 1041"/>
            <a:gd name="T52" fmla="*/ 187 w 1667"/>
            <a:gd name="T53" fmla="*/ 354 h 1041"/>
            <a:gd name="T54" fmla="*/ 116 w 1667"/>
            <a:gd name="T55" fmla="*/ 475 h 1041"/>
            <a:gd name="T56" fmla="*/ 73 w 1667"/>
            <a:gd name="T57" fmla="*/ 521 h 1041"/>
            <a:gd name="T58" fmla="*/ 0 w 1667"/>
            <a:gd name="T59" fmla="*/ 479 h 1041"/>
            <a:gd name="T60" fmla="*/ 115 w 1667"/>
            <a:gd name="T61" fmla="*/ 333 h 1041"/>
            <a:gd name="T62" fmla="*/ 94 w 1667"/>
            <a:gd name="T63" fmla="*/ 199 h 10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667" h="1041">
              <a:moveTo>
                <a:pt x="94" y="199"/>
              </a:moveTo>
              <a:cubicBezTo>
                <a:pt x="163" y="136"/>
                <a:pt x="226" y="70"/>
                <a:pt x="285" y="0"/>
              </a:cubicBezTo>
              <a:cubicBezTo>
                <a:pt x="377" y="89"/>
                <a:pt x="486" y="159"/>
                <a:pt x="610" y="193"/>
              </a:cubicBezTo>
              <a:lnTo>
                <a:pt x="656" y="290"/>
              </a:lnTo>
              <a:cubicBezTo>
                <a:pt x="787" y="353"/>
                <a:pt x="948" y="313"/>
                <a:pt x="1066" y="406"/>
              </a:cubicBezTo>
              <a:cubicBezTo>
                <a:pt x="1078" y="389"/>
                <a:pt x="1103" y="357"/>
                <a:pt x="1116" y="340"/>
              </a:cubicBezTo>
              <a:cubicBezTo>
                <a:pt x="1147" y="354"/>
                <a:pt x="1179" y="368"/>
                <a:pt x="1210" y="383"/>
              </a:cubicBezTo>
              <a:cubicBezTo>
                <a:pt x="1258" y="366"/>
                <a:pt x="1307" y="350"/>
                <a:pt x="1354" y="330"/>
              </a:cubicBezTo>
              <a:cubicBezTo>
                <a:pt x="1358" y="325"/>
                <a:pt x="1367" y="314"/>
                <a:pt x="1371" y="308"/>
              </a:cubicBezTo>
              <a:cubicBezTo>
                <a:pt x="1384" y="288"/>
                <a:pt x="1410" y="248"/>
                <a:pt x="1423" y="228"/>
              </a:cubicBezTo>
              <a:cubicBezTo>
                <a:pt x="1477" y="278"/>
                <a:pt x="1531" y="327"/>
                <a:pt x="1584" y="377"/>
              </a:cubicBezTo>
              <a:lnTo>
                <a:pt x="1602" y="398"/>
              </a:lnTo>
              <a:cubicBezTo>
                <a:pt x="1625" y="445"/>
                <a:pt x="1646" y="493"/>
                <a:pt x="1667" y="542"/>
              </a:cubicBezTo>
              <a:cubicBezTo>
                <a:pt x="1660" y="561"/>
                <a:pt x="1646" y="600"/>
                <a:pt x="1639" y="619"/>
              </a:cubicBezTo>
              <a:lnTo>
                <a:pt x="1639" y="623"/>
              </a:lnTo>
              <a:cubicBezTo>
                <a:pt x="1610" y="713"/>
                <a:pt x="1604" y="808"/>
                <a:pt x="1618" y="901"/>
              </a:cubicBezTo>
              <a:cubicBezTo>
                <a:pt x="1542" y="1015"/>
                <a:pt x="1422" y="895"/>
                <a:pt x="1320" y="896"/>
              </a:cubicBezTo>
              <a:cubicBezTo>
                <a:pt x="1261" y="938"/>
                <a:pt x="1225" y="1041"/>
                <a:pt x="1137" y="1012"/>
              </a:cubicBezTo>
              <a:cubicBezTo>
                <a:pt x="1049" y="999"/>
                <a:pt x="979" y="941"/>
                <a:pt x="905" y="897"/>
              </a:cubicBezTo>
              <a:cubicBezTo>
                <a:pt x="862" y="941"/>
                <a:pt x="819" y="987"/>
                <a:pt x="776" y="1031"/>
              </a:cubicBezTo>
              <a:cubicBezTo>
                <a:pt x="713" y="978"/>
                <a:pt x="669" y="909"/>
                <a:pt x="641" y="832"/>
              </a:cubicBezTo>
              <a:cubicBezTo>
                <a:pt x="679" y="753"/>
                <a:pt x="720" y="673"/>
                <a:pt x="738" y="586"/>
              </a:cubicBezTo>
              <a:cubicBezTo>
                <a:pt x="686" y="507"/>
                <a:pt x="567" y="565"/>
                <a:pt x="512" y="617"/>
              </a:cubicBezTo>
              <a:cubicBezTo>
                <a:pt x="485" y="592"/>
                <a:pt x="459" y="567"/>
                <a:pt x="433" y="541"/>
              </a:cubicBezTo>
              <a:cubicBezTo>
                <a:pt x="425" y="530"/>
                <a:pt x="407" y="507"/>
                <a:pt x="398" y="496"/>
              </a:cubicBezTo>
              <a:cubicBezTo>
                <a:pt x="352" y="472"/>
                <a:pt x="304" y="451"/>
                <a:pt x="257" y="431"/>
              </a:cubicBezTo>
              <a:cubicBezTo>
                <a:pt x="247" y="391"/>
                <a:pt x="224" y="366"/>
                <a:pt x="187" y="354"/>
              </a:cubicBezTo>
              <a:cubicBezTo>
                <a:pt x="123" y="354"/>
                <a:pt x="122" y="429"/>
                <a:pt x="116" y="475"/>
              </a:cubicBezTo>
              <a:cubicBezTo>
                <a:pt x="105" y="486"/>
                <a:pt x="84" y="509"/>
                <a:pt x="73" y="521"/>
              </a:cubicBezTo>
              <a:cubicBezTo>
                <a:pt x="55" y="510"/>
                <a:pt x="18" y="490"/>
                <a:pt x="0" y="479"/>
              </a:cubicBezTo>
              <a:cubicBezTo>
                <a:pt x="38" y="430"/>
                <a:pt x="77" y="382"/>
                <a:pt x="115" y="333"/>
              </a:cubicBezTo>
              <a:cubicBezTo>
                <a:pt x="108" y="288"/>
                <a:pt x="102" y="243"/>
                <a:pt x="94" y="19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99963</xdr:colOff>
      <xdr:row>35</xdr:row>
      <xdr:rowOff>7779</xdr:rowOff>
    </xdr:from>
    <xdr:to>
      <xdr:col>19</xdr:col>
      <xdr:colOff>5657</xdr:colOff>
      <xdr:row>38</xdr:row>
      <xdr:rowOff>19603</xdr:rowOff>
    </xdr:to>
    <xdr:sp macro="" textlink="">
      <xdr:nvSpPr>
        <xdr:cNvPr id="648" name="złotoryjski"/>
        <xdr:cNvSpPr>
          <a:spLocks/>
        </xdr:cNvSpPr>
      </xdr:nvSpPr>
      <xdr:spPr bwMode="auto">
        <a:xfrm>
          <a:off x="1928763" y="4008279"/>
          <a:ext cx="248594" cy="354724"/>
        </a:xfrm>
        <a:custGeom>
          <a:avLst/>
          <a:gdLst>
            <a:gd name="T0" fmla="*/ 271 w 872"/>
            <a:gd name="T1" fmla="*/ 57 h 1246"/>
            <a:gd name="T2" fmla="*/ 412 w 872"/>
            <a:gd name="T3" fmla="*/ 13 h 1246"/>
            <a:gd name="T4" fmla="*/ 553 w 872"/>
            <a:gd name="T5" fmla="*/ 78 h 1246"/>
            <a:gd name="T6" fmla="*/ 588 w 872"/>
            <a:gd name="T7" fmla="*/ 123 h 1246"/>
            <a:gd name="T8" fmla="*/ 667 w 872"/>
            <a:gd name="T9" fmla="*/ 233 h 1246"/>
            <a:gd name="T10" fmla="*/ 872 w 872"/>
            <a:gd name="T11" fmla="*/ 150 h 1246"/>
            <a:gd name="T12" fmla="*/ 784 w 872"/>
            <a:gd name="T13" fmla="*/ 388 h 1246"/>
            <a:gd name="T14" fmla="*/ 817 w 872"/>
            <a:gd name="T15" fmla="*/ 592 h 1246"/>
            <a:gd name="T16" fmla="*/ 736 w 872"/>
            <a:gd name="T17" fmla="*/ 692 h 1246"/>
            <a:gd name="T18" fmla="*/ 536 w 872"/>
            <a:gd name="T19" fmla="*/ 724 h 1246"/>
            <a:gd name="T20" fmla="*/ 572 w 872"/>
            <a:gd name="T21" fmla="*/ 821 h 1246"/>
            <a:gd name="T22" fmla="*/ 714 w 872"/>
            <a:gd name="T23" fmla="*/ 1011 h 1246"/>
            <a:gd name="T24" fmla="*/ 586 w 872"/>
            <a:gd name="T25" fmla="*/ 1246 h 1246"/>
            <a:gd name="T26" fmla="*/ 312 w 872"/>
            <a:gd name="T27" fmla="*/ 1147 h 1246"/>
            <a:gd name="T28" fmla="*/ 269 w 872"/>
            <a:gd name="T29" fmla="*/ 1040 h 1246"/>
            <a:gd name="T30" fmla="*/ 244 w 872"/>
            <a:gd name="T31" fmla="*/ 1016 h 1246"/>
            <a:gd name="T32" fmla="*/ 104 w 872"/>
            <a:gd name="T33" fmla="*/ 906 h 1246"/>
            <a:gd name="T34" fmla="*/ 98 w 872"/>
            <a:gd name="T35" fmla="*/ 612 h 1246"/>
            <a:gd name="T36" fmla="*/ 49 w 872"/>
            <a:gd name="T37" fmla="*/ 412 h 1246"/>
            <a:gd name="T38" fmla="*/ 0 w 872"/>
            <a:gd name="T39" fmla="*/ 342 h 1246"/>
            <a:gd name="T40" fmla="*/ 162 w 872"/>
            <a:gd name="T41" fmla="*/ 292 h 1246"/>
            <a:gd name="T42" fmla="*/ 169 w 872"/>
            <a:gd name="T43" fmla="*/ 282 h 1246"/>
            <a:gd name="T44" fmla="*/ 176 w 872"/>
            <a:gd name="T45" fmla="*/ 157 h 1246"/>
            <a:gd name="T46" fmla="*/ 228 w 872"/>
            <a:gd name="T47" fmla="*/ 103 h 1246"/>
            <a:gd name="T48" fmla="*/ 271 w 872"/>
            <a:gd name="T49" fmla="*/ 57 h 12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872" h="1246">
              <a:moveTo>
                <a:pt x="271" y="57"/>
              </a:moveTo>
              <a:cubicBezTo>
                <a:pt x="310" y="22"/>
                <a:pt x="359" y="0"/>
                <a:pt x="412" y="13"/>
              </a:cubicBezTo>
              <a:cubicBezTo>
                <a:pt x="459" y="33"/>
                <a:pt x="507" y="54"/>
                <a:pt x="553" y="78"/>
              </a:cubicBezTo>
              <a:cubicBezTo>
                <a:pt x="562" y="89"/>
                <a:pt x="580" y="112"/>
                <a:pt x="588" y="123"/>
              </a:cubicBezTo>
              <a:cubicBezTo>
                <a:pt x="615" y="160"/>
                <a:pt x="641" y="197"/>
                <a:pt x="667" y="233"/>
              </a:cubicBezTo>
              <a:cubicBezTo>
                <a:pt x="727" y="188"/>
                <a:pt x="796" y="158"/>
                <a:pt x="872" y="150"/>
              </a:cubicBezTo>
              <a:cubicBezTo>
                <a:pt x="849" y="232"/>
                <a:pt x="820" y="311"/>
                <a:pt x="784" y="388"/>
              </a:cubicBezTo>
              <a:cubicBezTo>
                <a:pt x="794" y="456"/>
                <a:pt x="805" y="524"/>
                <a:pt x="817" y="592"/>
              </a:cubicBezTo>
              <a:cubicBezTo>
                <a:pt x="790" y="625"/>
                <a:pt x="764" y="660"/>
                <a:pt x="736" y="692"/>
              </a:cubicBezTo>
              <a:cubicBezTo>
                <a:pt x="669" y="703"/>
                <a:pt x="603" y="714"/>
                <a:pt x="536" y="724"/>
              </a:cubicBezTo>
              <a:cubicBezTo>
                <a:pt x="548" y="756"/>
                <a:pt x="560" y="788"/>
                <a:pt x="572" y="821"/>
              </a:cubicBezTo>
              <a:cubicBezTo>
                <a:pt x="617" y="886"/>
                <a:pt x="667" y="948"/>
                <a:pt x="714" y="1011"/>
              </a:cubicBezTo>
              <a:cubicBezTo>
                <a:pt x="682" y="1095"/>
                <a:pt x="638" y="1173"/>
                <a:pt x="586" y="1246"/>
              </a:cubicBezTo>
              <a:cubicBezTo>
                <a:pt x="500" y="1199"/>
                <a:pt x="410" y="1162"/>
                <a:pt x="312" y="1147"/>
              </a:cubicBezTo>
              <a:cubicBezTo>
                <a:pt x="299" y="1111"/>
                <a:pt x="284" y="1075"/>
                <a:pt x="269" y="1040"/>
              </a:cubicBezTo>
              <a:lnTo>
                <a:pt x="244" y="1016"/>
              </a:lnTo>
              <a:cubicBezTo>
                <a:pt x="198" y="978"/>
                <a:pt x="151" y="942"/>
                <a:pt x="104" y="906"/>
              </a:cubicBezTo>
              <a:cubicBezTo>
                <a:pt x="180" y="819"/>
                <a:pt x="156" y="700"/>
                <a:pt x="98" y="612"/>
              </a:cubicBezTo>
              <a:cubicBezTo>
                <a:pt x="63" y="551"/>
                <a:pt x="49" y="482"/>
                <a:pt x="49" y="412"/>
              </a:cubicBezTo>
              <a:cubicBezTo>
                <a:pt x="33" y="388"/>
                <a:pt x="17" y="365"/>
                <a:pt x="0" y="342"/>
              </a:cubicBezTo>
              <a:cubicBezTo>
                <a:pt x="54" y="326"/>
                <a:pt x="108" y="310"/>
                <a:pt x="162" y="292"/>
              </a:cubicBezTo>
              <a:lnTo>
                <a:pt x="169" y="282"/>
              </a:lnTo>
              <a:cubicBezTo>
                <a:pt x="172" y="240"/>
                <a:pt x="174" y="199"/>
                <a:pt x="176" y="157"/>
              </a:cubicBezTo>
              <a:cubicBezTo>
                <a:pt x="189" y="143"/>
                <a:pt x="215" y="116"/>
                <a:pt x="228" y="103"/>
              </a:cubicBezTo>
              <a:cubicBezTo>
                <a:pt x="239" y="91"/>
                <a:pt x="260" y="68"/>
                <a:pt x="271" y="5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62550</xdr:colOff>
      <xdr:row>35</xdr:row>
      <xdr:rowOff>27643</xdr:rowOff>
    </xdr:from>
    <xdr:to>
      <xdr:col>24</xdr:col>
      <xdr:colOff>25815</xdr:colOff>
      <xdr:row>37</xdr:row>
      <xdr:rowOff>65375</xdr:rowOff>
    </xdr:to>
    <xdr:sp macro="" textlink="">
      <xdr:nvSpPr>
        <xdr:cNvPr id="651" name="średzki (dolnyśląsk)"/>
        <xdr:cNvSpPr>
          <a:spLocks/>
        </xdr:cNvSpPr>
      </xdr:nvSpPr>
      <xdr:spPr bwMode="auto">
        <a:xfrm>
          <a:off x="2348550" y="4028143"/>
          <a:ext cx="420465" cy="266332"/>
        </a:xfrm>
        <a:custGeom>
          <a:avLst/>
          <a:gdLst>
            <a:gd name="T0" fmla="*/ 479 w 1301"/>
            <a:gd name="T1" fmla="*/ 42 h 931"/>
            <a:gd name="T2" fmla="*/ 1169 w 1301"/>
            <a:gd name="T3" fmla="*/ 0 h 931"/>
            <a:gd name="T4" fmla="*/ 1228 w 1301"/>
            <a:gd name="T5" fmla="*/ 61 h 931"/>
            <a:gd name="T6" fmla="*/ 1301 w 1301"/>
            <a:gd name="T7" fmla="*/ 144 h 931"/>
            <a:gd name="T8" fmla="*/ 1231 w 1301"/>
            <a:gd name="T9" fmla="*/ 268 h 931"/>
            <a:gd name="T10" fmla="*/ 1107 w 1301"/>
            <a:gd name="T11" fmla="*/ 285 h 931"/>
            <a:gd name="T12" fmla="*/ 1094 w 1301"/>
            <a:gd name="T13" fmla="*/ 542 h 931"/>
            <a:gd name="T14" fmla="*/ 911 w 1301"/>
            <a:gd name="T15" fmla="*/ 681 h 931"/>
            <a:gd name="T16" fmla="*/ 856 w 1301"/>
            <a:gd name="T17" fmla="*/ 725 h 931"/>
            <a:gd name="T18" fmla="*/ 697 w 1301"/>
            <a:gd name="T19" fmla="*/ 883 h 931"/>
            <a:gd name="T20" fmla="*/ 252 w 1301"/>
            <a:gd name="T21" fmla="*/ 857 h 931"/>
            <a:gd name="T22" fmla="*/ 173 w 1301"/>
            <a:gd name="T23" fmla="*/ 870 h 931"/>
            <a:gd name="T24" fmla="*/ 0 w 1301"/>
            <a:gd name="T25" fmla="*/ 787 h 931"/>
            <a:gd name="T26" fmla="*/ 9 w 1301"/>
            <a:gd name="T27" fmla="*/ 717 h 931"/>
            <a:gd name="T28" fmla="*/ 317 w 1301"/>
            <a:gd name="T29" fmla="*/ 615 h 931"/>
            <a:gd name="T30" fmla="*/ 262 w 1301"/>
            <a:gd name="T31" fmla="*/ 489 h 931"/>
            <a:gd name="T32" fmla="*/ 309 w 1301"/>
            <a:gd name="T33" fmla="*/ 376 h 931"/>
            <a:gd name="T34" fmla="*/ 303 w 1301"/>
            <a:gd name="T35" fmla="*/ 107 h 931"/>
            <a:gd name="T36" fmla="*/ 303 w 1301"/>
            <a:gd name="T37" fmla="*/ 103 h 931"/>
            <a:gd name="T38" fmla="*/ 387 w 1301"/>
            <a:gd name="T39" fmla="*/ 90 h 931"/>
            <a:gd name="T40" fmla="*/ 424 w 1301"/>
            <a:gd name="T41" fmla="*/ 82 h 931"/>
            <a:gd name="T42" fmla="*/ 479 w 1301"/>
            <a:gd name="T43" fmla="*/ 42 h 931"/>
            <a:gd name="connsiteX0" fmla="*/ 3682 w 11533"/>
            <a:gd name="connsiteY0" fmla="*/ 451 h 9723"/>
            <a:gd name="connsiteX1" fmla="*/ 8985 w 11533"/>
            <a:gd name="connsiteY1" fmla="*/ 0 h 9723"/>
            <a:gd name="connsiteX2" fmla="*/ 9439 w 11533"/>
            <a:gd name="connsiteY2" fmla="*/ 655 h 9723"/>
            <a:gd name="connsiteX3" fmla="*/ 10000 w 11533"/>
            <a:gd name="connsiteY3" fmla="*/ 1547 h 9723"/>
            <a:gd name="connsiteX4" fmla="*/ 9462 w 11533"/>
            <a:gd name="connsiteY4" fmla="*/ 2879 h 9723"/>
            <a:gd name="connsiteX5" fmla="*/ 11508 w 11533"/>
            <a:gd name="connsiteY5" fmla="*/ 6694 h 9723"/>
            <a:gd name="connsiteX6" fmla="*/ 8409 w 11533"/>
            <a:gd name="connsiteY6" fmla="*/ 5822 h 9723"/>
            <a:gd name="connsiteX7" fmla="*/ 7002 w 11533"/>
            <a:gd name="connsiteY7" fmla="*/ 7315 h 9723"/>
            <a:gd name="connsiteX8" fmla="*/ 6580 w 11533"/>
            <a:gd name="connsiteY8" fmla="*/ 7787 h 9723"/>
            <a:gd name="connsiteX9" fmla="*/ 5357 w 11533"/>
            <a:gd name="connsiteY9" fmla="*/ 9484 h 9723"/>
            <a:gd name="connsiteX10" fmla="*/ 1937 w 11533"/>
            <a:gd name="connsiteY10" fmla="*/ 9205 h 9723"/>
            <a:gd name="connsiteX11" fmla="*/ 1330 w 11533"/>
            <a:gd name="connsiteY11" fmla="*/ 9345 h 9723"/>
            <a:gd name="connsiteX12" fmla="*/ 0 w 11533"/>
            <a:gd name="connsiteY12" fmla="*/ 8453 h 9723"/>
            <a:gd name="connsiteX13" fmla="*/ 69 w 11533"/>
            <a:gd name="connsiteY13" fmla="*/ 7701 h 9723"/>
            <a:gd name="connsiteX14" fmla="*/ 2437 w 11533"/>
            <a:gd name="connsiteY14" fmla="*/ 6606 h 9723"/>
            <a:gd name="connsiteX15" fmla="*/ 2014 w 11533"/>
            <a:gd name="connsiteY15" fmla="*/ 5252 h 9723"/>
            <a:gd name="connsiteX16" fmla="*/ 2375 w 11533"/>
            <a:gd name="connsiteY16" fmla="*/ 4039 h 9723"/>
            <a:gd name="connsiteX17" fmla="*/ 2329 w 11533"/>
            <a:gd name="connsiteY17" fmla="*/ 1149 h 9723"/>
            <a:gd name="connsiteX18" fmla="*/ 2329 w 11533"/>
            <a:gd name="connsiteY18" fmla="*/ 1106 h 9723"/>
            <a:gd name="connsiteX19" fmla="*/ 2975 w 11533"/>
            <a:gd name="connsiteY19" fmla="*/ 967 h 9723"/>
            <a:gd name="connsiteX20" fmla="*/ 3259 w 11533"/>
            <a:gd name="connsiteY20" fmla="*/ 881 h 9723"/>
            <a:gd name="connsiteX21" fmla="*/ 3682 w 11533"/>
            <a:gd name="connsiteY21" fmla="*/ 451 h 9723"/>
            <a:gd name="connsiteX0" fmla="*/ 3193 w 10009"/>
            <a:gd name="connsiteY0" fmla="*/ 464 h 10000"/>
            <a:gd name="connsiteX1" fmla="*/ 7791 w 10009"/>
            <a:gd name="connsiteY1" fmla="*/ 0 h 10000"/>
            <a:gd name="connsiteX2" fmla="*/ 8184 w 10009"/>
            <a:gd name="connsiteY2" fmla="*/ 674 h 10000"/>
            <a:gd name="connsiteX3" fmla="*/ 8671 w 10009"/>
            <a:gd name="connsiteY3" fmla="*/ 1591 h 10000"/>
            <a:gd name="connsiteX4" fmla="*/ 8913 w 10009"/>
            <a:gd name="connsiteY4" fmla="*/ 3148 h 10000"/>
            <a:gd name="connsiteX5" fmla="*/ 9978 w 10009"/>
            <a:gd name="connsiteY5" fmla="*/ 6885 h 10000"/>
            <a:gd name="connsiteX6" fmla="*/ 7291 w 10009"/>
            <a:gd name="connsiteY6" fmla="*/ 5988 h 10000"/>
            <a:gd name="connsiteX7" fmla="*/ 6071 w 10009"/>
            <a:gd name="connsiteY7" fmla="*/ 7523 h 10000"/>
            <a:gd name="connsiteX8" fmla="*/ 5705 w 10009"/>
            <a:gd name="connsiteY8" fmla="*/ 8009 h 10000"/>
            <a:gd name="connsiteX9" fmla="*/ 4645 w 10009"/>
            <a:gd name="connsiteY9" fmla="*/ 9754 h 10000"/>
            <a:gd name="connsiteX10" fmla="*/ 1680 w 10009"/>
            <a:gd name="connsiteY10" fmla="*/ 9467 h 10000"/>
            <a:gd name="connsiteX11" fmla="*/ 1153 w 10009"/>
            <a:gd name="connsiteY11" fmla="*/ 9611 h 10000"/>
            <a:gd name="connsiteX12" fmla="*/ 0 w 10009"/>
            <a:gd name="connsiteY12" fmla="*/ 8694 h 10000"/>
            <a:gd name="connsiteX13" fmla="*/ 60 w 10009"/>
            <a:gd name="connsiteY13" fmla="*/ 7920 h 10000"/>
            <a:gd name="connsiteX14" fmla="*/ 2113 w 10009"/>
            <a:gd name="connsiteY14" fmla="*/ 6794 h 10000"/>
            <a:gd name="connsiteX15" fmla="*/ 1746 w 10009"/>
            <a:gd name="connsiteY15" fmla="*/ 5402 h 10000"/>
            <a:gd name="connsiteX16" fmla="*/ 2059 w 10009"/>
            <a:gd name="connsiteY16" fmla="*/ 4154 h 10000"/>
            <a:gd name="connsiteX17" fmla="*/ 2019 w 10009"/>
            <a:gd name="connsiteY17" fmla="*/ 1182 h 10000"/>
            <a:gd name="connsiteX18" fmla="*/ 2019 w 10009"/>
            <a:gd name="connsiteY18" fmla="*/ 1138 h 10000"/>
            <a:gd name="connsiteX19" fmla="*/ 2580 w 10009"/>
            <a:gd name="connsiteY19" fmla="*/ 995 h 10000"/>
            <a:gd name="connsiteX20" fmla="*/ 2826 w 10009"/>
            <a:gd name="connsiteY20" fmla="*/ 906 h 10000"/>
            <a:gd name="connsiteX21" fmla="*/ 3193 w 10009"/>
            <a:gd name="connsiteY21" fmla="*/ 46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9" h="10000">
              <a:moveTo>
                <a:pt x="3193" y="464"/>
              </a:moveTo>
              <a:cubicBezTo>
                <a:pt x="4739" y="641"/>
                <a:pt x="6252" y="56"/>
                <a:pt x="7791" y="0"/>
              </a:cubicBezTo>
              <a:cubicBezTo>
                <a:pt x="7917" y="221"/>
                <a:pt x="8051" y="442"/>
                <a:pt x="8184" y="674"/>
              </a:cubicBezTo>
              <a:cubicBezTo>
                <a:pt x="8351" y="972"/>
                <a:pt x="8511" y="1281"/>
                <a:pt x="8671" y="1591"/>
              </a:cubicBezTo>
              <a:cubicBezTo>
                <a:pt x="8517" y="2044"/>
                <a:pt x="9067" y="2683"/>
                <a:pt x="8913" y="3148"/>
              </a:cubicBezTo>
              <a:cubicBezTo>
                <a:pt x="8633" y="3203"/>
                <a:pt x="10251" y="6819"/>
                <a:pt x="9978" y="6885"/>
              </a:cubicBezTo>
              <a:cubicBezTo>
                <a:pt x="9758" y="7802"/>
                <a:pt x="7111" y="5038"/>
                <a:pt x="7291" y="5988"/>
              </a:cubicBezTo>
              <a:cubicBezTo>
                <a:pt x="6778" y="6252"/>
                <a:pt x="6324" y="6717"/>
                <a:pt x="6071" y="7523"/>
              </a:cubicBezTo>
              <a:cubicBezTo>
                <a:pt x="5985" y="7645"/>
                <a:pt x="5798" y="7887"/>
                <a:pt x="5705" y="8009"/>
              </a:cubicBezTo>
              <a:cubicBezTo>
                <a:pt x="5485" y="8771"/>
                <a:pt x="5225" y="9666"/>
                <a:pt x="4645" y="9754"/>
              </a:cubicBezTo>
              <a:cubicBezTo>
                <a:pt x="3666" y="9975"/>
                <a:pt x="2599" y="10285"/>
                <a:pt x="1680" y="9467"/>
              </a:cubicBezTo>
              <a:cubicBezTo>
                <a:pt x="1553" y="9500"/>
                <a:pt x="1286" y="9578"/>
                <a:pt x="1153" y="9611"/>
              </a:cubicBezTo>
              <a:cubicBezTo>
                <a:pt x="747" y="9401"/>
                <a:pt x="373" y="9026"/>
                <a:pt x="0" y="8694"/>
              </a:cubicBezTo>
              <a:cubicBezTo>
                <a:pt x="13" y="8495"/>
                <a:pt x="47" y="8120"/>
                <a:pt x="60" y="7920"/>
              </a:cubicBezTo>
              <a:cubicBezTo>
                <a:pt x="760" y="7666"/>
                <a:pt x="1533" y="7545"/>
                <a:pt x="2113" y="6794"/>
              </a:cubicBezTo>
              <a:cubicBezTo>
                <a:pt x="2260" y="6209"/>
                <a:pt x="1926" y="5811"/>
                <a:pt x="1746" y="5402"/>
              </a:cubicBezTo>
              <a:cubicBezTo>
                <a:pt x="1846" y="4982"/>
                <a:pt x="1953" y="4562"/>
                <a:pt x="2059" y="4154"/>
              </a:cubicBezTo>
              <a:cubicBezTo>
                <a:pt x="2093" y="3160"/>
                <a:pt x="2106" y="2165"/>
                <a:pt x="2019" y="1182"/>
              </a:cubicBezTo>
              <a:lnTo>
                <a:pt x="2019" y="1138"/>
              </a:lnTo>
              <a:cubicBezTo>
                <a:pt x="2159" y="1105"/>
                <a:pt x="2439" y="1027"/>
                <a:pt x="2580" y="995"/>
              </a:cubicBezTo>
              <a:cubicBezTo>
                <a:pt x="2639" y="972"/>
                <a:pt x="2766" y="928"/>
                <a:pt x="2826" y="906"/>
              </a:cubicBezTo>
              <a:lnTo>
                <a:pt x="3193" y="464"/>
              </a:ln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97112</xdr:colOff>
      <xdr:row>35</xdr:row>
      <xdr:rowOff>27643</xdr:rowOff>
    </xdr:from>
    <xdr:to>
      <xdr:col>26</xdr:col>
      <xdr:colOff>27545</xdr:colOff>
      <xdr:row>39</xdr:row>
      <xdr:rowOff>27071</xdr:rowOff>
    </xdr:to>
    <xdr:sp macro="" textlink="">
      <xdr:nvSpPr>
        <xdr:cNvPr id="652" name="wrocławski"/>
        <xdr:cNvSpPr>
          <a:spLocks/>
        </xdr:cNvSpPr>
      </xdr:nvSpPr>
      <xdr:spPr bwMode="auto">
        <a:xfrm>
          <a:off x="2497412" y="4028143"/>
          <a:ext cx="501933" cy="456628"/>
        </a:xfrm>
        <a:custGeom>
          <a:avLst/>
          <a:gdLst>
            <a:gd name="T0" fmla="*/ 1459 w 1813"/>
            <a:gd name="T1" fmla="*/ 41 h 1595"/>
            <a:gd name="T2" fmla="*/ 1586 w 1813"/>
            <a:gd name="T3" fmla="*/ 0 h 1595"/>
            <a:gd name="T4" fmla="*/ 1729 w 1813"/>
            <a:gd name="T5" fmla="*/ 238 h 1595"/>
            <a:gd name="T6" fmla="*/ 1705 w 1813"/>
            <a:gd name="T7" fmla="*/ 432 h 1595"/>
            <a:gd name="T8" fmla="*/ 1794 w 1813"/>
            <a:gd name="T9" fmla="*/ 685 h 1595"/>
            <a:gd name="T10" fmla="*/ 1774 w 1813"/>
            <a:gd name="T11" fmla="*/ 711 h 1595"/>
            <a:gd name="T12" fmla="*/ 1645 w 1813"/>
            <a:gd name="T13" fmla="*/ 762 h 1595"/>
            <a:gd name="T14" fmla="*/ 1671 w 1813"/>
            <a:gd name="T15" fmla="*/ 860 h 1595"/>
            <a:gd name="T16" fmla="*/ 1473 w 1813"/>
            <a:gd name="T17" fmla="*/ 953 h 1595"/>
            <a:gd name="T18" fmla="*/ 1443 w 1813"/>
            <a:gd name="T19" fmla="*/ 973 h 1595"/>
            <a:gd name="T20" fmla="*/ 1357 w 1813"/>
            <a:gd name="T21" fmla="*/ 1082 h 1595"/>
            <a:gd name="T22" fmla="*/ 1309 w 1813"/>
            <a:gd name="T23" fmla="*/ 1107 h 1595"/>
            <a:gd name="T24" fmla="*/ 1254 w 1813"/>
            <a:gd name="T25" fmla="*/ 1132 h 1595"/>
            <a:gd name="T26" fmla="*/ 1265 w 1813"/>
            <a:gd name="T27" fmla="*/ 1238 h 1595"/>
            <a:gd name="T28" fmla="*/ 935 w 1813"/>
            <a:gd name="T29" fmla="*/ 1295 h 1595"/>
            <a:gd name="T30" fmla="*/ 817 w 1813"/>
            <a:gd name="T31" fmla="*/ 1456 h 1595"/>
            <a:gd name="T32" fmla="*/ 716 w 1813"/>
            <a:gd name="T33" fmla="*/ 1437 h 1595"/>
            <a:gd name="T34" fmla="*/ 731 w 1813"/>
            <a:gd name="T35" fmla="*/ 1595 h 1595"/>
            <a:gd name="T36" fmla="*/ 231 w 1813"/>
            <a:gd name="T37" fmla="*/ 1538 h 1595"/>
            <a:gd name="T38" fmla="*/ 274 w 1813"/>
            <a:gd name="T39" fmla="*/ 1274 h 1595"/>
            <a:gd name="T40" fmla="*/ 279 w 1813"/>
            <a:gd name="T41" fmla="*/ 1243 h 1595"/>
            <a:gd name="T42" fmla="*/ 289 w 1813"/>
            <a:gd name="T43" fmla="*/ 1170 h 1595"/>
            <a:gd name="T44" fmla="*/ 0 w 1813"/>
            <a:gd name="T45" fmla="*/ 1242 h 1595"/>
            <a:gd name="T46" fmla="*/ 88 w 1813"/>
            <a:gd name="T47" fmla="*/ 1010 h 1595"/>
            <a:gd name="T48" fmla="*/ 88 w 1813"/>
            <a:gd name="T49" fmla="*/ 995 h 1595"/>
            <a:gd name="T50" fmla="*/ 89 w 1813"/>
            <a:gd name="T51" fmla="*/ 968 h 1595"/>
            <a:gd name="T52" fmla="*/ 350 w 1813"/>
            <a:gd name="T53" fmla="*/ 855 h 1595"/>
            <a:gd name="T54" fmla="*/ 339 w 1813"/>
            <a:gd name="T55" fmla="*/ 757 h 1595"/>
            <a:gd name="T56" fmla="*/ 439 w 1813"/>
            <a:gd name="T57" fmla="*/ 776 h 1595"/>
            <a:gd name="T58" fmla="*/ 455 w 1813"/>
            <a:gd name="T59" fmla="*/ 631 h 1595"/>
            <a:gd name="T60" fmla="*/ 539 w 1813"/>
            <a:gd name="T61" fmla="*/ 625 h 1595"/>
            <a:gd name="T62" fmla="*/ 661 w 1813"/>
            <a:gd name="T63" fmla="*/ 580 h 1595"/>
            <a:gd name="T64" fmla="*/ 713 w 1813"/>
            <a:gd name="T65" fmla="*/ 609 h 1595"/>
            <a:gd name="T66" fmla="*/ 920 w 1813"/>
            <a:gd name="T67" fmla="*/ 783 h 1595"/>
            <a:gd name="T68" fmla="*/ 1290 w 1813"/>
            <a:gd name="T69" fmla="*/ 800 h 1595"/>
            <a:gd name="T70" fmla="*/ 1257 w 1813"/>
            <a:gd name="T71" fmla="*/ 731 h 1595"/>
            <a:gd name="T72" fmla="*/ 1336 w 1813"/>
            <a:gd name="T73" fmla="*/ 697 h 1595"/>
            <a:gd name="T74" fmla="*/ 1362 w 1813"/>
            <a:gd name="T75" fmla="*/ 672 h 1595"/>
            <a:gd name="T76" fmla="*/ 1417 w 1813"/>
            <a:gd name="T77" fmla="*/ 613 h 1595"/>
            <a:gd name="T78" fmla="*/ 1336 w 1813"/>
            <a:gd name="T79" fmla="*/ 543 h 1595"/>
            <a:gd name="T80" fmla="*/ 1359 w 1813"/>
            <a:gd name="T81" fmla="*/ 338 h 1595"/>
            <a:gd name="T82" fmla="*/ 1290 w 1813"/>
            <a:gd name="T83" fmla="*/ 300 h 1595"/>
            <a:gd name="T84" fmla="*/ 1253 w 1813"/>
            <a:gd name="T85" fmla="*/ 106 h 1595"/>
            <a:gd name="T86" fmla="*/ 1433 w 1813"/>
            <a:gd name="T87" fmla="*/ 109 h 1595"/>
            <a:gd name="T88" fmla="*/ 1448 w 1813"/>
            <a:gd name="T89" fmla="*/ 70 h 1595"/>
            <a:gd name="T90" fmla="*/ 1459 w 1813"/>
            <a:gd name="T91" fmla="*/ 41 h 1595"/>
            <a:gd name="connsiteX0" fmla="*/ 8047 w 9916"/>
            <a:gd name="connsiteY0" fmla="*/ 257 h 10000"/>
            <a:gd name="connsiteX1" fmla="*/ 8748 w 9916"/>
            <a:gd name="connsiteY1" fmla="*/ 0 h 10000"/>
            <a:gd name="connsiteX2" fmla="*/ 9537 w 9916"/>
            <a:gd name="connsiteY2" fmla="*/ 1492 h 10000"/>
            <a:gd name="connsiteX3" fmla="*/ 9404 w 9916"/>
            <a:gd name="connsiteY3" fmla="*/ 2708 h 10000"/>
            <a:gd name="connsiteX4" fmla="*/ 9895 w 9916"/>
            <a:gd name="connsiteY4" fmla="*/ 4295 h 10000"/>
            <a:gd name="connsiteX5" fmla="*/ 9785 w 9916"/>
            <a:gd name="connsiteY5" fmla="*/ 4458 h 10000"/>
            <a:gd name="connsiteX6" fmla="*/ 9073 w 9916"/>
            <a:gd name="connsiteY6" fmla="*/ 4777 h 10000"/>
            <a:gd name="connsiteX7" fmla="*/ 9217 w 9916"/>
            <a:gd name="connsiteY7" fmla="*/ 5392 h 10000"/>
            <a:gd name="connsiteX8" fmla="*/ 8125 w 9916"/>
            <a:gd name="connsiteY8" fmla="*/ 5975 h 10000"/>
            <a:gd name="connsiteX9" fmla="*/ 7959 w 9916"/>
            <a:gd name="connsiteY9" fmla="*/ 6100 h 10000"/>
            <a:gd name="connsiteX10" fmla="*/ 7485 w 9916"/>
            <a:gd name="connsiteY10" fmla="*/ 6784 h 10000"/>
            <a:gd name="connsiteX11" fmla="*/ 7220 w 9916"/>
            <a:gd name="connsiteY11" fmla="*/ 6940 h 10000"/>
            <a:gd name="connsiteX12" fmla="*/ 6917 w 9916"/>
            <a:gd name="connsiteY12" fmla="*/ 7097 h 10000"/>
            <a:gd name="connsiteX13" fmla="*/ 6977 w 9916"/>
            <a:gd name="connsiteY13" fmla="*/ 7762 h 10000"/>
            <a:gd name="connsiteX14" fmla="*/ 5157 w 9916"/>
            <a:gd name="connsiteY14" fmla="*/ 8119 h 10000"/>
            <a:gd name="connsiteX15" fmla="*/ 4506 w 9916"/>
            <a:gd name="connsiteY15" fmla="*/ 9129 h 10000"/>
            <a:gd name="connsiteX16" fmla="*/ 3949 w 9916"/>
            <a:gd name="connsiteY16" fmla="*/ 9009 h 10000"/>
            <a:gd name="connsiteX17" fmla="*/ 4032 w 9916"/>
            <a:gd name="connsiteY17" fmla="*/ 10000 h 10000"/>
            <a:gd name="connsiteX18" fmla="*/ 1274 w 9916"/>
            <a:gd name="connsiteY18" fmla="*/ 9643 h 10000"/>
            <a:gd name="connsiteX19" fmla="*/ 1511 w 9916"/>
            <a:gd name="connsiteY19" fmla="*/ 7987 h 10000"/>
            <a:gd name="connsiteX20" fmla="*/ 1539 w 9916"/>
            <a:gd name="connsiteY20" fmla="*/ 7793 h 10000"/>
            <a:gd name="connsiteX21" fmla="*/ 1594 w 9916"/>
            <a:gd name="connsiteY21" fmla="*/ 7335 h 10000"/>
            <a:gd name="connsiteX22" fmla="*/ 0 w 9916"/>
            <a:gd name="connsiteY22" fmla="*/ 7787 h 10000"/>
            <a:gd name="connsiteX23" fmla="*/ 485 w 9916"/>
            <a:gd name="connsiteY23" fmla="*/ 6332 h 10000"/>
            <a:gd name="connsiteX24" fmla="*/ 485 w 9916"/>
            <a:gd name="connsiteY24" fmla="*/ 6238 h 10000"/>
            <a:gd name="connsiteX25" fmla="*/ 491 w 9916"/>
            <a:gd name="connsiteY25" fmla="*/ 6069 h 10000"/>
            <a:gd name="connsiteX26" fmla="*/ 1931 w 9916"/>
            <a:gd name="connsiteY26" fmla="*/ 5361 h 10000"/>
            <a:gd name="connsiteX27" fmla="*/ 1870 w 9916"/>
            <a:gd name="connsiteY27" fmla="*/ 4746 h 10000"/>
            <a:gd name="connsiteX28" fmla="*/ 2421 w 9916"/>
            <a:gd name="connsiteY28" fmla="*/ 4865 h 10000"/>
            <a:gd name="connsiteX29" fmla="*/ 2510 w 9916"/>
            <a:gd name="connsiteY29" fmla="*/ 3956 h 10000"/>
            <a:gd name="connsiteX30" fmla="*/ 2973 w 9916"/>
            <a:gd name="connsiteY30" fmla="*/ 3918 h 10000"/>
            <a:gd name="connsiteX31" fmla="*/ 3646 w 9916"/>
            <a:gd name="connsiteY31" fmla="*/ 3636 h 10000"/>
            <a:gd name="connsiteX32" fmla="*/ 3933 w 9916"/>
            <a:gd name="connsiteY32" fmla="*/ 3818 h 10000"/>
            <a:gd name="connsiteX33" fmla="*/ 5074 w 9916"/>
            <a:gd name="connsiteY33" fmla="*/ 4909 h 10000"/>
            <a:gd name="connsiteX34" fmla="*/ 7115 w 9916"/>
            <a:gd name="connsiteY34" fmla="*/ 5016 h 10000"/>
            <a:gd name="connsiteX35" fmla="*/ 6933 w 9916"/>
            <a:gd name="connsiteY35" fmla="*/ 4583 h 10000"/>
            <a:gd name="connsiteX36" fmla="*/ 7369 w 9916"/>
            <a:gd name="connsiteY36" fmla="*/ 4370 h 10000"/>
            <a:gd name="connsiteX37" fmla="*/ 7512 w 9916"/>
            <a:gd name="connsiteY37" fmla="*/ 4213 h 10000"/>
            <a:gd name="connsiteX38" fmla="*/ 7816 w 9916"/>
            <a:gd name="connsiteY38" fmla="*/ 3843 h 10000"/>
            <a:gd name="connsiteX39" fmla="*/ 5111 w 9916"/>
            <a:gd name="connsiteY39" fmla="*/ 3126 h 10000"/>
            <a:gd name="connsiteX40" fmla="*/ 7496 w 9916"/>
            <a:gd name="connsiteY40" fmla="*/ 2119 h 10000"/>
            <a:gd name="connsiteX41" fmla="*/ 7115 w 9916"/>
            <a:gd name="connsiteY41" fmla="*/ 1881 h 10000"/>
            <a:gd name="connsiteX42" fmla="*/ 6911 w 9916"/>
            <a:gd name="connsiteY42" fmla="*/ 665 h 10000"/>
            <a:gd name="connsiteX43" fmla="*/ 7904 w 9916"/>
            <a:gd name="connsiteY43" fmla="*/ 683 h 10000"/>
            <a:gd name="connsiteX44" fmla="*/ 7987 w 9916"/>
            <a:gd name="connsiteY44" fmla="*/ 439 h 10000"/>
            <a:gd name="connsiteX45" fmla="*/ 8047 w 9916"/>
            <a:gd name="connsiteY45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6992 w 10001"/>
            <a:gd name="connsiteY35" fmla="*/ 4583 h 10000"/>
            <a:gd name="connsiteX36" fmla="*/ 7431 w 10001"/>
            <a:gd name="connsiteY36" fmla="*/ 4370 h 10000"/>
            <a:gd name="connsiteX37" fmla="*/ 7882 w 10001"/>
            <a:gd name="connsiteY37" fmla="*/ 3843 h 10000"/>
            <a:gd name="connsiteX38" fmla="*/ 5154 w 10001"/>
            <a:gd name="connsiteY38" fmla="*/ 3126 h 10000"/>
            <a:gd name="connsiteX39" fmla="*/ 7559 w 10001"/>
            <a:gd name="connsiteY39" fmla="*/ 2119 h 10000"/>
            <a:gd name="connsiteX40" fmla="*/ 7175 w 10001"/>
            <a:gd name="connsiteY40" fmla="*/ 1881 h 10000"/>
            <a:gd name="connsiteX41" fmla="*/ 6970 w 10001"/>
            <a:gd name="connsiteY41" fmla="*/ 665 h 10000"/>
            <a:gd name="connsiteX42" fmla="*/ 7971 w 10001"/>
            <a:gd name="connsiteY42" fmla="*/ 683 h 10000"/>
            <a:gd name="connsiteX43" fmla="*/ 8055 w 10001"/>
            <a:gd name="connsiteY43" fmla="*/ 439 h 10000"/>
            <a:gd name="connsiteX44" fmla="*/ 8115 w 10001"/>
            <a:gd name="connsiteY44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6992 w 10001"/>
            <a:gd name="connsiteY35" fmla="*/ 4583 h 10000"/>
            <a:gd name="connsiteX36" fmla="*/ 7431 w 10001"/>
            <a:gd name="connsiteY36" fmla="*/ 4370 h 10000"/>
            <a:gd name="connsiteX37" fmla="*/ 5154 w 10001"/>
            <a:gd name="connsiteY37" fmla="*/ 3126 h 10000"/>
            <a:gd name="connsiteX38" fmla="*/ 7559 w 10001"/>
            <a:gd name="connsiteY38" fmla="*/ 2119 h 10000"/>
            <a:gd name="connsiteX39" fmla="*/ 7175 w 10001"/>
            <a:gd name="connsiteY39" fmla="*/ 1881 h 10000"/>
            <a:gd name="connsiteX40" fmla="*/ 6970 w 10001"/>
            <a:gd name="connsiteY40" fmla="*/ 665 h 10000"/>
            <a:gd name="connsiteX41" fmla="*/ 7971 w 10001"/>
            <a:gd name="connsiteY41" fmla="*/ 683 h 10000"/>
            <a:gd name="connsiteX42" fmla="*/ 8055 w 10001"/>
            <a:gd name="connsiteY42" fmla="*/ 439 h 10000"/>
            <a:gd name="connsiteX43" fmla="*/ 8115 w 10001"/>
            <a:gd name="connsiteY43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6992 w 10001"/>
            <a:gd name="connsiteY35" fmla="*/ 4583 h 10000"/>
            <a:gd name="connsiteX36" fmla="*/ 5154 w 10001"/>
            <a:gd name="connsiteY36" fmla="*/ 3126 h 10000"/>
            <a:gd name="connsiteX37" fmla="*/ 7559 w 10001"/>
            <a:gd name="connsiteY37" fmla="*/ 2119 h 10000"/>
            <a:gd name="connsiteX38" fmla="*/ 7175 w 10001"/>
            <a:gd name="connsiteY38" fmla="*/ 1881 h 10000"/>
            <a:gd name="connsiteX39" fmla="*/ 6970 w 10001"/>
            <a:gd name="connsiteY39" fmla="*/ 665 h 10000"/>
            <a:gd name="connsiteX40" fmla="*/ 7971 w 10001"/>
            <a:gd name="connsiteY40" fmla="*/ 683 h 10000"/>
            <a:gd name="connsiteX41" fmla="*/ 8055 w 10001"/>
            <a:gd name="connsiteY41" fmla="*/ 439 h 10000"/>
            <a:gd name="connsiteX42" fmla="*/ 8115 w 10001"/>
            <a:gd name="connsiteY42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5154 w 10001"/>
            <a:gd name="connsiteY35" fmla="*/ 3126 h 10000"/>
            <a:gd name="connsiteX36" fmla="*/ 7559 w 10001"/>
            <a:gd name="connsiteY36" fmla="*/ 2119 h 10000"/>
            <a:gd name="connsiteX37" fmla="*/ 7175 w 10001"/>
            <a:gd name="connsiteY37" fmla="*/ 1881 h 10000"/>
            <a:gd name="connsiteX38" fmla="*/ 6970 w 10001"/>
            <a:gd name="connsiteY38" fmla="*/ 665 h 10000"/>
            <a:gd name="connsiteX39" fmla="*/ 7971 w 10001"/>
            <a:gd name="connsiteY39" fmla="*/ 683 h 10000"/>
            <a:gd name="connsiteX40" fmla="*/ 8055 w 10001"/>
            <a:gd name="connsiteY40" fmla="*/ 439 h 10000"/>
            <a:gd name="connsiteX41" fmla="*/ 8115 w 10001"/>
            <a:gd name="connsiteY41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4999 w 10001"/>
            <a:gd name="connsiteY34" fmla="*/ 3928 h 10000"/>
            <a:gd name="connsiteX35" fmla="*/ 5154 w 10001"/>
            <a:gd name="connsiteY35" fmla="*/ 3126 h 10000"/>
            <a:gd name="connsiteX36" fmla="*/ 7559 w 10001"/>
            <a:gd name="connsiteY36" fmla="*/ 2119 h 10000"/>
            <a:gd name="connsiteX37" fmla="*/ 7175 w 10001"/>
            <a:gd name="connsiteY37" fmla="*/ 1881 h 10000"/>
            <a:gd name="connsiteX38" fmla="*/ 6970 w 10001"/>
            <a:gd name="connsiteY38" fmla="*/ 665 h 10000"/>
            <a:gd name="connsiteX39" fmla="*/ 7971 w 10001"/>
            <a:gd name="connsiteY39" fmla="*/ 683 h 10000"/>
            <a:gd name="connsiteX40" fmla="*/ 8055 w 10001"/>
            <a:gd name="connsiteY40" fmla="*/ 439 h 10000"/>
            <a:gd name="connsiteX41" fmla="*/ 8115 w 10001"/>
            <a:gd name="connsiteY41" fmla="*/ 25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10001" h="10000">
              <a:moveTo>
                <a:pt x="8115" y="257"/>
              </a:moveTo>
              <a:cubicBezTo>
                <a:pt x="8349" y="157"/>
                <a:pt x="8588" y="75"/>
                <a:pt x="8822" y="0"/>
              </a:cubicBezTo>
              <a:cubicBezTo>
                <a:pt x="9045" y="527"/>
                <a:pt x="9333" y="1003"/>
                <a:pt x="9618" y="1492"/>
              </a:cubicBezTo>
              <a:cubicBezTo>
                <a:pt x="9740" y="1887"/>
                <a:pt x="9528" y="2313"/>
                <a:pt x="9484" y="2708"/>
              </a:cubicBezTo>
              <a:cubicBezTo>
                <a:pt x="9790" y="3172"/>
                <a:pt x="10085" y="3687"/>
                <a:pt x="9979" y="4295"/>
              </a:cubicBezTo>
              <a:lnTo>
                <a:pt x="9868" y="4458"/>
              </a:lnTo>
              <a:cubicBezTo>
                <a:pt x="9629" y="4558"/>
                <a:pt x="9390" y="4665"/>
                <a:pt x="9150" y="4777"/>
              </a:cubicBezTo>
              <a:cubicBezTo>
                <a:pt x="9200" y="4978"/>
                <a:pt x="9251" y="5185"/>
                <a:pt x="9295" y="5392"/>
              </a:cubicBezTo>
              <a:cubicBezTo>
                <a:pt x="8933" y="5599"/>
                <a:pt x="8561" y="5781"/>
                <a:pt x="8194" y="5975"/>
              </a:cubicBezTo>
              <a:lnTo>
                <a:pt x="8026" y="6100"/>
              </a:lnTo>
              <a:cubicBezTo>
                <a:pt x="7849" y="6307"/>
                <a:pt x="7710" y="6558"/>
                <a:pt x="7548" y="6784"/>
              </a:cubicBezTo>
              <a:cubicBezTo>
                <a:pt x="7482" y="6821"/>
                <a:pt x="7348" y="6897"/>
                <a:pt x="7281" y="6940"/>
              </a:cubicBezTo>
              <a:cubicBezTo>
                <a:pt x="7204" y="6978"/>
                <a:pt x="7053" y="7060"/>
                <a:pt x="6976" y="7097"/>
              </a:cubicBezTo>
              <a:cubicBezTo>
                <a:pt x="6992" y="7266"/>
                <a:pt x="7020" y="7599"/>
                <a:pt x="7036" y="7762"/>
              </a:cubicBezTo>
              <a:cubicBezTo>
                <a:pt x="6436" y="7975"/>
                <a:pt x="5813" y="8019"/>
                <a:pt x="5201" y="8119"/>
              </a:cubicBezTo>
              <a:cubicBezTo>
                <a:pt x="4745" y="8157"/>
                <a:pt x="4706" y="8765"/>
                <a:pt x="4544" y="9129"/>
              </a:cubicBezTo>
              <a:cubicBezTo>
                <a:pt x="4361" y="9085"/>
                <a:pt x="4172" y="9047"/>
                <a:pt x="3982" y="9009"/>
              </a:cubicBezTo>
              <a:cubicBezTo>
                <a:pt x="4011" y="9335"/>
                <a:pt x="4038" y="9668"/>
                <a:pt x="4066" y="10000"/>
              </a:cubicBezTo>
              <a:cubicBezTo>
                <a:pt x="3148" y="9850"/>
                <a:pt x="2220" y="9730"/>
                <a:pt x="1285" y="9643"/>
              </a:cubicBezTo>
              <a:cubicBezTo>
                <a:pt x="1368" y="9085"/>
                <a:pt x="1457" y="8539"/>
                <a:pt x="1524" y="7987"/>
              </a:cubicBezTo>
              <a:cubicBezTo>
                <a:pt x="1533" y="7922"/>
                <a:pt x="1543" y="7858"/>
                <a:pt x="1552" y="7793"/>
              </a:cubicBezTo>
              <a:cubicBezTo>
                <a:pt x="1570" y="7640"/>
                <a:pt x="1589" y="7488"/>
                <a:pt x="1608" y="7335"/>
              </a:cubicBezTo>
              <a:cubicBezTo>
                <a:pt x="1057" y="7423"/>
                <a:pt x="528" y="7599"/>
                <a:pt x="0" y="7787"/>
              </a:cubicBezTo>
              <a:cubicBezTo>
                <a:pt x="139" y="7292"/>
                <a:pt x="317" y="6815"/>
                <a:pt x="489" y="6332"/>
              </a:cubicBezTo>
              <a:lnTo>
                <a:pt x="489" y="6238"/>
              </a:lnTo>
              <a:cubicBezTo>
                <a:pt x="491" y="6182"/>
                <a:pt x="493" y="6125"/>
                <a:pt x="495" y="6069"/>
              </a:cubicBezTo>
              <a:cubicBezTo>
                <a:pt x="1006" y="5912"/>
                <a:pt x="1491" y="5661"/>
                <a:pt x="1947" y="5361"/>
              </a:cubicBezTo>
              <a:cubicBezTo>
                <a:pt x="1930" y="5204"/>
                <a:pt x="1897" y="4897"/>
                <a:pt x="1886" y="4746"/>
              </a:cubicBezTo>
              <a:lnTo>
                <a:pt x="2442" y="4865"/>
              </a:lnTo>
              <a:cubicBezTo>
                <a:pt x="2470" y="4564"/>
                <a:pt x="2503" y="4257"/>
                <a:pt x="2531" y="3956"/>
              </a:cubicBezTo>
              <a:lnTo>
                <a:pt x="2998" y="3918"/>
              </a:lnTo>
              <a:cubicBezTo>
                <a:pt x="3221" y="3818"/>
                <a:pt x="3449" y="3718"/>
                <a:pt x="3677" y="3636"/>
              </a:cubicBezTo>
              <a:cubicBezTo>
                <a:pt x="3749" y="3687"/>
                <a:pt x="3894" y="3774"/>
                <a:pt x="3966" y="3818"/>
              </a:cubicBezTo>
              <a:cubicBezTo>
                <a:pt x="4416" y="4082"/>
                <a:pt x="4845" y="4408"/>
                <a:pt x="5117" y="4909"/>
              </a:cubicBezTo>
              <a:cubicBezTo>
                <a:pt x="5757" y="5317"/>
                <a:pt x="4316" y="4116"/>
                <a:pt x="4999" y="3928"/>
              </a:cubicBezTo>
              <a:cubicBezTo>
                <a:pt x="5005" y="3631"/>
                <a:pt x="5090" y="3609"/>
                <a:pt x="5154" y="3126"/>
              </a:cubicBezTo>
              <a:cubicBezTo>
                <a:pt x="5183" y="2694"/>
                <a:pt x="7509" y="2545"/>
                <a:pt x="7559" y="2119"/>
              </a:cubicBezTo>
              <a:cubicBezTo>
                <a:pt x="7465" y="2056"/>
                <a:pt x="7270" y="1944"/>
                <a:pt x="7175" y="1881"/>
              </a:cubicBezTo>
              <a:cubicBezTo>
                <a:pt x="7109" y="1473"/>
                <a:pt x="7042" y="1066"/>
                <a:pt x="6970" y="665"/>
              </a:cubicBezTo>
              <a:cubicBezTo>
                <a:pt x="7303" y="671"/>
                <a:pt x="7637" y="690"/>
                <a:pt x="7971" y="683"/>
              </a:cubicBezTo>
              <a:cubicBezTo>
                <a:pt x="7999" y="602"/>
                <a:pt x="8026" y="520"/>
                <a:pt x="8055" y="439"/>
              </a:cubicBezTo>
              <a:cubicBezTo>
                <a:pt x="8071" y="395"/>
                <a:pt x="8099" y="301"/>
                <a:pt x="8115" y="25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35430</xdr:colOff>
      <xdr:row>35</xdr:row>
      <xdr:rowOff>15216</xdr:rowOff>
    </xdr:from>
    <xdr:to>
      <xdr:col>20</xdr:col>
      <xdr:colOff>81891</xdr:colOff>
      <xdr:row>36</xdr:row>
      <xdr:rowOff>12171</xdr:rowOff>
    </xdr:to>
    <xdr:sp macro="" textlink="">
      <xdr:nvSpPr>
        <xdr:cNvPr id="653" name="Legnica"/>
        <xdr:cNvSpPr>
          <a:spLocks/>
        </xdr:cNvSpPr>
      </xdr:nvSpPr>
      <xdr:spPr bwMode="auto">
        <a:xfrm>
          <a:off x="2207130" y="4015716"/>
          <a:ext cx="160761" cy="111255"/>
        </a:xfrm>
        <a:custGeom>
          <a:avLst/>
          <a:gdLst>
            <a:gd name="T0" fmla="*/ 62 w 305"/>
            <a:gd name="T1" fmla="*/ 85 h 269"/>
            <a:gd name="T2" fmla="*/ 221 w 305"/>
            <a:gd name="T3" fmla="*/ 3 h 269"/>
            <a:gd name="T4" fmla="*/ 305 w 305"/>
            <a:gd name="T5" fmla="*/ 158 h 269"/>
            <a:gd name="T6" fmla="*/ 198 w 305"/>
            <a:gd name="T7" fmla="*/ 178 h 269"/>
            <a:gd name="T8" fmla="*/ 166 w 305"/>
            <a:gd name="T9" fmla="*/ 269 h 269"/>
            <a:gd name="T10" fmla="*/ 0 w 305"/>
            <a:gd name="T11" fmla="*/ 238 h 269"/>
            <a:gd name="T12" fmla="*/ 47 w 305"/>
            <a:gd name="T13" fmla="*/ 111 h 269"/>
            <a:gd name="T14" fmla="*/ 62 w 305"/>
            <a:gd name="T15" fmla="*/ 85 h 2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305" h="269">
              <a:moveTo>
                <a:pt x="62" y="85"/>
              </a:moveTo>
              <a:cubicBezTo>
                <a:pt x="108" y="47"/>
                <a:pt x="156" y="0"/>
                <a:pt x="221" y="3"/>
              </a:cubicBezTo>
              <a:cubicBezTo>
                <a:pt x="272" y="37"/>
                <a:pt x="277" y="107"/>
                <a:pt x="305" y="158"/>
              </a:cubicBezTo>
              <a:cubicBezTo>
                <a:pt x="278" y="163"/>
                <a:pt x="225" y="173"/>
                <a:pt x="198" y="178"/>
              </a:cubicBezTo>
              <a:cubicBezTo>
                <a:pt x="190" y="201"/>
                <a:pt x="174" y="246"/>
                <a:pt x="166" y="269"/>
              </a:cubicBezTo>
              <a:cubicBezTo>
                <a:pt x="110" y="259"/>
                <a:pt x="55" y="248"/>
                <a:pt x="0" y="238"/>
              </a:cubicBezTo>
              <a:cubicBezTo>
                <a:pt x="15" y="195"/>
                <a:pt x="31" y="153"/>
                <a:pt x="47" y="111"/>
              </a:cubicBezTo>
              <a:cubicBezTo>
                <a:pt x="51" y="104"/>
                <a:pt x="58" y="91"/>
                <a:pt x="62" y="8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14</xdr:col>
      <xdr:colOff>71023</xdr:colOff>
      <xdr:row>35</xdr:row>
      <xdr:rowOff>58085</xdr:rowOff>
    </xdr:from>
    <xdr:to>
      <xdr:col>17</xdr:col>
      <xdr:colOff>25848</xdr:colOff>
      <xdr:row>38</xdr:row>
      <xdr:rowOff>95709</xdr:rowOff>
    </xdr:to>
    <xdr:sp macro="" textlink="">
      <xdr:nvSpPr>
        <xdr:cNvPr id="655" name="lwówecki"/>
        <xdr:cNvSpPr>
          <a:spLocks/>
        </xdr:cNvSpPr>
      </xdr:nvSpPr>
      <xdr:spPr bwMode="auto">
        <a:xfrm>
          <a:off x="1671223" y="4058585"/>
          <a:ext cx="297725" cy="380524"/>
        </a:xfrm>
        <a:custGeom>
          <a:avLst/>
          <a:gdLst>
            <a:gd name="T0" fmla="*/ 501 w 1082"/>
            <a:gd name="T1" fmla="*/ 79 h 1308"/>
            <a:gd name="T2" fmla="*/ 673 w 1082"/>
            <a:gd name="T3" fmla="*/ 0 h 1308"/>
            <a:gd name="T4" fmla="*/ 950 w 1082"/>
            <a:gd name="T5" fmla="*/ 138 h 1308"/>
            <a:gd name="T6" fmla="*/ 999 w 1082"/>
            <a:gd name="T7" fmla="*/ 208 h 1308"/>
            <a:gd name="T8" fmla="*/ 1048 w 1082"/>
            <a:gd name="T9" fmla="*/ 408 h 1308"/>
            <a:gd name="T10" fmla="*/ 1082 w 1082"/>
            <a:gd name="T11" fmla="*/ 620 h 1308"/>
            <a:gd name="T12" fmla="*/ 877 w 1082"/>
            <a:gd name="T13" fmla="*/ 754 h 1308"/>
            <a:gd name="T14" fmla="*/ 891 w 1082"/>
            <a:gd name="T15" fmla="*/ 869 h 1308"/>
            <a:gd name="T16" fmla="*/ 503 w 1082"/>
            <a:gd name="T17" fmla="*/ 956 h 1308"/>
            <a:gd name="T18" fmla="*/ 471 w 1082"/>
            <a:gd name="T19" fmla="*/ 977 h 1308"/>
            <a:gd name="T20" fmla="*/ 444 w 1082"/>
            <a:gd name="T21" fmla="*/ 1109 h 1308"/>
            <a:gd name="T22" fmla="*/ 421 w 1082"/>
            <a:gd name="T23" fmla="*/ 1133 h 1308"/>
            <a:gd name="T24" fmla="*/ 355 w 1082"/>
            <a:gd name="T25" fmla="*/ 1178 h 1308"/>
            <a:gd name="T26" fmla="*/ 171 w 1082"/>
            <a:gd name="T27" fmla="*/ 1308 h 1308"/>
            <a:gd name="T28" fmla="*/ 0 w 1082"/>
            <a:gd name="T29" fmla="*/ 1089 h 1308"/>
            <a:gd name="T30" fmla="*/ 102 w 1082"/>
            <a:gd name="T31" fmla="*/ 1102 h 1308"/>
            <a:gd name="T32" fmla="*/ 159 w 1082"/>
            <a:gd name="T33" fmla="*/ 1119 h 1308"/>
            <a:gd name="T34" fmla="*/ 188 w 1082"/>
            <a:gd name="T35" fmla="*/ 1121 h 1308"/>
            <a:gd name="T36" fmla="*/ 197 w 1082"/>
            <a:gd name="T37" fmla="*/ 1095 h 1308"/>
            <a:gd name="T38" fmla="*/ 145 w 1082"/>
            <a:gd name="T39" fmla="*/ 1062 h 1308"/>
            <a:gd name="T40" fmla="*/ 122 w 1082"/>
            <a:gd name="T41" fmla="*/ 1007 h 1308"/>
            <a:gd name="T42" fmla="*/ 134 w 1082"/>
            <a:gd name="T43" fmla="*/ 874 h 1308"/>
            <a:gd name="T44" fmla="*/ 47 w 1082"/>
            <a:gd name="T45" fmla="*/ 738 h 1308"/>
            <a:gd name="T46" fmla="*/ 243 w 1082"/>
            <a:gd name="T47" fmla="*/ 756 h 1308"/>
            <a:gd name="T48" fmla="*/ 435 w 1082"/>
            <a:gd name="T49" fmla="*/ 260 h 1308"/>
            <a:gd name="T50" fmla="*/ 501 w 1082"/>
            <a:gd name="T51" fmla="*/ 79 h 13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082" h="1308">
              <a:moveTo>
                <a:pt x="501" y="79"/>
              </a:moveTo>
              <a:cubicBezTo>
                <a:pt x="558" y="52"/>
                <a:pt x="616" y="26"/>
                <a:pt x="673" y="0"/>
              </a:cubicBezTo>
              <a:cubicBezTo>
                <a:pt x="767" y="42"/>
                <a:pt x="875" y="64"/>
                <a:pt x="950" y="138"/>
              </a:cubicBezTo>
              <a:cubicBezTo>
                <a:pt x="967" y="161"/>
                <a:pt x="983" y="184"/>
                <a:pt x="999" y="208"/>
              </a:cubicBezTo>
              <a:cubicBezTo>
                <a:pt x="999" y="278"/>
                <a:pt x="1013" y="347"/>
                <a:pt x="1048" y="408"/>
              </a:cubicBezTo>
              <a:cubicBezTo>
                <a:pt x="1063" y="478"/>
                <a:pt x="1072" y="549"/>
                <a:pt x="1082" y="620"/>
              </a:cubicBezTo>
              <a:cubicBezTo>
                <a:pt x="1014" y="665"/>
                <a:pt x="945" y="710"/>
                <a:pt x="877" y="754"/>
              </a:cubicBezTo>
              <a:cubicBezTo>
                <a:pt x="881" y="793"/>
                <a:pt x="886" y="831"/>
                <a:pt x="891" y="869"/>
              </a:cubicBezTo>
              <a:cubicBezTo>
                <a:pt x="761" y="889"/>
                <a:pt x="620" y="886"/>
                <a:pt x="503" y="956"/>
              </a:cubicBezTo>
              <a:cubicBezTo>
                <a:pt x="495" y="961"/>
                <a:pt x="479" y="972"/>
                <a:pt x="471" y="977"/>
              </a:cubicBezTo>
              <a:cubicBezTo>
                <a:pt x="423" y="999"/>
                <a:pt x="389" y="1075"/>
                <a:pt x="444" y="1109"/>
              </a:cubicBezTo>
              <a:cubicBezTo>
                <a:pt x="439" y="1115"/>
                <a:pt x="427" y="1127"/>
                <a:pt x="421" y="1133"/>
              </a:cubicBezTo>
              <a:cubicBezTo>
                <a:pt x="405" y="1144"/>
                <a:pt x="371" y="1167"/>
                <a:pt x="355" y="1178"/>
              </a:cubicBezTo>
              <a:cubicBezTo>
                <a:pt x="303" y="1234"/>
                <a:pt x="243" y="1282"/>
                <a:pt x="171" y="1308"/>
              </a:cubicBezTo>
              <a:cubicBezTo>
                <a:pt x="100" y="1247"/>
                <a:pt x="34" y="1177"/>
                <a:pt x="0" y="1089"/>
              </a:cubicBezTo>
              <a:cubicBezTo>
                <a:pt x="25" y="1092"/>
                <a:pt x="76" y="1099"/>
                <a:pt x="102" y="1102"/>
              </a:cubicBezTo>
              <a:cubicBezTo>
                <a:pt x="116" y="1106"/>
                <a:pt x="145" y="1115"/>
                <a:pt x="159" y="1119"/>
              </a:cubicBezTo>
              <a:lnTo>
                <a:pt x="188" y="1121"/>
              </a:lnTo>
              <a:lnTo>
                <a:pt x="197" y="1095"/>
              </a:lnTo>
              <a:cubicBezTo>
                <a:pt x="184" y="1086"/>
                <a:pt x="158" y="1070"/>
                <a:pt x="145" y="1062"/>
              </a:cubicBezTo>
              <a:cubicBezTo>
                <a:pt x="139" y="1048"/>
                <a:pt x="128" y="1020"/>
                <a:pt x="122" y="1007"/>
              </a:cubicBezTo>
              <a:lnTo>
                <a:pt x="134" y="874"/>
              </a:lnTo>
              <a:cubicBezTo>
                <a:pt x="104" y="829"/>
                <a:pt x="76" y="783"/>
                <a:pt x="47" y="738"/>
              </a:cubicBezTo>
              <a:cubicBezTo>
                <a:pt x="112" y="744"/>
                <a:pt x="177" y="750"/>
                <a:pt x="243" y="756"/>
              </a:cubicBezTo>
              <a:cubicBezTo>
                <a:pt x="308" y="591"/>
                <a:pt x="301" y="390"/>
                <a:pt x="435" y="260"/>
              </a:cubicBezTo>
              <a:cubicBezTo>
                <a:pt x="462" y="201"/>
                <a:pt x="482" y="140"/>
                <a:pt x="501" y="7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88561</xdr:colOff>
      <xdr:row>35</xdr:row>
      <xdr:rowOff>65695</xdr:rowOff>
    </xdr:from>
    <xdr:to>
      <xdr:col>15</xdr:col>
      <xdr:colOff>53482</xdr:colOff>
      <xdr:row>38</xdr:row>
      <xdr:rowOff>42435</xdr:rowOff>
    </xdr:to>
    <xdr:sp macro="" textlink="">
      <xdr:nvSpPr>
        <xdr:cNvPr id="656" name="lubański"/>
        <xdr:cNvSpPr>
          <a:spLocks/>
        </xdr:cNvSpPr>
      </xdr:nvSpPr>
      <xdr:spPr bwMode="auto">
        <a:xfrm>
          <a:off x="1574461" y="4066195"/>
          <a:ext cx="193521" cy="319640"/>
        </a:xfrm>
        <a:custGeom>
          <a:avLst/>
          <a:gdLst>
            <a:gd name="T0" fmla="*/ 235 w 696"/>
            <a:gd name="T1" fmla="*/ 0 h 1102"/>
            <a:gd name="T2" fmla="*/ 535 w 696"/>
            <a:gd name="T3" fmla="*/ 23 h 1102"/>
            <a:gd name="T4" fmla="*/ 696 w 696"/>
            <a:gd name="T5" fmla="*/ 215 h 1102"/>
            <a:gd name="T6" fmla="*/ 564 w 696"/>
            <a:gd name="T7" fmla="*/ 621 h 1102"/>
            <a:gd name="T8" fmla="*/ 574 w 696"/>
            <a:gd name="T9" fmla="*/ 697 h 1102"/>
            <a:gd name="T10" fmla="*/ 379 w 696"/>
            <a:gd name="T11" fmla="*/ 694 h 1102"/>
            <a:gd name="T12" fmla="*/ 470 w 696"/>
            <a:gd name="T13" fmla="*/ 990 h 1102"/>
            <a:gd name="T14" fmla="*/ 493 w 696"/>
            <a:gd name="T15" fmla="*/ 1045 h 1102"/>
            <a:gd name="T16" fmla="*/ 507 w 696"/>
            <a:gd name="T17" fmla="*/ 1102 h 1102"/>
            <a:gd name="T18" fmla="*/ 450 w 696"/>
            <a:gd name="T19" fmla="*/ 1085 h 1102"/>
            <a:gd name="T20" fmla="*/ 391 w 696"/>
            <a:gd name="T21" fmla="*/ 1011 h 1102"/>
            <a:gd name="T22" fmla="*/ 290 w 696"/>
            <a:gd name="T23" fmla="*/ 1046 h 1102"/>
            <a:gd name="T24" fmla="*/ 346 w 696"/>
            <a:gd name="T25" fmla="*/ 820 h 1102"/>
            <a:gd name="T26" fmla="*/ 121 w 696"/>
            <a:gd name="T27" fmla="*/ 659 h 1102"/>
            <a:gd name="T28" fmla="*/ 45 w 696"/>
            <a:gd name="T29" fmla="*/ 565 h 1102"/>
            <a:gd name="T30" fmla="*/ 0 w 696"/>
            <a:gd name="T31" fmla="*/ 264 h 1102"/>
            <a:gd name="T32" fmla="*/ 38 w 696"/>
            <a:gd name="T33" fmla="*/ 201 h 1102"/>
            <a:gd name="T34" fmla="*/ 103 w 696"/>
            <a:gd name="T35" fmla="*/ 95 h 1102"/>
            <a:gd name="T36" fmla="*/ 217 w 696"/>
            <a:gd name="T37" fmla="*/ 85 h 1102"/>
            <a:gd name="T38" fmla="*/ 235 w 696"/>
            <a:gd name="T39" fmla="*/ 0 h 11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696" h="1102">
              <a:moveTo>
                <a:pt x="235" y="0"/>
              </a:moveTo>
              <a:cubicBezTo>
                <a:pt x="334" y="23"/>
                <a:pt x="434" y="39"/>
                <a:pt x="535" y="23"/>
              </a:cubicBezTo>
              <a:cubicBezTo>
                <a:pt x="589" y="87"/>
                <a:pt x="643" y="151"/>
                <a:pt x="696" y="215"/>
              </a:cubicBezTo>
              <a:cubicBezTo>
                <a:pt x="648" y="349"/>
                <a:pt x="633" y="494"/>
                <a:pt x="564" y="621"/>
              </a:cubicBezTo>
              <a:cubicBezTo>
                <a:pt x="567" y="640"/>
                <a:pt x="572" y="678"/>
                <a:pt x="574" y="697"/>
              </a:cubicBezTo>
              <a:cubicBezTo>
                <a:pt x="510" y="692"/>
                <a:pt x="443" y="676"/>
                <a:pt x="379" y="694"/>
              </a:cubicBezTo>
              <a:cubicBezTo>
                <a:pt x="350" y="798"/>
                <a:pt x="448" y="891"/>
                <a:pt x="470" y="990"/>
              </a:cubicBezTo>
              <a:cubicBezTo>
                <a:pt x="476" y="1003"/>
                <a:pt x="487" y="1031"/>
                <a:pt x="493" y="1045"/>
              </a:cubicBezTo>
              <a:cubicBezTo>
                <a:pt x="497" y="1059"/>
                <a:pt x="504" y="1087"/>
                <a:pt x="507" y="1102"/>
              </a:cubicBezTo>
              <a:cubicBezTo>
                <a:pt x="493" y="1098"/>
                <a:pt x="464" y="1089"/>
                <a:pt x="450" y="1085"/>
              </a:cubicBezTo>
              <a:cubicBezTo>
                <a:pt x="435" y="1067"/>
                <a:pt x="406" y="1030"/>
                <a:pt x="391" y="1011"/>
              </a:cubicBezTo>
              <a:cubicBezTo>
                <a:pt x="357" y="1022"/>
                <a:pt x="323" y="1034"/>
                <a:pt x="290" y="1046"/>
              </a:cubicBezTo>
              <a:cubicBezTo>
                <a:pt x="311" y="971"/>
                <a:pt x="334" y="897"/>
                <a:pt x="346" y="820"/>
              </a:cubicBezTo>
              <a:cubicBezTo>
                <a:pt x="307" y="727"/>
                <a:pt x="219" y="670"/>
                <a:pt x="121" y="659"/>
              </a:cubicBezTo>
              <a:cubicBezTo>
                <a:pt x="95" y="628"/>
                <a:pt x="69" y="597"/>
                <a:pt x="45" y="565"/>
              </a:cubicBezTo>
              <a:cubicBezTo>
                <a:pt x="19" y="467"/>
                <a:pt x="4" y="366"/>
                <a:pt x="0" y="264"/>
              </a:cubicBezTo>
              <a:cubicBezTo>
                <a:pt x="10" y="249"/>
                <a:pt x="29" y="216"/>
                <a:pt x="38" y="201"/>
              </a:cubicBezTo>
              <a:cubicBezTo>
                <a:pt x="60" y="165"/>
                <a:pt x="81" y="130"/>
                <a:pt x="103" y="95"/>
              </a:cubicBezTo>
              <a:cubicBezTo>
                <a:pt x="141" y="92"/>
                <a:pt x="179" y="89"/>
                <a:pt x="217" y="85"/>
              </a:cubicBezTo>
              <a:cubicBezTo>
                <a:pt x="222" y="64"/>
                <a:pt x="231" y="21"/>
                <a:pt x="235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88240</xdr:colOff>
      <xdr:row>36</xdr:row>
      <xdr:rowOff>53317</xdr:rowOff>
    </xdr:from>
    <xdr:to>
      <xdr:col>24</xdr:col>
      <xdr:colOff>59799</xdr:colOff>
      <xdr:row>38</xdr:row>
      <xdr:rowOff>17628</xdr:rowOff>
    </xdr:to>
    <xdr:sp macro="" textlink="">
      <xdr:nvSpPr>
        <xdr:cNvPr id="658" name="Wrocław"/>
        <xdr:cNvSpPr>
          <a:spLocks/>
        </xdr:cNvSpPr>
      </xdr:nvSpPr>
      <xdr:spPr bwMode="auto">
        <a:xfrm>
          <a:off x="2488540" y="4168117"/>
          <a:ext cx="314459" cy="192911"/>
        </a:xfrm>
        <a:custGeom>
          <a:avLst/>
          <a:gdLst>
            <a:gd name="T0" fmla="*/ 217 w 853"/>
            <a:gd name="T1" fmla="*/ 34 h 590"/>
            <a:gd name="T2" fmla="*/ 274 w 853"/>
            <a:gd name="T3" fmla="*/ 8 h 590"/>
            <a:gd name="T4" fmla="*/ 329 w 853"/>
            <a:gd name="T5" fmla="*/ 0 h 590"/>
            <a:gd name="T6" fmla="*/ 438 w 853"/>
            <a:gd name="T7" fmla="*/ 134 h 590"/>
            <a:gd name="T8" fmla="*/ 555 w 853"/>
            <a:gd name="T9" fmla="*/ 148 h 590"/>
            <a:gd name="T10" fmla="*/ 602 w 853"/>
            <a:gd name="T11" fmla="*/ 149 h 590"/>
            <a:gd name="T12" fmla="*/ 763 w 853"/>
            <a:gd name="T13" fmla="*/ 146 h 590"/>
            <a:gd name="T14" fmla="*/ 751 w 853"/>
            <a:gd name="T15" fmla="*/ 311 h 590"/>
            <a:gd name="T16" fmla="*/ 772 w 853"/>
            <a:gd name="T17" fmla="*/ 331 h 590"/>
            <a:gd name="T18" fmla="*/ 853 w 853"/>
            <a:gd name="T19" fmla="*/ 401 h 590"/>
            <a:gd name="T20" fmla="*/ 798 w 853"/>
            <a:gd name="T21" fmla="*/ 460 h 590"/>
            <a:gd name="T22" fmla="*/ 698 w 853"/>
            <a:gd name="T23" fmla="*/ 476 h 590"/>
            <a:gd name="T24" fmla="*/ 509 w 853"/>
            <a:gd name="T25" fmla="*/ 577 h 590"/>
            <a:gd name="T26" fmla="*/ 262 w 853"/>
            <a:gd name="T27" fmla="*/ 394 h 590"/>
            <a:gd name="T28" fmla="*/ 149 w 853"/>
            <a:gd name="T29" fmla="*/ 397 h 590"/>
            <a:gd name="T30" fmla="*/ 97 w 853"/>
            <a:gd name="T31" fmla="*/ 368 h 590"/>
            <a:gd name="T32" fmla="*/ 46 w 853"/>
            <a:gd name="T33" fmla="*/ 135 h 590"/>
            <a:gd name="T34" fmla="*/ 167 w 853"/>
            <a:gd name="T35" fmla="*/ 103 h 590"/>
            <a:gd name="T36" fmla="*/ 217 w 853"/>
            <a:gd name="T37" fmla="*/ 34 h 5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853" h="590">
              <a:moveTo>
                <a:pt x="217" y="34"/>
              </a:moveTo>
              <a:cubicBezTo>
                <a:pt x="231" y="28"/>
                <a:pt x="260" y="15"/>
                <a:pt x="274" y="8"/>
              </a:cubicBezTo>
              <a:lnTo>
                <a:pt x="329" y="0"/>
              </a:lnTo>
              <a:cubicBezTo>
                <a:pt x="377" y="34"/>
                <a:pt x="407" y="85"/>
                <a:pt x="438" y="134"/>
              </a:cubicBezTo>
              <a:cubicBezTo>
                <a:pt x="477" y="139"/>
                <a:pt x="516" y="144"/>
                <a:pt x="555" y="148"/>
              </a:cubicBezTo>
              <a:cubicBezTo>
                <a:pt x="567" y="149"/>
                <a:pt x="591" y="149"/>
                <a:pt x="602" y="149"/>
              </a:cubicBezTo>
              <a:cubicBezTo>
                <a:pt x="656" y="149"/>
                <a:pt x="710" y="148"/>
                <a:pt x="763" y="146"/>
              </a:cubicBezTo>
              <a:cubicBezTo>
                <a:pt x="759" y="201"/>
                <a:pt x="753" y="256"/>
                <a:pt x="751" y="311"/>
              </a:cubicBezTo>
              <a:lnTo>
                <a:pt x="772" y="331"/>
              </a:lnTo>
              <a:cubicBezTo>
                <a:pt x="792" y="348"/>
                <a:pt x="833" y="383"/>
                <a:pt x="853" y="401"/>
              </a:cubicBezTo>
              <a:cubicBezTo>
                <a:pt x="839" y="415"/>
                <a:pt x="812" y="445"/>
                <a:pt x="798" y="460"/>
              </a:cubicBezTo>
              <a:lnTo>
                <a:pt x="698" y="476"/>
              </a:lnTo>
              <a:cubicBezTo>
                <a:pt x="643" y="520"/>
                <a:pt x="590" y="590"/>
                <a:pt x="509" y="577"/>
              </a:cubicBezTo>
              <a:cubicBezTo>
                <a:pt x="395" y="576"/>
                <a:pt x="331" y="469"/>
                <a:pt x="262" y="394"/>
              </a:cubicBezTo>
              <a:lnTo>
                <a:pt x="149" y="397"/>
              </a:lnTo>
              <a:cubicBezTo>
                <a:pt x="136" y="390"/>
                <a:pt x="110" y="376"/>
                <a:pt x="97" y="368"/>
              </a:cubicBezTo>
              <a:cubicBezTo>
                <a:pt x="28" y="306"/>
                <a:pt x="0" y="220"/>
                <a:pt x="46" y="135"/>
              </a:cubicBezTo>
              <a:lnTo>
                <a:pt x="167" y="103"/>
              </a:lnTo>
              <a:cubicBezTo>
                <a:pt x="179" y="86"/>
                <a:pt x="204" y="51"/>
                <a:pt x="217" y="3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18</xdr:col>
      <xdr:colOff>23195</xdr:colOff>
      <xdr:row>36</xdr:row>
      <xdr:rowOff>35111</xdr:rowOff>
    </xdr:from>
    <xdr:to>
      <xdr:col>21</xdr:col>
      <xdr:colOff>45010</xdr:colOff>
      <xdr:row>38</xdr:row>
      <xdr:rowOff>88099</xdr:rowOff>
    </xdr:to>
    <xdr:sp macro="" textlink="">
      <xdr:nvSpPr>
        <xdr:cNvPr id="663" name="jaworski"/>
        <xdr:cNvSpPr>
          <a:spLocks/>
        </xdr:cNvSpPr>
      </xdr:nvSpPr>
      <xdr:spPr bwMode="auto">
        <a:xfrm>
          <a:off x="2080595" y="4149911"/>
          <a:ext cx="364715" cy="281588"/>
        </a:xfrm>
        <a:custGeom>
          <a:avLst/>
          <a:gdLst>
            <a:gd name="T0" fmla="*/ 769 w 1294"/>
            <a:gd name="T1" fmla="*/ 125 h 975"/>
            <a:gd name="T2" fmla="*/ 962 w 1294"/>
            <a:gd name="T3" fmla="*/ 0 h 975"/>
            <a:gd name="T4" fmla="*/ 1217 w 1294"/>
            <a:gd name="T5" fmla="*/ 72 h 975"/>
            <a:gd name="T6" fmla="*/ 1272 w 1294"/>
            <a:gd name="T7" fmla="*/ 198 h 975"/>
            <a:gd name="T8" fmla="*/ 964 w 1294"/>
            <a:gd name="T9" fmla="*/ 300 h 975"/>
            <a:gd name="T10" fmla="*/ 955 w 1294"/>
            <a:gd name="T11" fmla="*/ 370 h 975"/>
            <a:gd name="T12" fmla="*/ 611 w 1294"/>
            <a:gd name="T13" fmla="*/ 405 h 975"/>
            <a:gd name="T14" fmla="*/ 603 w 1294"/>
            <a:gd name="T15" fmla="*/ 555 h 975"/>
            <a:gd name="T16" fmla="*/ 533 w 1294"/>
            <a:gd name="T17" fmla="*/ 695 h 975"/>
            <a:gd name="T18" fmla="*/ 588 w 1294"/>
            <a:gd name="T19" fmla="*/ 782 h 975"/>
            <a:gd name="T20" fmla="*/ 593 w 1294"/>
            <a:gd name="T21" fmla="*/ 927 h 975"/>
            <a:gd name="T22" fmla="*/ 359 w 1294"/>
            <a:gd name="T23" fmla="*/ 929 h 975"/>
            <a:gd name="T24" fmla="*/ 246 w 1294"/>
            <a:gd name="T25" fmla="*/ 761 h 975"/>
            <a:gd name="T26" fmla="*/ 0 w 1294"/>
            <a:gd name="T27" fmla="*/ 814 h 975"/>
            <a:gd name="T28" fmla="*/ 50 w 1294"/>
            <a:gd name="T29" fmla="*/ 731 h 975"/>
            <a:gd name="T30" fmla="*/ 178 w 1294"/>
            <a:gd name="T31" fmla="*/ 496 h 975"/>
            <a:gd name="T32" fmla="*/ 36 w 1294"/>
            <a:gd name="T33" fmla="*/ 306 h 975"/>
            <a:gd name="T34" fmla="*/ 200 w 1294"/>
            <a:gd name="T35" fmla="*/ 177 h 975"/>
            <a:gd name="T36" fmla="*/ 281 w 1294"/>
            <a:gd name="T37" fmla="*/ 77 h 975"/>
            <a:gd name="T38" fmla="*/ 403 w 1294"/>
            <a:gd name="T39" fmla="*/ 114 h 975"/>
            <a:gd name="T40" fmla="*/ 542 w 1294"/>
            <a:gd name="T41" fmla="*/ 21 h 975"/>
            <a:gd name="T42" fmla="*/ 769 w 1294"/>
            <a:gd name="T43" fmla="*/ 125 h 9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294" h="975">
              <a:moveTo>
                <a:pt x="769" y="125"/>
              </a:moveTo>
              <a:cubicBezTo>
                <a:pt x="853" y="122"/>
                <a:pt x="907" y="53"/>
                <a:pt x="962" y="0"/>
              </a:cubicBezTo>
              <a:cubicBezTo>
                <a:pt x="1045" y="31"/>
                <a:pt x="1130" y="56"/>
                <a:pt x="1217" y="72"/>
              </a:cubicBezTo>
              <a:cubicBezTo>
                <a:pt x="1244" y="109"/>
                <a:pt x="1294" y="145"/>
                <a:pt x="1272" y="198"/>
              </a:cubicBezTo>
              <a:cubicBezTo>
                <a:pt x="1185" y="266"/>
                <a:pt x="1069" y="277"/>
                <a:pt x="964" y="300"/>
              </a:cubicBezTo>
              <a:cubicBezTo>
                <a:pt x="962" y="318"/>
                <a:pt x="957" y="352"/>
                <a:pt x="955" y="370"/>
              </a:cubicBezTo>
              <a:cubicBezTo>
                <a:pt x="845" y="418"/>
                <a:pt x="727" y="461"/>
                <a:pt x="611" y="405"/>
              </a:cubicBezTo>
              <a:cubicBezTo>
                <a:pt x="609" y="455"/>
                <a:pt x="606" y="504"/>
                <a:pt x="603" y="555"/>
              </a:cubicBezTo>
              <a:cubicBezTo>
                <a:pt x="525" y="551"/>
                <a:pt x="468" y="636"/>
                <a:pt x="533" y="695"/>
              </a:cubicBezTo>
              <a:cubicBezTo>
                <a:pt x="547" y="717"/>
                <a:pt x="574" y="760"/>
                <a:pt x="588" y="782"/>
              </a:cubicBezTo>
              <a:cubicBezTo>
                <a:pt x="590" y="830"/>
                <a:pt x="592" y="878"/>
                <a:pt x="593" y="927"/>
              </a:cubicBezTo>
              <a:cubicBezTo>
                <a:pt x="517" y="949"/>
                <a:pt x="433" y="975"/>
                <a:pt x="359" y="929"/>
              </a:cubicBezTo>
              <a:cubicBezTo>
                <a:pt x="286" y="906"/>
                <a:pt x="276" y="821"/>
                <a:pt x="246" y="761"/>
              </a:cubicBezTo>
              <a:cubicBezTo>
                <a:pt x="165" y="783"/>
                <a:pt x="82" y="800"/>
                <a:pt x="0" y="814"/>
              </a:cubicBezTo>
              <a:cubicBezTo>
                <a:pt x="16" y="786"/>
                <a:pt x="33" y="758"/>
                <a:pt x="50" y="731"/>
              </a:cubicBezTo>
              <a:cubicBezTo>
                <a:pt x="102" y="658"/>
                <a:pt x="146" y="580"/>
                <a:pt x="178" y="496"/>
              </a:cubicBezTo>
              <a:cubicBezTo>
                <a:pt x="131" y="433"/>
                <a:pt x="81" y="371"/>
                <a:pt x="36" y="306"/>
              </a:cubicBezTo>
              <a:cubicBezTo>
                <a:pt x="66" y="237"/>
                <a:pt x="142" y="215"/>
                <a:pt x="200" y="177"/>
              </a:cubicBezTo>
              <a:cubicBezTo>
                <a:pt x="228" y="145"/>
                <a:pt x="254" y="110"/>
                <a:pt x="281" y="77"/>
              </a:cubicBezTo>
              <a:cubicBezTo>
                <a:pt x="321" y="90"/>
                <a:pt x="362" y="104"/>
                <a:pt x="403" y="114"/>
              </a:cubicBezTo>
              <a:cubicBezTo>
                <a:pt x="454" y="89"/>
                <a:pt x="497" y="54"/>
                <a:pt x="542" y="21"/>
              </a:cubicBezTo>
              <a:cubicBezTo>
                <a:pt x="610" y="67"/>
                <a:pt x="678" y="145"/>
                <a:pt x="769" y="125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74267</xdr:colOff>
      <xdr:row>36</xdr:row>
      <xdr:rowOff>95994</xdr:rowOff>
    </xdr:from>
    <xdr:to>
      <xdr:col>27</xdr:col>
      <xdr:colOff>29093</xdr:colOff>
      <xdr:row>39</xdr:row>
      <xdr:rowOff>49902</xdr:rowOff>
    </xdr:to>
    <xdr:sp macro="" textlink="">
      <xdr:nvSpPr>
        <xdr:cNvPr id="666" name="oławski"/>
        <xdr:cNvSpPr>
          <a:spLocks/>
        </xdr:cNvSpPr>
      </xdr:nvSpPr>
      <xdr:spPr bwMode="auto">
        <a:xfrm>
          <a:off x="2817467" y="4210794"/>
          <a:ext cx="297726" cy="296808"/>
        </a:xfrm>
        <a:custGeom>
          <a:avLst/>
          <a:gdLst>
            <a:gd name="T0" fmla="*/ 638 w 1058"/>
            <a:gd name="T1" fmla="*/ 49 h 1033"/>
            <a:gd name="T2" fmla="*/ 685 w 1058"/>
            <a:gd name="T3" fmla="*/ 0 h 1033"/>
            <a:gd name="T4" fmla="*/ 815 w 1058"/>
            <a:gd name="T5" fmla="*/ 19 h 1033"/>
            <a:gd name="T6" fmla="*/ 857 w 1058"/>
            <a:gd name="T7" fmla="*/ 107 h 1033"/>
            <a:gd name="T8" fmla="*/ 896 w 1058"/>
            <a:gd name="T9" fmla="*/ 118 h 1033"/>
            <a:gd name="T10" fmla="*/ 1058 w 1058"/>
            <a:gd name="T11" fmla="*/ 149 h 1033"/>
            <a:gd name="T12" fmla="*/ 1054 w 1058"/>
            <a:gd name="T13" fmla="*/ 372 h 1033"/>
            <a:gd name="T14" fmla="*/ 854 w 1058"/>
            <a:gd name="T15" fmla="*/ 457 h 1033"/>
            <a:gd name="T16" fmla="*/ 832 w 1058"/>
            <a:gd name="T17" fmla="*/ 640 h 1033"/>
            <a:gd name="T18" fmla="*/ 712 w 1058"/>
            <a:gd name="T19" fmla="*/ 599 h 1033"/>
            <a:gd name="T20" fmla="*/ 766 w 1058"/>
            <a:gd name="T21" fmla="*/ 843 h 1033"/>
            <a:gd name="T22" fmla="*/ 627 w 1058"/>
            <a:gd name="T23" fmla="*/ 868 h 1033"/>
            <a:gd name="T24" fmla="*/ 612 w 1058"/>
            <a:gd name="T25" fmla="*/ 1005 h 1033"/>
            <a:gd name="T26" fmla="*/ 521 w 1058"/>
            <a:gd name="T27" fmla="*/ 1033 h 1033"/>
            <a:gd name="T28" fmla="*/ 375 w 1058"/>
            <a:gd name="T29" fmla="*/ 869 h 1033"/>
            <a:gd name="T30" fmla="*/ 205 w 1058"/>
            <a:gd name="T31" fmla="*/ 879 h 1033"/>
            <a:gd name="T32" fmla="*/ 130 w 1058"/>
            <a:gd name="T33" fmla="*/ 941 h 1033"/>
            <a:gd name="T34" fmla="*/ 0 w 1058"/>
            <a:gd name="T35" fmla="*/ 742 h 1033"/>
            <a:gd name="T36" fmla="*/ 119 w 1058"/>
            <a:gd name="T37" fmla="*/ 601 h 1033"/>
            <a:gd name="T38" fmla="*/ 153 w 1058"/>
            <a:gd name="T39" fmla="*/ 471 h 1033"/>
            <a:gd name="T40" fmla="*/ 201 w 1058"/>
            <a:gd name="T41" fmla="*/ 446 h 1033"/>
            <a:gd name="T42" fmla="*/ 287 w 1058"/>
            <a:gd name="T43" fmla="*/ 337 h 1033"/>
            <a:gd name="T44" fmla="*/ 527 w 1058"/>
            <a:gd name="T45" fmla="*/ 284 h 1033"/>
            <a:gd name="T46" fmla="*/ 618 w 1058"/>
            <a:gd name="T47" fmla="*/ 75 h 1033"/>
            <a:gd name="T48" fmla="*/ 638 w 1058"/>
            <a:gd name="T49" fmla="*/ 49 h 1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58" h="1033">
              <a:moveTo>
                <a:pt x="638" y="49"/>
              </a:moveTo>
              <a:cubicBezTo>
                <a:pt x="650" y="36"/>
                <a:pt x="674" y="12"/>
                <a:pt x="685" y="0"/>
              </a:cubicBezTo>
              <a:cubicBezTo>
                <a:pt x="729" y="6"/>
                <a:pt x="772" y="13"/>
                <a:pt x="815" y="19"/>
              </a:cubicBezTo>
              <a:cubicBezTo>
                <a:pt x="826" y="41"/>
                <a:pt x="847" y="85"/>
                <a:pt x="857" y="107"/>
              </a:cubicBezTo>
              <a:cubicBezTo>
                <a:pt x="867" y="110"/>
                <a:pt x="887" y="115"/>
                <a:pt x="896" y="118"/>
              </a:cubicBezTo>
              <a:cubicBezTo>
                <a:pt x="950" y="129"/>
                <a:pt x="1004" y="139"/>
                <a:pt x="1058" y="149"/>
              </a:cubicBezTo>
              <a:cubicBezTo>
                <a:pt x="1057" y="223"/>
                <a:pt x="1055" y="298"/>
                <a:pt x="1054" y="372"/>
              </a:cubicBezTo>
              <a:cubicBezTo>
                <a:pt x="988" y="402"/>
                <a:pt x="918" y="424"/>
                <a:pt x="854" y="457"/>
              </a:cubicBezTo>
              <a:cubicBezTo>
                <a:pt x="819" y="509"/>
                <a:pt x="843" y="581"/>
                <a:pt x="832" y="640"/>
              </a:cubicBezTo>
              <a:cubicBezTo>
                <a:pt x="802" y="630"/>
                <a:pt x="742" y="609"/>
                <a:pt x="712" y="599"/>
              </a:cubicBezTo>
              <a:cubicBezTo>
                <a:pt x="728" y="681"/>
                <a:pt x="751" y="761"/>
                <a:pt x="766" y="843"/>
              </a:cubicBezTo>
              <a:cubicBezTo>
                <a:pt x="720" y="852"/>
                <a:pt x="674" y="860"/>
                <a:pt x="627" y="868"/>
              </a:cubicBezTo>
              <a:cubicBezTo>
                <a:pt x="622" y="914"/>
                <a:pt x="617" y="959"/>
                <a:pt x="612" y="1005"/>
              </a:cubicBezTo>
              <a:cubicBezTo>
                <a:pt x="581" y="1013"/>
                <a:pt x="551" y="1023"/>
                <a:pt x="521" y="1033"/>
              </a:cubicBezTo>
              <a:cubicBezTo>
                <a:pt x="473" y="977"/>
                <a:pt x="424" y="922"/>
                <a:pt x="375" y="869"/>
              </a:cubicBezTo>
              <a:cubicBezTo>
                <a:pt x="318" y="872"/>
                <a:pt x="261" y="876"/>
                <a:pt x="205" y="879"/>
              </a:cubicBezTo>
              <a:cubicBezTo>
                <a:pt x="180" y="900"/>
                <a:pt x="155" y="920"/>
                <a:pt x="130" y="941"/>
              </a:cubicBezTo>
              <a:cubicBezTo>
                <a:pt x="88" y="874"/>
                <a:pt x="45" y="807"/>
                <a:pt x="0" y="742"/>
              </a:cubicBezTo>
              <a:cubicBezTo>
                <a:pt x="29" y="687"/>
                <a:pt x="71" y="641"/>
                <a:pt x="119" y="601"/>
              </a:cubicBezTo>
              <a:cubicBezTo>
                <a:pt x="130" y="557"/>
                <a:pt x="140" y="514"/>
                <a:pt x="153" y="471"/>
              </a:cubicBezTo>
              <a:cubicBezTo>
                <a:pt x="165" y="464"/>
                <a:pt x="189" y="452"/>
                <a:pt x="201" y="446"/>
              </a:cubicBezTo>
              <a:cubicBezTo>
                <a:pt x="230" y="410"/>
                <a:pt x="255" y="370"/>
                <a:pt x="287" y="337"/>
              </a:cubicBezTo>
              <a:cubicBezTo>
                <a:pt x="366" y="317"/>
                <a:pt x="447" y="302"/>
                <a:pt x="527" y="284"/>
              </a:cubicBezTo>
              <a:cubicBezTo>
                <a:pt x="544" y="209"/>
                <a:pt x="564" y="133"/>
                <a:pt x="618" y="75"/>
              </a:cubicBezTo>
              <a:lnTo>
                <a:pt x="638" y="49"/>
              </a:ln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87188</xdr:colOff>
      <xdr:row>37</xdr:row>
      <xdr:rowOff>28164</xdr:rowOff>
    </xdr:from>
    <xdr:to>
      <xdr:col>18</xdr:col>
      <xdr:colOff>39360</xdr:colOff>
      <xdr:row>39</xdr:row>
      <xdr:rowOff>100702</xdr:rowOff>
    </xdr:to>
    <xdr:sp macro="" textlink="">
      <xdr:nvSpPr>
        <xdr:cNvPr id="672" name="jeleniogórski"/>
        <xdr:cNvSpPr>
          <a:spLocks/>
        </xdr:cNvSpPr>
      </xdr:nvSpPr>
      <xdr:spPr bwMode="auto">
        <a:xfrm>
          <a:off x="1687388" y="4257264"/>
          <a:ext cx="409372" cy="301138"/>
        </a:xfrm>
        <a:custGeom>
          <a:avLst/>
          <a:gdLst>
            <a:gd name="T0" fmla="*/ 811 w 1114"/>
            <a:gd name="T1" fmla="*/ 74 h 813"/>
            <a:gd name="T2" fmla="*/ 935 w 1114"/>
            <a:gd name="T3" fmla="*/ 0 h 813"/>
            <a:gd name="T4" fmla="*/ 1075 w 1114"/>
            <a:gd name="T5" fmla="*/ 110 h 813"/>
            <a:gd name="T6" fmla="*/ 1114 w 1114"/>
            <a:gd name="T7" fmla="*/ 311 h 813"/>
            <a:gd name="T8" fmla="*/ 841 w 1114"/>
            <a:gd name="T9" fmla="*/ 296 h 813"/>
            <a:gd name="T10" fmla="*/ 794 w 1114"/>
            <a:gd name="T11" fmla="*/ 333 h 813"/>
            <a:gd name="T12" fmla="*/ 745 w 1114"/>
            <a:gd name="T13" fmla="*/ 373 h 813"/>
            <a:gd name="T14" fmla="*/ 654 w 1114"/>
            <a:gd name="T15" fmla="*/ 586 h 813"/>
            <a:gd name="T16" fmla="*/ 651 w 1114"/>
            <a:gd name="T17" fmla="*/ 589 h 813"/>
            <a:gd name="T18" fmla="*/ 477 w 1114"/>
            <a:gd name="T19" fmla="*/ 813 h 813"/>
            <a:gd name="T20" fmla="*/ 162 w 1114"/>
            <a:gd name="T21" fmla="*/ 668 h 813"/>
            <a:gd name="T22" fmla="*/ 86 w 1114"/>
            <a:gd name="T23" fmla="*/ 785 h 813"/>
            <a:gd name="T24" fmla="*/ 0 w 1114"/>
            <a:gd name="T25" fmla="*/ 611 h 813"/>
            <a:gd name="T26" fmla="*/ 52 w 1114"/>
            <a:gd name="T27" fmla="*/ 606 h 813"/>
            <a:gd name="T28" fmla="*/ 236 w 1114"/>
            <a:gd name="T29" fmla="*/ 476 h 813"/>
            <a:gd name="T30" fmla="*/ 302 w 1114"/>
            <a:gd name="T31" fmla="*/ 431 h 813"/>
            <a:gd name="T32" fmla="*/ 325 w 1114"/>
            <a:gd name="T33" fmla="*/ 407 h 813"/>
            <a:gd name="T34" fmla="*/ 352 w 1114"/>
            <a:gd name="T35" fmla="*/ 275 h 813"/>
            <a:gd name="T36" fmla="*/ 384 w 1114"/>
            <a:gd name="T37" fmla="*/ 254 h 813"/>
            <a:gd name="T38" fmla="*/ 802 w 1114"/>
            <a:gd name="T39" fmla="*/ 196 h 813"/>
            <a:gd name="T40" fmla="*/ 811 w 1114"/>
            <a:gd name="T41" fmla="*/ 74 h 813"/>
            <a:gd name="connsiteX0" fmla="*/ 7280 w 13079"/>
            <a:gd name="connsiteY0" fmla="*/ 910 h 10000"/>
            <a:gd name="connsiteX1" fmla="*/ 8393 w 13079"/>
            <a:gd name="connsiteY1" fmla="*/ 0 h 10000"/>
            <a:gd name="connsiteX2" fmla="*/ 9650 w 13079"/>
            <a:gd name="connsiteY2" fmla="*/ 1353 h 10000"/>
            <a:gd name="connsiteX3" fmla="*/ 13079 w 13079"/>
            <a:gd name="connsiteY3" fmla="*/ 5828 h 10000"/>
            <a:gd name="connsiteX4" fmla="*/ 7549 w 13079"/>
            <a:gd name="connsiteY4" fmla="*/ 3641 h 10000"/>
            <a:gd name="connsiteX5" fmla="*/ 7127 w 13079"/>
            <a:gd name="connsiteY5" fmla="*/ 4096 h 10000"/>
            <a:gd name="connsiteX6" fmla="*/ 6688 w 13079"/>
            <a:gd name="connsiteY6" fmla="*/ 4588 h 10000"/>
            <a:gd name="connsiteX7" fmla="*/ 5871 w 13079"/>
            <a:gd name="connsiteY7" fmla="*/ 7208 h 10000"/>
            <a:gd name="connsiteX8" fmla="*/ 5844 w 13079"/>
            <a:gd name="connsiteY8" fmla="*/ 7245 h 10000"/>
            <a:gd name="connsiteX9" fmla="*/ 4282 w 13079"/>
            <a:gd name="connsiteY9" fmla="*/ 10000 h 10000"/>
            <a:gd name="connsiteX10" fmla="*/ 1454 w 13079"/>
            <a:gd name="connsiteY10" fmla="*/ 8216 h 10000"/>
            <a:gd name="connsiteX11" fmla="*/ 772 w 13079"/>
            <a:gd name="connsiteY11" fmla="*/ 9656 h 10000"/>
            <a:gd name="connsiteX12" fmla="*/ 0 w 13079"/>
            <a:gd name="connsiteY12" fmla="*/ 7515 h 10000"/>
            <a:gd name="connsiteX13" fmla="*/ 467 w 13079"/>
            <a:gd name="connsiteY13" fmla="*/ 7454 h 10000"/>
            <a:gd name="connsiteX14" fmla="*/ 2118 w 13079"/>
            <a:gd name="connsiteY14" fmla="*/ 5855 h 10000"/>
            <a:gd name="connsiteX15" fmla="*/ 2711 w 13079"/>
            <a:gd name="connsiteY15" fmla="*/ 5301 h 10000"/>
            <a:gd name="connsiteX16" fmla="*/ 2917 w 13079"/>
            <a:gd name="connsiteY16" fmla="*/ 5006 h 10000"/>
            <a:gd name="connsiteX17" fmla="*/ 3160 w 13079"/>
            <a:gd name="connsiteY17" fmla="*/ 3383 h 10000"/>
            <a:gd name="connsiteX18" fmla="*/ 3447 w 13079"/>
            <a:gd name="connsiteY18" fmla="*/ 3124 h 10000"/>
            <a:gd name="connsiteX19" fmla="*/ 7199 w 13079"/>
            <a:gd name="connsiteY19" fmla="*/ 2411 h 10000"/>
            <a:gd name="connsiteX20" fmla="*/ 7280 w 13079"/>
            <a:gd name="connsiteY20" fmla="*/ 910 h 10000"/>
            <a:gd name="connsiteX0" fmla="*/ 7280 w 13112"/>
            <a:gd name="connsiteY0" fmla="*/ 910 h 10000"/>
            <a:gd name="connsiteX1" fmla="*/ 8393 w 13112"/>
            <a:gd name="connsiteY1" fmla="*/ 0 h 10000"/>
            <a:gd name="connsiteX2" fmla="*/ 9650 w 13112"/>
            <a:gd name="connsiteY2" fmla="*/ 1353 h 10000"/>
            <a:gd name="connsiteX3" fmla="*/ 13079 w 13112"/>
            <a:gd name="connsiteY3" fmla="*/ 5828 h 10000"/>
            <a:gd name="connsiteX4" fmla="*/ 11166 w 13112"/>
            <a:gd name="connsiteY4" fmla="*/ 4899 h 10000"/>
            <a:gd name="connsiteX5" fmla="*/ 7549 w 13112"/>
            <a:gd name="connsiteY5" fmla="*/ 3641 h 10000"/>
            <a:gd name="connsiteX6" fmla="*/ 7127 w 13112"/>
            <a:gd name="connsiteY6" fmla="*/ 4096 h 10000"/>
            <a:gd name="connsiteX7" fmla="*/ 6688 w 13112"/>
            <a:gd name="connsiteY7" fmla="*/ 4588 h 10000"/>
            <a:gd name="connsiteX8" fmla="*/ 5871 w 13112"/>
            <a:gd name="connsiteY8" fmla="*/ 7208 h 10000"/>
            <a:gd name="connsiteX9" fmla="*/ 5844 w 13112"/>
            <a:gd name="connsiteY9" fmla="*/ 7245 h 10000"/>
            <a:gd name="connsiteX10" fmla="*/ 4282 w 13112"/>
            <a:gd name="connsiteY10" fmla="*/ 10000 h 10000"/>
            <a:gd name="connsiteX11" fmla="*/ 1454 w 13112"/>
            <a:gd name="connsiteY11" fmla="*/ 8216 h 10000"/>
            <a:gd name="connsiteX12" fmla="*/ 772 w 13112"/>
            <a:gd name="connsiteY12" fmla="*/ 9656 h 10000"/>
            <a:gd name="connsiteX13" fmla="*/ 0 w 13112"/>
            <a:gd name="connsiteY13" fmla="*/ 7515 h 10000"/>
            <a:gd name="connsiteX14" fmla="*/ 467 w 13112"/>
            <a:gd name="connsiteY14" fmla="*/ 7454 h 10000"/>
            <a:gd name="connsiteX15" fmla="*/ 2118 w 13112"/>
            <a:gd name="connsiteY15" fmla="*/ 5855 h 10000"/>
            <a:gd name="connsiteX16" fmla="*/ 2711 w 13112"/>
            <a:gd name="connsiteY16" fmla="*/ 5301 h 10000"/>
            <a:gd name="connsiteX17" fmla="*/ 2917 w 13112"/>
            <a:gd name="connsiteY17" fmla="*/ 5006 h 10000"/>
            <a:gd name="connsiteX18" fmla="*/ 3160 w 13112"/>
            <a:gd name="connsiteY18" fmla="*/ 3383 h 10000"/>
            <a:gd name="connsiteX19" fmla="*/ 3447 w 13112"/>
            <a:gd name="connsiteY19" fmla="*/ 3124 h 10000"/>
            <a:gd name="connsiteX20" fmla="*/ 7199 w 13112"/>
            <a:gd name="connsiteY20" fmla="*/ 2411 h 10000"/>
            <a:gd name="connsiteX21" fmla="*/ 7280 w 13112"/>
            <a:gd name="connsiteY21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7549 w 13115"/>
            <a:gd name="connsiteY5" fmla="*/ 3641 h 10000"/>
            <a:gd name="connsiteX6" fmla="*/ 7127 w 13115"/>
            <a:gd name="connsiteY6" fmla="*/ 4096 h 10000"/>
            <a:gd name="connsiteX7" fmla="*/ 6688 w 13115"/>
            <a:gd name="connsiteY7" fmla="*/ 4588 h 10000"/>
            <a:gd name="connsiteX8" fmla="*/ 5871 w 13115"/>
            <a:gd name="connsiteY8" fmla="*/ 7208 h 10000"/>
            <a:gd name="connsiteX9" fmla="*/ 5844 w 13115"/>
            <a:gd name="connsiteY9" fmla="*/ 7245 h 10000"/>
            <a:gd name="connsiteX10" fmla="*/ 4282 w 13115"/>
            <a:gd name="connsiteY10" fmla="*/ 10000 h 10000"/>
            <a:gd name="connsiteX11" fmla="*/ 1454 w 13115"/>
            <a:gd name="connsiteY11" fmla="*/ 8216 h 10000"/>
            <a:gd name="connsiteX12" fmla="*/ 772 w 13115"/>
            <a:gd name="connsiteY12" fmla="*/ 9656 h 10000"/>
            <a:gd name="connsiteX13" fmla="*/ 0 w 13115"/>
            <a:gd name="connsiteY13" fmla="*/ 7515 h 10000"/>
            <a:gd name="connsiteX14" fmla="*/ 467 w 13115"/>
            <a:gd name="connsiteY14" fmla="*/ 7454 h 10000"/>
            <a:gd name="connsiteX15" fmla="*/ 2118 w 13115"/>
            <a:gd name="connsiteY15" fmla="*/ 5855 h 10000"/>
            <a:gd name="connsiteX16" fmla="*/ 2711 w 13115"/>
            <a:gd name="connsiteY16" fmla="*/ 5301 h 10000"/>
            <a:gd name="connsiteX17" fmla="*/ 2917 w 13115"/>
            <a:gd name="connsiteY17" fmla="*/ 5006 h 10000"/>
            <a:gd name="connsiteX18" fmla="*/ 3160 w 13115"/>
            <a:gd name="connsiteY18" fmla="*/ 3383 h 10000"/>
            <a:gd name="connsiteX19" fmla="*/ 3447 w 13115"/>
            <a:gd name="connsiteY19" fmla="*/ 3124 h 10000"/>
            <a:gd name="connsiteX20" fmla="*/ 7199 w 13115"/>
            <a:gd name="connsiteY20" fmla="*/ 2411 h 10000"/>
            <a:gd name="connsiteX21" fmla="*/ 7280 w 13115"/>
            <a:gd name="connsiteY21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11867 w 13115"/>
            <a:gd name="connsiteY5" fmla="*/ 5264 h 10000"/>
            <a:gd name="connsiteX6" fmla="*/ 7549 w 13115"/>
            <a:gd name="connsiteY6" fmla="*/ 3641 h 10000"/>
            <a:gd name="connsiteX7" fmla="*/ 7127 w 13115"/>
            <a:gd name="connsiteY7" fmla="*/ 4096 h 10000"/>
            <a:gd name="connsiteX8" fmla="*/ 6688 w 13115"/>
            <a:gd name="connsiteY8" fmla="*/ 4588 h 10000"/>
            <a:gd name="connsiteX9" fmla="*/ 5871 w 13115"/>
            <a:gd name="connsiteY9" fmla="*/ 7208 h 10000"/>
            <a:gd name="connsiteX10" fmla="*/ 5844 w 13115"/>
            <a:gd name="connsiteY10" fmla="*/ 7245 h 10000"/>
            <a:gd name="connsiteX11" fmla="*/ 4282 w 13115"/>
            <a:gd name="connsiteY11" fmla="*/ 10000 h 10000"/>
            <a:gd name="connsiteX12" fmla="*/ 1454 w 13115"/>
            <a:gd name="connsiteY12" fmla="*/ 8216 h 10000"/>
            <a:gd name="connsiteX13" fmla="*/ 772 w 13115"/>
            <a:gd name="connsiteY13" fmla="*/ 9656 h 10000"/>
            <a:gd name="connsiteX14" fmla="*/ 0 w 13115"/>
            <a:gd name="connsiteY14" fmla="*/ 7515 h 10000"/>
            <a:gd name="connsiteX15" fmla="*/ 467 w 13115"/>
            <a:gd name="connsiteY15" fmla="*/ 7454 h 10000"/>
            <a:gd name="connsiteX16" fmla="*/ 2118 w 13115"/>
            <a:gd name="connsiteY16" fmla="*/ 5855 h 10000"/>
            <a:gd name="connsiteX17" fmla="*/ 2711 w 13115"/>
            <a:gd name="connsiteY17" fmla="*/ 5301 h 10000"/>
            <a:gd name="connsiteX18" fmla="*/ 2917 w 13115"/>
            <a:gd name="connsiteY18" fmla="*/ 5006 h 10000"/>
            <a:gd name="connsiteX19" fmla="*/ 3160 w 13115"/>
            <a:gd name="connsiteY19" fmla="*/ 3383 h 10000"/>
            <a:gd name="connsiteX20" fmla="*/ 3447 w 13115"/>
            <a:gd name="connsiteY20" fmla="*/ 3124 h 10000"/>
            <a:gd name="connsiteX21" fmla="*/ 7199 w 13115"/>
            <a:gd name="connsiteY21" fmla="*/ 2411 h 10000"/>
            <a:gd name="connsiteX22" fmla="*/ 7280 w 13115"/>
            <a:gd name="connsiteY22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11867 w 13115"/>
            <a:gd name="connsiteY5" fmla="*/ 5264 h 10000"/>
            <a:gd name="connsiteX6" fmla="*/ 7549 w 13115"/>
            <a:gd name="connsiteY6" fmla="*/ 3641 h 10000"/>
            <a:gd name="connsiteX7" fmla="*/ 7127 w 13115"/>
            <a:gd name="connsiteY7" fmla="*/ 4096 h 10000"/>
            <a:gd name="connsiteX8" fmla="*/ 6688 w 13115"/>
            <a:gd name="connsiteY8" fmla="*/ 4588 h 10000"/>
            <a:gd name="connsiteX9" fmla="*/ 5871 w 13115"/>
            <a:gd name="connsiteY9" fmla="*/ 7208 h 10000"/>
            <a:gd name="connsiteX10" fmla="*/ 5844 w 13115"/>
            <a:gd name="connsiteY10" fmla="*/ 7245 h 10000"/>
            <a:gd name="connsiteX11" fmla="*/ 4282 w 13115"/>
            <a:gd name="connsiteY11" fmla="*/ 10000 h 10000"/>
            <a:gd name="connsiteX12" fmla="*/ 1454 w 13115"/>
            <a:gd name="connsiteY12" fmla="*/ 8216 h 10000"/>
            <a:gd name="connsiteX13" fmla="*/ 772 w 13115"/>
            <a:gd name="connsiteY13" fmla="*/ 9656 h 10000"/>
            <a:gd name="connsiteX14" fmla="*/ 0 w 13115"/>
            <a:gd name="connsiteY14" fmla="*/ 7515 h 10000"/>
            <a:gd name="connsiteX15" fmla="*/ 467 w 13115"/>
            <a:gd name="connsiteY15" fmla="*/ 7454 h 10000"/>
            <a:gd name="connsiteX16" fmla="*/ 2118 w 13115"/>
            <a:gd name="connsiteY16" fmla="*/ 5855 h 10000"/>
            <a:gd name="connsiteX17" fmla="*/ 2711 w 13115"/>
            <a:gd name="connsiteY17" fmla="*/ 5301 h 10000"/>
            <a:gd name="connsiteX18" fmla="*/ 2917 w 13115"/>
            <a:gd name="connsiteY18" fmla="*/ 5006 h 10000"/>
            <a:gd name="connsiteX19" fmla="*/ 3160 w 13115"/>
            <a:gd name="connsiteY19" fmla="*/ 3383 h 10000"/>
            <a:gd name="connsiteX20" fmla="*/ 3447 w 13115"/>
            <a:gd name="connsiteY20" fmla="*/ 3124 h 10000"/>
            <a:gd name="connsiteX21" fmla="*/ 7199 w 13115"/>
            <a:gd name="connsiteY21" fmla="*/ 2411 h 10000"/>
            <a:gd name="connsiteX22" fmla="*/ 7280 w 13115"/>
            <a:gd name="connsiteY22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9856 w 13115"/>
            <a:gd name="connsiteY5" fmla="*/ 7995 h 10000"/>
            <a:gd name="connsiteX6" fmla="*/ 11867 w 13115"/>
            <a:gd name="connsiteY6" fmla="*/ 5264 h 10000"/>
            <a:gd name="connsiteX7" fmla="*/ 7549 w 13115"/>
            <a:gd name="connsiteY7" fmla="*/ 3641 h 10000"/>
            <a:gd name="connsiteX8" fmla="*/ 7127 w 13115"/>
            <a:gd name="connsiteY8" fmla="*/ 4096 h 10000"/>
            <a:gd name="connsiteX9" fmla="*/ 6688 w 13115"/>
            <a:gd name="connsiteY9" fmla="*/ 4588 h 10000"/>
            <a:gd name="connsiteX10" fmla="*/ 5871 w 13115"/>
            <a:gd name="connsiteY10" fmla="*/ 7208 h 10000"/>
            <a:gd name="connsiteX11" fmla="*/ 5844 w 13115"/>
            <a:gd name="connsiteY11" fmla="*/ 7245 h 10000"/>
            <a:gd name="connsiteX12" fmla="*/ 4282 w 13115"/>
            <a:gd name="connsiteY12" fmla="*/ 10000 h 10000"/>
            <a:gd name="connsiteX13" fmla="*/ 1454 w 13115"/>
            <a:gd name="connsiteY13" fmla="*/ 8216 h 10000"/>
            <a:gd name="connsiteX14" fmla="*/ 772 w 13115"/>
            <a:gd name="connsiteY14" fmla="*/ 9656 h 10000"/>
            <a:gd name="connsiteX15" fmla="*/ 0 w 13115"/>
            <a:gd name="connsiteY15" fmla="*/ 7515 h 10000"/>
            <a:gd name="connsiteX16" fmla="*/ 467 w 13115"/>
            <a:gd name="connsiteY16" fmla="*/ 7454 h 10000"/>
            <a:gd name="connsiteX17" fmla="*/ 2118 w 13115"/>
            <a:gd name="connsiteY17" fmla="*/ 5855 h 10000"/>
            <a:gd name="connsiteX18" fmla="*/ 2711 w 13115"/>
            <a:gd name="connsiteY18" fmla="*/ 5301 h 10000"/>
            <a:gd name="connsiteX19" fmla="*/ 2917 w 13115"/>
            <a:gd name="connsiteY19" fmla="*/ 5006 h 10000"/>
            <a:gd name="connsiteX20" fmla="*/ 3160 w 13115"/>
            <a:gd name="connsiteY20" fmla="*/ 3383 h 10000"/>
            <a:gd name="connsiteX21" fmla="*/ 3447 w 13115"/>
            <a:gd name="connsiteY21" fmla="*/ 3124 h 10000"/>
            <a:gd name="connsiteX22" fmla="*/ 7199 w 13115"/>
            <a:gd name="connsiteY22" fmla="*/ 2411 h 10000"/>
            <a:gd name="connsiteX23" fmla="*/ 7280 w 13115"/>
            <a:gd name="connsiteY23" fmla="*/ 910 h 10000"/>
            <a:gd name="connsiteX0" fmla="*/ 7280 w 13115"/>
            <a:gd name="connsiteY0" fmla="*/ 910 h 11820"/>
            <a:gd name="connsiteX1" fmla="*/ 8393 w 13115"/>
            <a:gd name="connsiteY1" fmla="*/ 0 h 11820"/>
            <a:gd name="connsiteX2" fmla="*/ 9650 w 13115"/>
            <a:gd name="connsiteY2" fmla="*/ 1353 h 11820"/>
            <a:gd name="connsiteX3" fmla="*/ 13079 w 13115"/>
            <a:gd name="connsiteY3" fmla="*/ 5828 h 11820"/>
            <a:gd name="connsiteX4" fmla="*/ 11300 w 13115"/>
            <a:gd name="connsiteY4" fmla="*/ 4717 h 11820"/>
            <a:gd name="connsiteX5" fmla="*/ 7711 w 13115"/>
            <a:gd name="connsiteY5" fmla="*/ 11819 h 11820"/>
            <a:gd name="connsiteX6" fmla="*/ 11867 w 13115"/>
            <a:gd name="connsiteY6" fmla="*/ 5264 h 11820"/>
            <a:gd name="connsiteX7" fmla="*/ 7549 w 13115"/>
            <a:gd name="connsiteY7" fmla="*/ 3641 h 11820"/>
            <a:gd name="connsiteX8" fmla="*/ 7127 w 13115"/>
            <a:gd name="connsiteY8" fmla="*/ 4096 h 11820"/>
            <a:gd name="connsiteX9" fmla="*/ 6688 w 13115"/>
            <a:gd name="connsiteY9" fmla="*/ 4588 h 11820"/>
            <a:gd name="connsiteX10" fmla="*/ 5871 w 13115"/>
            <a:gd name="connsiteY10" fmla="*/ 7208 h 11820"/>
            <a:gd name="connsiteX11" fmla="*/ 5844 w 13115"/>
            <a:gd name="connsiteY11" fmla="*/ 7245 h 11820"/>
            <a:gd name="connsiteX12" fmla="*/ 4282 w 13115"/>
            <a:gd name="connsiteY12" fmla="*/ 10000 h 11820"/>
            <a:gd name="connsiteX13" fmla="*/ 1454 w 13115"/>
            <a:gd name="connsiteY13" fmla="*/ 8216 h 11820"/>
            <a:gd name="connsiteX14" fmla="*/ 772 w 13115"/>
            <a:gd name="connsiteY14" fmla="*/ 9656 h 11820"/>
            <a:gd name="connsiteX15" fmla="*/ 0 w 13115"/>
            <a:gd name="connsiteY15" fmla="*/ 7515 h 11820"/>
            <a:gd name="connsiteX16" fmla="*/ 467 w 13115"/>
            <a:gd name="connsiteY16" fmla="*/ 7454 h 11820"/>
            <a:gd name="connsiteX17" fmla="*/ 2118 w 13115"/>
            <a:gd name="connsiteY17" fmla="*/ 5855 h 11820"/>
            <a:gd name="connsiteX18" fmla="*/ 2711 w 13115"/>
            <a:gd name="connsiteY18" fmla="*/ 5301 h 11820"/>
            <a:gd name="connsiteX19" fmla="*/ 2917 w 13115"/>
            <a:gd name="connsiteY19" fmla="*/ 5006 h 11820"/>
            <a:gd name="connsiteX20" fmla="*/ 3160 w 13115"/>
            <a:gd name="connsiteY20" fmla="*/ 3383 h 11820"/>
            <a:gd name="connsiteX21" fmla="*/ 3447 w 13115"/>
            <a:gd name="connsiteY21" fmla="*/ 3124 h 11820"/>
            <a:gd name="connsiteX22" fmla="*/ 7199 w 13115"/>
            <a:gd name="connsiteY22" fmla="*/ 2411 h 11820"/>
            <a:gd name="connsiteX23" fmla="*/ 7280 w 13115"/>
            <a:gd name="connsiteY23" fmla="*/ 910 h 11820"/>
            <a:gd name="connsiteX0" fmla="*/ 7280 w 13115"/>
            <a:gd name="connsiteY0" fmla="*/ 910 h 11941"/>
            <a:gd name="connsiteX1" fmla="*/ 8393 w 13115"/>
            <a:gd name="connsiteY1" fmla="*/ 0 h 11941"/>
            <a:gd name="connsiteX2" fmla="*/ 9650 w 13115"/>
            <a:gd name="connsiteY2" fmla="*/ 1353 h 11941"/>
            <a:gd name="connsiteX3" fmla="*/ 13079 w 13115"/>
            <a:gd name="connsiteY3" fmla="*/ 5828 h 11941"/>
            <a:gd name="connsiteX4" fmla="*/ 11300 w 13115"/>
            <a:gd name="connsiteY4" fmla="*/ 4717 h 11941"/>
            <a:gd name="connsiteX5" fmla="*/ 8784 w 13115"/>
            <a:gd name="connsiteY5" fmla="*/ 9180 h 11941"/>
            <a:gd name="connsiteX6" fmla="*/ 7711 w 13115"/>
            <a:gd name="connsiteY6" fmla="*/ 11819 h 11941"/>
            <a:gd name="connsiteX7" fmla="*/ 11867 w 13115"/>
            <a:gd name="connsiteY7" fmla="*/ 5264 h 11941"/>
            <a:gd name="connsiteX8" fmla="*/ 7549 w 13115"/>
            <a:gd name="connsiteY8" fmla="*/ 3641 h 11941"/>
            <a:gd name="connsiteX9" fmla="*/ 7127 w 13115"/>
            <a:gd name="connsiteY9" fmla="*/ 4096 h 11941"/>
            <a:gd name="connsiteX10" fmla="*/ 6688 w 13115"/>
            <a:gd name="connsiteY10" fmla="*/ 4588 h 11941"/>
            <a:gd name="connsiteX11" fmla="*/ 5871 w 13115"/>
            <a:gd name="connsiteY11" fmla="*/ 7208 h 11941"/>
            <a:gd name="connsiteX12" fmla="*/ 5844 w 13115"/>
            <a:gd name="connsiteY12" fmla="*/ 7245 h 11941"/>
            <a:gd name="connsiteX13" fmla="*/ 4282 w 13115"/>
            <a:gd name="connsiteY13" fmla="*/ 10000 h 11941"/>
            <a:gd name="connsiteX14" fmla="*/ 1454 w 13115"/>
            <a:gd name="connsiteY14" fmla="*/ 8216 h 11941"/>
            <a:gd name="connsiteX15" fmla="*/ 772 w 13115"/>
            <a:gd name="connsiteY15" fmla="*/ 9656 h 11941"/>
            <a:gd name="connsiteX16" fmla="*/ 0 w 13115"/>
            <a:gd name="connsiteY16" fmla="*/ 7515 h 11941"/>
            <a:gd name="connsiteX17" fmla="*/ 467 w 13115"/>
            <a:gd name="connsiteY17" fmla="*/ 7454 h 11941"/>
            <a:gd name="connsiteX18" fmla="*/ 2118 w 13115"/>
            <a:gd name="connsiteY18" fmla="*/ 5855 h 11941"/>
            <a:gd name="connsiteX19" fmla="*/ 2711 w 13115"/>
            <a:gd name="connsiteY19" fmla="*/ 5301 h 11941"/>
            <a:gd name="connsiteX20" fmla="*/ 2917 w 13115"/>
            <a:gd name="connsiteY20" fmla="*/ 5006 h 11941"/>
            <a:gd name="connsiteX21" fmla="*/ 3160 w 13115"/>
            <a:gd name="connsiteY21" fmla="*/ 3383 h 11941"/>
            <a:gd name="connsiteX22" fmla="*/ 3447 w 13115"/>
            <a:gd name="connsiteY22" fmla="*/ 3124 h 11941"/>
            <a:gd name="connsiteX23" fmla="*/ 7199 w 13115"/>
            <a:gd name="connsiteY23" fmla="*/ 2411 h 11941"/>
            <a:gd name="connsiteX24" fmla="*/ 7280 w 13115"/>
            <a:gd name="connsiteY24" fmla="*/ 910 h 11941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8784 w 13115"/>
            <a:gd name="connsiteY5" fmla="*/ 9180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11867 w 13115"/>
            <a:gd name="connsiteY8" fmla="*/ 5264 h 11819"/>
            <a:gd name="connsiteX9" fmla="*/ 7549 w 13115"/>
            <a:gd name="connsiteY9" fmla="*/ 3641 h 11819"/>
            <a:gd name="connsiteX10" fmla="*/ 7127 w 13115"/>
            <a:gd name="connsiteY10" fmla="*/ 4096 h 11819"/>
            <a:gd name="connsiteX11" fmla="*/ 6688 w 13115"/>
            <a:gd name="connsiteY11" fmla="*/ 4588 h 11819"/>
            <a:gd name="connsiteX12" fmla="*/ 5871 w 13115"/>
            <a:gd name="connsiteY12" fmla="*/ 7208 h 11819"/>
            <a:gd name="connsiteX13" fmla="*/ 5844 w 13115"/>
            <a:gd name="connsiteY13" fmla="*/ 7245 h 11819"/>
            <a:gd name="connsiteX14" fmla="*/ 4282 w 13115"/>
            <a:gd name="connsiteY14" fmla="*/ 10000 h 11819"/>
            <a:gd name="connsiteX15" fmla="*/ 1454 w 13115"/>
            <a:gd name="connsiteY15" fmla="*/ 8216 h 11819"/>
            <a:gd name="connsiteX16" fmla="*/ 772 w 13115"/>
            <a:gd name="connsiteY16" fmla="*/ 9656 h 11819"/>
            <a:gd name="connsiteX17" fmla="*/ 0 w 13115"/>
            <a:gd name="connsiteY17" fmla="*/ 7515 h 11819"/>
            <a:gd name="connsiteX18" fmla="*/ 467 w 13115"/>
            <a:gd name="connsiteY18" fmla="*/ 7454 h 11819"/>
            <a:gd name="connsiteX19" fmla="*/ 2118 w 13115"/>
            <a:gd name="connsiteY19" fmla="*/ 5855 h 11819"/>
            <a:gd name="connsiteX20" fmla="*/ 2711 w 13115"/>
            <a:gd name="connsiteY20" fmla="*/ 5301 h 11819"/>
            <a:gd name="connsiteX21" fmla="*/ 2917 w 13115"/>
            <a:gd name="connsiteY21" fmla="*/ 5006 h 11819"/>
            <a:gd name="connsiteX22" fmla="*/ 3160 w 13115"/>
            <a:gd name="connsiteY22" fmla="*/ 3383 h 11819"/>
            <a:gd name="connsiteX23" fmla="*/ 3447 w 13115"/>
            <a:gd name="connsiteY23" fmla="*/ 3124 h 11819"/>
            <a:gd name="connsiteX24" fmla="*/ 7199 w 13115"/>
            <a:gd name="connsiteY24" fmla="*/ 2411 h 11819"/>
            <a:gd name="connsiteX25" fmla="*/ 7280 w 13115"/>
            <a:gd name="connsiteY25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8784 w 13115"/>
            <a:gd name="connsiteY5" fmla="*/ 9180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8918 w 13115"/>
            <a:gd name="connsiteY8" fmla="*/ 7016 h 11819"/>
            <a:gd name="connsiteX9" fmla="*/ 11867 w 13115"/>
            <a:gd name="connsiteY9" fmla="*/ 5264 h 11819"/>
            <a:gd name="connsiteX10" fmla="*/ 7549 w 13115"/>
            <a:gd name="connsiteY10" fmla="*/ 3641 h 11819"/>
            <a:gd name="connsiteX11" fmla="*/ 7127 w 13115"/>
            <a:gd name="connsiteY11" fmla="*/ 4096 h 11819"/>
            <a:gd name="connsiteX12" fmla="*/ 6688 w 13115"/>
            <a:gd name="connsiteY12" fmla="*/ 4588 h 11819"/>
            <a:gd name="connsiteX13" fmla="*/ 5871 w 13115"/>
            <a:gd name="connsiteY13" fmla="*/ 7208 h 11819"/>
            <a:gd name="connsiteX14" fmla="*/ 5844 w 13115"/>
            <a:gd name="connsiteY14" fmla="*/ 7245 h 11819"/>
            <a:gd name="connsiteX15" fmla="*/ 4282 w 13115"/>
            <a:gd name="connsiteY15" fmla="*/ 10000 h 11819"/>
            <a:gd name="connsiteX16" fmla="*/ 1454 w 13115"/>
            <a:gd name="connsiteY16" fmla="*/ 8216 h 11819"/>
            <a:gd name="connsiteX17" fmla="*/ 772 w 13115"/>
            <a:gd name="connsiteY17" fmla="*/ 9656 h 11819"/>
            <a:gd name="connsiteX18" fmla="*/ 0 w 13115"/>
            <a:gd name="connsiteY18" fmla="*/ 7515 h 11819"/>
            <a:gd name="connsiteX19" fmla="*/ 467 w 13115"/>
            <a:gd name="connsiteY19" fmla="*/ 7454 h 11819"/>
            <a:gd name="connsiteX20" fmla="*/ 2118 w 13115"/>
            <a:gd name="connsiteY20" fmla="*/ 5855 h 11819"/>
            <a:gd name="connsiteX21" fmla="*/ 2711 w 13115"/>
            <a:gd name="connsiteY21" fmla="*/ 5301 h 11819"/>
            <a:gd name="connsiteX22" fmla="*/ 2917 w 13115"/>
            <a:gd name="connsiteY22" fmla="*/ 5006 h 11819"/>
            <a:gd name="connsiteX23" fmla="*/ 3160 w 13115"/>
            <a:gd name="connsiteY23" fmla="*/ 3383 h 11819"/>
            <a:gd name="connsiteX24" fmla="*/ 3447 w 13115"/>
            <a:gd name="connsiteY24" fmla="*/ 3124 h 11819"/>
            <a:gd name="connsiteX25" fmla="*/ 7199 w 13115"/>
            <a:gd name="connsiteY25" fmla="*/ 2411 h 11819"/>
            <a:gd name="connsiteX26" fmla="*/ 7280 w 13115"/>
            <a:gd name="connsiteY26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8784 w 13115"/>
            <a:gd name="connsiteY5" fmla="*/ 9180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8918 w 13115"/>
            <a:gd name="connsiteY8" fmla="*/ 7016 h 11819"/>
            <a:gd name="connsiteX9" fmla="*/ 11867 w 13115"/>
            <a:gd name="connsiteY9" fmla="*/ 5264 h 11819"/>
            <a:gd name="connsiteX10" fmla="*/ 7549 w 13115"/>
            <a:gd name="connsiteY10" fmla="*/ 3641 h 11819"/>
            <a:gd name="connsiteX11" fmla="*/ 7127 w 13115"/>
            <a:gd name="connsiteY11" fmla="*/ 4096 h 11819"/>
            <a:gd name="connsiteX12" fmla="*/ 6688 w 13115"/>
            <a:gd name="connsiteY12" fmla="*/ 4588 h 11819"/>
            <a:gd name="connsiteX13" fmla="*/ 5871 w 13115"/>
            <a:gd name="connsiteY13" fmla="*/ 7208 h 11819"/>
            <a:gd name="connsiteX14" fmla="*/ 5844 w 13115"/>
            <a:gd name="connsiteY14" fmla="*/ 7245 h 11819"/>
            <a:gd name="connsiteX15" fmla="*/ 4282 w 13115"/>
            <a:gd name="connsiteY15" fmla="*/ 10000 h 11819"/>
            <a:gd name="connsiteX16" fmla="*/ 1454 w 13115"/>
            <a:gd name="connsiteY16" fmla="*/ 8216 h 11819"/>
            <a:gd name="connsiteX17" fmla="*/ 772 w 13115"/>
            <a:gd name="connsiteY17" fmla="*/ 9656 h 11819"/>
            <a:gd name="connsiteX18" fmla="*/ 0 w 13115"/>
            <a:gd name="connsiteY18" fmla="*/ 7515 h 11819"/>
            <a:gd name="connsiteX19" fmla="*/ 467 w 13115"/>
            <a:gd name="connsiteY19" fmla="*/ 7454 h 11819"/>
            <a:gd name="connsiteX20" fmla="*/ 2118 w 13115"/>
            <a:gd name="connsiteY20" fmla="*/ 5855 h 11819"/>
            <a:gd name="connsiteX21" fmla="*/ 2711 w 13115"/>
            <a:gd name="connsiteY21" fmla="*/ 5301 h 11819"/>
            <a:gd name="connsiteX22" fmla="*/ 2917 w 13115"/>
            <a:gd name="connsiteY22" fmla="*/ 5006 h 11819"/>
            <a:gd name="connsiteX23" fmla="*/ 3160 w 13115"/>
            <a:gd name="connsiteY23" fmla="*/ 3383 h 11819"/>
            <a:gd name="connsiteX24" fmla="*/ 3447 w 13115"/>
            <a:gd name="connsiteY24" fmla="*/ 3124 h 11819"/>
            <a:gd name="connsiteX25" fmla="*/ 7199 w 13115"/>
            <a:gd name="connsiteY25" fmla="*/ 2411 h 11819"/>
            <a:gd name="connsiteX26" fmla="*/ 7280 w 13115"/>
            <a:gd name="connsiteY26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0795 w 13115"/>
            <a:gd name="connsiteY5" fmla="*/ 10442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8918 w 13115"/>
            <a:gd name="connsiteY8" fmla="*/ 7016 h 11819"/>
            <a:gd name="connsiteX9" fmla="*/ 11867 w 13115"/>
            <a:gd name="connsiteY9" fmla="*/ 5264 h 11819"/>
            <a:gd name="connsiteX10" fmla="*/ 7549 w 13115"/>
            <a:gd name="connsiteY10" fmla="*/ 3641 h 11819"/>
            <a:gd name="connsiteX11" fmla="*/ 7127 w 13115"/>
            <a:gd name="connsiteY11" fmla="*/ 4096 h 11819"/>
            <a:gd name="connsiteX12" fmla="*/ 6688 w 13115"/>
            <a:gd name="connsiteY12" fmla="*/ 4588 h 11819"/>
            <a:gd name="connsiteX13" fmla="*/ 5871 w 13115"/>
            <a:gd name="connsiteY13" fmla="*/ 7208 h 11819"/>
            <a:gd name="connsiteX14" fmla="*/ 5844 w 13115"/>
            <a:gd name="connsiteY14" fmla="*/ 7245 h 11819"/>
            <a:gd name="connsiteX15" fmla="*/ 4282 w 13115"/>
            <a:gd name="connsiteY15" fmla="*/ 10000 h 11819"/>
            <a:gd name="connsiteX16" fmla="*/ 1454 w 13115"/>
            <a:gd name="connsiteY16" fmla="*/ 8216 h 11819"/>
            <a:gd name="connsiteX17" fmla="*/ 772 w 13115"/>
            <a:gd name="connsiteY17" fmla="*/ 9656 h 11819"/>
            <a:gd name="connsiteX18" fmla="*/ 0 w 13115"/>
            <a:gd name="connsiteY18" fmla="*/ 7515 h 11819"/>
            <a:gd name="connsiteX19" fmla="*/ 467 w 13115"/>
            <a:gd name="connsiteY19" fmla="*/ 7454 h 11819"/>
            <a:gd name="connsiteX20" fmla="*/ 2118 w 13115"/>
            <a:gd name="connsiteY20" fmla="*/ 5855 h 11819"/>
            <a:gd name="connsiteX21" fmla="*/ 2711 w 13115"/>
            <a:gd name="connsiteY21" fmla="*/ 5301 h 11819"/>
            <a:gd name="connsiteX22" fmla="*/ 2917 w 13115"/>
            <a:gd name="connsiteY22" fmla="*/ 5006 h 11819"/>
            <a:gd name="connsiteX23" fmla="*/ 3160 w 13115"/>
            <a:gd name="connsiteY23" fmla="*/ 3383 h 11819"/>
            <a:gd name="connsiteX24" fmla="*/ 3447 w 13115"/>
            <a:gd name="connsiteY24" fmla="*/ 3124 h 11819"/>
            <a:gd name="connsiteX25" fmla="*/ 7199 w 13115"/>
            <a:gd name="connsiteY25" fmla="*/ 2411 h 11819"/>
            <a:gd name="connsiteX26" fmla="*/ 7280 w 13115"/>
            <a:gd name="connsiteY26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0929 w 13115"/>
            <a:gd name="connsiteY5" fmla="*/ 7737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918 w 13115"/>
            <a:gd name="connsiteY9" fmla="*/ 7016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002 w 13115"/>
            <a:gd name="connsiteY5" fmla="*/ 7196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918 w 13115"/>
            <a:gd name="connsiteY9" fmla="*/ 7016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806 w 13115"/>
            <a:gd name="connsiteY5" fmla="*/ 6655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918 w 13115"/>
            <a:gd name="connsiteY9" fmla="*/ 7016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806 w 13115"/>
            <a:gd name="connsiteY5" fmla="*/ 6655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784 w 13115"/>
            <a:gd name="connsiteY9" fmla="*/ 5754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806 w 13115"/>
            <a:gd name="connsiteY5" fmla="*/ 6655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772 w 13115"/>
            <a:gd name="connsiteY8" fmla="*/ 10261 h 11819"/>
            <a:gd name="connsiteX9" fmla="*/ 6236 w 13115"/>
            <a:gd name="connsiteY9" fmla="*/ 8363 h 11819"/>
            <a:gd name="connsiteX10" fmla="*/ 8784 w 13115"/>
            <a:gd name="connsiteY10" fmla="*/ 5754 h 11819"/>
            <a:gd name="connsiteX11" fmla="*/ 11867 w 13115"/>
            <a:gd name="connsiteY11" fmla="*/ 5264 h 11819"/>
            <a:gd name="connsiteX12" fmla="*/ 7549 w 13115"/>
            <a:gd name="connsiteY12" fmla="*/ 3641 h 11819"/>
            <a:gd name="connsiteX13" fmla="*/ 7127 w 13115"/>
            <a:gd name="connsiteY13" fmla="*/ 4096 h 11819"/>
            <a:gd name="connsiteX14" fmla="*/ 6688 w 13115"/>
            <a:gd name="connsiteY14" fmla="*/ 4588 h 11819"/>
            <a:gd name="connsiteX15" fmla="*/ 5871 w 13115"/>
            <a:gd name="connsiteY15" fmla="*/ 7208 h 11819"/>
            <a:gd name="connsiteX16" fmla="*/ 5844 w 13115"/>
            <a:gd name="connsiteY16" fmla="*/ 7245 h 11819"/>
            <a:gd name="connsiteX17" fmla="*/ 4282 w 13115"/>
            <a:gd name="connsiteY17" fmla="*/ 10000 h 11819"/>
            <a:gd name="connsiteX18" fmla="*/ 1454 w 13115"/>
            <a:gd name="connsiteY18" fmla="*/ 8216 h 11819"/>
            <a:gd name="connsiteX19" fmla="*/ 772 w 13115"/>
            <a:gd name="connsiteY19" fmla="*/ 9656 h 11819"/>
            <a:gd name="connsiteX20" fmla="*/ 0 w 13115"/>
            <a:gd name="connsiteY20" fmla="*/ 7515 h 11819"/>
            <a:gd name="connsiteX21" fmla="*/ 467 w 13115"/>
            <a:gd name="connsiteY21" fmla="*/ 7454 h 11819"/>
            <a:gd name="connsiteX22" fmla="*/ 2118 w 13115"/>
            <a:gd name="connsiteY22" fmla="*/ 5855 h 11819"/>
            <a:gd name="connsiteX23" fmla="*/ 2711 w 13115"/>
            <a:gd name="connsiteY23" fmla="*/ 5301 h 11819"/>
            <a:gd name="connsiteX24" fmla="*/ 2917 w 13115"/>
            <a:gd name="connsiteY24" fmla="*/ 5006 h 11819"/>
            <a:gd name="connsiteX25" fmla="*/ 3160 w 13115"/>
            <a:gd name="connsiteY25" fmla="*/ 3383 h 11819"/>
            <a:gd name="connsiteX26" fmla="*/ 3447 w 13115"/>
            <a:gd name="connsiteY26" fmla="*/ 3124 h 11819"/>
            <a:gd name="connsiteX27" fmla="*/ 7199 w 13115"/>
            <a:gd name="connsiteY27" fmla="*/ 2411 h 11819"/>
            <a:gd name="connsiteX28" fmla="*/ 7280 w 13115"/>
            <a:gd name="connsiteY28" fmla="*/ 910 h 11819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6772 w 13115"/>
            <a:gd name="connsiteY8" fmla="*/ 10261 h 12360"/>
            <a:gd name="connsiteX9" fmla="*/ 6236 w 13115"/>
            <a:gd name="connsiteY9" fmla="*/ 8363 h 12360"/>
            <a:gd name="connsiteX10" fmla="*/ 8784 w 13115"/>
            <a:gd name="connsiteY10" fmla="*/ 5754 h 12360"/>
            <a:gd name="connsiteX11" fmla="*/ 11867 w 13115"/>
            <a:gd name="connsiteY11" fmla="*/ 5264 h 12360"/>
            <a:gd name="connsiteX12" fmla="*/ 7549 w 13115"/>
            <a:gd name="connsiteY12" fmla="*/ 3641 h 12360"/>
            <a:gd name="connsiteX13" fmla="*/ 7127 w 13115"/>
            <a:gd name="connsiteY13" fmla="*/ 4096 h 12360"/>
            <a:gd name="connsiteX14" fmla="*/ 6688 w 13115"/>
            <a:gd name="connsiteY14" fmla="*/ 4588 h 12360"/>
            <a:gd name="connsiteX15" fmla="*/ 5871 w 13115"/>
            <a:gd name="connsiteY15" fmla="*/ 7208 h 12360"/>
            <a:gd name="connsiteX16" fmla="*/ 5844 w 13115"/>
            <a:gd name="connsiteY16" fmla="*/ 7245 h 12360"/>
            <a:gd name="connsiteX17" fmla="*/ 4282 w 13115"/>
            <a:gd name="connsiteY17" fmla="*/ 10000 h 12360"/>
            <a:gd name="connsiteX18" fmla="*/ 1454 w 13115"/>
            <a:gd name="connsiteY18" fmla="*/ 8216 h 12360"/>
            <a:gd name="connsiteX19" fmla="*/ 772 w 13115"/>
            <a:gd name="connsiteY19" fmla="*/ 9656 h 12360"/>
            <a:gd name="connsiteX20" fmla="*/ 0 w 13115"/>
            <a:gd name="connsiteY20" fmla="*/ 7515 h 12360"/>
            <a:gd name="connsiteX21" fmla="*/ 467 w 13115"/>
            <a:gd name="connsiteY21" fmla="*/ 7454 h 12360"/>
            <a:gd name="connsiteX22" fmla="*/ 2118 w 13115"/>
            <a:gd name="connsiteY22" fmla="*/ 5855 h 12360"/>
            <a:gd name="connsiteX23" fmla="*/ 2711 w 13115"/>
            <a:gd name="connsiteY23" fmla="*/ 5301 h 12360"/>
            <a:gd name="connsiteX24" fmla="*/ 2917 w 13115"/>
            <a:gd name="connsiteY24" fmla="*/ 5006 h 12360"/>
            <a:gd name="connsiteX25" fmla="*/ 3160 w 13115"/>
            <a:gd name="connsiteY25" fmla="*/ 3383 h 12360"/>
            <a:gd name="connsiteX26" fmla="*/ 3447 w 13115"/>
            <a:gd name="connsiteY26" fmla="*/ 3124 h 12360"/>
            <a:gd name="connsiteX27" fmla="*/ 7199 w 13115"/>
            <a:gd name="connsiteY27" fmla="*/ 2411 h 12360"/>
            <a:gd name="connsiteX28" fmla="*/ 7280 w 13115"/>
            <a:gd name="connsiteY28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6236 w 13115"/>
            <a:gd name="connsiteY9" fmla="*/ 8363 h 12360"/>
            <a:gd name="connsiteX10" fmla="*/ 8784 w 13115"/>
            <a:gd name="connsiteY10" fmla="*/ 5754 h 12360"/>
            <a:gd name="connsiteX11" fmla="*/ 11867 w 13115"/>
            <a:gd name="connsiteY11" fmla="*/ 5264 h 12360"/>
            <a:gd name="connsiteX12" fmla="*/ 7549 w 13115"/>
            <a:gd name="connsiteY12" fmla="*/ 3641 h 12360"/>
            <a:gd name="connsiteX13" fmla="*/ 7127 w 13115"/>
            <a:gd name="connsiteY13" fmla="*/ 4096 h 12360"/>
            <a:gd name="connsiteX14" fmla="*/ 6688 w 13115"/>
            <a:gd name="connsiteY14" fmla="*/ 4588 h 12360"/>
            <a:gd name="connsiteX15" fmla="*/ 5871 w 13115"/>
            <a:gd name="connsiteY15" fmla="*/ 7208 h 12360"/>
            <a:gd name="connsiteX16" fmla="*/ 5844 w 13115"/>
            <a:gd name="connsiteY16" fmla="*/ 7245 h 12360"/>
            <a:gd name="connsiteX17" fmla="*/ 4282 w 13115"/>
            <a:gd name="connsiteY17" fmla="*/ 10000 h 12360"/>
            <a:gd name="connsiteX18" fmla="*/ 1454 w 13115"/>
            <a:gd name="connsiteY18" fmla="*/ 8216 h 12360"/>
            <a:gd name="connsiteX19" fmla="*/ 772 w 13115"/>
            <a:gd name="connsiteY19" fmla="*/ 9656 h 12360"/>
            <a:gd name="connsiteX20" fmla="*/ 0 w 13115"/>
            <a:gd name="connsiteY20" fmla="*/ 7515 h 12360"/>
            <a:gd name="connsiteX21" fmla="*/ 467 w 13115"/>
            <a:gd name="connsiteY21" fmla="*/ 7454 h 12360"/>
            <a:gd name="connsiteX22" fmla="*/ 2118 w 13115"/>
            <a:gd name="connsiteY22" fmla="*/ 5855 h 12360"/>
            <a:gd name="connsiteX23" fmla="*/ 2711 w 13115"/>
            <a:gd name="connsiteY23" fmla="*/ 5301 h 12360"/>
            <a:gd name="connsiteX24" fmla="*/ 2917 w 13115"/>
            <a:gd name="connsiteY24" fmla="*/ 5006 h 12360"/>
            <a:gd name="connsiteX25" fmla="*/ 3160 w 13115"/>
            <a:gd name="connsiteY25" fmla="*/ 3383 h 12360"/>
            <a:gd name="connsiteX26" fmla="*/ 3447 w 13115"/>
            <a:gd name="connsiteY26" fmla="*/ 3124 h 12360"/>
            <a:gd name="connsiteX27" fmla="*/ 7199 w 13115"/>
            <a:gd name="connsiteY27" fmla="*/ 2411 h 12360"/>
            <a:gd name="connsiteX28" fmla="*/ 7280 w 13115"/>
            <a:gd name="connsiteY28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8784 w 13115"/>
            <a:gd name="connsiteY9" fmla="*/ 5754 h 12360"/>
            <a:gd name="connsiteX10" fmla="*/ 11867 w 13115"/>
            <a:gd name="connsiteY10" fmla="*/ 5264 h 12360"/>
            <a:gd name="connsiteX11" fmla="*/ 7549 w 13115"/>
            <a:gd name="connsiteY11" fmla="*/ 3641 h 12360"/>
            <a:gd name="connsiteX12" fmla="*/ 7127 w 13115"/>
            <a:gd name="connsiteY12" fmla="*/ 4096 h 12360"/>
            <a:gd name="connsiteX13" fmla="*/ 6688 w 13115"/>
            <a:gd name="connsiteY13" fmla="*/ 4588 h 12360"/>
            <a:gd name="connsiteX14" fmla="*/ 5871 w 13115"/>
            <a:gd name="connsiteY14" fmla="*/ 7208 h 12360"/>
            <a:gd name="connsiteX15" fmla="*/ 5844 w 13115"/>
            <a:gd name="connsiteY15" fmla="*/ 7245 h 12360"/>
            <a:gd name="connsiteX16" fmla="*/ 4282 w 13115"/>
            <a:gd name="connsiteY16" fmla="*/ 10000 h 12360"/>
            <a:gd name="connsiteX17" fmla="*/ 1454 w 13115"/>
            <a:gd name="connsiteY17" fmla="*/ 8216 h 12360"/>
            <a:gd name="connsiteX18" fmla="*/ 772 w 13115"/>
            <a:gd name="connsiteY18" fmla="*/ 9656 h 12360"/>
            <a:gd name="connsiteX19" fmla="*/ 0 w 13115"/>
            <a:gd name="connsiteY19" fmla="*/ 7515 h 12360"/>
            <a:gd name="connsiteX20" fmla="*/ 467 w 13115"/>
            <a:gd name="connsiteY20" fmla="*/ 7454 h 12360"/>
            <a:gd name="connsiteX21" fmla="*/ 2118 w 13115"/>
            <a:gd name="connsiteY21" fmla="*/ 5855 h 12360"/>
            <a:gd name="connsiteX22" fmla="*/ 2711 w 13115"/>
            <a:gd name="connsiteY22" fmla="*/ 5301 h 12360"/>
            <a:gd name="connsiteX23" fmla="*/ 2917 w 13115"/>
            <a:gd name="connsiteY23" fmla="*/ 5006 h 12360"/>
            <a:gd name="connsiteX24" fmla="*/ 3160 w 13115"/>
            <a:gd name="connsiteY24" fmla="*/ 3383 h 12360"/>
            <a:gd name="connsiteX25" fmla="*/ 3447 w 13115"/>
            <a:gd name="connsiteY25" fmla="*/ 3124 h 12360"/>
            <a:gd name="connsiteX26" fmla="*/ 7199 w 13115"/>
            <a:gd name="connsiteY26" fmla="*/ 2411 h 12360"/>
            <a:gd name="connsiteX27" fmla="*/ 7280 w 13115"/>
            <a:gd name="connsiteY27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7549 w 13115"/>
            <a:gd name="connsiteY10" fmla="*/ 3641 h 12360"/>
            <a:gd name="connsiteX11" fmla="*/ 7127 w 13115"/>
            <a:gd name="connsiteY11" fmla="*/ 4096 h 12360"/>
            <a:gd name="connsiteX12" fmla="*/ 6688 w 13115"/>
            <a:gd name="connsiteY12" fmla="*/ 4588 h 12360"/>
            <a:gd name="connsiteX13" fmla="*/ 5871 w 13115"/>
            <a:gd name="connsiteY13" fmla="*/ 7208 h 12360"/>
            <a:gd name="connsiteX14" fmla="*/ 5844 w 13115"/>
            <a:gd name="connsiteY14" fmla="*/ 7245 h 12360"/>
            <a:gd name="connsiteX15" fmla="*/ 4282 w 13115"/>
            <a:gd name="connsiteY15" fmla="*/ 10000 h 12360"/>
            <a:gd name="connsiteX16" fmla="*/ 1454 w 13115"/>
            <a:gd name="connsiteY16" fmla="*/ 8216 h 12360"/>
            <a:gd name="connsiteX17" fmla="*/ 772 w 13115"/>
            <a:gd name="connsiteY17" fmla="*/ 9656 h 12360"/>
            <a:gd name="connsiteX18" fmla="*/ 0 w 13115"/>
            <a:gd name="connsiteY18" fmla="*/ 7515 h 12360"/>
            <a:gd name="connsiteX19" fmla="*/ 467 w 13115"/>
            <a:gd name="connsiteY19" fmla="*/ 7454 h 12360"/>
            <a:gd name="connsiteX20" fmla="*/ 2118 w 13115"/>
            <a:gd name="connsiteY20" fmla="*/ 5855 h 12360"/>
            <a:gd name="connsiteX21" fmla="*/ 2711 w 13115"/>
            <a:gd name="connsiteY21" fmla="*/ 5301 h 12360"/>
            <a:gd name="connsiteX22" fmla="*/ 2917 w 13115"/>
            <a:gd name="connsiteY22" fmla="*/ 5006 h 12360"/>
            <a:gd name="connsiteX23" fmla="*/ 3160 w 13115"/>
            <a:gd name="connsiteY23" fmla="*/ 3383 h 12360"/>
            <a:gd name="connsiteX24" fmla="*/ 3447 w 13115"/>
            <a:gd name="connsiteY24" fmla="*/ 3124 h 12360"/>
            <a:gd name="connsiteX25" fmla="*/ 7199 w 13115"/>
            <a:gd name="connsiteY25" fmla="*/ 2411 h 12360"/>
            <a:gd name="connsiteX26" fmla="*/ 7280 w 13115"/>
            <a:gd name="connsiteY26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7549 w 13115"/>
            <a:gd name="connsiteY10" fmla="*/ 3641 h 12360"/>
            <a:gd name="connsiteX11" fmla="*/ 6688 w 13115"/>
            <a:gd name="connsiteY11" fmla="*/ 4588 h 12360"/>
            <a:gd name="connsiteX12" fmla="*/ 5871 w 13115"/>
            <a:gd name="connsiteY12" fmla="*/ 7208 h 12360"/>
            <a:gd name="connsiteX13" fmla="*/ 5844 w 13115"/>
            <a:gd name="connsiteY13" fmla="*/ 7245 h 12360"/>
            <a:gd name="connsiteX14" fmla="*/ 4282 w 13115"/>
            <a:gd name="connsiteY14" fmla="*/ 10000 h 12360"/>
            <a:gd name="connsiteX15" fmla="*/ 1454 w 13115"/>
            <a:gd name="connsiteY15" fmla="*/ 8216 h 12360"/>
            <a:gd name="connsiteX16" fmla="*/ 772 w 13115"/>
            <a:gd name="connsiteY16" fmla="*/ 9656 h 12360"/>
            <a:gd name="connsiteX17" fmla="*/ 0 w 13115"/>
            <a:gd name="connsiteY17" fmla="*/ 7515 h 12360"/>
            <a:gd name="connsiteX18" fmla="*/ 467 w 13115"/>
            <a:gd name="connsiteY18" fmla="*/ 7454 h 12360"/>
            <a:gd name="connsiteX19" fmla="*/ 2118 w 13115"/>
            <a:gd name="connsiteY19" fmla="*/ 5855 h 12360"/>
            <a:gd name="connsiteX20" fmla="*/ 2711 w 13115"/>
            <a:gd name="connsiteY20" fmla="*/ 5301 h 12360"/>
            <a:gd name="connsiteX21" fmla="*/ 2917 w 13115"/>
            <a:gd name="connsiteY21" fmla="*/ 5006 h 12360"/>
            <a:gd name="connsiteX22" fmla="*/ 3160 w 13115"/>
            <a:gd name="connsiteY22" fmla="*/ 3383 h 12360"/>
            <a:gd name="connsiteX23" fmla="*/ 3447 w 13115"/>
            <a:gd name="connsiteY23" fmla="*/ 3124 h 12360"/>
            <a:gd name="connsiteX24" fmla="*/ 7199 w 13115"/>
            <a:gd name="connsiteY24" fmla="*/ 2411 h 12360"/>
            <a:gd name="connsiteX25" fmla="*/ 7280 w 13115"/>
            <a:gd name="connsiteY25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7549 w 13115"/>
            <a:gd name="connsiteY10" fmla="*/ 3641 h 12360"/>
            <a:gd name="connsiteX11" fmla="*/ 5871 w 13115"/>
            <a:gd name="connsiteY11" fmla="*/ 7208 h 12360"/>
            <a:gd name="connsiteX12" fmla="*/ 5844 w 13115"/>
            <a:gd name="connsiteY12" fmla="*/ 7245 h 12360"/>
            <a:gd name="connsiteX13" fmla="*/ 4282 w 13115"/>
            <a:gd name="connsiteY13" fmla="*/ 10000 h 12360"/>
            <a:gd name="connsiteX14" fmla="*/ 1454 w 13115"/>
            <a:gd name="connsiteY14" fmla="*/ 8216 h 12360"/>
            <a:gd name="connsiteX15" fmla="*/ 772 w 13115"/>
            <a:gd name="connsiteY15" fmla="*/ 9656 h 12360"/>
            <a:gd name="connsiteX16" fmla="*/ 0 w 13115"/>
            <a:gd name="connsiteY16" fmla="*/ 7515 h 12360"/>
            <a:gd name="connsiteX17" fmla="*/ 467 w 13115"/>
            <a:gd name="connsiteY17" fmla="*/ 7454 h 12360"/>
            <a:gd name="connsiteX18" fmla="*/ 2118 w 13115"/>
            <a:gd name="connsiteY18" fmla="*/ 5855 h 12360"/>
            <a:gd name="connsiteX19" fmla="*/ 2711 w 13115"/>
            <a:gd name="connsiteY19" fmla="*/ 5301 h 12360"/>
            <a:gd name="connsiteX20" fmla="*/ 2917 w 13115"/>
            <a:gd name="connsiteY20" fmla="*/ 5006 h 12360"/>
            <a:gd name="connsiteX21" fmla="*/ 3160 w 13115"/>
            <a:gd name="connsiteY21" fmla="*/ 3383 h 12360"/>
            <a:gd name="connsiteX22" fmla="*/ 3447 w 13115"/>
            <a:gd name="connsiteY22" fmla="*/ 3124 h 12360"/>
            <a:gd name="connsiteX23" fmla="*/ 7199 w 13115"/>
            <a:gd name="connsiteY23" fmla="*/ 2411 h 12360"/>
            <a:gd name="connsiteX24" fmla="*/ 7280 w 13115"/>
            <a:gd name="connsiteY24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5871 w 13115"/>
            <a:gd name="connsiteY10" fmla="*/ 7208 h 12360"/>
            <a:gd name="connsiteX11" fmla="*/ 5844 w 13115"/>
            <a:gd name="connsiteY11" fmla="*/ 7245 h 12360"/>
            <a:gd name="connsiteX12" fmla="*/ 4282 w 13115"/>
            <a:gd name="connsiteY12" fmla="*/ 10000 h 12360"/>
            <a:gd name="connsiteX13" fmla="*/ 1454 w 13115"/>
            <a:gd name="connsiteY13" fmla="*/ 8216 h 12360"/>
            <a:gd name="connsiteX14" fmla="*/ 772 w 13115"/>
            <a:gd name="connsiteY14" fmla="*/ 9656 h 12360"/>
            <a:gd name="connsiteX15" fmla="*/ 0 w 13115"/>
            <a:gd name="connsiteY15" fmla="*/ 7515 h 12360"/>
            <a:gd name="connsiteX16" fmla="*/ 467 w 13115"/>
            <a:gd name="connsiteY16" fmla="*/ 7454 h 12360"/>
            <a:gd name="connsiteX17" fmla="*/ 2118 w 13115"/>
            <a:gd name="connsiteY17" fmla="*/ 5855 h 12360"/>
            <a:gd name="connsiteX18" fmla="*/ 2711 w 13115"/>
            <a:gd name="connsiteY18" fmla="*/ 5301 h 12360"/>
            <a:gd name="connsiteX19" fmla="*/ 2917 w 13115"/>
            <a:gd name="connsiteY19" fmla="*/ 5006 h 12360"/>
            <a:gd name="connsiteX20" fmla="*/ 3160 w 13115"/>
            <a:gd name="connsiteY20" fmla="*/ 3383 h 12360"/>
            <a:gd name="connsiteX21" fmla="*/ 3447 w 13115"/>
            <a:gd name="connsiteY21" fmla="*/ 3124 h 12360"/>
            <a:gd name="connsiteX22" fmla="*/ 7199 w 13115"/>
            <a:gd name="connsiteY22" fmla="*/ 2411 h 12360"/>
            <a:gd name="connsiteX23" fmla="*/ 7280 w 13115"/>
            <a:gd name="connsiteY23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5871 w 13115"/>
            <a:gd name="connsiteY9" fmla="*/ 7208 h 12360"/>
            <a:gd name="connsiteX10" fmla="*/ 5844 w 13115"/>
            <a:gd name="connsiteY10" fmla="*/ 7245 h 12360"/>
            <a:gd name="connsiteX11" fmla="*/ 4282 w 13115"/>
            <a:gd name="connsiteY11" fmla="*/ 10000 h 12360"/>
            <a:gd name="connsiteX12" fmla="*/ 1454 w 13115"/>
            <a:gd name="connsiteY12" fmla="*/ 8216 h 12360"/>
            <a:gd name="connsiteX13" fmla="*/ 772 w 13115"/>
            <a:gd name="connsiteY13" fmla="*/ 9656 h 12360"/>
            <a:gd name="connsiteX14" fmla="*/ 0 w 13115"/>
            <a:gd name="connsiteY14" fmla="*/ 7515 h 12360"/>
            <a:gd name="connsiteX15" fmla="*/ 467 w 13115"/>
            <a:gd name="connsiteY15" fmla="*/ 7454 h 12360"/>
            <a:gd name="connsiteX16" fmla="*/ 2118 w 13115"/>
            <a:gd name="connsiteY16" fmla="*/ 5855 h 12360"/>
            <a:gd name="connsiteX17" fmla="*/ 2711 w 13115"/>
            <a:gd name="connsiteY17" fmla="*/ 5301 h 12360"/>
            <a:gd name="connsiteX18" fmla="*/ 2917 w 13115"/>
            <a:gd name="connsiteY18" fmla="*/ 5006 h 12360"/>
            <a:gd name="connsiteX19" fmla="*/ 3160 w 13115"/>
            <a:gd name="connsiteY19" fmla="*/ 3383 h 12360"/>
            <a:gd name="connsiteX20" fmla="*/ 3447 w 13115"/>
            <a:gd name="connsiteY20" fmla="*/ 3124 h 12360"/>
            <a:gd name="connsiteX21" fmla="*/ 7199 w 13115"/>
            <a:gd name="connsiteY21" fmla="*/ 2411 h 12360"/>
            <a:gd name="connsiteX22" fmla="*/ 7280 w 13115"/>
            <a:gd name="connsiteY22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5871 w 13115"/>
            <a:gd name="connsiteY9" fmla="*/ 7208 h 12360"/>
            <a:gd name="connsiteX10" fmla="*/ 4282 w 13115"/>
            <a:gd name="connsiteY10" fmla="*/ 10000 h 12360"/>
            <a:gd name="connsiteX11" fmla="*/ 1454 w 13115"/>
            <a:gd name="connsiteY11" fmla="*/ 8216 h 12360"/>
            <a:gd name="connsiteX12" fmla="*/ 772 w 13115"/>
            <a:gd name="connsiteY12" fmla="*/ 9656 h 12360"/>
            <a:gd name="connsiteX13" fmla="*/ 0 w 13115"/>
            <a:gd name="connsiteY13" fmla="*/ 7515 h 12360"/>
            <a:gd name="connsiteX14" fmla="*/ 467 w 13115"/>
            <a:gd name="connsiteY14" fmla="*/ 7454 h 12360"/>
            <a:gd name="connsiteX15" fmla="*/ 2118 w 13115"/>
            <a:gd name="connsiteY15" fmla="*/ 5855 h 12360"/>
            <a:gd name="connsiteX16" fmla="*/ 2711 w 13115"/>
            <a:gd name="connsiteY16" fmla="*/ 5301 h 12360"/>
            <a:gd name="connsiteX17" fmla="*/ 2917 w 13115"/>
            <a:gd name="connsiteY17" fmla="*/ 5006 h 12360"/>
            <a:gd name="connsiteX18" fmla="*/ 3160 w 13115"/>
            <a:gd name="connsiteY18" fmla="*/ 3383 h 12360"/>
            <a:gd name="connsiteX19" fmla="*/ 3447 w 13115"/>
            <a:gd name="connsiteY19" fmla="*/ 3124 h 12360"/>
            <a:gd name="connsiteX20" fmla="*/ 7199 w 13115"/>
            <a:gd name="connsiteY20" fmla="*/ 2411 h 12360"/>
            <a:gd name="connsiteX21" fmla="*/ 7280 w 13115"/>
            <a:gd name="connsiteY21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4282 w 13115"/>
            <a:gd name="connsiteY9" fmla="*/ 10000 h 12360"/>
            <a:gd name="connsiteX10" fmla="*/ 1454 w 13115"/>
            <a:gd name="connsiteY10" fmla="*/ 8216 h 12360"/>
            <a:gd name="connsiteX11" fmla="*/ 772 w 13115"/>
            <a:gd name="connsiteY11" fmla="*/ 9656 h 12360"/>
            <a:gd name="connsiteX12" fmla="*/ 0 w 13115"/>
            <a:gd name="connsiteY12" fmla="*/ 7515 h 12360"/>
            <a:gd name="connsiteX13" fmla="*/ 467 w 13115"/>
            <a:gd name="connsiteY13" fmla="*/ 7454 h 12360"/>
            <a:gd name="connsiteX14" fmla="*/ 2118 w 13115"/>
            <a:gd name="connsiteY14" fmla="*/ 5855 h 12360"/>
            <a:gd name="connsiteX15" fmla="*/ 2711 w 13115"/>
            <a:gd name="connsiteY15" fmla="*/ 5301 h 12360"/>
            <a:gd name="connsiteX16" fmla="*/ 2917 w 13115"/>
            <a:gd name="connsiteY16" fmla="*/ 5006 h 12360"/>
            <a:gd name="connsiteX17" fmla="*/ 3160 w 13115"/>
            <a:gd name="connsiteY17" fmla="*/ 3383 h 12360"/>
            <a:gd name="connsiteX18" fmla="*/ 3447 w 13115"/>
            <a:gd name="connsiteY18" fmla="*/ 3124 h 12360"/>
            <a:gd name="connsiteX19" fmla="*/ 7199 w 13115"/>
            <a:gd name="connsiteY19" fmla="*/ 2411 h 12360"/>
            <a:gd name="connsiteX20" fmla="*/ 7280 w 13115"/>
            <a:gd name="connsiteY20" fmla="*/ 910 h 123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3115" h="12360">
              <a:moveTo>
                <a:pt x="7280" y="910"/>
              </a:moveTo>
              <a:cubicBezTo>
                <a:pt x="7657" y="615"/>
                <a:pt x="8034" y="320"/>
                <a:pt x="8393" y="0"/>
              </a:cubicBezTo>
              <a:cubicBezTo>
                <a:pt x="8815" y="443"/>
                <a:pt x="9237" y="886"/>
                <a:pt x="9650" y="1353"/>
              </a:cubicBezTo>
              <a:cubicBezTo>
                <a:pt x="9811" y="2165"/>
                <a:pt x="13016" y="4992"/>
                <a:pt x="13079" y="5828"/>
              </a:cubicBezTo>
              <a:cubicBezTo>
                <a:pt x="13332" y="6419"/>
                <a:pt x="12222" y="5081"/>
                <a:pt x="11300" y="4717"/>
              </a:cubicBezTo>
              <a:cubicBezTo>
                <a:pt x="10942" y="5035"/>
                <a:pt x="12890" y="5701"/>
                <a:pt x="12806" y="6655"/>
              </a:cubicBezTo>
              <a:cubicBezTo>
                <a:pt x="12722" y="7609"/>
                <a:pt x="11331" y="9762"/>
                <a:pt x="10795" y="10442"/>
              </a:cubicBezTo>
              <a:cubicBezTo>
                <a:pt x="10259" y="11122"/>
                <a:pt x="9856" y="12390"/>
                <a:pt x="9186" y="12360"/>
              </a:cubicBezTo>
              <a:cubicBezTo>
                <a:pt x="8516" y="12330"/>
                <a:pt x="6650" y="11191"/>
                <a:pt x="5833" y="10798"/>
              </a:cubicBezTo>
              <a:cubicBezTo>
                <a:pt x="5016" y="10405"/>
                <a:pt x="5012" y="10430"/>
                <a:pt x="4282" y="10000"/>
              </a:cubicBezTo>
              <a:cubicBezTo>
                <a:pt x="3303" y="9520"/>
                <a:pt x="2379" y="8868"/>
                <a:pt x="1454" y="8216"/>
              </a:cubicBezTo>
              <a:cubicBezTo>
                <a:pt x="1221" y="8696"/>
                <a:pt x="996" y="9176"/>
                <a:pt x="772" y="9656"/>
              </a:cubicBezTo>
              <a:cubicBezTo>
                <a:pt x="566" y="8905"/>
                <a:pt x="332" y="8180"/>
                <a:pt x="0" y="7515"/>
              </a:cubicBezTo>
              <a:cubicBezTo>
                <a:pt x="117" y="7503"/>
                <a:pt x="350" y="7466"/>
                <a:pt x="467" y="7454"/>
              </a:cubicBezTo>
              <a:cubicBezTo>
                <a:pt x="1113" y="7134"/>
                <a:pt x="1652" y="6544"/>
                <a:pt x="2118" y="5855"/>
              </a:cubicBezTo>
              <a:lnTo>
                <a:pt x="2711" y="5301"/>
              </a:lnTo>
              <a:cubicBezTo>
                <a:pt x="2765" y="5228"/>
                <a:pt x="2873" y="5080"/>
                <a:pt x="2917" y="5006"/>
              </a:cubicBezTo>
              <a:cubicBezTo>
                <a:pt x="3178" y="4539"/>
                <a:pt x="3259" y="3998"/>
                <a:pt x="3160" y="3383"/>
              </a:cubicBezTo>
              <a:cubicBezTo>
                <a:pt x="3232" y="3321"/>
                <a:pt x="3375" y="3186"/>
                <a:pt x="3447" y="3124"/>
              </a:cubicBezTo>
              <a:cubicBezTo>
                <a:pt x="4704" y="2891"/>
                <a:pt x="5961" y="2706"/>
                <a:pt x="7199" y="2411"/>
              </a:cubicBezTo>
              <a:cubicBezTo>
                <a:pt x="7226" y="1907"/>
                <a:pt x="7253" y="1415"/>
                <a:pt x="7280" y="91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57759</xdr:colOff>
      <xdr:row>37</xdr:row>
      <xdr:rowOff>27357</xdr:rowOff>
    </xdr:from>
    <xdr:to>
      <xdr:col>22</xdr:col>
      <xdr:colOff>57243</xdr:colOff>
      <xdr:row>40</xdr:row>
      <xdr:rowOff>26929</xdr:rowOff>
    </xdr:to>
    <xdr:sp macro="" textlink="">
      <xdr:nvSpPr>
        <xdr:cNvPr id="673" name="świdnicki (dolnośląskie)"/>
        <xdr:cNvSpPr>
          <a:spLocks/>
        </xdr:cNvSpPr>
      </xdr:nvSpPr>
      <xdr:spPr bwMode="auto">
        <a:xfrm>
          <a:off x="2229459" y="4256457"/>
          <a:ext cx="342384" cy="342472"/>
        </a:xfrm>
        <a:custGeom>
          <a:avLst/>
          <a:gdLst>
            <a:gd name="T0" fmla="*/ 78 w 1229"/>
            <a:gd name="T1" fmla="*/ 35 h 1197"/>
            <a:gd name="T2" fmla="*/ 422 w 1229"/>
            <a:gd name="T3" fmla="*/ 0 h 1197"/>
            <a:gd name="T4" fmla="*/ 595 w 1229"/>
            <a:gd name="T5" fmla="*/ 83 h 1197"/>
            <a:gd name="T6" fmla="*/ 972 w 1229"/>
            <a:gd name="T7" fmla="*/ 137 h 1197"/>
            <a:gd name="T8" fmla="*/ 1038 w 1229"/>
            <a:gd name="T9" fmla="*/ 187 h 1197"/>
            <a:gd name="T10" fmla="*/ 1038 w 1229"/>
            <a:gd name="T11" fmla="*/ 202 h 1197"/>
            <a:gd name="T12" fmla="*/ 926 w 1229"/>
            <a:gd name="T13" fmla="*/ 455 h 1197"/>
            <a:gd name="T14" fmla="*/ 1229 w 1229"/>
            <a:gd name="T15" fmla="*/ 435 h 1197"/>
            <a:gd name="T16" fmla="*/ 1224 w 1229"/>
            <a:gd name="T17" fmla="*/ 466 h 1197"/>
            <a:gd name="T18" fmla="*/ 1183 w 1229"/>
            <a:gd name="T19" fmla="*/ 827 h 1197"/>
            <a:gd name="T20" fmla="*/ 951 w 1229"/>
            <a:gd name="T21" fmla="*/ 819 h 1197"/>
            <a:gd name="T22" fmla="*/ 958 w 1229"/>
            <a:gd name="T23" fmla="*/ 923 h 1197"/>
            <a:gd name="T24" fmla="*/ 898 w 1229"/>
            <a:gd name="T25" fmla="*/ 984 h 1197"/>
            <a:gd name="T26" fmla="*/ 893 w 1229"/>
            <a:gd name="T27" fmla="*/ 1023 h 1197"/>
            <a:gd name="T28" fmla="*/ 910 w 1229"/>
            <a:gd name="T29" fmla="*/ 1085 h 1197"/>
            <a:gd name="T30" fmla="*/ 777 w 1229"/>
            <a:gd name="T31" fmla="*/ 1197 h 1197"/>
            <a:gd name="T32" fmla="*/ 691 w 1229"/>
            <a:gd name="T33" fmla="*/ 1106 h 1197"/>
            <a:gd name="T34" fmla="*/ 643 w 1229"/>
            <a:gd name="T35" fmla="*/ 1045 h 1197"/>
            <a:gd name="T36" fmla="*/ 497 w 1229"/>
            <a:gd name="T37" fmla="*/ 981 h 1197"/>
            <a:gd name="T38" fmla="*/ 489 w 1229"/>
            <a:gd name="T39" fmla="*/ 967 h 1197"/>
            <a:gd name="T40" fmla="*/ 416 w 1229"/>
            <a:gd name="T41" fmla="*/ 831 h 1197"/>
            <a:gd name="T42" fmla="*/ 435 w 1229"/>
            <a:gd name="T43" fmla="*/ 726 h 1197"/>
            <a:gd name="T44" fmla="*/ 281 w 1229"/>
            <a:gd name="T45" fmla="*/ 640 h 1197"/>
            <a:gd name="T46" fmla="*/ 101 w 1229"/>
            <a:gd name="T47" fmla="*/ 493 h 1197"/>
            <a:gd name="T48" fmla="*/ 55 w 1229"/>
            <a:gd name="T49" fmla="*/ 412 h 1197"/>
            <a:gd name="T50" fmla="*/ 0 w 1229"/>
            <a:gd name="T51" fmla="*/ 325 h 1197"/>
            <a:gd name="T52" fmla="*/ 70 w 1229"/>
            <a:gd name="T53" fmla="*/ 185 h 1197"/>
            <a:gd name="T54" fmla="*/ 78 w 1229"/>
            <a:gd name="T55" fmla="*/ 35 h 11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229" h="1197">
              <a:moveTo>
                <a:pt x="78" y="35"/>
              </a:moveTo>
              <a:cubicBezTo>
                <a:pt x="194" y="91"/>
                <a:pt x="312" y="48"/>
                <a:pt x="422" y="0"/>
              </a:cubicBezTo>
              <a:cubicBezTo>
                <a:pt x="478" y="30"/>
                <a:pt x="534" y="64"/>
                <a:pt x="595" y="83"/>
              </a:cubicBezTo>
              <a:cubicBezTo>
                <a:pt x="716" y="129"/>
                <a:pt x="844" y="153"/>
                <a:pt x="972" y="137"/>
              </a:cubicBezTo>
              <a:cubicBezTo>
                <a:pt x="989" y="149"/>
                <a:pt x="1022" y="174"/>
                <a:pt x="1038" y="187"/>
              </a:cubicBezTo>
              <a:lnTo>
                <a:pt x="1038" y="202"/>
              </a:lnTo>
              <a:cubicBezTo>
                <a:pt x="938" y="247"/>
                <a:pt x="942" y="363"/>
                <a:pt x="926" y="455"/>
              </a:cubicBezTo>
              <a:cubicBezTo>
                <a:pt x="1025" y="450"/>
                <a:pt x="1138" y="372"/>
                <a:pt x="1229" y="435"/>
              </a:cubicBezTo>
              <a:lnTo>
                <a:pt x="1224" y="466"/>
              </a:lnTo>
              <a:cubicBezTo>
                <a:pt x="1172" y="580"/>
                <a:pt x="1169" y="704"/>
                <a:pt x="1183" y="827"/>
              </a:cubicBezTo>
              <a:cubicBezTo>
                <a:pt x="1106" y="824"/>
                <a:pt x="1028" y="822"/>
                <a:pt x="951" y="819"/>
              </a:cubicBezTo>
              <a:cubicBezTo>
                <a:pt x="953" y="854"/>
                <a:pt x="955" y="888"/>
                <a:pt x="958" y="923"/>
              </a:cubicBezTo>
              <a:cubicBezTo>
                <a:pt x="943" y="938"/>
                <a:pt x="913" y="968"/>
                <a:pt x="898" y="984"/>
              </a:cubicBezTo>
              <a:lnTo>
                <a:pt x="893" y="1023"/>
              </a:lnTo>
              <a:cubicBezTo>
                <a:pt x="897" y="1039"/>
                <a:pt x="906" y="1069"/>
                <a:pt x="910" y="1085"/>
              </a:cubicBezTo>
              <a:cubicBezTo>
                <a:pt x="865" y="1122"/>
                <a:pt x="820" y="1159"/>
                <a:pt x="777" y="1197"/>
              </a:cubicBezTo>
              <a:cubicBezTo>
                <a:pt x="748" y="1167"/>
                <a:pt x="719" y="1137"/>
                <a:pt x="691" y="1106"/>
              </a:cubicBezTo>
              <a:cubicBezTo>
                <a:pt x="679" y="1091"/>
                <a:pt x="655" y="1061"/>
                <a:pt x="643" y="1045"/>
              </a:cubicBezTo>
              <a:cubicBezTo>
                <a:pt x="614" y="994"/>
                <a:pt x="553" y="975"/>
                <a:pt x="497" y="981"/>
              </a:cubicBezTo>
              <a:lnTo>
                <a:pt x="489" y="967"/>
              </a:lnTo>
              <a:cubicBezTo>
                <a:pt x="464" y="922"/>
                <a:pt x="440" y="876"/>
                <a:pt x="416" y="831"/>
              </a:cubicBezTo>
              <a:cubicBezTo>
                <a:pt x="420" y="805"/>
                <a:pt x="430" y="752"/>
                <a:pt x="435" y="726"/>
              </a:cubicBezTo>
              <a:cubicBezTo>
                <a:pt x="383" y="698"/>
                <a:pt x="332" y="670"/>
                <a:pt x="281" y="640"/>
              </a:cubicBezTo>
              <a:cubicBezTo>
                <a:pt x="238" y="572"/>
                <a:pt x="171" y="529"/>
                <a:pt x="101" y="493"/>
              </a:cubicBezTo>
              <a:cubicBezTo>
                <a:pt x="86" y="465"/>
                <a:pt x="71" y="439"/>
                <a:pt x="55" y="412"/>
              </a:cubicBezTo>
              <a:cubicBezTo>
                <a:pt x="41" y="390"/>
                <a:pt x="14" y="347"/>
                <a:pt x="0" y="325"/>
              </a:cubicBezTo>
              <a:cubicBezTo>
                <a:pt x="27" y="281"/>
                <a:pt x="65" y="238"/>
                <a:pt x="70" y="185"/>
              </a:cubicBezTo>
              <a:cubicBezTo>
                <a:pt x="73" y="134"/>
                <a:pt x="76" y="85"/>
                <a:pt x="78" y="35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14915</xdr:colOff>
      <xdr:row>38</xdr:row>
      <xdr:rowOff>47081</xdr:rowOff>
    </xdr:from>
    <xdr:to>
      <xdr:col>17</xdr:col>
      <xdr:colOff>101600</xdr:colOff>
      <xdr:row>39</xdr:row>
      <xdr:rowOff>63500</xdr:rowOff>
    </xdr:to>
    <xdr:sp macro="" textlink="">
      <xdr:nvSpPr>
        <xdr:cNvPr id="678" name="Jelenia Góra"/>
        <xdr:cNvSpPr>
          <a:spLocks/>
        </xdr:cNvSpPr>
      </xdr:nvSpPr>
      <xdr:spPr bwMode="auto">
        <a:xfrm>
          <a:off x="1843715" y="4390481"/>
          <a:ext cx="200985" cy="130719"/>
        </a:xfrm>
        <a:custGeom>
          <a:avLst/>
          <a:gdLst>
            <a:gd name="T0" fmla="*/ 267 w 692"/>
            <a:gd name="T1" fmla="*/ 7 h 523"/>
            <a:gd name="T2" fmla="*/ 635 w 692"/>
            <a:gd name="T3" fmla="*/ 19 h 523"/>
            <a:gd name="T4" fmla="*/ 692 w 692"/>
            <a:gd name="T5" fmla="*/ 97 h 523"/>
            <a:gd name="T6" fmla="*/ 534 w 692"/>
            <a:gd name="T7" fmla="*/ 73 h 523"/>
            <a:gd name="T8" fmla="*/ 335 w 692"/>
            <a:gd name="T9" fmla="*/ 208 h 523"/>
            <a:gd name="T10" fmla="*/ 317 w 692"/>
            <a:gd name="T11" fmla="*/ 233 h 523"/>
            <a:gd name="T12" fmla="*/ 170 w 692"/>
            <a:gd name="T13" fmla="*/ 292 h 523"/>
            <a:gd name="T14" fmla="*/ 140 w 692"/>
            <a:gd name="T15" fmla="*/ 359 h 523"/>
            <a:gd name="T16" fmla="*/ 110 w 692"/>
            <a:gd name="T17" fmla="*/ 523 h 523"/>
            <a:gd name="T18" fmla="*/ 0 w 692"/>
            <a:gd name="T19" fmla="*/ 479 h 523"/>
            <a:gd name="T20" fmla="*/ 124 w 692"/>
            <a:gd name="T21" fmla="*/ 263 h 523"/>
            <a:gd name="T22" fmla="*/ 127 w 692"/>
            <a:gd name="T23" fmla="*/ 260 h 523"/>
            <a:gd name="T24" fmla="*/ 218 w 692"/>
            <a:gd name="T25" fmla="*/ 47 h 523"/>
            <a:gd name="T26" fmla="*/ 267 w 692"/>
            <a:gd name="T27" fmla="*/ 7 h 523"/>
            <a:gd name="connsiteX0" fmla="*/ 3858 w 10000"/>
            <a:gd name="connsiteY0" fmla="*/ 0 h 9866"/>
            <a:gd name="connsiteX1" fmla="*/ 9176 w 10000"/>
            <a:gd name="connsiteY1" fmla="*/ 229 h 9866"/>
            <a:gd name="connsiteX2" fmla="*/ 10000 w 10000"/>
            <a:gd name="connsiteY2" fmla="*/ 1721 h 9866"/>
            <a:gd name="connsiteX3" fmla="*/ 7717 w 10000"/>
            <a:gd name="connsiteY3" fmla="*/ 1262 h 9866"/>
            <a:gd name="connsiteX4" fmla="*/ 4841 w 10000"/>
            <a:gd name="connsiteY4" fmla="*/ 3843 h 9866"/>
            <a:gd name="connsiteX5" fmla="*/ 4581 w 10000"/>
            <a:gd name="connsiteY5" fmla="*/ 4321 h 9866"/>
            <a:gd name="connsiteX6" fmla="*/ 2457 w 10000"/>
            <a:gd name="connsiteY6" fmla="*/ 5449 h 9866"/>
            <a:gd name="connsiteX7" fmla="*/ 2023 w 10000"/>
            <a:gd name="connsiteY7" fmla="*/ 6730 h 9866"/>
            <a:gd name="connsiteX8" fmla="*/ 1590 w 10000"/>
            <a:gd name="connsiteY8" fmla="*/ 9866 h 9866"/>
            <a:gd name="connsiteX9" fmla="*/ 0 w 10000"/>
            <a:gd name="connsiteY9" fmla="*/ 9025 h 9866"/>
            <a:gd name="connsiteX10" fmla="*/ 1792 w 10000"/>
            <a:gd name="connsiteY10" fmla="*/ 4895 h 9866"/>
            <a:gd name="connsiteX11" fmla="*/ 716 w 10000"/>
            <a:gd name="connsiteY11" fmla="*/ 4355 h 9866"/>
            <a:gd name="connsiteX12" fmla="*/ 3150 w 10000"/>
            <a:gd name="connsiteY12" fmla="*/ 765 h 9866"/>
            <a:gd name="connsiteX13" fmla="*/ 3858 w 10000"/>
            <a:gd name="connsiteY13" fmla="*/ 0 h 9866"/>
            <a:gd name="connsiteX0" fmla="*/ 3143 w 9285"/>
            <a:gd name="connsiteY0" fmla="*/ 0 h 10000"/>
            <a:gd name="connsiteX1" fmla="*/ 8461 w 9285"/>
            <a:gd name="connsiteY1" fmla="*/ 232 h 10000"/>
            <a:gd name="connsiteX2" fmla="*/ 9285 w 9285"/>
            <a:gd name="connsiteY2" fmla="*/ 1744 h 10000"/>
            <a:gd name="connsiteX3" fmla="*/ 7002 w 9285"/>
            <a:gd name="connsiteY3" fmla="*/ 1279 h 10000"/>
            <a:gd name="connsiteX4" fmla="*/ 4126 w 9285"/>
            <a:gd name="connsiteY4" fmla="*/ 3895 h 10000"/>
            <a:gd name="connsiteX5" fmla="*/ 3866 w 9285"/>
            <a:gd name="connsiteY5" fmla="*/ 4380 h 10000"/>
            <a:gd name="connsiteX6" fmla="*/ 1742 w 9285"/>
            <a:gd name="connsiteY6" fmla="*/ 5523 h 10000"/>
            <a:gd name="connsiteX7" fmla="*/ 1308 w 9285"/>
            <a:gd name="connsiteY7" fmla="*/ 6821 h 10000"/>
            <a:gd name="connsiteX8" fmla="*/ 875 w 9285"/>
            <a:gd name="connsiteY8" fmla="*/ 10000 h 10000"/>
            <a:gd name="connsiteX9" fmla="*/ 1077 w 9285"/>
            <a:gd name="connsiteY9" fmla="*/ 4961 h 10000"/>
            <a:gd name="connsiteX10" fmla="*/ 1 w 9285"/>
            <a:gd name="connsiteY10" fmla="*/ 4414 h 10000"/>
            <a:gd name="connsiteX11" fmla="*/ 2435 w 9285"/>
            <a:gd name="connsiteY11" fmla="*/ 775 h 10000"/>
            <a:gd name="connsiteX12" fmla="*/ 3143 w 9285"/>
            <a:gd name="connsiteY12" fmla="*/ 0 h 10000"/>
            <a:gd name="connsiteX0" fmla="*/ 3385 w 10000"/>
            <a:gd name="connsiteY0" fmla="*/ 0 h 6821"/>
            <a:gd name="connsiteX1" fmla="*/ 9113 w 10000"/>
            <a:gd name="connsiteY1" fmla="*/ 232 h 6821"/>
            <a:gd name="connsiteX2" fmla="*/ 10000 w 10000"/>
            <a:gd name="connsiteY2" fmla="*/ 1744 h 6821"/>
            <a:gd name="connsiteX3" fmla="*/ 7541 w 10000"/>
            <a:gd name="connsiteY3" fmla="*/ 1279 h 6821"/>
            <a:gd name="connsiteX4" fmla="*/ 4444 w 10000"/>
            <a:gd name="connsiteY4" fmla="*/ 3895 h 6821"/>
            <a:gd name="connsiteX5" fmla="*/ 4164 w 10000"/>
            <a:gd name="connsiteY5" fmla="*/ 4380 h 6821"/>
            <a:gd name="connsiteX6" fmla="*/ 1876 w 10000"/>
            <a:gd name="connsiteY6" fmla="*/ 5523 h 6821"/>
            <a:gd name="connsiteX7" fmla="*/ 1409 w 10000"/>
            <a:gd name="connsiteY7" fmla="*/ 6821 h 6821"/>
            <a:gd name="connsiteX8" fmla="*/ 1160 w 10000"/>
            <a:gd name="connsiteY8" fmla="*/ 4961 h 6821"/>
            <a:gd name="connsiteX9" fmla="*/ 1 w 10000"/>
            <a:gd name="connsiteY9" fmla="*/ 4414 h 6821"/>
            <a:gd name="connsiteX10" fmla="*/ 2623 w 10000"/>
            <a:gd name="connsiteY10" fmla="*/ 775 h 6821"/>
            <a:gd name="connsiteX11" fmla="*/ 3385 w 10000"/>
            <a:gd name="connsiteY11" fmla="*/ 0 h 68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0000" h="6821">
              <a:moveTo>
                <a:pt x="3385" y="0"/>
              </a:moveTo>
              <a:lnTo>
                <a:pt x="9113" y="232"/>
              </a:lnTo>
              <a:cubicBezTo>
                <a:pt x="9331" y="601"/>
                <a:pt x="9782" y="1356"/>
                <a:pt x="10000" y="1744"/>
              </a:cubicBezTo>
              <a:lnTo>
                <a:pt x="7541" y="1279"/>
              </a:lnTo>
              <a:cubicBezTo>
                <a:pt x="6467" y="2093"/>
                <a:pt x="5394" y="2888"/>
                <a:pt x="4444" y="3895"/>
              </a:cubicBezTo>
              <a:cubicBezTo>
                <a:pt x="4350" y="4056"/>
                <a:pt x="4257" y="4219"/>
                <a:pt x="4164" y="4380"/>
              </a:cubicBezTo>
              <a:cubicBezTo>
                <a:pt x="3307" y="4089"/>
                <a:pt x="2187" y="4341"/>
                <a:pt x="1876" y="5523"/>
              </a:cubicBezTo>
              <a:cubicBezTo>
                <a:pt x="1766" y="5852"/>
                <a:pt x="1534" y="6492"/>
                <a:pt x="1409" y="6821"/>
              </a:cubicBezTo>
              <a:cubicBezTo>
                <a:pt x="1290" y="6727"/>
                <a:pt x="1395" y="5362"/>
                <a:pt x="1160" y="4961"/>
              </a:cubicBezTo>
              <a:cubicBezTo>
                <a:pt x="1175" y="4942"/>
                <a:pt x="-14" y="4433"/>
                <a:pt x="1" y="4414"/>
              </a:cubicBezTo>
              <a:cubicBezTo>
                <a:pt x="857" y="3271"/>
                <a:pt x="2545" y="2344"/>
                <a:pt x="2623" y="775"/>
              </a:cubicBezTo>
              <a:cubicBezTo>
                <a:pt x="2825" y="581"/>
                <a:pt x="3199" y="194"/>
                <a:pt x="338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70506</xdr:colOff>
      <xdr:row>38</xdr:row>
      <xdr:rowOff>35633</xdr:rowOff>
    </xdr:from>
    <xdr:to>
      <xdr:col>19</xdr:col>
      <xdr:colOff>50315</xdr:colOff>
      <xdr:row>41</xdr:row>
      <xdr:rowOff>7732</xdr:rowOff>
    </xdr:to>
    <xdr:sp macro="" textlink="">
      <xdr:nvSpPr>
        <xdr:cNvPr id="683" name="kamiennogórski"/>
        <xdr:cNvSpPr>
          <a:spLocks/>
        </xdr:cNvSpPr>
      </xdr:nvSpPr>
      <xdr:spPr bwMode="auto">
        <a:xfrm>
          <a:off x="2013606" y="4379033"/>
          <a:ext cx="208409" cy="314999"/>
        </a:xfrm>
        <a:custGeom>
          <a:avLst/>
          <a:gdLst>
            <a:gd name="T0" fmla="*/ 308 w 756"/>
            <a:gd name="T1" fmla="*/ 16 h 1072"/>
            <a:gd name="T2" fmla="*/ 482 w 756"/>
            <a:gd name="T3" fmla="*/ 17 h 1072"/>
            <a:gd name="T4" fmla="*/ 552 w 756"/>
            <a:gd name="T5" fmla="*/ 129 h 1072"/>
            <a:gd name="T6" fmla="*/ 566 w 756"/>
            <a:gd name="T7" fmla="*/ 478 h 1072"/>
            <a:gd name="T8" fmla="*/ 573 w 756"/>
            <a:gd name="T9" fmla="*/ 489 h 1072"/>
            <a:gd name="T10" fmla="*/ 616 w 756"/>
            <a:gd name="T11" fmla="*/ 670 h 1072"/>
            <a:gd name="T12" fmla="*/ 756 w 756"/>
            <a:gd name="T13" fmla="*/ 740 h 1072"/>
            <a:gd name="T14" fmla="*/ 356 w 756"/>
            <a:gd name="T15" fmla="*/ 1072 h 1072"/>
            <a:gd name="T16" fmla="*/ 380 w 756"/>
            <a:gd name="T17" fmla="*/ 699 h 1072"/>
            <a:gd name="T18" fmla="*/ 68 w 756"/>
            <a:gd name="T19" fmla="*/ 770 h 1072"/>
            <a:gd name="T20" fmla="*/ 0 w 756"/>
            <a:gd name="T21" fmla="*/ 586 h 1072"/>
            <a:gd name="T22" fmla="*/ 78 w 756"/>
            <a:gd name="T23" fmla="*/ 541 h 1072"/>
            <a:gd name="T24" fmla="*/ 108 w 756"/>
            <a:gd name="T25" fmla="*/ 460 h 1072"/>
            <a:gd name="T26" fmla="*/ 122 w 756"/>
            <a:gd name="T27" fmla="*/ 430 h 1072"/>
            <a:gd name="T28" fmla="*/ 304 w 756"/>
            <a:gd name="T29" fmla="*/ 190 h 1072"/>
            <a:gd name="T30" fmla="*/ 308 w 756"/>
            <a:gd name="T31" fmla="*/ 16 h 10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756" h="1072">
              <a:moveTo>
                <a:pt x="308" y="16"/>
              </a:moveTo>
              <a:cubicBezTo>
                <a:pt x="366" y="16"/>
                <a:pt x="426" y="0"/>
                <a:pt x="482" y="17"/>
              </a:cubicBezTo>
              <a:cubicBezTo>
                <a:pt x="507" y="53"/>
                <a:pt x="531" y="90"/>
                <a:pt x="552" y="129"/>
              </a:cubicBezTo>
              <a:cubicBezTo>
                <a:pt x="541" y="242"/>
                <a:pt x="473" y="383"/>
                <a:pt x="566" y="478"/>
              </a:cubicBezTo>
              <a:lnTo>
                <a:pt x="573" y="489"/>
              </a:lnTo>
              <a:cubicBezTo>
                <a:pt x="586" y="549"/>
                <a:pt x="592" y="612"/>
                <a:pt x="616" y="670"/>
              </a:cubicBezTo>
              <a:cubicBezTo>
                <a:pt x="660" y="697"/>
                <a:pt x="709" y="717"/>
                <a:pt x="756" y="740"/>
              </a:cubicBezTo>
              <a:cubicBezTo>
                <a:pt x="581" y="800"/>
                <a:pt x="507" y="981"/>
                <a:pt x="356" y="1072"/>
              </a:cubicBezTo>
              <a:cubicBezTo>
                <a:pt x="383" y="949"/>
                <a:pt x="387" y="824"/>
                <a:pt x="380" y="699"/>
              </a:cubicBezTo>
              <a:cubicBezTo>
                <a:pt x="277" y="726"/>
                <a:pt x="173" y="751"/>
                <a:pt x="68" y="770"/>
              </a:cubicBezTo>
              <a:cubicBezTo>
                <a:pt x="46" y="709"/>
                <a:pt x="23" y="647"/>
                <a:pt x="0" y="586"/>
              </a:cubicBezTo>
              <a:cubicBezTo>
                <a:pt x="20" y="575"/>
                <a:pt x="59" y="552"/>
                <a:pt x="78" y="541"/>
              </a:cubicBezTo>
              <a:cubicBezTo>
                <a:pt x="86" y="521"/>
                <a:pt x="101" y="480"/>
                <a:pt x="108" y="460"/>
              </a:cubicBezTo>
              <a:cubicBezTo>
                <a:pt x="112" y="453"/>
                <a:pt x="119" y="437"/>
                <a:pt x="122" y="430"/>
              </a:cubicBezTo>
              <a:cubicBezTo>
                <a:pt x="181" y="348"/>
                <a:pt x="243" y="269"/>
                <a:pt x="304" y="190"/>
              </a:cubicBezTo>
              <a:cubicBezTo>
                <a:pt x="305" y="132"/>
                <a:pt x="307" y="74"/>
                <a:pt x="308" y="1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62035</xdr:colOff>
      <xdr:row>38</xdr:row>
      <xdr:rowOff>57657</xdr:rowOff>
    </xdr:from>
    <xdr:to>
      <xdr:col>26</xdr:col>
      <xdr:colOff>39192</xdr:colOff>
      <xdr:row>41</xdr:row>
      <xdr:rowOff>26787</xdr:rowOff>
    </xdr:to>
    <xdr:sp macro="" textlink="">
      <xdr:nvSpPr>
        <xdr:cNvPr id="684" name="strzeliński"/>
        <xdr:cNvSpPr>
          <a:spLocks/>
        </xdr:cNvSpPr>
      </xdr:nvSpPr>
      <xdr:spPr bwMode="auto">
        <a:xfrm>
          <a:off x="2690935" y="4401057"/>
          <a:ext cx="320057" cy="312030"/>
        </a:xfrm>
        <a:custGeom>
          <a:avLst/>
          <a:gdLst>
            <a:gd name="T0" fmla="*/ 216 w 1154"/>
            <a:gd name="T1" fmla="*/ 29 h 1071"/>
            <a:gd name="T2" fmla="*/ 414 w 1154"/>
            <a:gd name="T3" fmla="*/ 0 h 1071"/>
            <a:gd name="T4" fmla="*/ 462 w 1154"/>
            <a:gd name="T5" fmla="*/ 71 h 1071"/>
            <a:gd name="T6" fmla="*/ 592 w 1154"/>
            <a:gd name="T7" fmla="*/ 270 h 1071"/>
            <a:gd name="T8" fmla="*/ 667 w 1154"/>
            <a:gd name="T9" fmla="*/ 208 h 1071"/>
            <a:gd name="T10" fmla="*/ 837 w 1154"/>
            <a:gd name="T11" fmla="*/ 198 h 1071"/>
            <a:gd name="T12" fmla="*/ 983 w 1154"/>
            <a:gd name="T13" fmla="*/ 362 h 1071"/>
            <a:gd name="T14" fmla="*/ 1074 w 1154"/>
            <a:gd name="T15" fmla="*/ 334 h 1071"/>
            <a:gd name="T16" fmla="*/ 1154 w 1154"/>
            <a:gd name="T17" fmla="*/ 428 h 1071"/>
            <a:gd name="T18" fmla="*/ 894 w 1154"/>
            <a:gd name="T19" fmla="*/ 475 h 1071"/>
            <a:gd name="T20" fmla="*/ 963 w 1154"/>
            <a:gd name="T21" fmla="*/ 579 h 1071"/>
            <a:gd name="T22" fmla="*/ 804 w 1154"/>
            <a:gd name="T23" fmla="*/ 718 h 1071"/>
            <a:gd name="T24" fmla="*/ 834 w 1154"/>
            <a:gd name="T25" fmla="*/ 918 h 1071"/>
            <a:gd name="T26" fmla="*/ 814 w 1154"/>
            <a:gd name="T27" fmla="*/ 983 h 1071"/>
            <a:gd name="T28" fmla="*/ 832 w 1154"/>
            <a:gd name="T29" fmla="*/ 1071 h 1071"/>
            <a:gd name="T30" fmla="*/ 662 w 1154"/>
            <a:gd name="T31" fmla="*/ 1062 h 1071"/>
            <a:gd name="T32" fmla="*/ 605 w 1154"/>
            <a:gd name="T33" fmla="*/ 990 h 1071"/>
            <a:gd name="T34" fmla="*/ 615 w 1154"/>
            <a:gd name="T35" fmla="*/ 904 h 1071"/>
            <a:gd name="T36" fmla="*/ 400 w 1154"/>
            <a:gd name="T37" fmla="*/ 766 h 1071"/>
            <a:gd name="T38" fmla="*/ 210 w 1154"/>
            <a:gd name="T39" fmla="*/ 764 h 1071"/>
            <a:gd name="T40" fmla="*/ 113 w 1154"/>
            <a:gd name="T41" fmla="*/ 699 h 1071"/>
            <a:gd name="T42" fmla="*/ 0 w 1154"/>
            <a:gd name="T43" fmla="*/ 645 h 1071"/>
            <a:gd name="T44" fmla="*/ 70 w 1154"/>
            <a:gd name="T45" fmla="*/ 191 h 1071"/>
            <a:gd name="T46" fmla="*/ 146 w 1154"/>
            <a:gd name="T47" fmla="*/ 171 h 1071"/>
            <a:gd name="T48" fmla="*/ 216 w 1154"/>
            <a:gd name="T49" fmla="*/ 29 h 10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154" h="1071">
              <a:moveTo>
                <a:pt x="216" y="29"/>
              </a:moveTo>
              <a:cubicBezTo>
                <a:pt x="281" y="12"/>
                <a:pt x="348" y="8"/>
                <a:pt x="414" y="0"/>
              </a:cubicBezTo>
              <a:cubicBezTo>
                <a:pt x="430" y="24"/>
                <a:pt x="446" y="47"/>
                <a:pt x="462" y="71"/>
              </a:cubicBezTo>
              <a:cubicBezTo>
                <a:pt x="507" y="136"/>
                <a:pt x="550" y="203"/>
                <a:pt x="592" y="270"/>
              </a:cubicBezTo>
              <a:cubicBezTo>
                <a:pt x="617" y="249"/>
                <a:pt x="642" y="229"/>
                <a:pt x="667" y="208"/>
              </a:cubicBezTo>
              <a:cubicBezTo>
                <a:pt x="723" y="205"/>
                <a:pt x="780" y="201"/>
                <a:pt x="837" y="198"/>
              </a:cubicBezTo>
              <a:cubicBezTo>
                <a:pt x="886" y="251"/>
                <a:pt x="935" y="306"/>
                <a:pt x="983" y="362"/>
              </a:cubicBezTo>
              <a:cubicBezTo>
                <a:pt x="1013" y="352"/>
                <a:pt x="1043" y="342"/>
                <a:pt x="1074" y="334"/>
              </a:cubicBezTo>
              <a:cubicBezTo>
                <a:pt x="1094" y="357"/>
                <a:pt x="1134" y="404"/>
                <a:pt x="1154" y="428"/>
              </a:cubicBezTo>
              <a:cubicBezTo>
                <a:pt x="1065" y="432"/>
                <a:pt x="948" y="374"/>
                <a:pt x="894" y="475"/>
              </a:cubicBezTo>
              <a:cubicBezTo>
                <a:pt x="915" y="510"/>
                <a:pt x="939" y="545"/>
                <a:pt x="963" y="579"/>
              </a:cubicBezTo>
              <a:cubicBezTo>
                <a:pt x="910" y="626"/>
                <a:pt x="858" y="672"/>
                <a:pt x="804" y="718"/>
              </a:cubicBezTo>
              <a:cubicBezTo>
                <a:pt x="821" y="783"/>
                <a:pt x="832" y="850"/>
                <a:pt x="834" y="918"/>
              </a:cubicBezTo>
              <a:cubicBezTo>
                <a:pt x="829" y="934"/>
                <a:pt x="819" y="967"/>
                <a:pt x="814" y="983"/>
              </a:cubicBezTo>
              <a:cubicBezTo>
                <a:pt x="819" y="1012"/>
                <a:pt x="825" y="1042"/>
                <a:pt x="832" y="1071"/>
              </a:cubicBezTo>
              <a:cubicBezTo>
                <a:pt x="775" y="1067"/>
                <a:pt x="719" y="1063"/>
                <a:pt x="662" y="1062"/>
              </a:cubicBezTo>
              <a:cubicBezTo>
                <a:pt x="643" y="1038"/>
                <a:pt x="624" y="1014"/>
                <a:pt x="605" y="990"/>
              </a:cubicBezTo>
              <a:cubicBezTo>
                <a:pt x="608" y="961"/>
                <a:pt x="611" y="932"/>
                <a:pt x="615" y="904"/>
              </a:cubicBezTo>
              <a:cubicBezTo>
                <a:pt x="542" y="860"/>
                <a:pt x="470" y="814"/>
                <a:pt x="400" y="766"/>
              </a:cubicBezTo>
              <a:cubicBezTo>
                <a:pt x="337" y="765"/>
                <a:pt x="273" y="764"/>
                <a:pt x="210" y="764"/>
              </a:cubicBezTo>
              <a:cubicBezTo>
                <a:pt x="186" y="747"/>
                <a:pt x="137" y="715"/>
                <a:pt x="113" y="699"/>
              </a:cubicBezTo>
              <a:cubicBezTo>
                <a:pt x="76" y="680"/>
                <a:pt x="38" y="662"/>
                <a:pt x="0" y="645"/>
              </a:cubicBezTo>
              <a:cubicBezTo>
                <a:pt x="38" y="496"/>
                <a:pt x="57" y="344"/>
                <a:pt x="70" y="191"/>
              </a:cubicBezTo>
              <a:cubicBezTo>
                <a:pt x="90" y="186"/>
                <a:pt x="127" y="176"/>
                <a:pt x="146" y="171"/>
              </a:cubicBezTo>
              <a:cubicBezTo>
                <a:pt x="168" y="123"/>
                <a:pt x="188" y="74"/>
                <a:pt x="216" y="2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108906</xdr:colOff>
      <xdr:row>38</xdr:row>
      <xdr:rowOff>66074</xdr:rowOff>
    </xdr:from>
    <xdr:to>
      <xdr:col>21</xdr:col>
      <xdr:colOff>36928</xdr:colOff>
      <xdr:row>40</xdr:row>
      <xdr:rowOff>100561</xdr:rowOff>
    </xdr:to>
    <xdr:sp macro="" textlink="">
      <xdr:nvSpPr>
        <xdr:cNvPr id="686" name="wałbrzyski"/>
        <xdr:cNvSpPr>
          <a:spLocks/>
        </xdr:cNvSpPr>
      </xdr:nvSpPr>
      <xdr:spPr bwMode="auto">
        <a:xfrm>
          <a:off x="2166306" y="4409474"/>
          <a:ext cx="270922" cy="263087"/>
        </a:xfrm>
        <a:custGeom>
          <a:avLst/>
          <a:gdLst>
            <a:gd name="T0" fmla="*/ 23 w 967"/>
            <a:gd name="T1" fmla="*/ 77 h 893"/>
            <a:gd name="T2" fmla="*/ 360 w 967"/>
            <a:gd name="T3" fmla="*/ 0 h 893"/>
            <a:gd name="T4" fmla="*/ 464 w 967"/>
            <a:gd name="T5" fmla="*/ 38 h 893"/>
            <a:gd name="T6" fmla="*/ 485 w 967"/>
            <a:gd name="T7" fmla="*/ 125 h 893"/>
            <a:gd name="T8" fmla="*/ 660 w 967"/>
            <a:gd name="T9" fmla="*/ 191 h 893"/>
            <a:gd name="T10" fmla="*/ 593 w 967"/>
            <a:gd name="T11" fmla="*/ 285 h 893"/>
            <a:gd name="T12" fmla="*/ 736 w 967"/>
            <a:gd name="T13" fmla="*/ 422 h 893"/>
            <a:gd name="T14" fmla="*/ 744 w 967"/>
            <a:gd name="T15" fmla="*/ 436 h 893"/>
            <a:gd name="T16" fmla="*/ 890 w 967"/>
            <a:gd name="T17" fmla="*/ 500 h 893"/>
            <a:gd name="T18" fmla="*/ 938 w 967"/>
            <a:gd name="T19" fmla="*/ 561 h 893"/>
            <a:gd name="T20" fmla="*/ 930 w 967"/>
            <a:gd name="T21" fmla="*/ 803 h 893"/>
            <a:gd name="T22" fmla="*/ 894 w 967"/>
            <a:gd name="T23" fmla="*/ 835 h 893"/>
            <a:gd name="T24" fmla="*/ 683 w 967"/>
            <a:gd name="T25" fmla="*/ 880 h 893"/>
            <a:gd name="T26" fmla="*/ 388 w 967"/>
            <a:gd name="T27" fmla="*/ 733 h 893"/>
            <a:gd name="T28" fmla="*/ 284 w 967"/>
            <a:gd name="T29" fmla="*/ 893 h 893"/>
            <a:gd name="T30" fmla="*/ 109 w 967"/>
            <a:gd name="T31" fmla="*/ 758 h 893"/>
            <a:gd name="T32" fmla="*/ 237 w 967"/>
            <a:gd name="T33" fmla="*/ 607 h 893"/>
            <a:gd name="T34" fmla="*/ 98 w 967"/>
            <a:gd name="T35" fmla="*/ 561 h 893"/>
            <a:gd name="T36" fmla="*/ 28 w 967"/>
            <a:gd name="T37" fmla="*/ 395 h 893"/>
            <a:gd name="T38" fmla="*/ 21 w 967"/>
            <a:gd name="T39" fmla="*/ 384 h 893"/>
            <a:gd name="T40" fmla="*/ 23 w 967"/>
            <a:gd name="T41" fmla="*/ 77 h 8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967" h="893">
              <a:moveTo>
                <a:pt x="23" y="77"/>
              </a:moveTo>
              <a:cubicBezTo>
                <a:pt x="142" y="95"/>
                <a:pt x="259" y="63"/>
                <a:pt x="360" y="0"/>
              </a:cubicBezTo>
              <a:cubicBezTo>
                <a:pt x="395" y="12"/>
                <a:pt x="429" y="25"/>
                <a:pt x="464" y="38"/>
              </a:cubicBezTo>
              <a:cubicBezTo>
                <a:pt x="469" y="60"/>
                <a:pt x="479" y="103"/>
                <a:pt x="485" y="125"/>
              </a:cubicBezTo>
              <a:cubicBezTo>
                <a:pt x="543" y="147"/>
                <a:pt x="602" y="169"/>
                <a:pt x="660" y="191"/>
              </a:cubicBezTo>
              <a:cubicBezTo>
                <a:pt x="638" y="222"/>
                <a:pt x="615" y="253"/>
                <a:pt x="593" y="285"/>
              </a:cubicBezTo>
              <a:cubicBezTo>
                <a:pt x="641" y="330"/>
                <a:pt x="690" y="374"/>
                <a:pt x="736" y="422"/>
              </a:cubicBezTo>
              <a:lnTo>
                <a:pt x="744" y="436"/>
              </a:lnTo>
              <a:cubicBezTo>
                <a:pt x="764" y="496"/>
                <a:pt x="832" y="525"/>
                <a:pt x="890" y="500"/>
              </a:cubicBezTo>
              <a:cubicBezTo>
                <a:pt x="902" y="516"/>
                <a:pt x="926" y="546"/>
                <a:pt x="938" y="561"/>
              </a:cubicBezTo>
              <a:cubicBezTo>
                <a:pt x="967" y="640"/>
                <a:pt x="952" y="724"/>
                <a:pt x="930" y="803"/>
              </a:cubicBezTo>
              <a:cubicBezTo>
                <a:pt x="921" y="811"/>
                <a:pt x="903" y="827"/>
                <a:pt x="894" y="835"/>
              </a:cubicBezTo>
              <a:cubicBezTo>
                <a:pt x="822" y="843"/>
                <a:pt x="752" y="857"/>
                <a:pt x="683" y="880"/>
              </a:cubicBezTo>
              <a:cubicBezTo>
                <a:pt x="599" y="808"/>
                <a:pt x="501" y="740"/>
                <a:pt x="388" y="733"/>
              </a:cubicBezTo>
              <a:cubicBezTo>
                <a:pt x="328" y="762"/>
                <a:pt x="317" y="840"/>
                <a:pt x="284" y="893"/>
              </a:cubicBezTo>
              <a:cubicBezTo>
                <a:pt x="225" y="849"/>
                <a:pt x="167" y="804"/>
                <a:pt x="109" y="758"/>
              </a:cubicBezTo>
              <a:cubicBezTo>
                <a:pt x="174" y="725"/>
                <a:pt x="241" y="690"/>
                <a:pt x="237" y="607"/>
              </a:cubicBezTo>
              <a:cubicBezTo>
                <a:pt x="190" y="592"/>
                <a:pt x="144" y="577"/>
                <a:pt x="98" y="561"/>
              </a:cubicBezTo>
              <a:cubicBezTo>
                <a:pt x="82" y="503"/>
                <a:pt x="71" y="440"/>
                <a:pt x="28" y="395"/>
              </a:cubicBezTo>
              <a:lnTo>
                <a:pt x="21" y="384"/>
              </a:lnTo>
              <a:cubicBezTo>
                <a:pt x="0" y="283"/>
                <a:pt x="12" y="179"/>
                <a:pt x="23" y="7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30123</xdr:colOff>
      <xdr:row>39</xdr:row>
      <xdr:rowOff>27071</xdr:rowOff>
    </xdr:from>
    <xdr:to>
      <xdr:col>23</xdr:col>
      <xdr:colOff>69477</xdr:colOff>
      <xdr:row>40</xdr:row>
      <xdr:rowOff>110645</xdr:rowOff>
    </xdr:to>
    <xdr:sp macro="" textlink="">
      <xdr:nvSpPr>
        <xdr:cNvPr id="691" name="dzierżoniowski"/>
        <xdr:cNvSpPr>
          <a:spLocks/>
        </xdr:cNvSpPr>
      </xdr:nvSpPr>
      <xdr:spPr bwMode="auto">
        <a:xfrm>
          <a:off x="2430423" y="4484771"/>
          <a:ext cx="267954" cy="197874"/>
        </a:xfrm>
        <a:custGeom>
          <a:avLst/>
          <a:gdLst>
            <a:gd name="T0" fmla="*/ 463 w 958"/>
            <a:gd name="T1" fmla="*/ 76 h 713"/>
            <a:gd name="T2" fmla="*/ 540 w 958"/>
            <a:gd name="T3" fmla="*/ 0 h 713"/>
            <a:gd name="T4" fmla="*/ 903 w 958"/>
            <a:gd name="T5" fmla="*/ 31 h 713"/>
            <a:gd name="T6" fmla="*/ 925 w 958"/>
            <a:gd name="T7" fmla="*/ 514 h 713"/>
            <a:gd name="T8" fmla="*/ 892 w 958"/>
            <a:gd name="T9" fmla="*/ 546 h 713"/>
            <a:gd name="T10" fmla="*/ 544 w 958"/>
            <a:gd name="T11" fmla="*/ 584 h 713"/>
            <a:gd name="T12" fmla="*/ 416 w 958"/>
            <a:gd name="T13" fmla="*/ 693 h 713"/>
            <a:gd name="T14" fmla="*/ 351 w 958"/>
            <a:gd name="T15" fmla="*/ 713 h 713"/>
            <a:gd name="T16" fmla="*/ 159 w 958"/>
            <a:gd name="T17" fmla="*/ 685 h 713"/>
            <a:gd name="T18" fmla="*/ 81 w 958"/>
            <a:gd name="T19" fmla="*/ 622 h 713"/>
            <a:gd name="T20" fmla="*/ 69 w 958"/>
            <a:gd name="T21" fmla="*/ 422 h 713"/>
            <a:gd name="T22" fmla="*/ 202 w 958"/>
            <a:gd name="T23" fmla="*/ 310 h 713"/>
            <a:gd name="T24" fmla="*/ 185 w 958"/>
            <a:gd name="T25" fmla="*/ 248 h 713"/>
            <a:gd name="T26" fmla="*/ 190 w 958"/>
            <a:gd name="T27" fmla="*/ 209 h 713"/>
            <a:gd name="T28" fmla="*/ 250 w 958"/>
            <a:gd name="T29" fmla="*/ 148 h 713"/>
            <a:gd name="T30" fmla="*/ 463 w 958"/>
            <a:gd name="T31" fmla="*/ 76 h 71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958" h="713">
              <a:moveTo>
                <a:pt x="463" y="76"/>
              </a:moveTo>
              <a:cubicBezTo>
                <a:pt x="489" y="51"/>
                <a:pt x="514" y="26"/>
                <a:pt x="540" y="0"/>
              </a:cubicBezTo>
              <a:cubicBezTo>
                <a:pt x="660" y="15"/>
                <a:pt x="781" y="32"/>
                <a:pt x="903" y="31"/>
              </a:cubicBezTo>
              <a:cubicBezTo>
                <a:pt x="958" y="189"/>
                <a:pt x="878" y="354"/>
                <a:pt x="925" y="514"/>
              </a:cubicBezTo>
              <a:cubicBezTo>
                <a:pt x="917" y="522"/>
                <a:pt x="900" y="538"/>
                <a:pt x="892" y="546"/>
              </a:cubicBezTo>
              <a:cubicBezTo>
                <a:pt x="782" y="596"/>
                <a:pt x="660" y="586"/>
                <a:pt x="544" y="584"/>
              </a:cubicBezTo>
              <a:cubicBezTo>
                <a:pt x="502" y="620"/>
                <a:pt x="459" y="657"/>
                <a:pt x="416" y="693"/>
              </a:cubicBezTo>
              <a:cubicBezTo>
                <a:pt x="400" y="698"/>
                <a:pt x="367" y="708"/>
                <a:pt x="351" y="713"/>
              </a:cubicBezTo>
              <a:cubicBezTo>
                <a:pt x="290" y="687"/>
                <a:pt x="224" y="680"/>
                <a:pt x="159" y="685"/>
              </a:cubicBezTo>
              <a:cubicBezTo>
                <a:pt x="133" y="663"/>
                <a:pt x="107" y="642"/>
                <a:pt x="81" y="622"/>
              </a:cubicBezTo>
              <a:cubicBezTo>
                <a:pt x="40" y="560"/>
                <a:pt x="0" y="482"/>
                <a:pt x="69" y="422"/>
              </a:cubicBezTo>
              <a:cubicBezTo>
                <a:pt x="112" y="384"/>
                <a:pt x="157" y="347"/>
                <a:pt x="202" y="310"/>
              </a:cubicBezTo>
              <a:cubicBezTo>
                <a:pt x="242" y="271"/>
                <a:pt x="237" y="250"/>
                <a:pt x="185" y="248"/>
              </a:cubicBezTo>
              <a:lnTo>
                <a:pt x="190" y="209"/>
              </a:lnTo>
              <a:cubicBezTo>
                <a:pt x="205" y="193"/>
                <a:pt x="235" y="163"/>
                <a:pt x="250" y="148"/>
              </a:cubicBezTo>
              <a:cubicBezTo>
                <a:pt x="303" y="81"/>
                <a:pt x="382" y="65"/>
                <a:pt x="463" y="7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101586</xdr:colOff>
      <xdr:row>40</xdr:row>
      <xdr:rowOff>34540</xdr:rowOff>
    </xdr:from>
    <xdr:to>
      <xdr:col>25</xdr:col>
      <xdr:colOff>19514</xdr:colOff>
      <xdr:row>43</xdr:row>
      <xdr:rowOff>26502</xdr:rowOff>
    </xdr:to>
    <xdr:sp macro="" textlink="">
      <xdr:nvSpPr>
        <xdr:cNvPr id="695" name="ząbkowicki"/>
        <xdr:cNvSpPr>
          <a:spLocks/>
        </xdr:cNvSpPr>
      </xdr:nvSpPr>
      <xdr:spPr bwMode="auto">
        <a:xfrm>
          <a:off x="2501886" y="4606540"/>
          <a:ext cx="375128" cy="334862"/>
        </a:xfrm>
        <a:custGeom>
          <a:avLst/>
          <a:gdLst>
            <a:gd name="T0" fmla="*/ 650 w 1323"/>
            <a:gd name="T1" fmla="*/ 91 h 1170"/>
            <a:gd name="T2" fmla="*/ 774 w 1323"/>
            <a:gd name="T3" fmla="*/ 0 h 1170"/>
            <a:gd name="T4" fmla="*/ 871 w 1323"/>
            <a:gd name="T5" fmla="*/ 65 h 1170"/>
            <a:gd name="T6" fmla="*/ 1061 w 1323"/>
            <a:gd name="T7" fmla="*/ 67 h 1170"/>
            <a:gd name="T8" fmla="*/ 1276 w 1323"/>
            <a:gd name="T9" fmla="*/ 205 h 1170"/>
            <a:gd name="T10" fmla="*/ 1266 w 1323"/>
            <a:gd name="T11" fmla="*/ 291 h 1170"/>
            <a:gd name="T12" fmla="*/ 1323 w 1323"/>
            <a:gd name="T13" fmla="*/ 363 h 1170"/>
            <a:gd name="T14" fmla="*/ 1238 w 1323"/>
            <a:gd name="T15" fmla="*/ 389 h 1170"/>
            <a:gd name="T16" fmla="*/ 1089 w 1323"/>
            <a:gd name="T17" fmla="*/ 623 h 1170"/>
            <a:gd name="T18" fmla="*/ 1052 w 1323"/>
            <a:gd name="T19" fmla="*/ 899 h 1170"/>
            <a:gd name="T20" fmla="*/ 836 w 1323"/>
            <a:gd name="T21" fmla="*/ 834 h 1170"/>
            <a:gd name="T22" fmla="*/ 675 w 1323"/>
            <a:gd name="T23" fmla="*/ 1022 h 1170"/>
            <a:gd name="T24" fmla="*/ 650 w 1323"/>
            <a:gd name="T25" fmla="*/ 1045 h 1170"/>
            <a:gd name="T26" fmla="*/ 450 w 1323"/>
            <a:gd name="T27" fmla="*/ 1165 h 1170"/>
            <a:gd name="T28" fmla="*/ 296 w 1323"/>
            <a:gd name="T29" fmla="*/ 897 h 1170"/>
            <a:gd name="T30" fmla="*/ 192 w 1323"/>
            <a:gd name="T31" fmla="*/ 767 h 1170"/>
            <a:gd name="T32" fmla="*/ 157 w 1323"/>
            <a:gd name="T33" fmla="*/ 732 h 1170"/>
            <a:gd name="T34" fmla="*/ 81 w 1323"/>
            <a:gd name="T35" fmla="*/ 616 h 1170"/>
            <a:gd name="T36" fmla="*/ 10 w 1323"/>
            <a:gd name="T37" fmla="*/ 488 h 1170"/>
            <a:gd name="T38" fmla="*/ 76 w 1323"/>
            <a:gd name="T39" fmla="*/ 290 h 1170"/>
            <a:gd name="T40" fmla="*/ 141 w 1323"/>
            <a:gd name="T41" fmla="*/ 270 h 1170"/>
            <a:gd name="T42" fmla="*/ 219 w 1323"/>
            <a:gd name="T43" fmla="*/ 250 h 1170"/>
            <a:gd name="T44" fmla="*/ 300 w 1323"/>
            <a:gd name="T45" fmla="*/ 199 h 1170"/>
            <a:gd name="T46" fmla="*/ 617 w 1323"/>
            <a:gd name="T47" fmla="*/ 123 h 1170"/>
            <a:gd name="T48" fmla="*/ 650 w 1323"/>
            <a:gd name="T49" fmla="*/ 91 h 11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323" h="1170">
              <a:moveTo>
                <a:pt x="650" y="91"/>
              </a:moveTo>
              <a:cubicBezTo>
                <a:pt x="687" y="54"/>
                <a:pt x="730" y="26"/>
                <a:pt x="774" y="0"/>
              </a:cubicBezTo>
              <a:cubicBezTo>
                <a:pt x="798" y="16"/>
                <a:pt x="847" y="48"/>
                <a:pt x="871" y="65"/>
              </a:cubicBezTo>
              <a:cubicBezTo>
                <a:pt x="934" y="65"/>
                <a:pt x="998" y="66"/>
                <a:pt x="1061" y="67"/>
              </a:cubicBezTo>
              <a:cubicBezTo>
                <a:pt x="1131" y="115"/>
                <a:pt x="1203" y="161"/>
                <a:pt x="1276" y="205"/>
              </a:cubicBezTo>
              <a:cubicBezTo>
                <a:pt x="1272" y="233"/>
                <a:pt x="1269" y="262"/>
                <a:pt x="1266" y="291"/>
              </a:cubicBezTo>
              <a:cubicBezTo>
                <a:pt x="1285" y="315"/>
                <a:pt x="1304" y="339"/>
                <a:pt x="1323" y="363"/>
              </a:cubicBezTo>
              <a:cubicBezTo>
                <a:pt x="1302" y="369"/>
                <a:pt x="1259" y="383"/>
                <a:pt x="1238" y="389"/>
              </a:cubicBezTo>
              <a:cubicBezTo>
                <a:pt x="1197" y="472"/>
                <a:pt x="1146" y="550"/>
                <a:pt x="1089" y="623"/>
              </a:cubicBezTo>
              <a:cubicBezTo>
                <a:pt x="1080" y="716"/>
                <a:pt x="1068" y="807"/>
                <a:pt x="1052" y="899"/>
              </a:cubicBezTo>
              <a:cubicBezTo>
                <a:pt x="982" y="869"/>
                <a:pt x="909" y="849"/>
                <a:pt x="836" y="834"/>
              </a:cubicBezTo>
              <a:cubicBezTo>
                <a:pt x="790" y="903"/>
                <a:pt x="736" y="966"/>
                <a:pt x="675" y="1022"/>
              </a:cubicBezTo>
              <a:lnTo>
                <a:pt x="650" y="1045"/>
              </a:lnTo>
              <a:cubicBezTo>
                <a:pt x="604" y="1118"/>
                <a:pt x="541" y="1170"/>
                <a:pt x="450" y="1165"/>
              </a:cubicBezTo>
              <a:cubicBezTo>
                <a:pt x="372" y="1093"/>
                <a:pt x="314" y="1003"/>
                <a:pt x="296" y="897"/>
              </a:cubicBezTo>
              <a:cubicBezTo>
                <a:pt x="290" y="836"/>
                <a:pt x="239" y="800"/>
                <a:pt x="192" y="767"/>
              </a:cubicBezTo>
              <a:cubicBezTo>
                <a:pt x="183" y="759"/>
                <a:pt x="166" y="741"/>
                <a:pt x="157" y="732"/>
              </a:cubicBezTo>
              <a:cubicBezTo>
                <a:pt x="183" y="674"/>
                <a:pt x="147" y="611"/>
                <a:pt x="81" y="616"/>
              </a:cubicBezTo>
              <a:cubicBezTo>
                <a:pt x="56" y="574"/>
                <a:pt x="29" y="533"/>
                <a:pt x="10" y="488"/>
              </a:cubicBezTo>
              <a:cubicBezTo>
                <a:pt x="0" y="413"/>
                <a:pt x="14" y="338"/>
                <a:pt x="76" y="290"/>
              </a:cubicBezTo>
              <a:cubicBezTo>
                <a:pt x="92" y="285"/>
                <a:pt x="125" y="275"/>
                <a:pt x="141" y="270"/>
              </a:cubicBezTo>
              <a:cubicBezTo>
                <a:pt x="160" y="265"/>
                <a:pt x="199" y="254"/>
                <a:pt x="219" y="250"/>
              </a:cubicBezTo>
              <a:cubicBezTo>
                <a:pt x="246" y="233"/>
                <a:pt x="273" y="216"/>
                <a:pt x="300" y="199"/>
              </a:cubicBezTo>
              <a:cubicBezTo>
                <a:pt x="409" y="194"/>
                <a:pt x="543" y="227"/>
                <a:pt x="617" y="123"/>
              </a:cubicBezTo>
              <a:cubicBezTo>
                <a:pt x="625" y="115"/>
                <a:pt x="642" y="99"/>
                <a:pt x="650" y="91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65202</xdr:colOff>
      <xdr:row>40</xdr:row>
      <xdr:rowOff>72592</xdr:rowOff>
    </xdr:from>
    <xdr:to>
      <xdr:col>24</xdr:col>
      <xdr:colOff>7279</xdr:colOff>
      <xdr:row>45</xdr:row>
      <xdr:rowOff>94709</xdr:rowOff>
    </xdr:to>
    <xdr:sp macro="" textlink="">
      <xdr:nvSpPr>
        <xdr:cNvPr id="701" name="kłodzki"/>
        <xdr:cNvSpPr>
          <a:spLocks/>
        </xdr:cNvSpPr>
      </xdr:nvSpPr>
      <xdr:spPr bwMode="auto">
        <a:xfrm>
          <a:off x="2236902" y="4644592"/>
          <a:ext cx="513577" cy="593617"/>
        </a:xfrm>
        <a:custGeom>
          <a:avLst/>
          <a:gdLst>
            <a:gd name="T0" fmla="*/ 621 w 1847"/>
            <a:gd name="T1" fmla="*/ 32 h 2056"/>
            <a:gd name="T2" fmla="*/ 657 w 1847"/>
            <a:gd name="T3" fmla="*/ 0 h 2056"/>
            <a:gd name="T4" fmla="*/ 763 w 1847"/>
            <a:gd name="T5" fmla="*/ 49 h 2056"/>
            <a:gd name="T6" fmla="*/ 841 w 1847"/>
            <a:gd name="T7" fmla="*/ 112 h 2056"/>
            <a:gd name="T8" fmla="*/ 967 w 1847"/>
            <a:gd name="T9" fmla="*/ 338 h 2056"/>
            <a:gd name="T10" fmla="*/ 1038 w 1847"/>
            <a:gd name="T11" fmla="*/ 466 h 2056"/>
            <a:gd name="T12" fmla="*/ 1114 w 1847"/>
            <a:gd name="T13" fmla="*/ 582 h 2056"/>
            <a:gd name="T14" fmla="*/ 1149 w 1847"/>
            <a:gd name="T15" fmla="*/ 617 h 2056"/>
            <a:gd name="T16" fmla="*/ 1149 w 1847"/>
            <a:gd name="T17" fmla="*/ 707 h 2056"/>
            <a:gd name="T18" fmla="*/ 1253 w 1847"/>
            <a:gd name="T19" fmla="*/ 747 h 2056"/>
            <a:gd name="T20" fmla="*/ 1407 w 1847"/>
            <a:gd name="T21" fmla="*/ 1015 h 2056"/>
            <a:gd name="T22" fmla="*/ 1436 w 1847"/>
            <a:gd name="T23" fmla="*/ 1034 h 2056"/>
            <a:gd name="T24" fmla="*/ 1606 w 1847"/>
            <a:gd name="T25" fmla="*/ 1013 h 2056"/>
            <a:gd name="T26" fmla="*/ 1669 w 1847"/>
            <a:gd name="T27" fmla="*/ 1258 h 2056"/>
            <a:gd name="T28" fmla="*/ 1714 w 1847"/>
            <a:gd name="T29" fmla="*/ 1280 h 2056"/>
            <a:gd name="T30" fmla="*/ 1722 w 1847"/>
            <a:gd name="T31" fmla="*/ 1283 h 2056"/>
            <a:gd name="T32" fmla="*/ 1832 w 1847"/>
            <a:gd name="T33" fmla="*/ 1562 h 2056"/>
            <a:gd name="T34" fmla="*/ 1442 w 1847"/>
            <a:gd name="T35" fmla="*/ 1714 h 2056"/>
            <a:gd name="T36" fmla="*/ 1329 w 1847"/>
            <a:gd name="T37" fmla="*/ 1943 h 2056"/>
            <a:gd name="T38" fmla="*/ 1319 w 1847"/>
            <a:gd name="T39" fmla="*/ 1951 h 2056"/>
            <a:gd name="T40" fmla="*/ 1236 w 1847"/>
            <a:gd name="T41" fmla="*/ 1971 h 2056"/>
            <a:gd name="T42" fmla="*/ 1117 w 1847"/>
            <a:gd name="T43" fmla="*/ 2056 h 2056"/>
            <a:gd name="T44" fmla="*/ 953 w 1847"/>
            <a:gd name="T45" fmla="*/ 2031 h 2056"/>
            <a:gd name="T46" fmla="*/ 888 w 1847"/>
            <a:gd name="T47" fmla="*/ 1972 h 2056"/>
            <a:gd name="T48" fmla="*/ 803 w 1847"/>
            <a:gd name="T49" fmla="*/ 1666 h 2056"/>
            <a:gd name="T50" fmla="*/ 770 w 1847"/>
            <a:gd name="T51" fmla="*/ 1631 h 2056"/>
            <a:gd name="T52" fmla="*/ 646 w 1847"/>
            <a:gd name="T53" fmla="*/ 1501 h 2056"/>
            <a:gd name="T54" fmla="*/ 576 w 1847"/>
            <a:gd name="T55" fmla="*/ 1355 h 2056"/>
            <a:gd name="T56" fmla="*/ 553 w 1847"/>
            <a:gd name="T57" fmla="*/ 1315 h 2056"/>
            <a:gd name="T58" fmla="*/ 524 w 1847"/>
            <a:gd name="T59" fmla="*/ 1265 h 2056"/>
            <a:gd name="T60" fmla="*/ 428 w 1847"/>
            <a:gd name="T61" fmla="*/ 1216 h 2056"/>
            <a:gd name="T62" fmla="*/ 349 w 1847"/>
            <a:gd name="T63" fmla="*/ 1025 h 2056"/>
            <a:gd name="T64" fmla="*/ 130 w 1847"/>
            <a:gd name="T65" fmla="*/ 1015 h 2056"/>
            <a:gd name="T66" fmla="*/ 82 w 1847"/>
            <a:gd name="T67" fmla="*/ 959 h 2056"/>
            <a:gd name="T68" fmla="*/ 0 w 1847"/>
            <a:gd name="T69" fmla="*/ 745 h 2056"/>
            <a:gd name="T70" fmla="*/ 63 w 1847"/>
            <a:gd name="T71" fmla="*/ 682 h 2056"/>
            <a:gd name="T72" fmla="*/ 491 w 1847"/>
            <a:gd name="T73" fmla="*/ 483 h 2056"/>
            <a:gd name="T74" fmla="*/ 581 w 1847"/>
            <a:gd name="T75" fmla="*/ 296 h 2056"/>
            <a:gd name="T76" fmla="*/ 475 w 1847"/>
            <a:gd name="T77" fmla="*/ 199 h 2056"/>
            <a:gd name="T78" fmla="*/ 418 w 1847"/>
            <a:gd name="T79" fmla="*/ 150 h 2056"/>
            <a:gd name="T80" fmla="*/ 621 w 1847"/>
            <a:gd name="T81" fmla="*/ 32 h 20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</a:cxnLst>
          <a:rect l="0" t="0" r="r" b="b"/>
          <a:pathLst>
            <a:path w="1847" h="2056">
              <a:moveTo>
                <a:pt x="621" y="32"/>
              </a:moveTo>
              <a:cubicBezTo>
                <a:pt x="630" y="24"/>
                <a:pt x="648" y="8"/>
                <a:pt x="657" y="0"/>
              </a:cubicBezTo>
              <a:cubicBezTo>
                <a:pt x="693" y="16"/>
                <a:pt x="728" y="32"/>
                <a:pt x="763" y="49"/>
              </a:cubicBezTo>
              <a:cubicBezTo>
                <a:pt x="789" y="69"/>
                <a:pt x="815" y="90"/>
                <a:pt x="841" y="112"/>
              </a:cubicBezTo>
              <a:cubicBezTo>
                <a:pt x="906" y="172"/>
                <a:pt x="936" y="257"/>
                <a:pt x="967" y="338"/>
              </a:cubicBezTo>
              <a:cubicBezTo>
                <a:pt x="986" y="383"/>
                <a:pt x="1013" y="424"/>
                <a:pt x="1038" y="466"/>
              </a:cubicBezTo>
              <a:cubicBezTo>
                <a:pt x="1051" y="512"/>
                <a:pt x="1075" y="553"/>
                <a:pt x="1114" y="582"/>
              </a:cubicBezTo>
              <a:cubicBezTo>
                <a:pt x="1123" y="591"/>
                <a:pt x="1140" y="609"/>
                <a:pt x="1149" y="617"/>
              </a:cubicBezTo>
              <a:cubicBezTo>
                <a:pt x="1149" y="640"/>
                <a:pt x="1149" y="685"/>
                <a:pt x="1149" y="707"/>
              </a:cubicBezTo>
              <a:cubicBezTo>
                <a:pt x="1181" y="728"/>
                <a:pt x="1216" y="741"/>
                <a:pt x="1253" y="747"/>
              </a:cubicBezTo>
              <a:cubicBezTo>
                <a:pt x="1271" y="853"/>
                <a:pt x="1329" y="943"/>
                <a:pt x="1407" y="1015"/>
              </a:cubicBezTo>
              <a:cubicBezTo>
                <a:pt x="1414" y="1020"/>
                <a:pt x="1428" y="1029"/>
                <a:pt x="1436" y="1034"/>
              </a:cubicBezTo>
              <a:cubicBezTo>
                <a:pt x="1492" y="1028"/>
                <a:pt x="1549" y="1020"/>
                <a:pt x="1606" y="1013"/>
              </a:cubicBezTo>
              <a:cubicBezTo>
                <a:pt x="1626" y="1095"/>
                <a:pt x="1645" y="1177"/>
                <a:pt x="1669" y="1258"/>
              </a:cubicBezTo>
              <a:cubicBezTo>
                <a:pt x="1680" y="1264"/>
                <a:pt x="1703" y="1274"/>
                <a:pt x="1714" y="1280"/>
              </a:cubicBezTo>
              <a:lnTo>
                <a:pt x="1722" y="1283"/>
              </a:lnTo>
              <a:cubicBezTo>
                <a:pt x="1799" y="1357"/>
                <a:pt x="1847" y="1453"/>
                <a:pt x="1832" y="1562"/>
              </a:cubicBezTo>
              <a:cubicBezTo>
                <a:pt x="1700" y="1609"/>
                <a:pt x="1565" y="1646"/>
                <a:pt x="1442" y="1714"/>
              </a:cubicBezTo>
              <a:cubicBezTo>
                <a:pt x="1351" y="1752"/>
                <a:pt x="1355" y="1863"/>
                <a:pt x="1329" y="1943"/>
              </a:cubicBezTo>
              <a:lnTo>
                <a:pt x="1319" y="1951"/>
              </a:lnTo>
              <a:cubicBezTo>
                <a:pt x="1298" y="1956"/>
                <a:pt x="1256" y="1966"/>
                <a:pt x="1236" y="1971"/>
              </a:cubicBezTo>
              <a:cubicBezTo>
                <a:pt x="1196" y="1999"/>
                <a:pt x="1159" y="2030"/>
                <a:pt x="1117" y="2056"/>
              </a:cubicBezTo>
              <a:cubicBezTo>
                <a:pt x="1062" y="2053"/>
                <a:pt x="1007" y="2041"/>
                <a:pt x="953" y="2031"/>
              </a:cubicBezTo>
              <a:cubicBezTo>
                <a:pt x="931" y="2012"/>
                <a:pt x="909" y="1992"/>
                <a:pt x="888" y="1972"/>
              </a:cubicBezTo>
              <a:cubicBezTo>
                <a:pt x="831" y="1879"/>
                <a:pt x="820" y="1770"/>
                <a:pt x="803" y="1666"/>
              </a:cubicBezTo>
              <a:cubicBezTo>
                <a:pt x="795" y="1657"/>
                <a:pt x="779" y="1639"/>
                <a:pt x="770" y="1631"/>
              </a:cubicBezTo>
              <a:cubicBezTo>
                <a:pt x="728" y="1588"/>
                <a:pt x="686" y="1546"/>
                <a:pt x="646" y="1501"/>
              </a:cubicBezTo>
              <a:cubicBezTo>
                <a:pt x="685" y="1439"/>
                <a:pt x="644" y="1367"/>
                <a:pt x="576" y="1355"/>
              </a:cubicBezTo>
              <a:cubicBezTo>
                <a:pt x="570" y="1345"/>
                <a:pt x="559" y="1325"/>
                <a:pt x="553" y="1315"/>
              </a:cubicBezTo>
              <a:cubicBezTo>
                <a:pt x="545" y="1303"/>
                <a:pt x="531" y="1277"/>
                <a:pt x="524" y="1265"/>
              </a:cubicBezTo>
              <a:cubicBezTo>
                <a:pt x="492" y="1248"/>
                <a:pt x="460" y="1232"/>
                <a:pt x="428" y="1216"/>
              </a:cubicBezTo>
              <a:cubicBezTo>
                <a:pt x="403" y="1152"/>
                <a:pt x="384" y="1084"/>
                <a:pt x="349" y="1025"/>
              </a:cubicBezTo>
              <a:cubicBezTo>
                <a:pt x="277" y="1010"/>
                <a:pt x="203" y="1016"/>
                <a:pt x="130" y="1015"/>
              </a:cubicBezTo>
              <a:cubicBezTo>
                <a:pt x="113" y="997"/>
                <a:pt x="97" y="978"/>
                <a:pt x="82" y="959"/>
              </a:cubicBezTo>
              <a:cubicBezTo>
                <a:pt x="39" y="894"/>
                <a:pt x="17" y="820"/>
                <a:pt x="0" y="745"/>
              </a:cubicBezTo>
              <a:cubicBezTo>
                <a:pt x="21" y="724"/>
                <a:pt x="42" y="703"/>
                <a:pt x="63" y="682"/>
              </a:cubicBezTo>
              <a:cubicBezTo>
                <a:pt x="217" y="662"/>
                <a:pt x="409" y="634"/>
                <a:pt x="491" y="483"/>
              </a:cubicBezTo>
              <a:cubicBezTo>
                <a:pt x="527" y="423"/>
                <a:pt x="560" y="362"/>
                <a:pt x="581" y="296"/>
              </a:cubicBezTo>
              <a:cubicBezTo>
                <a:pt x="564" y="248"/>
                <a:pt x="511" y="229"/>
                <a:pt x="475" y="199"/>
              </a:cubicBezTo>
              <a:lnTo>
                <a:pt x="418" y="150"/>
              </a:lnTo>
              <a:cubicBezTo>
                <a:pt x="487" y="112"/>
                <a:pt x="556" y="75"/>
                <a:pt x="621" y="32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23474</xdr:colOff>
      <xdr:row>34</xdr:row>
      <xdr:rowOff>65838</xdr:rowOff>
    </xdr:from>
    <xdr:to>
      <xdr:col>45</xdr:col>
      <xdr:colOff>18560</xdr:colOff>
      <xdr:row>37</xdr:row>
      <xdr:rowOff>103462</xdr:rowOff>
    </xdr:to>
    <xdr:sp macro="" textlink="">
      <xdr:nvSpPr>
        <xdr:cNvPr id="644" name="konecki"/>
        <xdr:cNvSpPr>
          <a:spLocks/>
        </xdr:cNvSpPr>
      </xdr:nvSpPr>
      <xdr:spPr bwMode="auto">
        <a:xfrm>
          <a:off x="4709774" y="3952038"/>
          <a:ext cx="452286" cy="380524"/>
        </a:xfrm>
        <a:custGeom>
          <a:avLst/>
          <a:gdLst>
            <a:gd name="T0" fmla="*/ 884 w 1618"/>
            <a:gd name="T1" fmla="*/ 92 h 1325"/>
            <a:gd name="T2" fmla="*/ 1028 w 1618"/>
            <a:gd name="T3" fmla="*/ 0 h 1325"/>
            <a:gd name="T4" fmla="*/ 1114 w 1618"/>
            <a:gd name="T5" fmla="*/ 32 h 1325"/>
            <a:gd name="T6" fmla="*/ 1186 w 1618"/>
            <a:gd name="T7" fmla="*/ 220 h 1325"/>
            <a:gd name="T8" fmla="*/ 1210 w 1618"/>
            <a:gd name="T9" fmla="*/ 345 h 1325"/>
            <a:gd name="T10" fmla="*/ 1383 w 1618"/>
            <a:gd name="T11" fmla="*/ 327 h 1325"/>
            <a:gd name="T12" fmla="*/ 1434 w 1618"/>
            <a:gd name="T13" fmla="*/ 362 h 1325"/>
            <a:gd name="T14" fmla="*/ 1618 w 1618"/>
            <a:gd name="T15" fmla="*/ 489 h 1325"/>
            <a:gd name="T16" fmla="*/ 1591 w 1618"/>
            <a:gd name="T17" fmla="*/ 693 h 1325"/>
            <a:gd name="T18" fmla="*/ 1394 w 1618"/>
            <a:gd name="T19" fmla="*/ 921 h 1325"/>
            <a:gd name="T20" fmla="*/ 1381 w 1618"/>
            <a:gd name="T21" fmla="*/ 1023 h 1325"/>
            <a:gd name="T22" fmla="*/ 1177 w 1618"/>
            <a:gd name="T23" fmla="*/ 959 h 1325"/>
            <a:gd name="T24" fmla="*/ 715 w 1618"/>
            <a:gd name="T25" fmla="*/ 1224 h 1325"/>
            <a:gd name="T26" fmla="*/ 513 w 1618"/>
            <a:gd name="T27" fmla="*/ 1189 h 1325"/>
            <a:gd name="T28" fmla="*/ 450 w 1618"/>
            <a:gd name="T29" fmla="*/ 1325 h 1325"/>
            <a:gd name="T30" fmla="*/ 117 w 1618"/>
            <a:gd name="T31" fmla="*/ 1265 h 1325"/>
            <a:gd name="T32" fmla="*/ 165 w 1618"/>
            <a:gd name="T33" fmla="*/ 977 h 1325"/>
            <a:gd name="T34" fmla="*/ 11 w 1618"/>
            <a:gd name="T35" fmla="*/ 950 h 1325"/>
            <a:gd name="T36" fmla="*/ 99 w 1618"/>
            <a:gd name="T37" fmla="*/ 634 h 1325"/>
            <a:gd name="T38" fmla="*/ 56 w 1618"/>
            <a:gd name="T39" fmla="*/ 595 h 1325"/>
            <a:gd name="T40" fmla="*/ 61 w 1618"/>
            <a:gd name="T41" fmla="*/ 525 h 1325"/>
            <a:gd name="T42" fmla="*/ 538 w 1618"/>
            <a:gd name="T43" fmla="*/ 498 h 1325"/>
            <a:gd name="T44" fmla="*/ 646 w 1618"/>
            <a:gd name="T45" fmla="*/ 352 h 1325"/>
            <a:gd name="T46" fmla="*/ 796 w 1618"/>
            <a:gd name="T47" fmla="*/ 324 h 1325"/>
            <a:gd name="T48" fmla="*/ 889 w 1618"/>
            <a:gd name="T49" fmla="*/ 364 h 1325"/>
            <a:gd name="T50" fmla="*/ 920 w 1618"/>
            <a:gd name="T51" fmla="*/ 207 h 1325"/>
            <a:gd name="T52" fmla="*/ 884 w 1618"/>
            <a:gd name="T53" fmla="*/ 92 h 1325"/>
            <a:gd name="connsiteX0" fmla="*/ 5426 w 9962"/>
            <a:gd name="connsiteY0" fmla="*/ 694 h 10000"/>
            <a:gd name="connsiteX1" fmla="*/ 6316 w 9962"/>
            <a:gd name="connsiteY1" fmla="*/ 0 h 10000"/>
            <a:gd name="connsiteX2" fmla="*/ 6847 w 9962"/>
            <a:gd name="connsiteY2" fmla="*/ 242 h 10000"/>
            <a:gd name="connsiteX3" fmla="*/ 7292 w 9962"/>
            <a:gd name="connsiteY3" fmla="*/ 1660 h 10000"/>
            <a:gd name="connsiteX4" fmla="*/ 7440 w 9962"/>
            <a:gd name="connsiteY4" fmla="*/ 2604 h 10000"/>
            <a:gd name="connsiteX5" fmla="*/ 8510 w 9962"/>
            <a:gd name="connsiteY5" fmla="*/ 2468 h 10000"/>
            <a:gd name="connsiteX6" fmla="*/ 8825 w 9962"/>
            <a:gd name="connsiteY6" fmla="*/ 2732 h 10000"/>
            <a:gd name="connsiteX7" fmla="*/ 9962 w 9962"/>
            <a:gd name="connsiteY7" fmla="*/ 3691 h 10000"/>
            <a:gd name="connsiteX8" fmla="*/ 9795 w 9962"/>
            <a:gd name="connsiteY8" fmla="*/ 5230 h 10000"/>
            <a:gd name="connsiteX9" fmla="*/ 8578 w 9962"/>
            <a:gd name="connsiteY9" fmla="*/ 6951 h 10000"/>
            <a:gd name="connsiteX10" fmla="*/ 8497 w 9962"/>
            <a:gd name="connsiteY10" fmla="*/ 7721 h 10000"/>
            <a:gd name="connsiteX11" fmla="*/ 7236 w 9962"/>
            <a:gd name="connsiteY11" fmla="*/ 7238 h 10000"/>
            <a:gd name="connsiteX12" fmla="*/ 4381 w 9962"/>
            <a:gd name="connsiteY12" fmla="*/ 9238 h 10000"/>
            <a:gd name="connsiteX13" fmla="*/ 3133 w 9962"/>
            <a:gd name="connsiteY13" fmla="*/ 8974 h 10000"/>
            <a:gd name="connsiteX14" fmla="*/ 2743 w 9962"/>
            <a:gd name="connsiteY14" fmla="*/ 10000 h 10000"/>
            <a:gd name="connsiteX15" fmla="*/ 685 w 9962"/>
            <a:gd name="connsiteY15" fmla="*/ 9547 h 10000"/>
            <a:gd name="connsiteX16" fmla="*/ 982 w 9962"/>
            <a:gd name="connsiteY16" fmla="*/ 7374 h 10000"/>
            <a:gd name="connsiteX17" fmla="*/ 30 w 9962"/>
            <a:gd name="connsiteY17" fmla="*/ 7170 h 10000"/>
            <a:gd name="connsiteX18" fmla="*/ 574 w 9962"/>
            <a:gd name="connsiteY18" fmla="*/ 4785 h 10000"/>
            <a:gd name="connsiteX19" fmla="*/ 308 w 9962"/>
            <a:gd name="connsiteY19" fmla="*/ 4491 h 10000"/>
            <a:gd name="connsiteX20" fmla="*/ 339 w 9962"/>
            <a:gd name="connsiteY20" fmla="*/ 3962 h 10000"/>
            <a:gd name="connsiteX21" fmla="*/ 3287 w 9962"/>
            <a:gd name="connsiteY21" fmla="*/ 2883 h 10000"/>
            <a:gd name="connsiteX22" fmla="*/ 3955 w 9962"/>
            <a:gd name="connsiteY22" fmla="*/ 2657 h 10000"/>
            <a:gd name="connsiteX23" fmla="*/ 4882 w 9962"/>
            <a:gd name="connsiteY23" fmla="*/ 2445 h 10000"/>
            <a:gd name="connsiteX24" fmla="*/ 5456 w 9962"/>
            <a:gd name="connsiteY24" fmla="*/ 2747 h 10000"/>
            <a:gd name="connsiteX25" fmla="*/ 5648 w 9962"/>
            <a:gd name="connsiteY25" fmla="*/ 1562 h 10000"/>
            <a:gd name="connsiteX26" fmla="*/ 5426 w 9962"/>
            <a:gd name="connsiteY26" fmla="*/ 69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9962" h="10000">
              <a:moveTo>
                <a:pt x="5426" y="694"/>
              </a:moveTo>
              <a:cubicBezTo>
                <a:pt x="5722" y="468"/>
                <a:pt x="6019" y="234"/>
                <a:pt x="6316" y="0"/>
              </a:cubicBezTo>
              <a:lnTo>
                <a:pt x="6847" y="242"/>
              </a:lnTo>
              <a:cubicBezTo>
                <a:pt x="6964" y="732"/>
                <a:pt x="7113" y="1200"/>
                <a:pt x="7292" y="1660"/>
              </a:cubicBezTo>
              <a:cubicBezTo>
                <a:pt x="7323" y="1970"/>
                <a:pt x="7311" y="2309"/>
                <a:pt x="7440" y="2604"/>
              </a:cubicBezTo>
              <a:cubicBezTo>
                <a:pt x="7799" y="2755"/>
                <a:pt x="8163" y="2566"/>
                <a:pt x="8510" y="2468"/>
              </a:cubicBezTo>
              <a:cubicBezTo>
                <a:pt x="8590" y="2536"/>
                <a:pt x="8744" y="2664"/>
                <a:pt x="8825" y="2732"/>
              </a:cubicBezTo>
              <a:cubicBezTo>
                <a:pt x="9196" y="3057"/>
                <a:pt x="9579" y="3374"/>
                <a:pt x="9962" y="3691"/>
              </a:cubicBezTo>
              <a:cubicBezTo>
                <a:pt x="9845" y="4189"/>
                <a:pt x="9752" y="4702"/>
                <a:pt x="9795" y="5230"/>
              </a:cubicBezTo>
              <a:cubicBezTo>
                <a:pt x="9443" y="5857"/>
                <a:pt x="9016" y="6415"/>
                <a:pt x="8578" y="6951"/>
              </a:cubicBezTo>
              <a:cubicBezTo>
                <a:pt x="8547" y="7208"/>
                <a:pt x="8516" y="7464"/>
                <a:pt x="8497" y="7721"/>
              </a:cubicBezTo>
              <a:cubicBezTo>
                <a:pt x="8077" y="7540"/>
                <a:pt x="7657" y="7389"/>
                <a:pt x="7236" y="7238"/>
              </a:cubicBezTo>
              <a:cubicBezTo>
                <a:pt x="6223" y="7766"/>
                <a:pt x="5277" y="8460"/>
                <a:pt x="4381" y="9238"/>
              </a:cubicBezTo>
              <a:cubicBezTo>
                <a:pt x="3961" y="9140"/>
                <a:pt x="3547" y="9049"/>
                <a:pt x="3133" y="8974"/>
              </a:cubicBezTo>
              <a:cubicBezTo>
                <a:pt x="3003" y="9313"/>
                <a:pt x="2873" y="9653"/>
                <a:pt x="2743" y="10000"/>
              </a:cubicBezTo>
              <a:cubicBezTo>
                <a:pt x="2094" y="9645"/>
                <a:pt x="1377" y="9600"/>
                <a:pt x="685" y="9547"/>
              </a:cubicBezTo>
              <a:cubicBezTo>
                <a:pt x="790" y="8823"/>
                <a:pt x="914" y="8098"/>
                <a:pt x="982" y="7374"/>
              </a:cubicBezTo>
              <a:cubicBezTo>
                <a:pt x="667" y="7298"/>
                <a:pt x="351" y="7230"/>
                <a:pt x="30" y="7170"/>
              </a:cubicBezTo>
              <a:cubicBezTo>
                <a:pt x="-38" y="6302"/>
                <a:pt x="-38" y="5381"/>
                <a:pt x="574" y="4785"/>
              </a:cubicBezTo>
              <a:cubicBezTo>
                <a:pt x="506" y="4709"/>
                <a:pt x="376" y="4566"/>
                <a:pt x="308" y="4491"/>
              </a:cubicBezTo>
              <a:cubicBezTo>
                <a:pt x="320" y="4355"/>
                <a:pt x="333" y="4091"/>
                <a:pt x="339" y="3962"/>
              </a:cubicBezTo>
              <a:cubicBezTo>
                <a:pt x="1309" y="4166"/>
                <a:pt x="2360" y="3359"/>
                <a:pt x="3287" y="2883"/>
              </a:cubicBezTo>
              <a:cubicBezTo>
                <a:pt x="3689" y="2725"/>
                <a:pt x="3788" y="3064"/>
                <a:pt x="3955" y="2657"/>
              </a:cubicBezTo>
              <a:cubicBezTo>
                <a:pt x="4264" y="2581"/>
                <a:pt x="4573" y="2513"/>
                <a:pt x="4882" y="2445"/>
              </a:cubicBezTo>
              <a:cubicBezTo>
                <a:pt x="5073" y="2543"/>
                <a:pt x="5265" y="2642"/>
                <a:pt x="5456" y="2747"/>
              </a:cubicBezTo>
              <a:cubicBezTo>
                <a:pt x="5518" y="2347"/>
                <a:pt x="5586" y="1955"/>
                <a:pt x="5648" y="1562"/>
              </a:cubicBezTo>
              <a:cubicBezTo>
                <a:pt x="5574" y="1275"/>
                <a:pt x="5500" y="981"/>
                <a:pt x="5426" y="694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45681</xdr:colOff>
      <xdr:row>35</xdr:row>
      <xdr:rowOff>73306</xdr:rowOff>
    </xdr:from>
    <xdr:to>
      <xdr:col>49</xdr:col>
      <xdr:colOff>508</xdr:colOff>
      <xdr:row>38</xdr:row>
      <xdr:rowOff>57657</xdr:rowOff>
    </xdr:to>
    <xdr:sp macro="" textlink="">
      <xdr:nvSpPr>
        <xdr:cNvPr id="657" name="starachowicki"/>
        <xdr:cNvSpPr>
          <a:spLocks/>
        </xdr:cNvSpPr>
      </xdr:nvSpPr>
      <xdr:spPr bwMode="auto">
        <a:xfrm>
          <a:off x="5303481" y="4073806"/>
          <a:ext cx="297727" cy="327251"/>
        </a:xfrm>
        <a:custGeom>
          <a:avLst/>
          <a:gdLst>
            <a:gd name="T0" fmla="*/ 422 w 1087"/>
            <a:gd name="T1" fmla="*/ 0 h 1139"/>
            <a:gd name="T2" fmla="*/ 535 w 1087"/>
            <a:gd name="T3" fmla="*/ 310 h 1139"/>
            <a:gd name="T4" fmla="*/ 549 w 1087"/>
            <a:gd name="T5" fmla="*/ 449 h 1139"/>
            <a:gd name="T6" fmla="*/ 1028 w 1087"/>
            <a:gd name="T7" fmla="*/ 463 h 1139"/>
            <a:gd name="T8" fmla="*/ 1087 w 1087"/>
            <a:gd name="T9" fmla="*/ 587 h 1139"/>
            <a:gd name="T10" fmla="*/ 953 w 1087"/>
            <a:gd name="T11" fmla="*/ 619 h 1139"/>
            <a:gd name="T12" fmla="*/ 890 w 1087"/>
            <a:gd name="T13" fmla="*/ 729 h 1139"/>
            <a:gd name="T14" fmla="*/ 779 w 1087"/>
            <a:gd name="T15" fmla="*/ 764 h 1139"/>
            <a:gd name="T16" fmla="*/ 744 w 1087"/>
            <a:gd name="T17" fmla="*/ 749 h 1139"/>
            <a:gd name="T18" fmla="*/ 682 w 1087"/>
            <a:gd name="T19" fmla="*/ 725 h 1139"/>
            <a:gd name="T20" fmla="*/ 542 w 1087"/>
            <a:gd name="T21" fmla="*/ 1082 h 1139"/>
            <a:gd name="T22" fmla="*/ 360 w 1087"/>
            <a:gd name="T23" fmla="*/ 1139 h 1139"/>
            <a:gd name="T24" fmla="*/ 265 w 1087"/>
            <a:gd name="T25" fmla="*/ 1101 h 1139"/>
            <a:gd name="T26" fmla="*/ 187 w 1087"/>
            <a:gd name="T27" fmla="*/ 813 h 1139"/>
            <a:gd name="T28" fmla="*/ 148 w 1087"/>
            <a:gd name="T29" fmla="*/ 773 h 1139"/>
            <a:gd name="T30" fmla="*/ 205 w 1087"/>
            <a:gd name="T31" fmla="*/ 675 h 1139"/>
            <a:gd name="T32" fmla="*/ 76 w 1087"/>
            <a:gd name="T33" fmla="*/ 703 h 1139"/>
            <a:gd name="T34" fmla="*/ 33 w 1087"/>
            <a:gd name="T35" fmla="*/ 653 h 1139"/>
            <a:gd name="T36" fmla="*/ 0 w 1087"/>
            <a:gd name="T37" fmla="*/ 488 h 1139"/>
            <a:gd name="T38" fmla="*/ 112 w 1087"/>
            <a:gd name="T39" fmla="*/ 472 h 1139"/>
            <a:gd name="T40" fmla="*/ 163 w 1087"/>
            <a:gd name="T41" fmla="*/ 156 h 1139"/>
            <a:gd name="T42" fmla="*/ 194 w 1087"/>
            <a:gd name="T43" fmla="*/ 231 h 1139"/>
            <a:gd name="T44" fmla="*/ 336 w 1087"/>
            <a:gd name="T45" fmla="*/ 175 h 1139"/>
            <a:gd name="T46" fmla="*/ 361 w 1087"/>
            <a:gd name="T47" fmla="*/ 128 h 1139"/>
            <a:gd name="T48" fmla="*/ 422 w 1087"/>
            <a:gd name="T49" fmla="*/ 0 h 113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87" h="1139">
              <a:moveTo>
                <a:pt x="422" y="0"/>
              </a:moveTo>
              <a:cubicBezTo>
                <a:pt x="422" y="116"/>
                <a:pt x="434" y="236"/>
                <a:pt x="535" y="310"/>
              </a:cubicBezTo>
              <a:cubicBezTo>
                <a:pt x="539" y="356"/>
                <a:pt x="544" y="402"/>
                <a:pt x="549" y="449"/>
              </a:cubicBezTo>
              <a:cubicBezTo>
                <a:pt x="708" y="449"/>
                <a:pt x="871" y="422"/>
                <a:pt x="1028" y="463"/>
              </a:cubicBezTo>
              <a:cubicBezTo>
                <a:pt x="1049" y="504"/>
                <a:pt x="1069" y="545"/>
                <a:pt x="1087" y="587"/>
              </a:cubicBezTo>
              <a:cubicBezTo>
                <a:pt x="1042" y="597"/>
                <a:pt x="997" y="607"/>
                <a:pt x="953" y="619"/>
              </a:cubicBezTo>
              <a:cubicBezTo>
                <a:pt x="930" y="654"/>
                <a:pt x="909" y="691"/>
                <a:pt x="890" y="729"/>
              </a:cubicBezTo>
              <a:cubicBezTo>
                <a:pt x="846" y="717"/>
                <a:pt x="809" y="729"/>
                <a:pt x="779" y="764"/>
              </a:cubicBezTo>
              <a:lnTo>
                <a:pt x="744" y="749"/>
              </a:lnTo>
              <a:cubicBezTo>
                <a:pt x="728" y="743"/>
                <a:pt x="697" y="731"/>
                <a:pt x="682" y="725"/>
              </a:cubicBezTo>
              <a:cubicBezTo>
                <a:pt x="661" y="853"/>
                <a:pt x="609" y="972"/>
                <a:pt x="542" y="1082"/>
              </a:cubicBezTo>
              <a:cubicBezTo>
                <a:pt x="480" y="1099"/>
                <a:pt x="420" y="1119"/>
                <a:pt x="360" y="1139"/>
              </a:cubicBezTo>
              <a:cubicBezTo>
                <a:pt x="336" y="1129"/>
                <a:pt x="289" y="1110"/>
                <a:pt x="265" y="1101"/>
              </a:cubicBezTo>
              <a:cubicBezTo>
                <a:pt x="239" y="1005"/>
                <a:pt x="270" y="884"/>
                <a:pt x="187" y="813"/>
              </a:cubicBezTo>
              <a:cubicBezTo>
                <a:pt x="177" y="803"/>
                <a:pt x="158" y="783"/>
                <a:pt x="148" y="773"/>
              </a:cubicBezTo>
              <a:cubicBezTo>
                <a:pt x="183" y="759"/>
                <a:pt x="231" y="716"/>
                <a:pt x="205" y="675"/>
              </a:cubicBezTo>
              <a:cubicBezTo>
                <a:pt x="162" y="652"/>
                <a:pt x="115" y="687"/>
                <a:pt x="76" y="703"/>
              </a:cubicBezTo>
              <a:cubicBezTo>
                <a:pt x="65" y="690"/>
                <a:pt x="44" y="665"/>
                <a:pt x="33" y="653"/>
              </a:cubicBezTo>
              <a:cubicBezTo>
                <a:pt x="20" y="598"/>
                <a:pt x="10" y="543"/>
                <a:pt x="0" y="488"/>
              </a:cubicBezTo>
              <a:cubicBezTo>
                <a:pt x="28" y="484"/>
                <a:pt x="84" y="476"/>
                <a:pt x="112" y="472"/>
              </a:cubicBezTo>
              <a:cubicBezTo>
                <a:pt x="127" y="366"/>
                <a:pt x="145" y="261"/>
                <a:pt x="163" y="156"/>
              </a:cubicBezTo>
              <a:lnTo>
                <a:pt x="194" y="231"/>
              </a:lnTo>
              <a:cubicBezTo>
                <a:pt x="242" y="214"/>
                <a:pt x="289" y="196"/>
                <a:pt x="336" y="175"/>
              </a:cubicBezTo>
              <a:cubicBezTo>
                <a:pt x="342" y="163"/>
                <a:pt x="355" y="140"/>
                <a:pt x="361" y="128"/>
              </a:cubicBezTo>
              <a:cubicBezTo>
                <a:pt x="381" y="85"/>
                <a:pt x="402" y="42"/>
                <a:pt x="422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65873</xdr:colOff>
      <xdr:row>35</xdr:row>
      <xdr:rowOff>96137</xdr:rowOff>
    </xdr:from>
    <xdr:to>
      <xdr:col>46</xdr:col>
      <xdr:colOff>75453</xdr:colOff>
      <xdr:row>38</xdr:row>
      <xdr:rowOff>14963</xdr:rowOff>
    </xdr:to>
    <xdr:sp macro="" textlink="">
      <xdr:nvSpPr>
        <xdr:cNvPr id="659" name="skarżyski"/>
        <xdr:cNvSpPr>
          <a:spLocks/>
        </xdr:cNvSpPr>
      </xdr:nvSpPr>
      <xdr:spPr bwMode="auto">
        <a:xfrm>
          <a:off x="5095073" y="4096637"/>
          <a:ext cx="238180" cy="261726"/>
        </a:xfrm>
        <a:custGeom>
          <a:avLst/>
          <a:gdLst>
            <a:gd name="T0" fmla="*/ 656 w 850"/>
            <a:gd name="T1" fmla="*/ 116 h 905"/>
            <a:gd name="T2" fmla="*/ 751 w 850"/>
            <a:gd name="T3" fmla="*/ 0 h 905"/>
            <a:gd name="T4" fmla="*/ 850 w 850"/>
            <a:gd name="T5" fmla="*/ 42 h 905"/>
            <a:gd name="T6" fmla="*/ 802 w 850"/>
            <a:gd name="T7" fmla="*/ 111 h 905"/>
            <a:gd name="T8" fmla="*/ 802 w 850"/>
            <a:gd name="T9" fmla="*/ 348 h 905"/>
            <a:gd name="T10" fmla="*/ 681 w 850"/>
            <a:gd name="T11" fmla="*/ 359 h 905"/>
            <a:gd name="T12" fmla="*/ 708 w 850"/>
            <a:gd name="T13" fmla="*/ 585 h 905"/>
            <a:gd name="T14" fmla="*/ 695 w 850"/>
            <a:gd name="T15" fmla="*/ 591 h 905"/>
            <a:gd name="T16" fmla="*/ 528 w 850"/>
            <a:gd name="T17" fmla="*/ 716 h 905"/>
            <a:gd name="T18" fmla="*/ 540 w 850"/>
            <a:gd name="T19" fmla="*/ 905 h 905"/>
            <a:gd name="T20" fmla="*/ 384 w 850"/>
            <a:gd name="T21" fmla="*/ 810 h 905"/>
            <a:gd name="T22" fmla="*/ 303 w 850"/>
            <a:gd name="T23" fmla="*/ 606 h 905"/>
            <a:gd name="T24" fmla="*/ 137 w 850"/>
            <a:gd name="T25" fmla="*/ 605 h 905"/>
            <a:gd name="T26" fmla="*/ 164 w 850"/>
            <a:gd name="T27" fmla="*/ 482 h 905"/>
            <a:gd name="T28" fmla="*/ 0 w 850"/>
            <a:gd name="T29" fmla="*/ 401 h 905"/>
            <a:gd name="T30" fmla="*/ 197 w 850"/>
            <a:gd name="T31" fmla="*/ 173 h 905"/>
            <a:gd name="T32" fmla="*/ 295 w 850"/>
            <a:gd name="T33" fmla="*/ 77 h 905"/>
            <a:gd name="T34" fmla="*/ 417 w 850"/>
            <a:gd name="T35" fmla="*/ 172 h 905"/>
            <a:gd name="T36" fmla="*/ 555 w 850"/>
            <a:gd name="T37" fmla="*/ 83 h 905"/>
            <a:gd name="T38" fmla="*/ 656 w 850"/>
            <a:gd name="T39" fmla="*/ 116 h 905"/>
            <a:gd name="connsiteX0" fmla="*/ 7718 w 10000"/>
            <a:gd name="connsiteY0" fmla="*/ 1282 h 10000"/>
            <a:gd name="connsiteX1" fmla="*/ 8835 w 10000"/>
            <a:gd name="connsiteY1" fmla="*/ 0 h 10000"/>
            <a:gd name="connsiteX2" fmla="*/ 10000 w 10000"/>
            <a:gd name="connsiteY2" fmla="*/ 464 h 10000"/>
            <a:gd name="connsiteX3" fmla="*/ 9435 w 10000"/>
            <a:gd name="connsiteY3" fmla="*/ 1227 h 10000"/>
            <a:gd name="connsiteX4" fmla="*/ 9435 w 10000"/>
            <a:gd name="connsiteY4" fmla="*/ 3845 h 10000"/>
            <a:gd name="connsiteX5" fmla="*/ 9142 w 10000"/>
            <a:gd name="connsiteY5" fmla="*/ 5247 h 10000"/>
            <a:gd name="connsiteX6" fmla="*/ 8329 w 10000"/>
            <a:gd name="connsiteY6" fmla="*/ 6464 h 10000"/>
            <a:gd name="connsiteX7" fmla="*/ 8176 w 10000"/>
            <a:gd name="connsiteY7" fmla="*/ 6530 h 10000"/>
            <a:gd name="connsiteX8" fmla="*/ 6212 w 10000"/>
            <a:gd name="connsiteY8" fmla="*/ 7912 h 10000"/>
            <a:gd name="connsiteX9" fmla="*/ 6353 w 10000"/>
            <a:gd name="connsiteY9" fmla="*/ 10000 h 10000"/>
            <a:gd name="connsiteX10" fmla="*/ 4518 w 10000"/>
            <a:gd name="connsiteY10" fmla="*/ 8950 h 10000"/>
            <a:gd name="connsiteX11" fmla="*/ 3565 w 10000"/>
            <a:gd name="connsiteY11" fmla="*/ 6696 h 10000"/>
            <a:gd name="connsiteX12" fmla="*/ 1612 w 10000"/>
            <a:gd name="connsiteY12" fmla="*/ 6685 h 10000"/>
            <a:gd name="connsiteX13" fmla="*/ 1929 w 10000"/>
            <a:gd name="connsiteY13" fmla="*/ 5326 h 10000"/>
            <a:gd name="connsiteX14" fmla="*/ 0 w 10000"/>
            <a:gd name="connsiteY14" fmla="*/ 4431 h 10000"/>
            <a:gd name="connsiteX15" fmla="*/ 2318 w 10000"/>
            <a:gd name="connsiteY15" fmla="*/ 1912 h 10000"/>
            <a:gd name="connsiteX16" fmla="*/ 3471 w 10000"/>
            <a:gd name="connsiteY16" fmla="*/ 851 h 10000"/>
            <a:gd name="connsiteX17" fmla="*/ 4906 w 10000"/>
            <a:gd name="connsiteY17" fmla="*/ 1901 h 10000"/>
            <a:gd name="connsiteX18" fmla="*/ 6529 w 10000"/>
            <a:gd name="connsiteY18" fmla="*/ 917 h 10000"/>
            <a:gd name="connsiteX19" fmla="*/ 7718 w 10000"/>
            <a:gd name="connsiteY19" fmla="*/ 128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0000" h="10000">
              <a:moveTo>
                <a:pt x="7718" y="1282"/>
              </a:moveTo>
              <a:cubicBezTo>
                <a:pt x="8082" y="851"/>
                <a:pt x="8459" y="420"/>
                <a:pt x="8835" y="0"/>
              </a:cubicBezTo>
              <a:cubicBezTo>
                <a:pt x="9129" y="110"/>
                <a:pt x="9706" y="343"/>
                <a:pt x="10000" y="464"/>
              </a:cubicBezTo>
              <a:cubicBezTo>
                <a:pt x="9859" y="652"/>
                <a:pt x="9576" y="1039"/>
                <a:pt x="9435" y="1227"/>
              </a:cubicBezTo>
              <a:cubicBezTo>
                <a:pt x="9612" y="2099"/>
                <a:pt x="9600" y="2983"/>
                <a:pt x="9435" y="3845"/>
              </a:cubicBezTo>
              <a:cubicBezTo>
                <a:pt x="9082" y="3878"/>
                <a:pt x="9495" y="5225"/>
                <a:pt x="9142" y="5247"/>
              </a:cubicBezTo>
              <a:cubicBezTo>
                <a:pt x="9248" y="6076"/>
                <a:pt x="8224" y="5635"/>
                <a:pt x="8329" y="6464"/>
              </a:cubicBezTo>
              <a:lnTo>
                <a:pt x="8176" y="6530"/>
              </a:lnTo>
              <a:cubicBezTo>
                <a:pt x="7400" y="6807"/>
                <a:pt x="6506" y="7116"/>
                <a:pt x="6212" y="7912"/>
              </a:cubicBezTo>
              <a:cubicBezTo>
                <a:pt x="6071" y="8608"/>
                <a:pt x="6282" y="9315"/>
                <a:pt x="6353" y="10000"/>
              </a:cubicBezTo>
              <a:cubicBezTo>
                <a:pt x="5729" y="9669"/>
                <a:pt x="5012" y="9448"/>
                <a:pt x="4518" y="8950"/>
              </a:cubicBezTo>
              <a:cubicBezTo>
                <a:pt x="4082" y="8243"/>
                <a:pt x="3941" y="7425"/>
                <a:pt x="3565" y="6696"/>
              </a:cubicBezTo>
              <a:cubicBezTo>
                <a:pt x="2929" y="6508"/>
                <a:pt x="2259" y="6663"/>
                <a:pt x="1612" y="6685"/>
              </a:cubicBezTo>
              <a:cubicBezTo>
                <a:pt x="1718" y="6232"/>
                <a:pt x="1824" y="5779"/>
                <a:pt x="1929" y="5326"/>
              </a:cubicBezTo>
              <a:cubicBezTo>
                <a:pt x="1224" y="5171"/>
                <a:pt x="424" y="5072"/>
                <a:pt x="0" y="4431"/>
              </a:cubicBezTo>
              <a:cubicBezTo>
                <a:pt x="835" y="3646"/>
                <a:pt x="1647" y="2829"/>
                <a:pt x="2318" y="1912"/>
              </a:cubicBezTo>
              <a:cubicBezTo>
                <a:pt x="2694" y="1547"/>
                <a:pt x="3082" y="1193"/>
                <a:pt x="3471" y="851"/>
              </a:cubicBezTo>
              <a:lnTo>
                <a:pt x="4906" y="1901"/>
              </a:lnTo>
              <a:lnTo>
                <a:pt x="6529" y="917"/>
              </a:lnTo>
              <a:lnTo>
                <a:pt x="7718" y="1282"/>
              </a:ln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87687</xdr:colOff>
      <xdr:row>36</xdr:row>
      <xdr:rowOff>88384</xdr:rowOff>
    </xdr:from>
    <xdr:to>
      <xdr:col>51</xdr:col>
      <xdr:colOff>69633</xdr:colOff>
      <xdr:row>40</xdr:row>
      <xdr:rowOff>42150</xdr:rowOff>
    </xdr:to>
    <xdr:sp macro="" textlink="">
      <xdr:nvSpPr>
        <xdr:cNvPr id="665" name="opatowski"/>
        <xdr:cNvSpPr>
          <a:spLocks/>
        </xdr:cNvSpPr>
      </xdr:nvSpPr>
      <xdr:spPr bwMode="auto">
        <a:xfrm>
          <a:off x="5459787" y="4203184"/>
          <a:ext cx="439146" cy="410966"/>
        </a:xfrm>
        <a:custGeom>
          <a:avLst/>
          <a:gdLst>
            <a:gd name="T0" fmla="*/ 1089 w 1581"/>
            <a:gd name="T1" fmla="*/ 36 h 1424"/>
            <a:gd name="T2" fmla="*/ 1193 w 1581"/>
            <a:gd name="T3" fmla="*/ 0 h 1424"/>
            <a:gd name="T4" fmla="*/ 1273 w 1581"/>
            <a:gd name="T5" fmla="*/ 133 h 1424"/>
            <a:gd name="T6" fmla="*/ 1458 w 1581"/>
            <a:gd name="T7" fmla="*/ 116 h 1424"/>
            <a:gd name="T8" fmla="*/ 1468 w 1581"/>
            <a:gd name="T9" fmla="*/ 63 h 1424"/>
            <a:gd name="T10" fmla="*/ 1476 w 1581"/>
            <a:gd name="T11" fmla="*/ 20 h 1424"/>
            <a:gd name="T12" fmla="*/ 1536 w 1581"/>
            <a:gd name="T13" fmla="*/ 5 h 1424"/>
            <a:gd name="T14" fmla="*/ 1490 w 1581"/>
            <a:gd name="T15" fmla="*/ 287 h 1424"/>
            <a:gd name="T16" fmla="*/ 1581 w 1581"/>
            <a:gd name="T17" fmla="*/ 685 h 1424"/>
            <a:gd name="T18" fmla="*/ 1395 w 1581"/>
            <a:gd name="T19" fmla="*/ 689 h 1424"/>
            <a:gd name="T20" fmla="*/ 1404 w 1581"/>
            <a:gd name="T21" fmla="*/ 770 h 1424"/>
            <a:gd name="T22" fmla="*/ 1327 w 1581"/>
            <a:gd name="T23" fmla="*/ 1067 h 1424"/>
            <a:gd name="T24" fmla="*/ 1136 w 1581"/>
            <a:gd name="T25" fmla="*/ 1002 h 1424"/>
            <a:gd name="T26" fmla="*/ 963 w 1581"/>
            <a:gd name="T27" fmla="*/ 1133 h 1424"/>
            <a:gd name="T28" fmla="*/ 896 w 1581"/>
            <a:gd name="T29" fmla="*/ 1395 h 1424"/>
            <a:gd name="T30" fmla="*/ 783 w 1581"/>
            <a:gd name="T31" fmla="*/ 1326 h 1424"/>
            <a:gd name="T32" fmla="*/ 641 w 1581"/>
            <a:gd name="T33" fmla="*/ 1385 h 1424"/>
            <a:gd name="T34" fmla="*/ 622 w 1581"/>
            <a:gd name="T35" fmla="*/ 1389 h 1424"/>
            <a:gd name="T36" fmla="*/ 82 w 1581"/>
            <a:gd name="T37" fmla="*/ 1374 h 1424"/>
            <a:gd name="T38" fmla="*/ 31 w 1581"/>
            <a:gd name="T39" fmla="*/ 964 h 1424"/>
            <a:gd name="T40" fmla="*/ 240 w 1581"/>
            <a:gd name="T41" fmla="*/ 957 h 1424"/>
            <a:gd name="T42" fmla="*/ 506 w 1581"/>
            <a:gd name="T43" fmla="*/ 735 h 1424"/>
            <a:gd name="T44" fmla="*/ 540 w 1581"/>
            <a:gd name="T45" fmla="*/ 711 h 1424"/>
            <a:gd name="T46" fmla="*/ 579 w 1581"/>
            <a:gd name="T47" fmla="*/ 758 h 1424"/>
            <a:gd name="T48" fmla="*/ 684 w 1581"/>
            <a:gd name="T49" fmla="*/ 747 h 1424"/>
            <a:gd name="T50" fmla="*/ 840 w 1581"/>
            <a:gd name="T51" fmla="*/ 944 h 1424"/>
            <a:gd name="T52" fmla="*/ 993 w 1581"/>
            <a:gd name="T53" fmla="*/ 810 h 1424"/>
            <a:gd name="T54" fmla="*/ 1009 w 1581"/>
            <a:gd name="T55" fmla="*/ 660 h 1424"/>
            <a:gd name="T56" fmla="*/ 1049 w 1581"/>
            <a:gd name="T57" fmla="*/ 391 h 1424"/>
            <a:gd name="T58" fmla="*/ 1206 w 1581"/>
            <a:gd name="T59" fmla="*/ 306 h 1424"/>
            <a:gd name="T60" fmla="*/ 1236 w 1581"/>
            <a:gd name="T61" fmla="*/ 201 h 1424"/>
            <a:gd name="T62" fmla="*/ 1205 w 1581"/>
            <a:gd name="T63" fmla="*/ 165 h 1424"/>
            <a:gd name="T64" fmla="*/ 1089 w 1581"/>
            <a:gd name="T65" fmla="*/ 36 h 14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581" h="1424">
              <a:moveTo>
                <a:pt x="1089" y="36"/>
              </a:moveTo>
              <a:cubicBezTo>
                <a:pt x="1123" y="24"/>
                <a:pt x="1158" y="12"/>
                <a:pt x="1193" y="0"/>
              </a:cubicBezTo>
              <a:cubicBezTo>
                <a:pt x="1219" y="44"/>
                <a:pt x="1247" y="88"/>
                <a:pt x="1273" y="133"/>
              </a:cubicBezTo>
              <a:cubicBezTo>
                <a:pt x="1335" y="128"/>
                <a:pt x="1396" y="123"/>
                <a:pt x="1458" y="116"/>
              </a:cubicBezTo>
              <a:lnTo>
                <a:pt x="1468" y="63"/>
              </a:lnTo>
              <a:cubicBezTo>
                <a:pt x="1470" y="52"/>
                <a:pt x="1474" y="31"/>
                <a:pt x="1476" y="20"/>
              </a:cubicBezTo>
              <a:cubicBezTo>
                <a:pt x="1491" y="16"/>
                <a:pt x="1521" y="9"/>
                <a:pt x="1536" y="5"/>
              </a:cubicBezTo>
              <a:cubicBezTo>
                <a:pt x="1520" y="98"/>
                <a:pt x="1465" y="190"/>
                <a:pt x="1490" y="287"/>
              </a:cubicBezTo>
              <a:cubicBezTo>
                <a:pt x="1518" y="420"/>
                <a:pt x="1555" y="551"/>
                <a:pt x="1581" y="685"/>
              </a:cubicBezTo>
              <a:cubicBezTo>
                <a:pt x="1519" y="686"/>
                <a:pt x="1457" y="687"/>
                <a:pt x="1395" y="689"/>
              </a:cubicBezTo>
              <a:cubicBezTo>
                <a:pt x="1398" y="716"/>
                <a:pt x="1401" y="743"/>
                <a:pt x="1404" y="770"/>
              </a:cubicBezTo>
              <a:cubicBezTo>
                <a:pt x="1272" y="819"/>
                <a:pt x="1322" y="960"/>
                <a:pt x="1327" y="1067"/>
              </a:cubicBezTo>
              <a:cubicBezTo>
                <a:pt x="1264" y="1044"/>
                <a:pt x="1201" y="1017"/>
                <a:pt x="1136" y="1002"/>
              </a:cubicBezTo>
              <a:cubicBezTo>
                <a:pt x="1070" y="1034"/>
                <a:pt x="1017" y="1086"/>
                <a:pt x="963" y="1133"/>
              </a:cubicBezTo>
              <a:cubicBezTo>
                <a:pt x="946" y="1222"/>
                <a:pt x="922" y="1309"/>
                <a:pt x="896" y="1395"/>
              </a:cubicBezTo>
              <a:cubicBezTo>
                <a:pt x="859" y="1372"/>
                <a:pt x="821" y="1349"/>
                <a:pt x="783" y="1326"/>
              </a:cubicBezTo>
              <a:cubicBezTo>
                <a:pt x="736" y="1346"/>
                <a:pt x="688" y="1365"/>
                <a:pt x="641" y="1385"/>
              </a:cubicBezTo>
              <a:cubicBezTo>
                <a:pt x="636" y="1386"/>
                <a:pt x="627" y="1388"/>
                <a:pt x="622" y="1389"/>
              </a:cubicBezTo>
              <a:cubicBezTo>
                <a:pt x="443" y="1411"/>
                <a:pt x="258" y="1424"/>
                <a:pt x="82" y="1374"/>
              </a:cubicBezTo>
              <a:cubicBezTo>
                <a:pt x="77" y="1235"/>
                <a:pt x="0" y="1105"/>
                <a:pt x="31" y="964"/>
              </a:cubicBezTo>
              <a:cubicBezTo>
                <a:pt x="100" y="963"/>
                <a:pt x="172" y="973"/>
                <a:pt x="240" y="957"/>
              </a:cubicBezTo>
              <a:cubicBezTo>
                <a:pt x="321" y="874"/>
                <a:pt x="408" y="798"/>
                <a:pt x="506" y="735"/>
              </a:cubicBezTo>
              <a:cubicBezTo>
                <a:pt x="514" y="729"/>
                <a:pt x="531" y="717"/>
                <a:pt x="540" y="711"/>
              </a:cubicBezTo>
              <a:cubicBezTo>
                <a:pt x="549" y="723"/>
                <a:pt x="570" y="746"/>
                <a:pt x="579" y="758"/>
              </a:cubicBezTo>
              <a:cubicBezTo>
                <a:pt x="614" y="754"/>
                <a:pt x="649" y="750"/>
                <a:pt x="684" y="747"/>
              </a:cubicBezTo>
              <a:cubicBezTo>
                <a:pt x="710" y="831"/>
                <a:pt x="765" y="898"/>
                <a:pt x="840" y="944"/>
              </a:cubicBezTo>
              <a:cubicBezTo>
                <a:pt x="891" y="898"/>
                <a:pt x="941" y="854"/>
                <a:pt x="993" y="810"/>
              </a:cubicBezTo>
              <a:cubicBezTo>
                <a:pt x="997" y="759"/>
                <a:pt x="1003" y="710"/>
                <a:pt x="1009" y="660"/>
              </a:cubicBezTo>
              <a:cubicBezTo>
                <a:pt x="1104" y="592"/>
                <a:pt x="1070" y="487"/>
                <a:pt x="1049" y="391"/>
              </a:cubicBezTo>
              <a:cubicBezTo>
                <a:pt x="1098" y="356"/>
                <a:pt x="1152" y="332"/>
                <a:pt x="1206" y="306"/>
              </a:cubicBezTo>
              <a:cubicBezTo>
                <a:pt x="1216" y="271"/>
                <a:pt x="1226" y="236"/>
                <a:pt x="1236" y="201"/>
              </a:cubicBezTo>
              <a:lnTo>
                <a:pt x="1205" y="165"/>
              </a:lnTo>
              <a:cubicBezTo>
                <a:pt x="1166" y="122"/>
                <a:pt x="1127" y="79"/>
                <a:pt x="1089" y="36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76298</xdr:colOff>
      <xdr:row>36</xdr:row>
      <xdr:rowOff>95994</xdr:rowOff>
    </xdr:from>
    <xdr:to>
      <xdr:col>50</xdr:col>
      <xdr:colOff>79730</xdr:colOff>
      <xdr:row>39</xdr:row>
      <xdr:rowOff>14819</xdr:rowOff>
    </xdr:to>
    <xdr:sp macro="" textlink="">
      <xdr:nvSpPr>
        <xdr:cNvPr id="667" name="ostrowiecki"/>
        <xdr:cNvSpPr>
          <a:spLocks/>
        </xdr:cNvSpPr>
      </xdr:nvSpPr>
      <xdr:spPr bwMode="auto">
        <a:xfrm>
          <a:off x="5448398" y="4210794"/>
          <a:ext cx="346332" cy="261725"/>
        </a:xfrm>
        <a:custGeom>
          <a:avLst/>
          <a:gdLst>
            <a:gd name="T0" fmla="*/ 859 w 1202"/>
            <a:gd name="T1" fmla="*/ 70 h 899"/>
            <a:gd name="T2" fmla="*/ 1086 w 1202"/>
            <a:gd name="T3" fmla="*/ 0 h 899"/>
            <a:gd name="T4" fmla="*/ 1202 w 1202"/>
            <a:gd name="T5" fmla="*/ 129 h 899"/>
            <a:gd name="T6" fmla="*/ 1172 w 1202"/>
            <a:gd name="T7" fmla="*/ 211 h 899"/>
            <a:gd name="T8" fmla="*/ 1028 w 1202"/>
            <a:gd name="T9" fmla="*/ 327 h 899"/>
            <a:gd name="T10" fmla="*/ 1020 w 1202"/>
            <a:gd name="T11" fmla="*/ 497 h 899"/>
            <a:gd name="T12" fmla="*/ 820 w 1202"/>
            <a:gd name="T13" fmla="*/ 867 h 899"/>
            <a:gd name="T14" fmla="*/ 748 w 1202"/>
            <a:gd name="T15" fmla="*/ 695 h 899"/>
            <a:gd name="T16" fmla="*/ 537 w 1202"/>
            <a:gd name="T17" fmla="*/ 675 h 899"/>
            <a:gd name="T18" fmla="*/ 503 w 1202"/>
            <a:gd name="T19" fmla="*/ 699 h 899"/>
            <a:gd name="T20" fmla="*/ 211 w 1202"/>
            <a:gd name="T21" fmla="*/ 895 h 899"/>
            <a:gd name="T22" fmla="*/ 0 w 1202"/>
            <a:gd name="T23" fmla="*/ 899 h 899"/>
            <a:gd name="T24" fmla="*/ 13 w 1202"/>
            <a:gd name="T25" fmla="*/ 665 h 899"/>
            <a:gd name="T26" fmla="*/ 61 w 1202"/>
            <a:gd name="T27" fmla="*/ 656 h 899"/>
            <a:gd name="T28" fmla="*/ 62 w 1202"/>
            <a:gd name="T29" fmla="*/ 656 h 899"/>
            <a:gd name="T30" fmla="*/ 177 w 1202"/>
            <a:gd name="T31" fmla="*/ 270 h 899"/>
            <a:gd name="T32" fmla="*/ 212 w 1202"/>
            <a:gd name="T33" fmla="*/ 285 h 899"/>
            <a:gd name="T34" fmla="*/ 319 w 1202"/>
            <a:gd name="T35" fmla="*/ 301 h 899"/>
            <a:gd name="T36" fmla="*/ 323 w 1202"/>
            <a:gd name="T37" fmla="*/ 250 h 899"/>
            <a:gd name="T38" fmla="*/ 386 w 1202"/>
            <a:gd name="T39" fmla="*/ 140 h 899"/>
            <a:gd name="T40" fmla="*/ 736 w 1202"/>
            <a:gd name="T41" fmla="*/ 200 h 899"/>
            <a:gd name="T42" fmla="*/ 859 w 1202"/>
            <a:gd name="T43" fmla="*/ 70 h 899"/>
            <a:gd name="connsiteX0" fmla="*/ 7146 w 10000"/>
            <a:gd name="connsiteY0" fmla="*/ 779 h 10000"/>
            <a:gd name="connsiteX1" fmla="*/ 9035 w 10000"/>
            <a:gd name="connsiteY1" fmla="*/ 0 h 10000"/>
            <a:gd name="connsiteX2" fmla="*/ 10000 w 10000"/>
            <a:gd name="connsiteY2" fmla="*/ 1435 h 10000"/>
            <a:gd name="connsiteX3" fmla="*/ 9750 w 10000"/>
            <a:gd name="connsiteY3" fmla="*/ 2347 h 10000"/>
            <a:gd name="connsiteX4" fmla="*/ 8552 w 10000"/>
            <a:gd name="connsiteY4" fmla="*/ 3637 h 10000"/>
            <a:gd name="connsiteX5" fmla="*/ 8486 w 10000"/>
            <a:gd name="connsiteY5" fmla="*/ 5528 h 10000"/>
            <a:gd name="connsiteX6" fmla="*/ 6822 w 10000"/>
            <a:gd name="connsiteY6" fmla="*/ 9644 h 10000"/>
            <a:gd name="connsiteX7" fmla="*/ 6223 w 10000"/>
            <a:gd name="connsiteY7" fmla="*/ 7731 h 10000"/>
            <a:gd name="connsiteX8" fmla="*/ 4468 w 10000"/>
            <a:gd name="connsiteY8" fmla="*/ 7508 h 10000"/>
            <a:gd name="connsiteX9" fmla="*/ 4185 w 10000"/>
            <a:gd name="connsiteY9" fmla="*/ 7775 h 10000"/>
            <a:gd name="connsiteX10" fmla="*/ 1755 w 10000"/>
            <a:gd name="connsiteY10" fmla="*/ 9956 h 10000"/>
            <a:gd name="connsiteX11" fmla="*/ 0 w 10000"/>
            <a:gd name="connsiteY11" fmla="*/ 10000 h 10000"/>
            <a:gd name="connsiteX12" fmla="*/ 108 w 10000"/>
            <a:gd name="connsiteY12" fmla="*/ 7397 h 10000"/>
            <a:gd name="connsiteX13" fmla="*/ 507 w 10000"/>
            <a:gd name="connsiteY13" fmla="*/ 7297 h 10000"/>
            <a:gd name="connsiteX14" fmla="*/ 516 w 10000"/>
            <a:gd name="connsiteY14" fmla="*/ 7297 h 10000"/>
            <a:gd name="connsiteX15" fmla="*/ 1473 w 10000"/>
            <a:gd name="connsiteY15" fmla="*/ 3003 h 10000"/>
            <a:gd name="connsiteX16" fmla="*/ 569 w 10000"/>
            <a:gd name="connsiteY16" fmla="*/ 3390 h 10000"/>
            <a:gd name="connsiteX17" fmla="*/ 2654 w 10000"/>
            <a:gd name="connsiteY17" fmla="*/ 3348 h 10000"/>
            <a:gd name="connsiteX18" fmla="*/ 2687 w 10000"/>
            <a:gd name="connsiteY18" fmla="*/ 2781 h 10000"/>
            <a:gd name="connsiteX19" fmla="*/ 3211 w 10000"/>
            <a:gd name="connsiteY19" fmla="*/ 1557 h 10000"/>
            <a:gd name="connsiteX20" fmla="*/ 6123 w 10000"/>
            <a:gd name="connsiteY20" fmla="*/ 2225 h 10000"/>
            <a:gd name="connsiteX21" fmla="*/ 7146 w 10000"/>
            <a:gd name="connsiteY21" fmla="*/ 779 h 10000"/>
            <a:gd name="connsiteX0" fmla="*/ 7493 w 10347"/>
            <a:gd name="connsiteY0" fmla="*/ 779 h 10000"/>
            <a:gd name="connsiteX1" fmla="*/ 9382 w 10347"/>
            <a:gd name="connsiteY1" fmla="*/ 0 h 10000"/>
            <a:gd name="connsiteX2" fmla="*/ 10347 w 10347"/>
            <a:gd name="connsiteY2" fmla="*/ 1435 h 10000"/>
            <a:gd name="connsiteX3" fmla="*/ 10097 w 10347"/>
            <a:gd name="connsiteY3" fmla="*/ 2347 h 10000"/>
            <a:gd name="connsiteX4" fmla="*/ 8899 w 10347"/>
            <a:gd name="connsiteY4" fmla="*/ 3637 h 10000"/>
            <a:gd name="connsiteX5" fmla="*/ 8833 w 10347"/>
            <a:gd name="connsiteY5" fmla="*/ 5528 h 10000"/>
            <a:gd name="connsiteX6" fmla="*/ 7169 w 10347"/>
            <a:gd name="connsiteY6" fmla="*/ 9644 h 10000"/>
            <a:gd name="connsiteX7" fmla="*/ 6570 w 10347"/>
            <a:gd name="connsiteY7" fmla="*/ 7731 h 10000"/>
            <a:gd name="connsiteX8" fmla="*/ 4815 w 10347"/>
            <a:gd name="connsiteY8" fmla="*/ 7508 h 10000"/>
            <a:gd name="connsiteX9" fmla="*/ 4532 w 10347"/>
            <a:gd name="connsiteY9" fmla="*/ 7775 h 10000"/>
            <a:gd name="connsiteX10" fmla="*/ 2102 w 10347"/>
            <a:gd name="connsiteY10" fmla="*/ 9956 h 10000"/>
            <a:gd name="connsiteX11" fmla="*/ 347 w 10347"/>
            <a:gd name="connsiteY11" fmla="*/ 10000 h 10000"/>
            <a:gd name="connsiteX12" fmla="*/ 455 w 10347"/>
            <a:gd name="connsiteY12" fmla="*/ 7397 h 10000"/>
            <a:gd name="connsiteX13" fmla="*/ 854 w 10347"/>
            <a:gd name="connsiteY13" fmla="*/ 7297 h 10000"/>
            <a:gd name="connsiteX14" fmla="*/ 9 w 10347"/>
            <a:gd name="connsiteY14" fmla="*/ 6638 h 10000"/>
            <a:gd name="connsiteX15" fmla="*/ 1820 w 10347"/>
            <a:gd name="connsiteY15" fmla="*/ 3003 h 10000"/>
            <a:gd name="connsiteX16" fmla="*/ 916 w 10347"/>
            <a:gd name="connsiteY16" fmla="*/ 3390 h 10000"/>
            <a:gd name="connsiteX17" fmla="*/ 3001 w 10347"/>
            <a:gd name="connsiteY17" fmla="*/ 3348 h 10000"/>
            <a:gd name="connsiteX18" fmla="*/ 3034 w 10347"/>
            <a:gd name="connsiteY18" fmla="*/ 2781 h 10000"/>
            <a:gd name="connsiteX19" fmla="*/ 3558 w 10347"/>
            <a:gd name="connsiteY19" fmla="*/ 1557 h 10000"/>
            <a:gd name="connsiteX20" fmla="*/ 6470 w 10347"/>
            <a:gd name="connsiteY20" fmla="*/ 2225 h 10000"/>
            <a:gd name="connsiteX21" fmla="*/ 7493 w 10347"/>
            <a:gd name="connsiteY21" fmla="*/ 779 h 10000"/>
            <a:gd name="connsiteX0" fmla="*/ 7493 w 10347"/>
            <a:gd name="connsiteY0" fmla="*/ 779 h 10000"/>
            <a:gd name="connsiteX1" fmla="*/ 9382 w 10347"/>
            <a:gd name="connsiteY1" fmla="*/ 0 h 10000"/>
            <a:gd name="connsiteX2" fmla="*/ 10347 w 10347"/>
            <a:gd name="connsiteY2" fmla="*/ 1435 h 10000"/>
            <a:gd name="connsiteX3" fmla="*/ 10097 w 10347"/>
            <a:gd name="connsiteY3" fmla="*/ 2347 h 10000"/>
            <a:gd name="connsiteX4" fmla="*/ 8899 w 10347"/>
            <a:gd name="connsiteY4" fmla="*/ 3637 h 10000"/>
            <a:gd name="connsiteX5" fmla="*/ 8833 w 10347"/>
            <a:gd name="connsiteY5" fmla="*/ 5528 h 10000"/>
            <a:gd name="connsiteX6" fmla="*/ 8876 w 10347"/>
            <a:gd name="connsiteY6" fmla="*/ 9424 h 10000"/>
            <a:gd name="connsiteX7" fmla="*/ 6570 w 10347"/>
            <a:gd name="connsiteY7" fmla="*/ 7731 h 10000"/>
            <a:gd name="connsiteX8" fmla="*/ 4815 w 10347"/>
            <a:gd name="connsiteY8" fmla="*/ 7508 h 10000"/>
            <a:gd name="connsiteX9" fmla="*/ 4532 w 10347"/>
            <a:gd name="connsiteY9" fmla="*/ 7775 h 10000"/>
            <a:gd name="connsiteX10" fmla="*/ 2102 w 10347"/>
            <a:gd name="connsiteY10" fmla="*/ 9956 h 10000"/>
            <a:gd name="connsiteX11" fmla="*/ 347 w 10347"/>
            <a:gd name="connsiteY11" fmla="*/ 10000 h 10000"/>
            <a:gd name="connsiteX12" fmla="*/ 455 w 10347"/>
            <a:gd name="connsiteY12" fmla="*/ 7397 h 10000"/>
            <a:gd name="connsiteX13" fmla="*/ 854 w 10347"/>
            <a:gd name="connsiteY13" fmla="*/ 7297 h 10000"/>
            <a:gd name="connsiteX14" fmla="*/ 9 w 10347"/>
            <a:gd name="connsiteY14" fmla="*/ 6638 h 10000"/>
            <a:gd name="connsiteX15" fmla="*/ 1820 w 10347"/>
            <a:gd name="connsiteY15" fmla="*/ 3003 h 10000"/>
            <a:gd name="connsiteX16" fmla="*/ 916 w 10347"/>
            <a:gd name="connsiteY16" fmla="*/ 3390 h 10000"/>
            <a:gd name="connsiteX17" fmla="*/ 3001 w 10347"/>
            <a:gd name="connsiteY17" fmla="*/ 3348 h 10000"/>
            <a:gd name="connsiteX18" fmla="*/ 3034 w 10347"/>
            <a:gd name="connsiteY18" fmla="*/ 2781 h 10000"/>
            <a:gd name="connsiteX19" fmla="*/ 3558 w 10347"/>
            <a:gd name="connsiteY19" fmla="*/ 1557 h 10000"/>
            <a:gd name="connsiteX20" fmla="*/ 6470 w 10347"/>
            <a:gd name="connsiteY20" fmla="*/ 2225 h 10000"/>
            <a:gd name="connsiteX21" fmla="*/ 7493 w 10347"/>
            <a:gd name="connsiteY21" fmla="*/ 779 h 10000"/>
            <a:gd name="connsiteX0" fmla="*/ 7493 w 10347"/>
            <a:gd name="connsiteY0" fmla="*/ 779 h 10000"/>
            <a:gd name="connsiteX1" fmla="*/ 9382 w 10347"/>
            <a:gd name="connsiteY1" fmla="*/ 0 h 10000"/>
            <a:gd name="connsiteX2" fmla="*/ 10347 w 10347"/>
            <a:gd name="connsiteY2" fmla="*/ 1435 h 10000"/>
            <a:gd name="connsiteX3" fmla="*/ 10097 w 10347"/>
            <a:gd name="connsiteY3" fmla="*/ 2347 h 10000"/>
            <a:gd name="connsiteX4" fmla="*/ 8899 w 10347"/>
            <a:gd name="connsiteY4" fmla="*/ 3637 h 10000"/>
            <a:gd name="connsiteX5" fmla="*/ 8833 w 10347"/>
            <a:gd name="connsiteY5" fmla="*/ 5528 h 10000"/>
            <a:gd name="connsiteX6" fmla="*/ 8876 w 10347"/>
            <a:gd name="connsiteY6" fmla="*/ 9424 h 10000"/>
            <a:gd name="connsiteX7" fmla="*/ 7594 w 10347"/>
            <a:gd name="connsiteY7" fmla="*/ 9708 h 10000"/>
            <a:gd name="connsiteX8" fmla="*/ 4815 w 10347"/>
            <a:gd name="connsiteY8" fmla="*/ 7508 h 10000"/>
            <a:gd name="connsiteX9" fmla="*/ 4532 w 10347"/>
            <a:gd name="connsiteY9" fmla="*/ 7775 h 10000"/>
            <a:gd name="connsiteX10" fmla="*/ 2102 w 10347"/>
            <a:gd name="connsiteY10" fmla="*/ 9956 h 10000"/>
            <a:gd name="connsiteX11" fmla="*/ 347 w 10347"/>
            <a:gd name="connsiteY11" fmla="*/ 10000 h 10000"/>
            <a:gd name="connsiteX12" fmla="*/ 455 w 10347"/>
            <a:gd name="connsiteY12" fmla="*/ 7397 h 10000"/>
            <a:gd name="connsiteX13" fmla="*/ 854 w 10347"/>
            <a:gd name="connsiteY13" fmla="*/ 7297 h 10000"/>
            <a:gd name="connsiteX14" fmla="*/ 9 w 10347"/>
            <a:gd name="connsiteY14" fmla="*/ 6638 h 10000"/>
            <a:gd name="connsiteX15" fmla="*/ 1820 w 10347"/>
            <a:gd name="connsiteY15" fmla="*/ 3003 h 10000"/>
            <a:gd name="connsiteX16" fmla="*/ 916 w 10347"/>
            <a:gd name="connsiteY16" fmla="*/ 3390 h 10000"/>
            <a:gd name="connsiteX17" fmla="*/ 3001 w 10347"/>
            <a:gd name="connsiteY17" fmla="*/ 3348 h 10000"/>
            <a:gd name="connsiteX18" fmla="*/ 3034 w 10347"/>
            <a:gd name="connsiteY18" fmla="*/ 2781 h 10000"/>
            <a:gd name="connsiteX19" fmla="*/ 3558 w 10347"/>
            <a:gd name="connsiteY19" fmla="*/ 1557 h 10000"/>
            <a:gd name="connsiteX20" fmla="*/ 6470 w 10347"/>
            <a:gd name="connsiteY20" fmla="*/ 2225 h 10000"/>
            <a:gd name="connsiteX21" fmla="*/ 7493 w 10347"/>
            <a:gd name="connsiteY21" fmla="*/ 77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347" h="10000">
              <a:moveTo>
                <a:pt x="7493" y="779"/>
              </a:moveTo>
              <a:cubicBezTo>
                <a:pt x="8126" y="523"/>
                <a:pt x="8750" y="278"/>
                <a:pt x="9382" y="0"/>
              </a:cubicBezTo>
              <a:cubicBezTo>
                <a:pt x="9698" y="478"/>
                <a:pt x="10023" y="957"/>
                <a:pt x="10347" y="1435"/>
              </a:cubicBezTo>
              <a:cubicBezTo>
                <a:pt x="10280" y="1657"/>
                <a:pt x="10156" y="2125"/>
                <a:pt x="10097" y="2347"/>
              </a:cubicBezTo>
              <a:cubicBezTo>
                <a:pt x="9690" y="2759"/>
                <a:pt x="9241" y="3126"/>
                <a:pt x="8899" y="3637"/>
              </a:cubicBezTo>
              <a:cubicBezTo>
                <a:pt x="8683" y="4216"/>
                <a:pt x="8858" y="4905"/>
                <a:pt x="8833" y="5528"/>
              </a:cubicBezTo>
              <a:cubicBezTo>
                <a:pt x="8409" y="6997"/>
                <a:pt x="9949" y="8512"/>
                <a:pt x="8876" y="9424"/>
              </a:cubicBezTo>
              <a:cubicBezTo>
                <a:pt x="8676" y="8790"/>
                <a:pt x="7794" y="10353"/>
                <a:pt x="7594" y="9708"/>
              </a:cubicBezTo>
              <a:cubicBezTo>
                <a:pt x="7028" y="9530"/>
                <a:pt x="5339" y="6885"/>
                <a:pt x="4815" y="7508"/>
              </a:cubicBezTo>
              <a:cubicBezTo>
                <a:pt x="4740" y="7575"/>
                <a:pt x="4598" y="7709"/>
                <a:pt x="4532" y="7775"/>
              </a:cubicBezTo>
              <a:cubicBezTo>
                <a:pt x="3508" y="8020"/>
                <a:pt x="2668" y="8799"/>
                <a:pt x="2102" y="9956"/>
              </a:cubicBezTo>
              <a:lnTo>
                <a:pt x="347" y="10000"/>
              </a:lnTo>
              <a:cubicBezTo>
                <a:pt x="372" y="9132"/>
                <a:pt x="397" y="8254"/>
                <a:pt x="455" y="7397"/>
              </a:cubicBezTo>
              <a:lnTo>
                <a:pt x="854" y="7297"/>
              </a:lnTo>
              <a:lnTo>
                <a:pt x="9" y="6638"/>
              </a:lnTo>
              <a:cubicBezTo>
                <a:pt x="-141" y="5081"/>
                <a:pt x="1445" y="4416"/>
                <a:pt x="1820" y="3003"/>
              </a:cubicBezTo>
              <a:cubicBezTo>
                <a:pt x="1917" y="3059"/>
                <a:pt x="819" y="3334"/>
                <a:pt x="916" y="3390"/>
              </a:cubicBezTo>
              <a:cubicBezTo>
                <a:pt x="1199" y="3613"/>
                <a:pt x="2693" y="3448"/>
                <a:pt x="3001" y="3348"/>
              </a:cubicBezTo>
              <a:cubicBezTo>
                <a:pt x="3009" y="3204"/>
                <a:pt x="3026" y="2914"/>
                <a:pt x="3034" y="2781"/>
              </a:cubicBezTo>
              <a:cubicBezTo>
                <a:pt x="3192" y="2358"/>
                <a:pt x="3367" y="1947"/>
                <a:pt x="3558" y="1557"/>
              </a:cubicBezTo>
              <a:cubicBezTo>
                <a:pt x="4582" y="1190"/>
                <a:pt x="5522" y="1780"/>
                <a:pt x="6470" y="2225"/>
              </a:cubicBezTo>
              <a:cubicBezTo>
                <a:pt x="6903" y="1880"/>
                <a:pt x="7177" y="1290"/>
                <a:pt x="7493" y="779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98932</xdr:colOff>
      <xdr:row>37</xdr:row>
      <xdr:rowOff>15105</xdr:rowOff>
    </xdr:from>
    <xdr:to>
      <xdr:col>48</xdr:col>
      <xdr:colOff>4306</xdr:colOff>
      <xdr:row>41</xdr:row>
      <xdr:rowOff>87670</xdr:rowOff>
    </xdr:to>
    <xdr:sp macro="" textlink="">
      <xdr:nvSpPr>
        <xdr:cNvPr id="671" name="kielecki"/>
        <xdr:cNvSpPr>
          <a:spLocks/>
        </xdr:cNvSpPr>
      </xdr:nvSpPr>
      <xdr:spPr bwMode="auto">
        <a:xfrm>
          <a:off x="4785232" y="4244205"/>
          <a:ext cx="705474" cy="529765"/>
        </a:xfrm>
        <a:custGeom>
          <a:avLst/>
          <a:gdLst>
            <a:gd name="T0" fmla="*/ 776 w 2478"/>
            <a:gd name="T1" fmla="*/ 69 h 1854"/>
            <a:gd name="T2" fmla="*/ 899 w 2478"/>
            <a:gd name="T3" fmla="*/ 11 h 1854"/>
            <a:gd name="T4" fmla="*/ 1114 w 2478"/>
            <a:gd name="T5" fmla="*/ 39 h 1854"/>
            <a:gd name="T6" fmla="*/ 1254 w 2478"/>
            <a:gd name="T7" fmla="*/ 0 h 1854"/>
            <a:gd name="T8" fmla="*/ 1218 w 2478"/>
            <a:gd name="T9" fmla="*/ 135 h 1854"/>
            <a:gd name="T10" fmla="*/ 1426 w 2478"/>
            <a:gd name="T11" fmla="*/ 144 h 1854"/>
            <a:gd name="T12" fmla="*/ 1422 w 2478"/>
            <a:gd name="T13" fmla="*/ 284 h 1854"/>
            <a:gd name="T14" fmla="*/ 1675 w 2478"/>
            <a:gd name="T15" fmla="*/ 429 h 1854"/>
            <a:gd name="T16" fmla="*/ 1695 w 2478"/>
            <a:gd name="T17" fmla="*/ 230 h 1854"/>
            <a:gd name="T18" fmla="*/ 1822 w 2478"/>
            <a:gd name="T19" fmla="*/ 93 h 1854"/>
            <a:gd name="T20" fmla="*/ 1835 w 2478"/>
            <a:gd name="T21" fmla="*/ 87 h 1854"/>
            <a:gd name="T22" fmla="*/ 1883 w 2478"/>
            <a:gd name="T23" fmla="*/ 69 h 1854"/>
            <a:gd name="T24" fmla="*/ 1926 w 2478"/>
            <a:gd name="T25" fmla="*/ 119 h 1854"/>
            <a:gd name="T26" fmla="*/ 1998 w 2478"/>
            <a:gd name="T27" fmla="*/ 189 h 1854"/>
            <a:gd name="T28" fmla="*/ 2037 w 2478"/>
            <a:gd name="T29" fmla="*/ 229 h 1854"/>
            <a:gd name="T30" fmla="*/ 2046 w 2478"/>
            <a:gd name="T31" fmla="*/ 290 h 1854"/>
            <a:gd name="T32" fmla="*/ 2060 w 2478"/>
            <a:gd name="T33" fmla="*/ 492 h 1854"/>
            <a:gd name="T34" fmla="*/ 2115 w 2478"/>
            <a:gd name="T35" fmla="*/ 517 h 1854"/>
            <a:gd name="T36" fmla="*/ 2210 w 2478"/>
            <a:gd name="T37" fmla="*/ 555 h 1854"/>
            <a:gd name="T38" fmla="*/ 2392 w 2478"/>
            <a:gd name="T39" fmla="*/ 498 h 1854"/>
            <a:gd name="T40" fmla="*/ 2478 w 2478"/>
            <a:gd name="T41" fmla="*/ 551 h 1854"/>
            <a:gd name="T42" fmla="*/ 2430 w 2478"/>
            <a:gd name="T43" fmla="*/ 560 h 1854"/>
            <a:gd name="T44" fmla="*/ 2387 w 2478"/>
            <a:gd name="T45" fmla="*/ 568 h 1854"/>
            <a:gd name="T46" fmla="*/ 2462 w 2478"/>
            <a:gd name="T47" fmla="*/ 1106 h 1854"/>
            <a:gd name="T48" fmla="*/ 2393 w 2478"/>
            <a:gd name="T49" fmla="*/ 1212 h 1854"/>
            <a:gd name="T50" fmla="*/ 2451 w 2478"/>
            <a:gd name="T51" fmla="*/ 1478 h 1854"/>
            <a:gd name="T52" fmla="*/ 2207 w 2478"/>
            <a:gd name="T53" fmla="*/ 1454 h 1854"/>
            <a:gd name="T54" fmla="*/ 2138 w 2478"/>
            <a:gd name="T55" fmla="*/ 1518 h 1854"/>
            <a:gd name="T56" fmla="*/ 2120 w 2478"/>
            <a:gd name="T57" fmla="*/ 1392 h 1854"/>
            <a:gd name="T58" fmla="*/ 2090 w 2478"/>
            <a:gd name="T59" fmla="*/ 1373 h 1854"/>
            <a:gd name="T60" fmla="*/ 2079 w 2478"/>
            <a:gd name="T61" fmla="*/ 1368 h 1854"/>
            <a:gd name="T62" fmla="*/ 2026 w 2478"/>
            <a:gd name="T63" fmla="*/ 1345 h 1854"/>
            <a:gd name="T64" fmla="*/ 1944 w 2478"/>
            <a:gd name="T65" fmla="*/ 1406 h 1854"/>
            <a:gd name="T66" fmla="*/ 1839 w 2478"/>
            <a:gd name="T67" fmla="*/ 1421 h 1854"/>
            <a:gd name="T68" fmla="*/ 1709 w 2478"/>
            <a:gd name="T69" fmla="*/ 1526 h 1854"/>
            <a:gd name="T70" fmla="*/ 1626 w 2478"/>
            <a:gd name="T71" fmla="*/ 1695 h 1854"/>
            <a:gd name="T72" fmla="*/ 1609 w 2478"/>
            <a:gd name="T73" fmla="*/ 1854 h 1854"/>
            <a:gd name="T74" fmla="*/ 1526 w 2478"/>
            <a:gd name="T75" fmla="*/ 1761 h 1854"/>
            <a:gd name="T76" fmla="*/ 1329 w 2478"/>
            <a:gd name="T77" fmla="*/ 1808 h 1854"/>
            <a:gd name="T78" fmla="*/ 1245 w 2478"/>
            <a:gd name="T79" fmla="*/ 1730 h 1854"/>
            <a:gd name="T80" fmla="*/ 1336 w 2478"/>
            <a:gd name="T81" fmla="*/ 1673 h 1854"/>
            <a:gd name="T82" fmla="*/ 1270 w 2478"/>
            <a:gd name="T83" fmla="*/ 1391 h 1854"/>
            <a:gd name="T84" fmla="*/ 862 w 2478"/>
            <a:gd name="T85" fmla="*/ 1185 h 1854"/>
            <a:gd name="T86" fmla="*/ 847 w 2478"/>
            <a:gd name="T87" fmla="*/ 1178 h 1854"/>
            <a:gd name="T88" fmla="*/ 671 w 2478"/>
            <a:gd name="T89" fmla="*/ 1042 h 1854"/>
            <a:gd name="T90" fmla="*/ 656 w 2478"/>
            <a:gd name="T91" fmla="*/ 1028 h 1854"/>
            <a:gd name="T92" fmla="*/ 544 w 2478"/>
            <a:gd name="T93" fmla="*/ 986 h 1854"/>
            <a:gd name="T94" fmla="*/ 531 w 2478"/>
            <a:gd name="T95" fmla="*/ 958 h 1854"/>
            <a:gd name="T96" fmla="*/ 492 w 2478"/>
            <a:gd name="T97" fmla="*/ 794 h 1854"/>
            <a:gd name="T98" fmla="*/ 264 w 2478"/>
            <a:gd name="T99" fmla="*/ 702 h 1854"/>
            <a:gd name="T100" fmla="*/ 286 w 2478"/>
            <a:gd name="T101" fmla="*/ 546 h 1854"/>
            <a:gd name="T102" fmla="*/ 205 w 2478"/>
            <a:gd name="T103" fmla="*/ 496 h 1854"/>
            <a:gd name="T104" fmla="*/ 11 w 2478"/>
            <a:gd name="T105" fmla="*/ 286 h 1854"/>
            <a:gd name="T106" fmla="*/ 184 w 2478"/>
            <a:gd name="T107" fmla="*/ 356 h 1854"/>
            <a:gd name="T108" fmla="*/ 294 w 2478"/>
            <a:gd name="T109" fmla="*/ 241 h 1854"/>
            <a:gd name="T110" fmla="*/ 499 w 2478"/>
            <a:gd name="T111" fmla="*/ 229 h 1854"/>
            <a:gd name="T112" fmla="*/ 649 w 2478"/>
            <a:gd name="T113" fmla="*/ 102 h 1854"/>
            <a:gd name="T114" fmla="*/ 728 w 2478"/>
            <a:gd name="T115" fmla="*/ 156 h 1854"/>
            <a:gd name="T116" fmla="*/ 776 w 2478"/>
            <a:gd name="T117" fmla="*/ 69 h 1854"/>
            <a:gd name="connsiteX0" fmla="*/ 3091 w 10207"/>
            <a:gd name="connsiteY0" fmla="*/ 372 h 10000"/>
            <a:gd name="connsiteX1" fmla="*/ 3587 w 10207"/>
            <a:gd name="connsiteY1" fmla="*/ 59 h 10000"/>
            <a:gd name="connsiteX2" fmla="*/ 4455 w 10207"/>
            <a:gd name="connsiteY2" fmla="*/ 210 h 10000"/>
            <a:gd name="connsiteX3" fmla="*/ 5020 w 10207"/>
            <a:gd name="connsiteY3" fmla="*/ 0 h 10000"/>
            <a:gd name="connsiteX4" fmla="*/ 4874 w 10207"/>
            <a:gd name="connsiteY4" fmla="*/ 728 h 10000"/>
            <a:gd name="connsiteX5" fmla="*/ 5714 w 10207"/>
            <a:gd name="connsiteY5" fmla="*/ 777 h 10000"/>
            <a:gd name="connsiteX6" fmla="*/ 5697 w 10207"/>
            <a:gd name="connsiteY6" fmla="*/ 1532 h 10000"/>
            <a:gd name="connsiteX7" fmla="*/ 6718 w 10207"/>
            <a:gd name="connsiteY7" fmla="*/ 2314 h 10000"/>
            <a:gd name="connsiteX8" fmla="*/ 6799 w 10207"/>
            <a:gd name="connsiteY8" fmla="*/ 1241 h 10000"/>
            <a:gd name="connsiteX9" fmla="*/ 7312 w 10207"/>
            <a:gd name="connsiteY9" fmla="*/ 502 h 10000"/>
            <a:gd name="connsiteX10" fmla="*/ 7364 w 10207"/>
            <a:gd name="connsiteY10" fmla="*/ 469 h 10000"/>
            <a:gd name="connsiteX11" fmla="*/ 7558 w 10207"/>
            <a:gd name="connsiteY11" fmla="*/ 372 h 10000"/>
            <a:gd name="connsiteX12" fmla="*/ 7731 w 10207"/>
            <a:gd name="connsiteY12" fmla="*/ 642 h 10000"/>
            <a:gd name="connsiteX13" fmla="*/ 8022 w 10207"/>
            <a:gd name="connsiteY13" fmla="*/ 1019 h 10000"/>
            <a:gd name="connsiteX14" fmla="*/ 8179 w 10207"/>
            <a:gd name="connsiteY14" fmla="*/ 1235 h 10000"/>
            <a:gd name="connsiteX15" fmla="*/ 8216 w 10207"/>
            <a:gd name="connsiteY15" fmla="*/ 1564 h 10000"/>
            <a:gd name="connsiteX16" fmla="*/ 8272 w 10207"/>
            <a:gd name="connsiteY16" fmla="*/ 2654 h 10000"/>
            <a:gd name="connsiteX17" fmla="*/ 8494 w 10207"/>
            <a:gd name="connsiteY17" fmla="*/ 2789 h 10000"/>
            <a:gd name="connsiteX18" fmla="*/ 8877 w 10207"/>
            <a:gd name="connsiteY18" fmla="*/ 2994 h 10000"/>
            <a:gd name="connsiteX19" fmla="*/ 9612 w 10207"/>
            <a:gd name="connsiteY19" fmla="*/ 2686 h 10000"/>
            <a:gd name="connsiteX20" fmla="*/ 9959 w 10207"/>
            <a:gd name="connsiteY20" fmla="*/ 2972 h 10000"/>
            <a:gd name="connsiteX21" fmla="*/ 9765 w 10207"/>
            <a:gd name="connsiteY21" fmla="*/ 3020 h 10000"/>
            <a:gd name="connsiteX22" fmla="*/ 9592 w 10207"/>
            <a:gd name="connsiteY22" fmla="*/ 3064 h 10000"/>
            <a:gd name="connsiteX23" fmla="*/ 9894 w 10207"/>
            <a:gd name="connsiteY23" fmla="*/ 5965 h 10000"/>
            <a:gd name="connsiteX24" fmla="*/ 10196 w 10207"/>
            <a:gd name="connsiteY24" fmla="*/ 6860 h 10000"/>
            <a:gd name="connsiteX25" fmla="*/ 9850 w 10207"/>
            <a:gd name="connsiteY25" fmla="*/ 7972 h 10000"/>
            <a:gd name="connsiteX26" fmla="*/ 8865 w 10207"/>
            <a:gd name="connsiteY26" fmla="*/ 7843 h 10000"/>
            <a:gd name="connsiteX27" fmla="*/ 8587 w 10207"/>
            <a:gd name="connsiteY27" fmla="*/ 8188 h 10000"/>
            <a:gd name="connsiteX28" fmla="*/ 8514 w 10207"/>
            <a:gd name="connsiteY28" fmla="*/ 7508 h 10000"/>
            <a:gd name="connsiteX29" fmla="*/ 8393 w 10207"/>
            <a:gd name="connsiteY29" fmla="*/ 7406 h 10000"/>
            <a:gd name="connsiteX30" fmla="*/ 8349 w 10207"/>
            <a:gd name="connsiteY30" fmla="*/ 7379 h 10000"/>
            <a:gd name="connsiteX31" fmla="*/ 8135 w 10207"/>
            <a:gd name="connsiteY31" fmla="*/ 7255 h 10000"/>
            <a:gd name="connsiteX32" fmla="*/ 7804 w 10207"/>
            <a:gd name="connsiteY32" fmla="*/ 7584 h 10000"/>
            <a:gd name="connsiteX33" fmla="*/ 7380 w 10207"/>
            <a:gd name="connsiteY33" fmla="*/ 7665 h 10000"/>
            <a:gd name="connsiteX34" fmla="*/ 6856 w 10207"/>
            <a:gd name="connsiteY34" fmla="*/ 8231 h 10000"/>
            <a:gd name="connsiteX35" fmla="*/ 6521 w 10207"/>
            <a:gd name="connsiteY35" fmla="*/ 9142 h 10000"/>
            <a:gd name="connsiteX36" fmla="*/ 6452 w 10207"/>
            <a:gd name="connsiteY36" fmla="*/ 10000 h 10000"/>
            <a:gd name="connsiteX37" fmla="*/ 6117 w 10207"/>
            <a:gd name="connsiteY37" fmla="*/ 9498 h 10000"/>
            <a:gd name="connsiteX38" fmla="*/ 5322 w 10207"/>
            <a:gd name="connsiteY38" fmla="*/ 9752 h 10000"/>
            <a:gd name="connsiteX39" fmla="*/ 4983 w 10207"/>
            <a:gd name="connsiteY39" fmla="*/ 9331 h 10000"/>
            <a:gd name="connsiteX40" fmla="*/ 5350 w 10207"/>
            <a:gd name="connsiteY40" fmla="*/ 9024 h 10000"/>
            <a:gd name="connsiteX41" fmla="*/ 5084 w 10207"/>
            <a:gd name="connsiteY41" fmla="*/ 7503 h 10000"/>
            <a:gd name="connsiteX42" fmla="*/ 3438 w 10207"/>
            <a:gd name="connsiteY42" fmla="*/ 6392 h 10000"/>
            <a:gd name="connsiteX43" fmla="*/ 3377 w 10207"/>
            <a:gd name="connsiteY43" fmla="*/ 6354 h 10000"/>
            <a:gd name="connsiteX44" fmla="*/ 2667 w 10207"/>
            <a:gd name="connsiteY44" fmla="*/ 5620 h 10000"/>
            <a:gd name="connsiteX45" fmla="*/ 2606 w 10207"/>
            <a:gd name="connsiteY45" fmla="*/ 5545 h 10000"/>
            <a:gd name="connsiteX46" fmla="*/ 2154 w 10207"/>
            <a:gd name="connsiteY46" fmla="*/ 5318 h 10000"/>
            <a:gd name="connsiteX47" fmla="*/ 2102 w 10207"/>
            <a:gd name="connsiteY47" fmla="*/ 5167 h 10000"/>
            <a:gd name="connsiteX48" fmla="*/ 1944 w 10207"/>
            <a:gd name="connsiteY48" fmla="*/ 4283 h 10000"/>
            <a:gd name="connsiteX49" fmla="*/ 1024 w 10207"/>
            <a:gd name="connsiteY49" fmla="*/ 3786 h 10000"/>
            <a:gd name="connsiteX50" fmla="*/ 1113 w 10207"/>
            <a:gd name="connsiteY50" fmla="*/ 2945 h 10000"/>
            <a:gd name="connsiteX51" fmla="*/ 786 w 10207"/>
            <a:gd name="connsiteY51" fmla="*/ 2675 h 10000"/>
            <a:gd name="connsiteX52" fmla="*/ 3 w 10207"/>
            <a:gd name="connsiteY52" fmla="*/ 1543 h 10000"/>
            <a:gd name="connsiteX53" fmla="*/ 702 w 10207"/>
            <a:gd name="connsiteY53" fmla="*/ 1920 h 10000"/>
            <a:gd name="connsiteX54" fmla="*/ 1145 w 10207"/>
            <a:gd name="connsiteY54" fmla="*/ 1300 h 10000"/>
            <a:gd name="connsiteX55" fmla="*/ 1973 w 10207"/>
            <a:gd name="connsiteY55" fmla="*/ 1235 h 10000"/>
            <a:gd name="connsiteX56" fmla="*/ 2578 w 10207"/>
            <a:gd name="connsiteY56" fmla="*/ 550 h 10000"/>
            <a:gd name="connsiteX57" fmla="*/ 2897 w 10207"/>
            <a:gd name="connsiteY57" fmla="*/ 841 h 10000"/>
            <a:gd name="connsiteX58" fmla="*/ 3091 w 10207"/>
            <a:gd name="connsiteY58" fmla="*/ 37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</a:cxnLst>
          <a:rect l="l" t="t" r="r" b="b"/>
          <a:pathLst>
            <a:path w="10207" h="10000">
              <a:moveTo>
                <a:pt x="3091" y="372"/>
              </a:moveTo>
              <a:cubicBezTo>
                <a:pt x="3256" y="270"/>
                <a:pt x="3421" y="162"/>
                <a:pt x="3587" y="59"/>
              </a:cubicBezTo>
              <a:cubicBezTo>
                <a:pt x="3873" y="119"/>
                <a:pt x="4164" y="173"/>
                <a:pt x="4455" y="210"/>
              </a:cubicBezTo>
              <a:cubicBezTo>
                <a:pt x="4644" y="146"/>
                <a:pt x="4830" y="70"/>
                <a:pt x="5020" y="0"/>
              </a:cubicBezTo>
              <a:cubicBezTo>
                <a:pt x="4971" y="237"/>
                <a:pt x="4923" y="485"/>
                <a:pt x="4874" y="728"/>
              </a:cubicBezTo>
              <a:lnTo>
                <a:pt x="5714" y="777"/>
              </a:lnTo>
              <a:cubicBezTo>
                <a:pt x="5710" y="1025"/>
                <a:pt x="5702" y="1278"/>
                <a:pt x="5697" y="1532"/>
              </a:cubicBezTo>
              <a:cubicBezTo>
                <a:pt x="5980" y="1893"/>
                <a:pt x="6262" y="2465"/>
                <a:pt x="6718" y="2314"/>
              </a:cubicBezTo>
              <a:cubicBezTo>
                <a:pt x="7049" y="2093"/>
                <a:pt x="6666" y="1580"/>
                <a:pt x="6799" y="1241"/>
              </a:cubicBezTo>
              <a:cubicBezTo>
                <a:pt x="6932" y="955"/>
                <a:pt x="7126" y="728"/>
                <a:pt x="7312" y="502"/>
              </a:cubicBezTo>
              <a:cubicBezTo>
                <a:pt x="7329" y="491"/>
                <a:pt x="7347" y="480"/>
                <a:pt x="7364" y="469"/>
              </a:cubicBezTo>
              <a:cubicBezTo>
                <a:pt x="7413" y="448"/>
                <a:pt x="7509" y="394"/>
                <a:pt x="7558" y="372"/>
              </a:cubicBezTo>
              <a:cubicBezTo>
                <a:pt x="7602" y="437"/>
                <a:pt x="7687" y="572"/>
                <a:pt x="7731" y="642"/>
              </a:cubicBezTo>
              <a:cubicBezTo>
                <a:pt x="7824" y="771"/>
                <a:pt x="7921" y="901"/>
                <a:pt x="8022" y="1019"/>
              </a:cubicBezTo>
              <a:cubicBezTo>
                <a:pt x="8062" y="1073"/>
                <a:pt x="8139" y="1181"/>
                <a:pt x="8179" y="1235"/>
              </a:cubicBezTo>
              <a:cubicBezTo>
                <a:pt x="8187" y="1316"/>
                <a:pt x="8208" y="1478"/>
                <a:pt x="8216" y="1564"/>
              </a:cubicBezTo>
              <a:cubicBezTo>
                <a:pt x="8228" y="1926"/>
                <a:pt x="8232" y="2292"/>
                <a:pt x="8272" y="2654"/>
              </a:cubicBezTo>
              <a:cubicBezTo>
                <a:pt x="8325" y="2686"/>
                <a:pt x="8438" y="2751"/>
                <a:pt x="8494" y="2789"/>
              </a:cubicBezTo>
              <a:cubicBezTo>
                <a:pt x="8591" y="2837"/>
                <a:pt x="8781" y="2940"/>
                <a:pt x="8877" y="2994"/>
              </a:cubicBezTo>
              <a:cubicBezTo>
                <a:pt x="9120" y="2886"/>
                <a:pt x="9362" y="2778"/>
                <a:pt x="9612" y="2686"/>
              </a:cubicBezTo>
              <a:cubicBezTo>
                <a:pt x="9729" y="2778"/>
                <a:pt x="9842" y="2875"/>
                <a:pt x="9959" y="2972"/>
              </a:cubicBezTo>
              <a:lnTo>
                <a:pt x="9765" y="3020"/>
              </a:lnTo>
              <a:lnTo>
                <a:pt x="9592" y="3064"/>
              </a:lnTo>
              <a:cubicBezTo>
                <a:pt x="9612" y="4040"/>
                <a:pt x="9483" y="5102"/>
                <a:pt x="9894" y="5965"/>
              </a:cubicBezTo>
              <a:cubicBezTo>
                <a:pt x="9802" y="6160"/>
                <a:pt x="10289" y="6671"/>
                <a:pt x="10196" y="6860"/>
              </a:cubicBezTo>
              <a:cubicBezTo>
                <a:pt x="10281" y="7335"/>
                <a:pt x="9781" y="7492"/>
                <a:pt x="9850" y="7972"/>
              </a:cubicBezTo>
              <a:cubicBezTo>
                <a:pt x="9519" y="7988"/>
                <a:pt x="9184" y="7956"/>
                <a:pt x="8865" y="7843"/>
              </a:cubicBezTo>
              <a:cubicBezTo>
                <a:pt x="8769" y="7956"/>
                <a:pt x="8680" y="8069"/>
                <a:pt x="8587" y="8188"/>
              </a:cubicBezTo>
              <a:cubicBezTo>
                <a:pt x="8563" y="7956"/>
                <a:pt x="8538" y="7729"/>
                <a:pt x="8514" y="7508"/>
              </a:cubicBezTo>
              <a:lnTo>
                <a:pt x="8393" y="7406"/>
              </a:lnTo>
              <a:cubicBezTo>
                <a:pt x="8378" y="7397"/>
                <a:pt x="8364" y="7388"/>
                <a:pt x="8349" y="7379"/>
              </a:cubicBezTo>
              <a:cubicBezTo>
                <a:pt x="8296" y="7352"/>
                <a:pt x="8191" y="7287"/>
                <a:pt x="8135" y="7255"/>
              </a:cubicBezTo>
              <a:cubicBezTo>
                <a:pt x="8022" y="7362"/>
                <a:pt x="7913" y="7470"/>
                <a:pt x="7804" y="7584"/>
              </a:cubicBezTo>
              <a:lnTo>
                <a:pt x="7380" y="7665"/>
              </a:lnTo>
              <a:cubicBezTo>
                <a:pt x="7207" y="7859"/>
                <a:pt x="7033" y="8047"/>
                <a:pt x="6856" y="8231"/>
              </a:cubicBezTo>
              <a:cubicBezTo>
                <a:pt x="6739" y="8528"/>
                <a:pt x="6626" y="8835"/>
                <a:pt x="6521" y="9142"/>
              </a:cubicBezTo>
              <a:cubicBezTo>
                <a:pt x="6549" y="9434"/>
                <a:pt x="6541" y="9725"/>
                <a:pt x="6452" y="10000"/>
              </a:cubicBezTo>
              <a:cubicBezTo>
                <a:pt x="6339" y="9833"/>
                <a:pt x="6226" y="9666"/>
                <a:pt x="6117" y="9498"/>
              </a:cubicBezTo>
              <a:lnTo>
                <a:pt x="5322" y="9752"/>
              </a:lnTo>
              <a:lnTo>
                <a:pt x="4983" y="9331"/>
              </a:lnTo>
              <a:cubicBezTo>
                <a:pt x="5108" y="9229"/>
                <a:pt x="5229" y="9126"/>
                <a:pt x="5350" y="9024"/>
              </a:cubicBezTo>
              <a:cubicBezTo>
                <a:pt x="5621" y="8517"/>
                <a:pt x="5197" y="7988"/>
                <a:pt x="5084" y="7503"/>
              </a:cubicBezTo>
              <a:cubicBezTo>
                <a:pt x="4386" y="7557"/>
                <a:pt x="4059" y="6613"/>
                <a:pt x="3438" y="6392"/>
              </a:cubicBezTo>
              <a:cubicBezTo>
                <a:pt x="3421" y="6381"/>
                <a:pt x="3393" y="6359"/>
                <a:pt x="3377" y="6354"/>
              </a:cubicBezTo>
              <a:cubicBezTo>
                <a:pt x="3143" y="6100"/>
                <a:pt x="2909" y="5852"/>
                <a:pt x="2667" y="5620"/>
              </a:cubicBezTo>
              <a:cubicBezTo>
                <a:pt x="2651" y="5599"/>
                <a:pt x="2618" y="5566"/>
                <a:pt x="2606" y="5545"/>
              </a:cubicBezTo>
              <a:cubicBezTo>
                <a:pt x="2489" y="5329"/>
                <a:pt x="2344" y="5259"/>
                <a:pt x="2154" y="5318"/>
              </a:cubicBezTo>
              <a:cubicBezTo>
                <a:pt x="2142" y="5280"/>
                <a:pt x="2114" y="5210"/>
                <a:pt x="2102" y="5167"/>
              </a:cubicBezTo>
              <a:cubicBezTo>
                <a:pt x="2045" y="4871"/>
                <a:pt x="2013" y="4569"/>
                <a:pt x="1944" y="4283"/>
              </a:cubicBezTo>
              <a:cubicBezTo>
                <a:pt x="1771" y="3830"/>
                <a:pt x="1339" y="3889"/>
                <a:pt x="1024" y="3786"/>
              </a:cubicBezTo>
              <a:cubicBezTo>
                <a:pt x="1081" y="3511"/>
                <a:pt x="1162" y="3231"/>
                <a:pt x="1113" y="2945"/>
              </a:cubicBezTo>
              <a:cubicBezTo>
                <a:pt x="1004" y="2848"/>
                <a:pt x="895" y="2762"/>
                <a:pt x="786" y="2675"/>
              </a:cubicBezTo>
              <a:cubicBezTo>
                <a:pt x="463" y="2373"/>
                <a:pt x="-41" y="2190"/>
                <a:pt x="3" y="1543"/>
              </a:cubicBezTo>
              <a:lnTo>
                <a:pt x="702" y="1920"/>
              </a:lnTo>
              <a:cubicBezTo>
                <a:pt x="843" y="1704"/>
                <a:pt x="980" y="1483"/>
                <a:pt x="1145" y="1300"/>
              </a:cubicBezTo>
              <a:cubicBezTo>
                <a:pt x="1416" y="1224"/>
                <a:pt x="1698" y="1294"/>
                <a:pt x="1973" y="1235"/>
              </a:cubicBezTo>
              <a:cubicBezTo>
                <a:pt x="2219" y="1090"/>
                <a:pt x="2384" y="787"/>
                <a:pt x="2578" y="550"/>
              </a:cubicBezTo>
              <a:cubicBezTo>
                <a:pt x="2655" y="626"/>
                <a:pt x="2820" y="771"/>
                <a:pt x="2897" y="841"/>
              </a:cubicBezTo>
              <a:cubicBezTo>
                <a:pt x="2962" y="685"/>
                <a:pt x="3026" y="528"/>
                <a:pt x="3091" y="372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87099</xdr:colOff>
      <xdr:row>37</xdr:row>
      <xdr:rowOff>42578</xdr:rowOff>
    </xdr:from>
    <xdr:to>
      <xdr:col>42</xdr:col>
      <xdr:colOff>63736</xdr:colOff>
      <xdr:row>41</xdr:row>
      <xdr:rowOff>19176</xdr:rowOff>
    </xdr:to>
    <xdr:sp macro="" textlink="">
      <xdr:nvSpPr>
        <xdr:cNvPr id="675" name="włoszczowski"/>
        <xdr:cNvSpPr>
          <a:spLocks/>
        </xdr:cNvSpPr>
      </xdr:nvSpPr>
      <xdr:spPr bwMode="auto">
        <a:xfrm>
          <a:off x="4544799" y="4271678"/>
          <a:ext cx="319537" cy="433798"/>
        </a:xfrm>
        <a:custGeom>
          <a:avLst/>
          <a:gdLst>
            <a:gd name="T0" fmla="*/ 332 w 1157"/>
            <a:gd name="T1" fmla="*/ 0 h 1507"/>
            <a:gd name="T2" fmla="*/ 671 w 1157"/>
            <a:gd name="T3" fmla="*/ 257 h 1507"/>
            <a:gd name="T4" fmla="*/ 752 w 1157"/>
            <a:gd name="T5" fmla="*/ 154 h 1507"/>
            <a:gd name="T6" fmla="*/ 908 w 1157"/>
            <a:gd name="T7" fmla="*/ 323 h 1507"/>
            <a:gd name="T8" fmla="*/ 1075 w 1157"/>
            <a:gd name="T9" fmla="*/ 383 h 1507"/>
            <a:gd name="T10" fmla="*/ 1156 w 1157"/>
            <a:gd name="T11" fmla="*/ 433 h 1507"/>
            <a:gd name="T12" fmla="*/ 1103 w 1157"/>
            <a:gd name="T13" fmla="*/ 559 h 1507"/>
            <a:gd name="T14" fmla="*/ 1157 w 1157"/>
            <a:gd name="T15" fmla="*/ 727 h 1507"/>
            <a:gd name="T16" fmla="*/ 1015 w 1157"/>
            <a:gd name="T17" fmla="*/ 714 h 1507"/>
            <a:gd name="T18" fmla="*/ 969 w 1157"/>
            <a:gd name="T19" fmla="*/ 712 h 1507"/>
            <a:gd name="T20" fmla="*/ 827 w 1157"/>
            <a:gd name="T21" fmla="*/ 984 h 1507"/>
            <a:gd name="T22" fmla="*/ 839 w 1157"/>
            <a:gd name="T23" fmla="*/ 1196 h 1507"/>
            <a:gd name="T24" fmla="*/ 730 w 1157"/>
            <a:gd name="T25" fmla="*/ 1248 h 1507"/>
            <a:gd name="T26" fmla="*/ 693 w 1157"/>
            <a:gd name="T27" fmla="*/ 1463 h 1507"/>
            <a:gd name="T28" fmla="*/ 585 w 1157"/>
            <a:gd name="T29" fmla="*/ 1498 h 1507"/>
            <a:gd name="T30" fmla="*/ 558 w 1157"/>
            <a:gd name="T31" fmla="*/ 1505 h 1507"/>
            <a:gd name="T32" fmla="*/ 486 w 1157"/>
            <a:gd name="T33" fmla="*/ 1507 h 1507"/>
            <a:gd name="T34" fmla="*/ 297 w 1157"/>
            <a:gd name="T35" fmla="*/ 1380 h 1507"/>
            <a:gd name="T36" fmla="*/ 376 w 1157"/>
            <a:gd name="T37" fmla="*/ 1268 h 1507"/>
            <a:gd name="T38" fmla="*/ 194 w 1157"/>
            <a:gd name="T39" fmla="*/ 1100 h 1507"/>
            <a:gd name="T40" fmla="*/ 2 w 1157"/>
            <a:gd name="T41" fmla="*/ 1061 h 1507"/>
            <a:gd name="T42" fmla="*/ 191 w 1157"/>
            <a:gd name="T43" fmla="*/ 912 h 1507"/>
            <a:gd name="T44" fmla="*/ 142 w 1157"/>
            <a:gd name="T45" fmla="*/ 817 h 1507"/>
            <a:gd name="T46" fmla="*/ 222 w 1157"/>
            <a:gd name="T47" fmla="*/ 819 h 1507"/>
            <a:gd name="T48" fmla="*/ 323 w 1157"/>
            <a:gd name="T49" fmla="*/ 671 h 1507"/>
            <a:gd name="T50" fmla="*/ 92 w 1157"/>
            <a:gd name="T51" fmla="*/ 589 h 1507"/>
            <a:gd name="T52" fmla="*/ 263 w 1157"/>
            <a:gd name="T53" fmla="*/ 337 h 1507"/>
            <a:gd name="T54" fmla="*/ 332 w 1157"/>
            <a:gd name="T55" fmla="*/ 0 h 1507"/>
            <a:gd name="connsiteX0" fmla="*/ 2853 w 9984"/>
            <a:gd name="connsiteY0" fmla="*/ 0 h 10000"/>
            <a:gd name="connsiteX1" fmla="*/ 5783 w 9984"/>
            <a:gd name="connsiteY1" fmla="*/ 1705 h 10000"/>
            <a:gd name="connsiteX2" fmla="*/ 6484 w 9984"/>
            <a:gd name="connsiteY2" fmla="*/ 1022 h 10000"/>
            <a:gd name="connsiteX3" fmla="*/ 7832 w 9984"/>
            <a:gd name="connsiteY3" fmla="*/ 2143 h 10000"/>
            <a:gd name="connsiteX4" fmla="*/ 9275 w 9984"/>
            <a:gd name="connsiteY4" fmla="*/ 2541 h 10000"/>
            <a:gd name="connsiteX5" fmla="*/ 9975 w 9984"/>
            <a:gd name="connsiteY5" fmla="*/ 2873 h 10000"/>
            <a:gd name="connsiteX6" fmla="*/ 9517 w 9984"/>
            <a:gd name="connsiteY6" fmla="*/ 3709 h 10000"/>
            <a:gd name="connsiteX7" fmla="*/ 9984 w 9984"/>
            <a:gd name="connsiteY7" fmla="*/ 4824 h 10000"/>
            <a:gd name="connsiteX8" fmla="*/ 8757 w 9984"/>
            <a:gd name="connsiteY8" fmla="*/ 4738 h 10000"/>
            <a:gd name="connsiteX9" fmla="*/ 8359 w 9984"/>
            <a:gd name="connsiteY9" fmla="*/ 4725 h 10000"/>
            <a:gd name="connsiteX10" fmla="*/ 7132 w 9984"/>
            <a:gd name="connsiteY10" fmla="*/ 6530 h 10000"/>
            <a:gd name="connsiteX11" fmla="*/ 7236 w 9984"/>
            <a:gd name="connsiteY11" fmla="*/ 7936 h 10000"/>
            <a:gd name="connsiteX12" fmla="*/ 6293 w 9984"/>
            <a:gd name="connsiteY12" fmla="*/ 8281 h 10000"/>
            <a:gd name="connsiteX13" fmla="*/ 5974 w 9984"/>
            <a:gd name="connsiteY13" fmla="*/ 9708 h 10000"/>
            <a:gd name="connsiteX14" fmla="*/ 5040 w 9984"/>
            <a:gd name="connsiteY14" fmla="*/ 9940 h 10000"/>
            <a:gd name="connsiteX15" fmla="*/ 4807 w 9984"/>
            <a:gd name="connsiteY15" fmla="*/ 9987 h 10000"/>
            <a:gd name="connsiteX16" fmla="*/ 4185 w 9984"/>
            <a:gd name="connsiteY16" fmla="*/ 10000 h 10000"/>
            <a:gd name="connsiteX17" fmla="*/ 2551 w 9984"/>
            <a:gd name="connsiteY17" fmla="*/ 9157 h 10000"/>
            <a:gd name="connsiteX18" fmla="*/ 3234 w 9984"/>
            <a:gd name="connsiteY18" fmla="*/ 8414 h 10000"/>
            <a:gd name="connsiteX19" fmla="*/ 1661 w 9984"/>
            <a:gd name="connsiteY19" fmla="*/ 7299 h 10000"/>
            <a:gd name="connsiteX20" fmla="*/ 1 w 9984"/>
            <a:gd name="connsiteY20" fmla="*/ 7040 h 10000"/>
            <a:gd name="connsiteX21" fmla="*/ 1635 w 9984"/>
            <a:gd name="connsiteY21" fmla="*/ 6052 h 10000"/>
            <a:gd name="connsiteX22" fmla="*/ 1211 w 9984"/>
            <a:gd name="connsiteY22" fmla="*/ 5421 h 10000"/>
            <a:gd name="connsiteX23" fmla="*/ 1903 w 9984"/>
            <a:gd name="connsiteY23" fmla="*/ 5435 h 10000"/>
            <a:gd name="connsiteX24" fmla="*/ 1097 w 9984"/>
            <a:gd name="connsiteY24" fmla="*/ 4608 h 10000"/>
            <a:gd name="connsiteX25" fmla="*/ 779 w 9984"/>
            <a:gd name="connsiteY25" fmla="*/ 3908 h 10000"/>
            <a:gd name="connsiteX26" fmla="*/ 2257 w 9984"/>
            <a:gd name="connsiteY26" fmla="*/ 2236 h 10000"/>
            <a:gd name="connsiteX27" fmla="*/ 2853 w 9984"/>
            <a:gd name="connsiteY27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9984" h="10000">
              <a:moveTo>
                <a:pt x="2853" y="0"/>
              </a:moveTo>
              <a:cubicBezTo>
                <a:pt x="4262" y="113"/>
                <a:pt x="4643" y="1274"/>
                <a:pt x="5783" y="1705"/>
              </a:cubicBezTo>
              <a:cubicBezTo>
                <a:pt x="6025" y="1486"/>
                <a:pt x="6259" y="1254"/>
                <a:pt x="6484" y="1022"/>
              </a:cubicBezTo>
              <a:cubicBezTo>
                <a:pt x="7132" y="1234"/>
                <a:pt x="7391" y="1758"/>
                <a:pt x="7832" y="2143"/>
              </a:cubicBezTo>
              <a:cubicBezTo>
                <a:pt x="8255" y="2376"/>
                <a:pt x="8791" y="2409"/>
                <a:pt x="9275" y="2541"/>
              </a:cubicBezTo>
              <a:cubicBezTo>
                <a:pt x="9509" y="2648"/>
                <a:pt x="9742" y="2754"/>
                <a:pt x="9975" y="2873"/>
              </a:cubicBezTo>
              <a:cubicBezTo>
                <a:pt x="9820" y="3145"/>
                <a:pt x="9664" y="3424"/>
                <a:pt x="9517" y="3709"/>
              </a:cubicBezTo>
              <a:cubicBezTo>
                <a:pt x="9707" y="4068"/>
                <a:pt x="9880" y="4439"/>
                <a:pt x="9984" y="4824"/>
              </a:cubicBezTo>
              <a:cubicBezTo>
                <a:pt x="9578" y="4791"/>
                <a:pt x="9163" y="4764"/>
                <a:pt x="8757" y="4738"/>
              </a:cubicBezTo>
              <a:cubicBezTo>
                <a:pt x="8653" y="4738"/>
                <a:pt x="8463" y="4725"/>
                <a:pt x="8359" y="4725"/>
              </a:cubicBezTo>
              <a:cubicBezTo>
                <a:pt x="7849" y="5275"/>
                <a:pt x="7676" y="5985"/>
                <a:pt x="7132" y="6530"/>
              </a:cubicBezTo>
              <a:cubicBezTo>
                <a:pt x="6397" y="6948"/>
                <a:pt x="6821" y="7485"/>
                <a:pt x="7236" y="7936"/>
              </a:cubicBezTo>
              <a:lnTo>
                <a:pt x="6293" y="8281"/>
              </a:lnTo>
              <a:cubicBezTo>
                <a:pt x="6181" y="8752"/>
                <a:pt x="6077" y="9230"/>
                <a:pt x="5974" y="9708"/>
              </a:cubicBezTo>
              <a:lnTo>
                <a:pt x="5040" y="9940"/>
              </a:lnTo>
              <a:cubicBezTo>
                <a:pt x="4980" y="9954"/>
                <a:pt x="4867" y="9973"/>
                <a:pt x="4807" y="9987"/>
              </a:cubicBezTo>
              <a:cubicBezTo>
                <a:pt x="4651" y="9993"/>
                <a:pt x="4340" y="9993"/>
                <a:pt x="4185" y="10000"/>
              </a:cubicBezTo>
              <a:cubicBezTo>
                <a:pt x="4089" y="9330"/>
                <a:pt x="3199" y="9317"/>
                <a:pt x="2551" y="9157"/>
              </a:cubicBezTo>
              <a:cubicBezTo>
                <a:pt x="2776" y="8905"/>
                <a:pt x="3000" y="8660"/>
                <a:pt x="3234" y="8414"/>
              </a:cubicBezTo>
              <a:cubicBezTo>
                <a:pt x="2707" y="8049"/>
                <a:pt x="2179" y="7678"/>
                <a:pt x="1661" y="7299"/>
              </a:cubicBezTo>
              <a:cubicBezTo>
                <a:pt x="1116" y="7399"/>
                <a:pt x="-16" y="7770"/>
                <a:pt x="1" y="7040"/>
              </a:cubicBezTo>
              <a:cubicBezTo>
                <a:pt x="494" y="6669"/>
                <a:pt x="1073" y="6370"/>
                <a:pt x="1635" y="6052"/>
              </a:cubicBezTo>
              <a:cubicBezTo>
                <a:pt x="1488" y="5839"/>
                <a:pt x="1350" y="5634"/>
                <a:pt x="1211" y="5421"/>
              </a:cubicBezTo>
              <a:cubicBezTo>
                <a:pt x="1436" y="5428"/>
                <a:pt x="1669" y="5428"/>
                <a:pt x="1903" y="5435"/>
              </a:cubicBezTo>
              <a:cubicBezTo>
                <a:pt x="2188" y="5103"/>
                <a:pt x="803" y="4933"/>
                <a:pt x="1097" y="4608"/>
              </a:cubicBezTo>
              <a:cubicBezTo>
                <a:pt x="423" y="4428"/>
                <a:pt x="1436" y="4094"/>
                <a:pt x="779" y="3908"/>
              </a:cubicBezTo>
              <a:cubicBezTo>
                <a:pt x="1280" y="3371"/>
                <a:pt x="2395" y="3006"/>
                <a:pt x="2257" y="2236"/>
              </a:cubicBezTo>
              <a:cubicBezTo>
                <a:pt x="2145" y="1453"/>
                <a:pt x="2508" y="717"/>
                <a:pt x="2853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13771</xdr:colOff>
      <xdr:row>38</xdr:row>
      <xdr:rowOff>34825</xdr:rowOff>
    </xdr:from>
    <xdr:to>
      <xdr:col>45</xdr:col>
      <xdr:colOff>40890</xdr:colOff>
      <xdr:row>39</xdr:row>
      <xdr:rowOff>72734</xdr:rowOff>
    </xdr:to>
    <xdr:sp macro="" textlink="">
      <xdr:nvSpPr>
        <xdr:cNvPr id="682" name="Kielce"/>
        <xdr:cNvSpPr>
          <a:spLocks/>
        </xdr:cNvSpPr>
      </xdr:nvSpPr>
      <xdr:spPr bwMode="auto">
        <a:xfrm>
          <a:off x="5042971" y="4378225"/>
          <a:ext cx="141419" cy="152209"/>
        </a:xfrm>
        <a:custGeom>
          <a:avLst/>
          <a:gdLst>
            <a:gd name="T0" fmla="*/ 103 w 507"/>
            <a:gd name="T1" fmla="*/ 17 h 508"/>
            <a:gd name="T2" fmla="*/ 435 w 507"/>
            <a:gd name="T3" fmla="*/ 22 h 508"/>
            <a:gd name="T4" fmla="*/ 460 w 507"/>
            <a:gd name="T5" fmla="*/ 174 h 508"/>
            <a:gd name="T6" fmla="*/ 507 w 507"/>
            <a:gd name="T7" fmla="*/ 269 h 508"/>
            <a:gd name="T8" fmla="*/ 298 w 507"/>
            <a:gd name="T9" fmla="*/ 508 h 508"/>
            <a:gd name="T10" fmla="*/ 136 w 507"/>
            <a:gd name="T11" fmla="*/ 415 h 508"/>
            <a:gd name="T12" fmla="*/ 0 w 507"/>
            <a:gd name="T13" fmla="*/ 291 h 508"/>
            <a:gd name="T14" fmla="*/ 103 w 507"/>
            <a:gd name="T15" fmla="*/ 17 h 5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507" h="508">
              <a:moveTo>
                <a:pt x="103" y="17"/>
              </a:moveTo>
              <a:cubicBezTo>
                <a:pt x="213" y="0"/>
                <a:pt x="325" y="10"/>
                <a:pt x="435" y="22"/>
              </a:cubicBezTo>
              <a:cubicBezTo>
                <a:pt x="445" y="72"/>
                <a:pt x="453" y="123"/>
                <a:pt x="460" y="174"/>
              </a:cubicBezTo>
              <a:cubicBezTo>
                <a:pt x="485" y="200"/>
                <a:pt x="502" y="232"/>
                <a:pt x="507" y="269"/>
              </a:cubicBezTo>
              <a:cubicBezTo>
                <a:pt x="406" y="317"/>
                <a:pt x="359" y="421"/>
                <a:pt x="298" y="508"/>
              </a:cubicBezTo>
              <a:cubicBezTo>
                <a:pt x="247" y="471"/>
                <a:pt x="192" y="440"/>
                <a:pt x="136" y="415"/>
              </a:cubicBezTo>
              <a:cubicBezTo>
                <a:pt x="91" y="373"/>
                <a:pt x="46" y="331"/>
                <a:pt x="0" y="291"/>
              </a:cubicBezTo>
              <a:cubicBezTo>
                <a:pt x="41" y="202"/>
                <a:pt x="76" y="112"/>
                <a:pt x="103" y="17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49</xdr:col>
      <xdr:colOff>508</xdr:colOff>
      <xdr:row>38</xdr:row>
      <xdr:rowOff>65267</xdr:rowOff>
    </xdr:from>
    <xdr:to>
      <xdr:col>51</xdr:col>
      <xdr:colOff>91963</xdr:colOff>
      <xdr:row>41</xdr:row>
      <xdr:rowOff>110502</xdr:rowOff>
    </xdr:to>
    <xdr:sp macro="" textlink="">
      <xdr:nvSpPr>
        <xdr:cNvPr id="685" name="sandomierski"/>
        <xdr:cNvSpPr>
          <a:spLocks/>
        </xdr:cNvSpPr>
      </xdr:nvSpPr>
      <xdr:spPr bwMode="auto">
        <a:xfrm>
          <a:off x="5601208" y="4408667"/>
          <a:ext cx="320055" cy="388135"/>
        </a:xfrm>
        <a:custGeom>
          <a:avLst/>
          <a:gdLst>
            <a:gd name="T0" fmla="*/ 940 w 1142"/>
            <a:gd name="T1" fmla="*/ 10 h 1341"/>
            <a:gd name="T2" fmla="*/ 1068 w 1142"/>
            <a:gd name="T3" fmla="*/ 0 h 1341"/>
            <a:gd name="T4" fmla="*/ 1142 w 1142"/>
            <a:gd name="T5" fmla="*/ 214 h 1341"/>
            <a:gd name="T6" fmla="*/ 1136 w 1142"/>
            <a:gd name="T7" fmla="*/ 269 h 1341"/>
            <a:gd name="T8" fmla="*/ 977 w 1142"/>
            <a:gd name="T9" fmla="*/ 794 h 1341"/>
            <a:gd name="T10" fmla="*/ 897 w 1142"/>
            <a:gd name="T11" fmla="*/ 800 h 1341"/>
            <a:gd name="T12" fmla="*/ 695 w 1142"/>
            <a:gd name="T13" fmla="*/ 1056 h 1341"/>
            <a:gd name="T14" fmla="*/ 581 w 1142"/>
            <a:gd name="T15" fmla="*/ 1294 h 1341"/>
            <a:gd name="T16" fmla="*/ 429 w 1142"/>
            <a:gd name="T17" fmla="*/ 1341 h 1341"/>
            <a:gd name="T18" fmla="*/ 306 w 1142"/>
            <a:gd name="T19" fmla="*/ 1232 h 1341"/>
            <a:gd name="T20" fmla="*/ 295 w 1142"/>
            <a:gd name="T21" fmla="*/ 1194 h 1341"/>
            <a:gd name="T22" fmla="*/ 147 w 1142"/>
            <a:gd name="T23" fmla="*/ 1063 h 1341"/>
            <a:gd name="T24" fmla="*/ 121 w 1142"/>
            <a:gd name="T25" fmla="*/ 1038 h 1341"/>
            <a:gd name="T26" fmla="*/ 149 w 1142"/>
            <a:gd name="T27" fmla="*/ 969 h 1341"/>
            <a:gd name="T28" fmla="*/ 0 w 1142"/>
            <a:gd name="T29" fmla="*/ 725 h 1341"/>
            <a:gd name="T30" fmla="*/ 103 w 1142"/>
            <a:gd name="T31" fmla="*/ 674 h 1341"/>
            <a:gd name="T32" fmla="*/ 122 w 1142"/>
            <a:gd name="T33" fmla="*/ 670 h 1341"/>
            <a:gd name="T34" fmla="*/ 191 w 1142"/>
            <a:gd name="T35" fmla="*/ 682 h 1341"/>
            <a:gd name="T36" fmla="*/ 274 w 1142"/>
            <a:gd name="T37" fmla="*/ 649 h 1341"/>
            <a:gd name="T38" fmla="*/ 375 w 1142"/>
            <a:gd name="T39" fmla="*/ 769 h 1341"/>
            <a:gd name="T40" fmla="*/ 447 w 1142"/>
            <a:gd name="T41" fmla="*/ 575 h 1341"/>
            <a:gd name="T42" fmla="*/ 542 w 1142"/>
            <a:gd name="T43" fmla="*/ 545 h 1341"/>
            <a:gd name="T44" fmla="*/ 468 w 1142"/>
            <a:gd name="T45" fmla="*/ 443 h 1341"/>
            <a:gd name="T46" fmla="*/ 637 w 1142"/>
            <a:gd name="T47" fmla="*/ 317 h 1341"/>
            <a:gd name="T48" fmla="*/ 769 w 1142"/>
            <a:gd name="T49" fmla="*/ 406 h 1341"/>
            <a:gd name="T50" fmla="*/ 871 w 1142"/>
            <a:gd name="T51" fmla="*/ 286 h 1341"/>
            <a:gd name="T52" fmla="*/ 824 w 1142"/>
            <a:gd name="T53" fmla="*/ 148 h 1341"/>
            <a:gd name="T54" fmla="*/ 919 w 1142"/>
            <a:gd name="T55" fmla="*/ 89 h 1341"/>
            <a:gd name="T56" fmla="*/ 940 w 1142"/>
            <a:gd name="T57" fmla="*/ 10 h 13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142" h="1341">
              <a:moveTo>
                <a:pt x="940" y="10"/>
              </a:moveTo>
              <a:cubicBezTo>
                <a:pt x="972" y="7"/>
                <a:pt x="1037" y="2"/>
                <a:pt x="1068" y="0"/>
              </a:cubicBezTo>
              <a:cubicBezTo>
                <a:pt x="1098" y="69"/>
                <a:pt x="1121" y="141"/>
                <a:pt x="1142" y="214"/>
              </a:cubicBezTo>
              <a:lnTo>
                <a:pt x="1136" y="269"/>
              </a:lnTo>
              <a:cubicBezTo>
                <a:pt x="1110" y="452"/>
                <a:pt x="1076" y="635"/>
                <a:pt x="977" y="794"/>
              </a:cubicBezTo>
              <a:cubicBezTo>
                <a:pt x="957" y="795"/>
                <a:pt x="917" y="798"/>
                <a:pt x="897" y="800"/>
              </a:cubicBezTo>
              <a:cubicBezTo>
                <a:pt x="824" y="880"/>
                <a:pt x="735" y="952"/>
                <a:pt x="695" y="1056"/>
              </a:cubicBezTo>
              <a:cubicBezTo>
                <a:pt x="660" y="1137"/>
                <a:pt x="625" y="1217"/>
                <a:pt x="581" y="1294"/>
              </a:cubicBezTo>
              <a:cubicBezTo>
                <a:pt x="529" y="1303"/>
                <a:pt x="473" y="1306"/>
                <a:pt x="429" y="1341"/>
              </a:cubicBezTo>
              <a:cubicBezTo>
                <a:pt x="388" y="1304"/>
                <a:pt x="347" y="1268"/>
                <a:pt x="306" y="1232"/>
              </a:cubicBezTo>
              <a:lnTo>
                <a:pt x="295" y="1194"/>
              </a:lnTo>
              <a:cubicBezTo>
                <a:pt x="288" y="1115"/>
                <a:pt x="218" y="1074"/>
                <a:pt x="147" y="1063"/>
              </a:cubicBezTo>
              <a:lnTo>
                <a:pt x="121" y="1038"/>
              </a:lnTo>
              <a:cubicBezTo>
                <a:pt x="129" y="1021"/>
                <a:pt x="142" y="986"/>
                <a:pt x="149" y="969"/>
              </a:cubicBezTo>
              <a:cubicBezTo>
                <a:pt x="125" y="873"/>
                <a:pt x="66" y="795"/>
                <a:pt x="0" y="725"/>
              </a:cubicBezTo>
              <a:lnTo>
                <a:pt x="103" y="674"/>
              </a:lnTo>
              <a:cubicBezTo>
                <a:pt x="108" y="673"/>
                <a:pt x="117" y="671"/>
                <a:pt x="122" y="670"/>
              </a:cubicBezTo>
              <a:cubicBezTo>
                <a:pt x="139" y="673"/>
                <a:pt x="174" y="679"/>
                <a:pt x="191" y="682"/>
              </a:cubicBezTo>
              <a:cubicBezTo>
                <a:pt x="212" y="674"/>
                <a:pt x="254" y="658"/>
                <a:pt x="274" y="649"/>
              </a:cubicBezTo>
              <a:cubicBezTo>
                <a:pt x="308" y="689"/>
                <a:pt x="341" y="729"/>
                <a:pt x="375" y="769"/>
              </a:cubicBezTo>
              <a:cubicBezTo>
                <a:pt x="401" y="704"/>
                <a:pt x="425" y="640"/>
                <a:pt x="447" y="575"/>
              </a:cubicBezTo>
              <a:cubicBezTo>
                <a:pt x="471" y="568"/>
                <a:pt x="519" y="553"/>
                <a:pt x="542" y="545"/>
              </a:cubicBezTo>
              <a:cubicBezTo>
                <a:pt x="518" y="511"/>
                <a:pt x="493" y="477"/>
                <a:pt x="468" y="443"/>
              </a:cubicBezTo>
              <a:cubicBezTo>
                <a:pt x="525" y="402"/>
                <a:pt x="579" y="356"/>
                <a:pt x="637" y="317"/>
              </a:cubicBezTo>
              <a:cubicBezTo>
                <a:pt x="683" y="343"/>
                <a:pt x="725" y="375"/>
                <a:pt x="769" y="406"/>
              </a:cubicBezTo>
              <a:cubicBezTo>
                <a:pt x="803" y="366"/>
                <a:pt x="838" y="326"/>
                <a:pt x="871" y="286"/>
              </a:cubicBezTo>
              <a:cubicBezTo>
                <a:pt x="855" y="240"/>
                <a:pt x="839" y="194"/>
                <a:pt x="824" y="148"/>
              </a:cubicBezTo>
              <a:cubicBezTo>
                <a:pt x="855" y="128"/>
                <a:pt x="887" y="109"/>
                <a:pt x="919" y="89"/>
              </a:cubicBezTo>
              <a:lnTo>
                <a:pt x="940" y="10"/>
              </a:ln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31825</xdr:colOff>
      <xdr:row>38</xdr:row>
      <xdr:rowOff>110930</xdr:rowOff>
    </xdr:from>
    <xdr:to>
      <xdr:col>44</xdr:col>
      <xdr:colOff>65874</xdr:colOff>
      <xdr:row>42</xdr:row>
      <xdr:rowOff>79917</xdr:rowOff>
    </xdr:to>
    <xdr:sp macro="" textlink="">
      <xdr:nvSpPr>
        <xdr:cNvPr id="688" name="jędrzejowski"/>
        <xdr:cNvSpPr>
          <a:spLocks/>
        </xdr:cNvSpPr>
      </xdr:nvSpPr>
      <xdr:spPr bwMode="auto">
        <a:xfrm>
          <a:off x="4603825" y="4454330"/>
          <a:ext cx="491249" cy="426187"/>
        </a:xfrm>
        <a:custGeom>
          <a:avLst/>
          <a:gdLst>
            <a:gd name="T0" fmla="*/ 1007 w 1769"/>
            <a:gd name="T1" fmla="*/ 0 h 1488"/>
            <a:gd name="T2" fmla="*/ 1182 w 1769"/>
            <a:gd name="T3" fmla="*/ 220 h 1488"/>
            <a:gd name="T4" fmla="*/ 1195 w 1769"/>
            <a:gd name="T5" fmla="*/ 248 h 1488"/>
            <a:gd name="T6" fmla="*/ 1307 w 1769"/>
            <a:gd name="T7" fmla="*/ 290 h 1488"/>
            <a:gd name="T8" fmla="*/ 1322 w 1769"/>
            <a:gd name="T9" fmla="*/ 304 h 1488"/>
            <a:gd name="T10" fmla="*/ 1368 w 1769"/>
            <a:gd name="T11" fmla="*/ 417 h 1488"/>
            <a:gd name="T12" fmla="*/ 1498 w 1769"/>
            <a:gd name="T13" fmla="*/ 440 h 1488"/>
            <a:gd name="T14" fmla="*/ 1513 w 1769"/>
            <a:gd name="T15" fmla="*/ 447 h 1488"/>
            <a:gd name="T16" fmla="*/ 1769 w 1769"/>
            <a:gd name="T17" fmla="*/ 723 h 1488"/>
            <a:gd name="T18" fmla="*/ 1581 w 1769"/>
            <a:gd name="T19" fmla="*/ 788 h 1488"/>
            <a:gd name="T20" fmla="*/ 1610 w 1769"/>
            <a:gd name="T21" fmla="*/ 949 h 1488"/>
            <a:gd name="T22" fmla="*/ 1562 w 1769"/>
            <a:gd name="T23" fmla="*/ 1089 h 1488"/>
            <a:gd name="T24" fmla="*/ 1489 w 1769"/>
            <a:gd name="T25" fmla="*/ 1181 h 1488"/>
            <a:gd name="T26" fmla="*/ 1217 w 1769"/>
            <a:gd name="T27" fmla="*/ 1150 h 1488"/>
            <a:gd name="T28" fmla="*/ 1192 w 1769"/>
            <a:gd name="T29" fmla="*/ 1306 h 1488"/>
            <a:gd name="T30" fmla="*/ 1262 w 1769"/>
            <a:gd name="T31" fmla="*/ 1397 h 1488"/>
            <a:gd name="T32" fmla="*/ 1181 w 1769"/>
            <a:gd name="T33" fmla="*/ 1488 h 1488"/>
            <a:gd name="T34" fmla="*/ 1107 w 1769"/>
            <a:gd name="T35" fmla="*/ 1439 h 1488"/>
            <a:gd name="T36" fmla="*/ 919 w 1769"/>
            <a:gd name="T37" fmla="*/ 1341 h 1488"/>
            <a:gd name="T38" fmla="*/ 689 w 1769"/>
            <a:gd name="T39" fmla="*/ 1327 h 1488"/>
            <a:gd name="T40" fmla="*/ 270 w 1769"/>
            <a:gd name="T41" fmla="*/ 1274 h 1488"/>
            <a:gd name="T42" fmla="*/ 0 w 1769"/>
            <a:gd name="T43" fmla="*/ 1090 h 1488"/>
            <a:gd name="T44" fmla="*/ 85 w 1769"/>
            <a:gd name="T45" fmla="*/ 935 h 1488"/>
            <a:gd name="T46" fmla="*/ 339 w 1769"/>
            <a:gd name="T47" fmla="*/ 880 h 1488"/>
            <a:gd name="T48" fmla="*/ 366 w 1769"/>
            <a:gd name="T49" fmla="*/ 873 h 1488"/>
            <a:gd name="T50" fmla="*/ 503 w 1769"/>
            <a:gd name="T51" fmla="*/ 879 h 1488"/>
            <a:gd name="T52" fmla="*/ 632 w 1769"/>
            <a:gd name="T53" fmla="*/ 602 h 1488"/>
            <a:gd name="T54" fmla="*/ 588 w 1769"/>
            <a:gd name="T55" fmla="*/ 451 h 1488"/>
            <a:gd name="T56" fmla="*/ 608 w 1769"/>
            <a:gd name="T57" fmla="*/ 359 h 1488"/>
            <a:gd name="T58" fmla="*/ 750 w 1769"/>
            <a:gd name="T59" fmla="*/ 87 h 1488"/>
            <a:gd name="T60" fmla="*/ 796 w 1769"/>
            <a:gd name="T61" fmla="*/ 89 h 1488"/>
            <a:gd name="T62" fmla="*/ 914 w 1769"/>
            <a:gd name="T63" fmla="*/ 155 h 1488"/>
            <a:gd name="T64" fmla="*/ 1007 w 1769"/>
            <a:gd name="T65" fmla="*/ 0 h 14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769" h="1488">
              <a:moveTo>
                <a:pt x="1007" y="0"/>
              </a:moveTo>
              <a:cubicBezTo>
                <a:pt x="1104" y="36"/>
                <a:pt x="1136" y="138"/>
                <a:pt x="1182" y="220"/>
              </a:cubicBezTo>
              <a:cubicBezTo>
                <a:pt x="1185" y="228"/>
                <a:pt x="1192" y="241"/>
                <a:pt x="1195" y="248"/>
              </a:cubicBezTo>
              <a:cubicBezTo>
                <a:pt x="1218" y="295"/>
                <a:pt x="1255" y="309"/>
                <a:pt x="1307" y="290"/>
              </a:cubicBezTo>
              <a:cubicBezTo>
                <a:pt x="1310" y="294"/>
                <a:pt x="1318" y="300"/>
                <a:pt x="1322" y="304"/>
              </a:cubicBezTo>
              <a:cubicBezTo>
                <a:pt x="1333" y="332"/>
                <a:pt x="1356" y="389"/>
                <a:pt x="1368" y="417"/>
              </a:cubicBezTo>
              <a:cubicBezTo>
                <a:pt x="1411" y="427"/>
                <a:pt x="1454" y="434"/>
                <a:pt x="1498" y="440"/>
              </a:cubicBezTo>
              <a:cubicBezTo>
                <a:pt x="1502" y="441"/>
                <a:pt x="1509" y="445"/>
                <a:pt x="1513" y="447"/>
              </a:cubicBezTo>
              <a:cubicBezTo>
                <a:pt x="1596" y="540"/>
                <a:pt x="1721" y="602"/>
                <a:pt x="1769" y="723"/>
              </a:cubicBezTo>
              <a:cubicBezTo>
                <a:pt x="1707" y="745"/>
                <a:pt x="1644" y="767"/>
                <a:pt x="1581" y="788"/>
              </a:cubicBezTo>
              <a:cubicBezTo>
                <a:pt x="1591" y="841"/>
                <a:pt x="1602" y="895"/>
                <a:pt x="1610" y="949"/>
              </a:cubicBezTo>
              <a:cubicBezTo>
                <a:pt x="1600" y="998"/>
                <a:pt x="1580" y="1043"/>
                <a:pt x="1562" y="1089"/>
              </a:cubicBezTo>
              <a:cubicBezTo>
                <a:pt x="1538" y="1120"/>
                <a:pt x="1513" y="1150"/>
                <a:pt x="1489" y="1181"/>
              </a:cubicBezTo>
              <a:cubicBezTo>
                <a:pt x="1400" y="1167"/>
                <a:pt x="1302" y="1102"/>
                <a:pt x="1217" y="1150"/>
              </a:cubicBezTo>
              <a:cubicBezTo>
                <a:pt x="1205" y="1202"/>
                <a:pt x="1199" y="1254"/>
                <a:pt x="1192" y="1306"/>
              </a:cubicBezTo>
              <a:cubicBezTo>
                <a:pt x="1215" y="1336"/>
                <a:pt x="1239" y="1367"/>
                <a:pt x="1262" y="1397"/>
              </a:cubicBezTo>
              <a:cubicBezTo>
                <a:pt x="1235" y="1427"/>
                <a:pt x="1208" y="1457"/>
                <a:pt x="1181" y="1488"/>
              </a:cubicBezTo>
              <a:lnTo>
                <a:pt x="1107" y="1439"/>
              </a:lnTo>
              <a:cubicBezTo>
                <a:pt x="1046" y="1402"/>
                <a:pt x="982" y="1371"/>
                <a:pt x="919" y="1341"/>
              </a:cubicBezTo>
              <a:cubicBezTo>
                <a:pt x="842" y="1354"/>
                <a:pt x="757" y="1380"/>
                <a:pt x="689" y="1327"/>
              </a:cubicBezTo>
              <a:cubicBezTo>
                <a:pt x="564" y="1247"/>
                <a:pt x="410" y="1282"/>
                <a:pt x="270" y="1274"/>
              </a:cubicBezTo>
              <a:cubicBezTo>
                <a:pt x="229" y="1157"/>
                <a:pt x="103" y="1131"/>
                <a:pt x="0" y="1090"/>
              </a:cubicBezTo>
              <a:cubicBezTo>
                <a:pt x="28" y="1038"/>
                <a:pt x="56" y="986"/>
                <a:pt x="85" y="935"/>
              </a:cubicBezTo>
              <a:cubicBezTo>
                <a:pt x="171" y="924"/>
                <a:pt x="256" y="907"/>
                <a:pt x="339" y="880"/>
              </a:cubicBezTo>
              <a:cubicBezTo>
                <a:pt x="346" y="878"/>
                <a:pt x="359" y="875"/>
                <a:pt x="366" y="873"/>
              </a:cubicBezTo>
              <a:cubicBezTo>
                <a:pt x="412" y="874"/>
                <a:pt x="457" y="876"/>
                <a:pt x="503" y="879"/>
              </a:cubicBezTo>
              <a:cubicBezTo>
                <a:pt x="522" y="776"/>
                <a:pt x="535" y="662"/>
                <a:pt x="632" y="602"/>
              </a:cubicBezTo>
              <a:cubicBezTo>
                <a:pt x="713" y="558"/>
                <a:pt x="617" y="495"/>
                <a:pt x="588" y="451"/>
              </a:cubicBezTo>
              <a:cubicBezTo>
                <a:pt x="593" y="428"/>
                <a:pt x="603" y="382"/>
                <a:pt x="608" y="359"/>
              </a:cubicBezTo>
              <a:cubicBezTo>
                <a:pt x="671" y="277"/>
                <a:pt x="691" y="170"/>
                <a:pt x="750" y="87"/>
              </a:cubicBezTo>
              <a:cubicBezTo>
                <a:pt x="762" y="87"/>
                <a:pt x="784" y="89"/>
                <a:pt x="796" y="89"/>
              </a:cubicBezTo>
              <a:cubicBezTo>
                <a:pt x="835" y="110"/>
                <a:pt x="873" y="134"/>
                <a:pt x="914" y="155"/>
              </a:cubicBezTo>
              <a:cubicBezTo>
                <a:pt x="949" y="105"/>
                <a:pt x="977" y="52"/>
                <a:pt x="1007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38238</xdr:colOff>
      <xdr:row>40</xdr:row>
      <xdr:rowOff>34540</xdr:rowOff>
    </xdr:from>
    <xdr:to>
      <xdr:col>49</xdr:col>
      <xdr:colOff>109187</xdr:colOff>
      <xdr:row>43</xdr:row>
      <xdr:rowOff>56943</xdr:rowOff>
    </xdr:to>
    <xdr:sp macro="" textlink="">
      <xdr:nvSpPr>
        <xdr:cNvPr id="697" name="staszowski"/>
        <xdr:cNvSpPr>
          <a:spLocks/>
        </xdr:cNvSpPr>
      </xdr:nvSpPr>
      <xdr:spPr bwMode="auto">
        <a:xfrm>
          <a:off x="5296038" y="4606540"/>
          <a:ext cx="413849" cy="365303"/>
        </a:xfrm>
        <a:custGeom>
          <a:avLst/>
          <a:gdLst>
            <a:gd name="T0" fmla="*/ 651 w 1501"/>
            <a:gd name="T1" fmla="*/ 0 h 1253"/>
            <a:gd name="T2" fmla="*/ 1080 w 1501"/>
            <a:gd name="T3" fmla="*/ 22 h 1253"/>
            <a:gd name="T4" fmla="*/ 1219 w 1501"/>
            <a:gd name="T5" fmla="*/ 323 h 1253"/>
            <a:gd name="T6" fmla="*/ 1230 w 1501"/>
            <a:gd name="T7" fmla="*/ 335 h 1253"/>
            <a:gd name="T8" fmla="*/ 1256 w 1501"/>
            <a:gd name="T9" fmla="*/ 360 h 1253"/>
            <a:gd name="T10" fmla="*/ 1404 w 1501"/>
            <a:gd name="T11" fmla="*/ 491 h 1253"/>
            <a:gd name="T12" fmla="*/ 1415 w 1501"/>
            <a:gd name="T13" fmla="*/ 529 h 1253"/>
            <a:gd name="T14" fmla="*/ 1501 w 1501"/>
            <a:gd name="T15" fmla="*/ 655 h 1253"/>
            <a:gd name="T16" fmla="*/ 1326 w 1501"/>
            <a:gd name="T17" fmla="*/ 738 h 1253"/>
            <a:gd name="T18" fmla="*/ 1324 w 1501"/>
            <a:gd name="T19" fmla="*/ 893 h 1253"/>
            <a:gd name="T20" fmla="*/ 1039 w 1501"/>
            <a:gd name="T21" fmla="*/ 976 h 1253"/>
            <a:gd name="T22" fmla="*/ 711 w 1501"/>
            <a:gd name="T23" fmla="*/ 1253 h 1253"/>
            <a:gd name="T24" fmla="*/ 615 w 1501"/>
            <a:gd name="T25" fmla="*/ 1190 h 1253"/>
            <a:gd name="T26" fmla="*/ 581 w 1501"/>
            <a:gd name="T27" fmla="*/ 1099 h 1253"/>
            <a:gd name="T28" fmla="*/ 564 w 1501"/>
            <a:gd name="T29" fmla="*/ 1052 h 1253"/>
            <a:gd name="T30" fmla="*/ 385 w 1501"/>
            <a:gd name="T31" fmla="*/ 960 h 1253"/>
            <a:gd name="T32" fmla="*/ 284 w 1501"/>
            <a:gd name="T33" fmla="*/ 903 h 1253"/>
            <a:gd name="T34" fmla="*/ 347 w 1501"/>
            <a:gd name="T35" fmla="*/ 775 h 1253"/>
            <a:gd name="T36" fmla="*/ 428 w 1501"/>
            <a:gd name="T37" fmla="*/ 771 h 1253"/>
            <a:gd name="T38" fmla="*/ 464 w 1501"/>
            <a:gd name="T39" fmla="*/ 783 h 1253"/>
            <a:gd name="T40" fmla="*/ 474 w 1501"/>
            <a:gd name="T41" fmla="*/ 661 h 1253"/>
            <a:gd name="T42" fmla="*/ 446 w 1501"/>
            <a:gd name="T43" fmla="*/ 635 h 1253"/>
            <a:gd name="T44" fmla="*/ 441 w 1501"/>
            <a:gd name="T45" fmla="*/ 500 h 1253"/>
            <a:gd name="T46" fmla="*/ 420 w 1501"/>
            <a:gd name="T47" fmla="*/ 503 h 1253"/>
            <a:gd name="T48" fmla="*/ 400 w 1501"/>
            <a:gd name="T49" fmla="*/ 507 h 1253"/>
            <a:gd name="T50" fmla="*/ 180 w 1501"/>
            <a:gd name="T51" fmla="*/ 514 h 1253"/>
            <a:gd name="T52" fmla="*/ 0 w 1501"/>
            <a:gd name="T53" fmla="*/ 176 h 1253"/>
            <a:gd name="T54" fmla="*/ 255 w 1501"/>
            <a:gd name="T55" fmla="*/ 91 h 1253"/>
            <a:gd name="T56" fmla="*/ 266 w 1501"/>
            <a:gd name="T57" fmla="*/ 96 h 1253"/>
            <a:gd name="T58" fmla="*/ 286 w 1501"/>
            <a:gd name="T59" fmla="*/ 269 h 1253"/>
            <a:gd name="T60" fmla="*/ 398 w 1501"/>
            <a:gd name="T61" fmla="*/ 235 h 1253"/>
            <a:gd name="T62" fmla="*/ 648 w 1501"/>
            <a:gd name="T63" fmla="*/ 213 h 1253"/>
            <a:gd name="T64" fmla="*/ 651 w 1501"/>
            <a:gd name="T65" fmla="*/ 0 h 12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501" h="1253">
              <a:moveTo>
                <a:pt x="651" y="0"/>
              </a:moveTo>
              <a:cubicBezTo>
                <a:pt x="793" y="10"/>
                <a:pt x="937" y="16"/>
                <a:pt x="1080" y="22"/>
              </a:cubicBezTo>
              <a:cubicBezTo>
                <a:pt x="1149" y="111"/>
                <a:pt x="1196" y="213"/>
                <a:pt x="1219" y="323"/>
              </a:cubicBezTo>
              <a:lnTo>
                <a:pt x="1230" y="335"/>
              </a:lnTo>
              <a:lnTo>
                <a:pt x="1256" y="360"/>
              </a:lnTo>
              <a:cubicBezTo>
                <a:pt x="1284" y="422"/>
                <a:pt x="1324" y="495"/>
                <a:pt x="1404" y="491"/>
              </a:cubicBezTo>
              <a:lnTo>
                <a:pt x="1415" y="529"/>
              </a:lnTo>
              <a:cubicBezTo>
                <a:pt x="1441" y="572"/>
                <a:pt x="1471" y="613"/>
                <a:pt x="1501" y="655"/>
              </a:cubicBezTo>
              <a:cubicBezTo>
                <a:pt x="1443" y="683"/>
                <a:pt x="1384" y="711"/>
                <a:pt x="1326" y="738"/>
              </a:cubicBezTo>
              <a:cubicBezTo>
                <a:pt x="1325" y="790"/>
                <a:pt x="1324" y="841"/>
                <a:pt x="1324" y="893"/>
              </a:cubicBezTo>
              <a:cubicBezTo>
                <a:pt x="1225" y="901"/>
                <a:pt x="1117" y="907"/>
                <a:pt x="1039" y="976"/>
              </a:cubicBezTo>
              <a:cubicBezTo>
                <a:pt x="930" y="1069"/>
                <a:pt x="832" y="1174"/>
                <a:pt x="711" y="1253"/>
              </a:cubicBezTo>
              <a:cubicBezTo>
                <a:pt x="679" y="1232"/>
                <a:pt x="647" y="1211"/>
                <a:pt x="615" y="1190"/>
              </a:cubicBezTo>
              <a:cubicBezTo>
                <a:pt x="606" y="1167"/>
                <a:pt x="589" y="1122"/>
                <a:pt x="581" y="1099"/>
              </a:cubicBezTo>
              <a:cubicBezTo>
                <a:pt x="576" y="1087"/>
                <a:pt x="568" y="1063"/>
                <a:pt x="564" y="1052"/>
              </a:cubicBezTo>
              <a:cubicBezTo>
                <a:pt x="554" y="963"/>
                <a:pt x="462" y="915"/>
                <a:pt x="385" y="960"/>
              </a:cubicBezTo>
              <a:cubicBezTo>
                <a:pt x="359" y="946"/>
                <a:pt x="309" y="917"/>
                <a:pt x="284" y="903"/>
              </a:cubicBezTo>
              <a:cubicBezTo>
                <a:pt x="304" y="860"/>
                <a:pt x="325" y="817"/>
                <a:pt x="347" y="775"/>
              </a:cubicBezTo>
              <a:cubicBezTo>
                <a:pt x="367" y="774"/>
                <a:pt x="407" y="772"/>
                <a:pt x="428" y="771"/>
              </a:cubicBezTo>
              <a:lnTo>
                <a:pt x="464" y="783"/>
              </a:lnTo>
              <a:cubicBezTo>
                <a:pt x="563" y="826"/>
                <a:pt x="548" y="680"/>
                <a:pt x="474" y="661"/>
              </a:cubicBezTo>
              <a:lnTo>
                <a:pt x="446" y="635"/>
              </a:lnTo>
              <a:cubicBezTo>
                <a:pt x="467" y="589"/>
                <a:pt x="465" y="544"/>
                <a:pt x="441" y="500"/>
              </a:cubicBezTo>
              <a:lnTo>
                <a:pt x="420" y="503"/>
              </a:lnTo>
              <a:lnTo>
                <a:pt x="400" y="507"/>
              </a:lnTo>
              <a:cubicBezTo>
                <a:pt x="326" y="511"/>
                <a:pt x="253" y="512"/>
                <a:pt x="180" y="514"/>
              </a:cubicBezTo>
              <a:cubicBezTo>
                <a:pt x="135" y="400"/>
                <a:pt x="155" y="200"/>
                <a:pt x="0" y="176"/>
              </a:cubicBezTo>
              <a:cubicBezTo>
                <a:pt x="89" y="160"/>
                <a:pt x="174" y="130"/>
                <a:pt x="255" y="91"/>
              </a:cubicBezTo>
              <a:lnTo>
                <a:pt x="266" y="96"/>
              </a:lnTo>
              <a:cubicBezTo>
                <a:pt x="271" y="154"/>
                <a:pt x="276" y="211"/>
                <a:pt x="286" y="269"/>
              </a:cubicBezTo>
              <a:cubicBezTo>
                <a:pt x="323" y="259"/>
                <a:pt x="361" y="247"/>
                <a:pt x="398" y="235"/>
              </a:cubicBezTo>
              <a:cubicBezTo>
                <a:pt x="482" y="237"/>
                <a:pt x="566" y="230"/>
                <a:pt x="648" y="213"/>
              </a:cubicBezTo>
              <a:cubicBezTo>
                <a:pt x="648" y="142"/>
                <a:pt x="649" y="71"/>
                <a:pt x="651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93507</xdr:colOff>
      <xdr:row>40</xdr:row>
      <xdr:rowOff>72592</xdr:rowOff>
    </xdr:from>
    <xdr:to>
      <xdr:col>45</xdr:col>
      <xdr:colOff>33447</xdr:colOff>
      <xdr:row>43</xdr:row>
      <xdr:rowOff>94995</xdr:rowOff>
    </xdr:to>
    <xdr:sp macro="" textlink="">
      <xdr:nvSpPr>
        <xdr:cNvPr id="702" name="pińczowski"/>
        <xdr:cNvSpPr>
          <a:spLocks/>
        </xdr:cNvSpPr>
      </xdr:nvSpPr>
      <xdr:spPr bwMode="auto">
        <a:xfrm>
          <a:off x="4894107" y="4644592"/>
          <a:ext cx="282840" cy="365303"/>
        </a:xfrm>
        <a:custGeom>
          <a:avLst/>
          <a:gdLst>
            <a:gd name="T0" fmla="*/ 599 w 1023"/>
            <a:gd name="T1" fmla="*/ 158 h 1264"/>
            <a:gd name="T2" fmla="*/ 855 w 1023"/>
            <a:gd name="T3" fmla="*/ 0 h 1264"/>
            <a:gd name="T4" fmla="*/ 953 w 1023"/>
            <a:gd name="T5" fmla="*/ 262 h 1264"/>
            <a:gd name="T6" fmla="*/ 862 w 1023"/>
            <a:gd name="T7" fmla="*/ 319 h 1264"/>
            <a:gd name="T8" fmla="*/ 946 w 1023"/>
            <a:gd name="T9" fmla="*/ 397 h 1264"/>
            <a:gd name="T10" fmla="*/ 1023 w 1023"/>
            <a:gd name="T11" fmla="*/ 448 h 1264"/>
            <a:gd name="T12" fmla="*/ 1006 w 1023"/>
            <a:gd name="T13" fmla="*/ 462 h 1264"/>
            <a:gd name="T14" fmla="*/ 824 w 1023"/>
            <a:gd name="T15" fmla="*/ 526 h 1264"/>
            <a:gd name="T16" fmla="*/ 926 w 1023"/>
            <a:gd name="T17" fmla="*/ 610 h 1264"/>
            <a:gd name="T18" fmla="*/ 870 w 1023"/>
            <a:gd name="T19" fmla="*/ 725 h 1264"/>
            <a:gd name="T20" fmla="*/ 835 w 1023"/>
            <a:gd name="T21" fmla="*/ 763 h 1264"/>
            <a:gd name="T22" fmla="*/ 825 w 1023"/>
            <a:gd name="T23" fmla="*/ 767 h 1264"/>
            <a:gd name="T24" fmla="*/ 900 w 1023"/>
            <a:gd name="T25" fmla="*/ 827 h 1264"/>
            <a:gd name="T26" fmla="*/ 879 w 1023"/>
            <a:gd name="T27" fmla="*/ 967 h 1264"/>
            <a:gd name="T28" fmla="*/ 883 w 1023"/>
            <a:gd name="T29" fmla="*/ 1178 h 1264"/>
            <a:gd name="T30" fmla="*/ 868 w 1023"/>
            <a:gd name="T31" fmla="*/ 1261 h 1264"/>
            <a:gd name="T32" fmla="*/ 675 w 1023"/>
            <a:gd name="T33" fmla="*/ 1236 h 1264"/>
            <a:gd name="T34" fmla="*/ 535 w 1023"/>
            <a:gd name="T35" fmla="*/ 1040 h 1264"/>
            <a:gd name="T36" fmla="*/ 494 w 1023"/>
            <a:gd name="T37" fmla="*/ 1148 h 1264"/>
            <a:gd name="T38" fmla="*/ 326 w 1023"/>
            <a:gd name="T39" fmla="*/ 1192 h 1264"/>
            <a:gd name="T40" fmla="*/ 117 w 1023"/>
            <a:gd name="T41" fmla="*/ 1243 h 1264"/>
            <a:gd name="T42" fmla="*/ 212 w 1023"/>
            <a:gd name="T43" fmla="*/ 1157 h 1264"/>
            <a:gd name="T44" fmla="*/ 73 w 1023"/>
            <a:gd name="T45" fmla="*/ 766 h 1264"/>
            <a:gd name="T46" fmla="*/ 147 w 1023"/>
            <a:gd name="T47" fmla="*/ 815 h 1264"/>
            <a:gd name="T48" fmla="*/ 289 w 1023"/>
            <a:gd name="T49" fmla="*/ 752 h 1264"/>
            <a:gd name="T50" fmla="*/ 201 w 1023"/>
            <a:gd name="T51" fmla="*/ 504 h 1264"/>
            <a:gd name="T52" fmla="*/ 494 w 1023"/>
            <a:gd name="T53" fmla="*/ 553 h 1264"/>
            <a:gd name="T54" fmla="*/ 528 w 1023"/>
            <a:gd name="T55" fmla="*/ 416 h 1264"/>
            <a:gd name="T56" fmla="*/ 576 w 1023"/>
            <a:gd name="T57" fmla="*/ 276 h 1264"/>
            <a:gd name="T58" fmla="*/ 599 w 1023"/>
            <a:gd name="T59" fmla="*/ 158 h 12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023" h="1264">
              <a:moveTo>
                <a:pt x="599" y="158"/>
              </a:moveTo>
              <a:cubicBezTo>
                <a:pt x="684" y="106"/>
                <a:pt x="753" y="17"/>
                <a:pt x="855" y="0"/>
              </a:cubicBezTo>
              <a:cubicBezTo>
                <a:pt x="893" y="85"/>
                <a:pt x="921" y="174"/>
                <a:pt x="953" y="262"/>
              </a:cubicBezTo>
              <a:cubicBezTo>
                <a:pt x="923" y="281"/>
                <a:pt x="893" y="300"/>
                <a:pt x="862" y="319"/>
              </a:cubicBezTo>
              <a:cubicBezTo>
                <a:pt x="890" y="345"/>
                <a:pt x="918" y="371"/>
                <a:pt x="946" y="397"/>
              </a:cubicBezTo>
              <a:cubicBezTo>
                <a:pt x="965" y="410"/>
                <a:pt x="1004" y="435"/>
                <a:pt x="1023" y="448"/>
              </a:cubicBezTo>
              <a:lnTo>
                <a:pt x="1006" y="462"/>
              </a:lnTo>
              <a:cubicBezTo>
                <a:pt x="946" y="485"/>
                <a:pt x="885" y="505"/>
                <a:pt x="824" y="526"/>
              </a:cubicBezTo>
              <a:cubicBezTo>
                <a:pt x="858" y="554"/>
                <a:pt x="892" y="582"/>
                <a:pt x="926" y="610"/>
              </a:cubicBezTo>
              <a:cubicBezTo>
                <a:pt x="908" y="648"/>
                <a:pt x="889" y="687"/>
                <a:pt x="870" y="725"/>
              </a:cubicBezTo>
              <a:lnTo>
                <a:pt x="835" y="763"/>
              </a:lnTo>
              <a:lnTo>
                <a:pt x="825" y="767"/>
              </a:lnTo>
              <a:cubicBezTo>
                <a:pt x="850" y="787"/>
                <a:pt x="875" y="807"/>
                <a:pt x="900" y="827"/>
              </a:cubicBezTo>
              <a:cubicBezTo>
                <a:pt x="892" y="874"/>
                <a:pt x="884" y="920"/>
                <a:pt x="879" y="967"/>
              </a:cubicBezTo>
              <a:cubicBezTo>
                <a:pt x="874" y="1037"/>
                <a:pt x="881" y="1108"/>
                <a:pt x="883" y="1178"/>
              </a:cubicBezTo>
              <a:cubicBezTo>
                <a:pt x="879" y="1199"/>
                <a:pt x="872" y="1240"/>
                <a:pt x="868" y="1261"/>
              </a:cubicBezTo>
              <a:cubicBezTo>
                <a:pt x="802" y="1264"/>
                <a:pt x="737" y="1255"/>
                <a:pt x="675" y="1236"/>
              </a:cubicBezTo>
              <a:cubicBezTo>
                <a:pt x="634" y="1166"/>
                <a:pt x="587" y="1101"/>
                <a:pt x="535" y="1040"/>
              </a:cubicBezTo>
              <a:cubicBezTo>
                <a:pt x="525" y="1067"/>
                <a:pt x="505" y="1121"/>
                <a:pt x="494" y="1148"/>
              </a:cubicBezTo>
              <a:cubicBezTo>
                <a:pt x="438" y="1162"/>
                <a:pt x="382" y="1177"/>
                <a:pt x="326" y="1192"/>
              </a:cubicBezTo>
              <a:cubicBezTo>
                <a:pt x="266" y="1240"/>
                <a:pt x="191" y="1250"/>
                <a:pt x="117" y="1243"/>
              </a:cubicBezTo>
              <a:cubicBezTo>
                <a:pt x="148" y="1214"/>
                <a:pt x="180" y="1185"/>
                <a:pt x="212" y="1157"/>
              </a:cubicBezTo>
              <a:cubicBezTo>
                <a:pt x="165" y="1025"/>
                <a:pt x="0" y="916"/>
                <a:pt x="73" y="766"/>
              </a:cubicBezTo>
              <a:lnTo>
                <a:pt x="147" y="815"/>
              </a:lnTo>
              <a:cubicBezTo>
                <a:pt x="195" y="793"/>
                <a:pt x="242" y="772"/>
                <a:pt x="289" y="752"/>
              </a:cubicBezTo>
              <a:cubicBezTo>
                <a:pt x="240" y="677"/>
                <a:pt x="204" y="595"/>
                <a:pt x="201" y="504"/>
              </a:cubicBezTo>
              <a:cubicBezTo>
                <a:pt x="300" y="513"/>
                <a:pt x="398" y="529"/>
                <a:pt x="494" y="553"/>
              </a:cubicBezTo>
              <a:cubicBezTo>
                <a:pt x="505" y="507"/>
                <a:pt x="516" y="461"/>
                <a:pt x="528" y="416"/>
              </a:cubicBezTo>
              <a:cubicBezTo>
                <a:pt x="546" y="370"/>
                <a:pt x="566" y="325"/>
                <a:pt x="576" y="276"/>
              </a:cubicBezTo>
              <a:cubicBezTo>
                <a:pt x="582" y="247"/>
                <a:pt x="594" y="187"/>
                <a:pt x="599" y="158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95646</xdr:colOff>
      <xdr:row>40</xdr:row>
      <xdr:rowOff>80152</xdr:rowOff>
    </xdr:from>
    <xdr:to>
      <xdr:col>47</xdr:col>
      <xdr:colOff>80243</xdr:colOff>
      <xdr:row>44</xdr:row>
      <xdr:rowOff>26357</xdr:rowOff>
    </xdr:to>
    <xdr:sp macro="" textlink="">
      <xdr:nvSpPr>
        <xdr:cNvPr id="706" name="buski"/>
        <xdr:cNvSpPr>
          <a:spLocks/>
        </xdr:cNvSpPr>
      </xdr:nvSpPr>
      <xdr:spPr bwMode="auto">
        <a:xfrm>
          <a:off x="5124846" y="4652152"/>
          <a:ext cx="327497" cy="403405"/>
        </a:xfrm>
        <a:custGeom>
          <a:avLst/>
          <a:gdLst>
            <a:gd name="T0" fmla="*/ 635 w 1187"/>
            <a:gd name="T1" fmla="*/ 0 h 1319"/>
            <a:gd name="T2" fmla="*/ 666 w 1187"/>
            <a:gd name="T3" fmla="*/ 153 h 1319"/>
            <a:gd name="T4" fmla="*/ 743 w 1187"/>
            <a:gd name="T5" fmla="*/ 135 h 1319"/>
            <a:gd name="T6" fmla="*/ 733 w 1187"/>
            <a:gd name="T7" fmla="*/ 384 h 1319"/>
            <a:gd name="T8" fmla="*/ 829 w 1187"/>
            <a:gd name="T9" fmla="*/ 315 h 1319"/>
            <a:gd name="T10" fmla="*/ 1006 w 1187"/>
            <a:gd name="T11" fmla="*/ 283 h 1319"/>
            <a:gd name="T12" fmla="*/ 1026 w 1187"/>
            <a:gd name="T13" fmla="*/ 279 h 1319"/>
            <a:gd name="T14" fmla="*/ 1052 w 1187"/>
            <a:gd name="T15" fmla="*/ 411 h 1319"/>
            <a:gd name="T16" fmla="*/ 1080 w 1187"/>
            <a:gd name="T17" fmla="*/ 437 h 1319"/>
            <a:gd name="T18" fmla="*/ 1070 w 1187"/>
            <a:gd name="T19" fmla="*/ 559 h 1319"/>
            <a:gd name="T20" fmla="*/ 1034 w 1187"/>
            <a:gd name="T21" fmla="*/ 547 h 1319"/>
            <a:gd name="T22" fmla="*/ 953 w 1187"/>
            <a:gd name="T23" fmla="*/ 516 h 1319"/>
            <a:gd name="T24" fmla="*/ 835 w 1187"/>
            <a:gd name="T25" fmla="*/ 649 h 1319"/>
            <a:gd name="T26" fmla="*/ 890 w 1187"/>
            <a:gd name="T27" fmla="*/ 679 h 1319"/>
            <a:gd name="T28" fmla="*/ 991 w 1187"/>
            <a:gd name="T29" fmla="*/ 736 h 1319"/>
            <a:gd name="T30" fmla="*/ 1170 w 1187"/>
            <a:gd name="T31" fmla="*/ 828 h 1319"/>
            <a:gd name="T32" fmla="*/ 1187 w 1187"/>
            <a:gd name="T33" fmla="*/ 875 h 1319"/>
            <a:gd name="T34" fmla="*/ 1185 w 1187"/>
            <a:gd name="T35" fmla="*/ 1014 h 1319"/>
            <a:gd name="T36" fmla="*/ 940 w 1187"/>
            <a:gd name="T37" fmla="*/ 1146 h 1319"/>
            <a:gd name="T38" fmla="*/ 512 w 1187"/>
            <a:gd name="T39" fmla="*/ 1273 h 1319"/>
            <a:gd name="T40" fmla="*/ 339 w 1187"/>
            <a:gd name="T41" fmla="*/ 1319 h 1319"/>
            <a:gd name="T42" fmla="*/ 193 w 1187"/>
            <a:gd name="T43" fmla="*/ 1295 h 1319"/>
            <a:gd name="T44" fmla="*/ 205 w 1187"/>
            <a:gd name="T45" fmla="*/ 1210 h 1319"/>
            <a:gd name="T46" fmla="*/ 89 w 1187"/>
            <a:gd name="T47" fmla="*/ 1206 h 1319"/>
            <a:gd name="T48" fmla="*/ 48 w 1187"/>
            <a:gd name="T49" fmla="*/ 1088 h 1319"/>
            <a:gd name="T50" fmla="*/ 44 w 1187"/>
            <a:gd name="T51" fmla="*/ 877 h 1319"/>
            <a:gd name="T52" fmla="*/ 133 w 1187"/>
            <a:gd name="T53" fmla="*/ 759 h 1319"/>
            <a:gd name="T54" fmla="*/ 104 w 1187"/>
            <a:gd name="T55" fmla="*/ 691 h 1319"/>
            <a:gd name="T56" fmla="*/ 0 w 1187"/>
            <a:gd name="T57" fmla="*/ 673 h 1319"/>
            <a:gd name="T58" fmla="*/ 35 w 1187"/>
            <a:gd name="T59" fmla="*/ 635 h 1319"/>
            <a:gd name="T60" fmla="*/ 112 w 1187"/>
            <a:gd name="T61" fmla="*/ 552 h 1319"/>
            <a:gd name="T62" fmla="*/ 75 w 1187"/>
            <a:gd name="T63" fmla="*/ 447 h 1319"/>
            <a:gd name="T64" fmla="*/ 171 w 1187"/>
            <a:gd name="T65" fmla="*/ 372 h 1319"/>
            <a:gd name="T66" fmla="*/ 188 w 1187"/>
            <a:gd name="T67" fmla="*/ 358 h 1319"/>
            <a:gd name="T68" fmla="*/ 282 w 1187"/>
            <a:gd name="T69" fmla="*/ 272 h 1319"/>
            <a:gd name="T70" fmla="*/ 356 w 1187"/>
            <a:gd name="T71" fmla="*/ 399 h 1319"/>
            <a:gd name="T72" fmla="*/ 466 w 1187"/>
            <a:gd name="T73" fmla="*/ 300 h 1319"/>
            <a:gd name="T74" fmla="*/ 493 w 1187"/>
            <a:gd name="T75" fmla="*/ 48 h 1319"/>
            <a:gd name="T76" fmla="*/ 635 w 1187"/>
            <a:gd name="T77" fmla="*/ 0 h 1319"/>
            <a:gd name="connsiteX0" fmla="*/ 5966 w 10000"/>
            <a:gd name="connsiteY0" fmla="*/ 0 h 10713"/>
            <a:gd name="connsiteX1" fmla="*/ 5611 w 10000"/>
            <a:gd name="connsiteY1" fmla="*/ 1873 h 10713"/>
            <a:gd name="connsiteX2" fmla="*/ 6259 w 10000"/>
            <a:gd name="connsiteY2" fmla="*/ 1737 h 10713"/>
            <a:gd name="connsiteX3" fmla="*/ 6175 w 10000"/>
            <a:gd name="connsiteY3" fmla="*/ 3624 h 10713"/>
            <a:gd name="connsiteX4" fmla="*/ 6984 w 10000"/>
            <a:gd name="connsiteY4" fmla="*/ 3101 h 10713"/>
            <a:gd name="connsiteX5" fmla="*/ 8475 w 10000"/>
            <a:gd name="connsiteY5" fmla="*/ 2859 h 10713"/>
            <a:gd name="connsiteX6" fmla="*/ 8644 w 10000"/>
            <a:gd name="connsiteY6" fmla="*/ 2828 h 10713"/>
            <a:gd name="connsiteX7" fmla="*/ 8863 w 10000"/>
            <a:gd name="connsiteY7" fmla="*/ 3829 h 10713"/>
            <a:gd name="connsiteX8" fmla="*/ 9099 w 10000"/>
            <a:gd name="connsiteY8" fmla="*/ 4026 h 10713"/>
            <a:gd name="connsiteX9" fmla="*/ 9014 w 10000"/>
            <a:gd name="connsiteY9" fmla="*/ 4951 h 10713"/>
            <a:gd name="connsiteX10" fmla="*/ 8711 w 10000"/>
            <a:gd name="connsiteY10" fmla="*/ 4860 h 10713"/>
            <a:gd name="connsiteX11" fmla="*/ 8029 w 10000"/>
            <a:gd name="connsiteY11" fmla="*/ 4625 h 10713"/>
            <a:gd name="connsiteX12" fmla="*/ 7035 w 10000"/>
            <a:gd name="connsiteY12" fmla="*/ 5633 h 10713"/>
            <a:gd name="connsiteX13" fmla="*/ 7498 w 10000"/>
            <a:gd name="connsiteY13" fmla="*/ 5861 h 10713"/>
            <a:gd name="connsiteX14" fmla="*/ 8349 w 10000"/>
            <a:gd name="connsiteY14" fmla="*/ 6293 h 10713"/>
            <a:gd name="connsiteX15" fmla="*/ 9857 w 10000"/>
            <a:gd name="connsiteY15" fmla="*/ 6990 h 10713"/>
            <a:gd name="connsiteX16" fmla="*/ 10000 w 10000"/>
            <a:gd name="connsiteY16" fmla="*/ 7347 h 10713"/>
            <a:gd name="connsiteX17" fmla="*/ 9983 w 10000"/>
            <a:gd name="connsiteY17" fmla="*/ 8401 h 10713"/>
            <a:gd name="connsiteX18" fmla="*/ 7919 w 10000"/>
            <a:gd name="connsiteY18" fmla="*/ 9401 h 10713"/>
            <a:gd name="connsiteX19" fmla="*/ 4313 w 10000"/>
            <a:gd name="connsiteY19" fmla="*/ 10364 h 10713"/>
            <a:gd name="connsiteX20" fmla="*/ 2856 w 10000"/>
            <a:gd name="connsiteY20" fmla="*/ 10713 h 10713"/>
            <a:gd name="connsiteX21" fmla="*/ 1626 w 10000"/>
            <a:gd name="connsiteY21" fmla="*/ 10531 h 10713"/>
            <a:gd name="connsiteX22" fmla="*/ 1727 w 10000"/>
            <a:gd name="connsiteY22" fmla="*/ 9887 h 10713"/>
            <a:gd name="connsiteX23" fmla="*/ 750 w 10000"/>
            <a:gd name="connsiteY23" fmla="*/ 9856 h 10713"/>
            <a:gd name="connsiteX24" fmla="*/ 404 w 10000"/>
            <a:gd name="connsiteY24" fmla="*/ 8962 h 10713"/>
            <a:gd name="connsiteX25" fmla="*/ 371 w 10000"/>
            <a:gd name="connsiteY25" fmla="*/ 7362 h 10713"/>
            <a:gd name="connsiteX26" fmla="*/ 1120 w 10000"/>
            <a:gd name="connsiteY26" fmla="*/ 6467 h 10713"/>
            <a:gd name="connsiteX27" fmla="*/ 876 w 10000"/>
            <a:gd name="connsiteY27" fmla="*/ 5952 h 10713"/>
            <a:gd name="connsiteX28" fmla="*/ 0 w 10000"/>
            <a:gd name="connsiteY28" fmla="*/ 5815 h 10713"/>
            <a:gd name="connsiteX29" fmla="*/ 295 w 10000"/>
            <a:gd name="connsiteY29" fmla="*/ 5527 h 10713"/>
            <a:gd name="connsiteX30" fmla="*/ 944 w 10000"/>
            <a:gd name="connsiteY30" fmla="*/ 4898 h 10713"/>
            <a:gd name="connsiteX31" fmla="*/ 632 w 10000"/>
            <a:gd name="connsiteY31" fmla="*/ 4102 h 10713"/>
            <a:gd name="connsiteX32" fmla="*/ 1441 w 10000"/>
            <a:gd name="connsiteY32" fmla="*/ 3533 h 10713"/>
            <a:gd name="connsiteX33" fmla="*/ 1584 w 10000"/>
            <a:gd name="connsiteY33" fmla="*/ 3427 h 10713"/>
            <a:gd name="connsiteX34" fmla="*/ 2376 w 10000"/>
            <a:gd name="connsiteY34" fmla="*/ 2775 h 10713"/>
            <a:gd name="connsiteX35" fmla="*/ 2999 w 10000"/>
            <a:gd name="connsiteY35" fmla="*/ 3738 h 10713"/>
            <a:gd name="connsiteX36" fmla="*/ 3926 w 10000"/>
            <a:gd name="connsiteY36" fmla="*/ 2987 h 10713"/>
            <a:gd name="connsiteX37" fmla="*/ 4153 w 10000"/>
            <a:gd name="connsiteY37" fmla="*/ 1077 h 10713"/>
            <a:gd name="connsiteX38" fmla="*/ 5966 w 10000"/>
            <a:gd name="connsiteY38" fmla="*/ 0 h 107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713">
              <a:moveTo>
                <a:pt x="5966" y="0"/>
              </a:moveTo>
              <a:cubicBezTo>
                <a:pt x="6303" y="326"/>
                <a:pt x="5762" y="1441"/>
                <a:pt x="5611" y="1873"/>
              </a:cubicBezTo>
              <a:lnTo>
                <a:pt x="6259" y="1737"/>
              </a:lnTo>
              <a:cubicBezTo>
                <a:pt x="6251" y="2366"/>
                <a:pt x="6226" y="2995"/>
                <a:pt x="6175" y="3624"/>
              </a:cubicBezTo>
              <a:cubicBezTo>
                <a:pt x="6445" y="3442"/>
                <a:pt x="6714" y="3268"/>
                <a:pt x="6984" y="3101"/>
              </a:cubicBezTo>
              <a:lnTo>
                <a:pt x="8475" y="2859"/>
              </a:lnTo>
              <a:lnTo>
                <a:pt x="8644" y="2828"/>
              </a:lnTo>
              <a:cubicBezTo>
                <a:pt x="8467" y="3154"/>
                <a:pt x="8526" y="3602"/>
                <a:pt x="8863" y="3829"/>
              </a:cubicBezTo>
              <a:lnTo>
                <a:pt x="9099" y="4026"/>
              </a:lnTo>
              <a:cubicBezTo>
                <a:pt x="9082" y="4254"/>
                <a:pt x="9040" y="4716"/>
                <a:pt x="9014" y="4951"/>
              </a:cubicBezTo>
              <a:lnTo>
                <a:pt x="8711" y="4860"/>
              </a:lnTo>
              <a:lnTo>
                <a:pt x="8029" y="4625"/>
              </a:lnTo>
              <a:lnTo>
                <a:pt x="7035" y="5633"/>
              </a:lnTo>
              <a:cubicBezTo>
                <a:pt x="7152" y="5694"/>
                <a:pt x="7380" y="5800"/>
                <a:pt x="7498" y="5861"/>
              </a:cubicBezTo>
              <a:lnTo>
                <a:pt x="8349" y="6293"/>
              </a:lnTo>
              <a:cubicBezTo>
                <a:pt x="8804" y="6589"/>
                <a:pt x="9309" y="6831"/>
                <a:pt x="9857" y="6990"/>
              </a:cubicBezTo>
              <a:cubicBezTo>
                <a:pt x="9890" y="7074"/>
                <a:pt x="9958" y="7256"/>
                <a:pt x="10000" y="7347"/>
              </a:cubicBezTo>
              <a:cubicBezTo>
                <a:pt x="9958" y="7696"/>
                <a:pt x="9958" y="8052"/>
                <a:pt x="9983" y="8401"/>
              </a:cubicBezTo>
              <a:cubicBezTo>
                <a:pt x="9368" y="8848"/>
                <a:pt x="8686" y="9219"/>
                <a:pt x="7919" y="9401"/>
              </a:cubicBezTo>
              <a:cubicBezTo>
                <a:pt x="6698" y="9659"/>
                <a:pt x="5493" y="9978"/>
                <a:pt x="4313" y="10364"/>
              </a:cubicBezTo>
              <a:cubicBezTo>
                <a:pt x="3825" y="10470"/>
                <a:pt x="3336" y="10569"/>
                <a:pt x="2856" y="10713"/>
              </a:cubicBezTo>
              <a:lnTo>
                <a:pt x="1626" y="10531"/>
              </a:lnTo>
              <a:cubicBezTo>
                <a:pt x="1651" y="10372"/>
                <a:pt x="1702" y="10053"/>
                <a:pt x="1727" y="9887"/>
              </a:cubicBezTo>
              <a:cubicBezTo>
                <a:pt x="1398" y="9879"/>
                <a:pt x="1070" y="9887"/>
                <a:pt x="750" y="9856"/>
              </a:cubicBezTo>
              <a:cubicBezTo>
                <a:pt x="615" y="9553"/>
                <a:pt x="522" y="9257"/>
                <a:pt x="404" y="8962"/>
              </a:cubicBezTo>
              <a:cubicBezTo>
                <a:pt x="388" y="8431"/>
                <a:pt x="329" y="7893"/>
                <a:pt x="371" y="7362"/>
              </a:cubicBezTo>
              <a:cubicBezTo>
                <a:pt x="607" y="7051"/>
                <a:pt x="859" y="6755"/>
                <a:pt x="1120" y="6467"/>
              </a:cubicBezTo>
              <a:cubicBezTo>
                <a:pt x="1061" y="6338"/>
                <a:pt x="935" y="6081"/>
                <a:pt x="876" y="5952"/>
              </a:cubicBezTo>
              <a:cubicBezTo>
                <a:pt x="657" y="5914"/>
                <a:pt x="219" y="5846"/>
                <a:pt x="0" y="5815"/>
              </a:cubicBezTo>
              <a:lnTo>
                <a:pt x="295" y="5527"/>
              </a:lnTo>
              <a:cubicBezTo>
                <a:pt x="514" y="5315"/>
                <a:pt x="725" y="5103"/>
                <a:pt x="944" y="4898"/>
              </a:cubicBezTo>
              <a:cubicBezTo>
                <a:pt x="868" y="4701"/>
                <a:pt x="708" y="4299"/>
                <a:pt x="632" y="4102"/>
              </a:cubicBezTo>
              <a:cubicBezTo>
                <a:pt x="893" y="3912"/>
                <a:pt x="1171" y="3723"/>
                <a:pt x="1441" y="3533"/>
              </a:cubicBezTo>
              <a:cubicBezTo>
                <a:pt x="1489" y="3498"/>
                <a:pt x="1536" y="3462"/>
                <a:pt x="1584" y="3427"/>
              </a:cubicBezTo>
              <a:cubicBezTo>
                <a:pt x="1845" y="3215"/>
                <a:pt x="2115" y="2995"/>
                <a:pt x="2376" y="2775"/>
              </a:cubicBezTo>
              <a:cubicBezTo>
                <a:pt x="2578" y="3101"/>
                <a:pt x="2789" y="3420"/>
                <a:pt x="2999" y="3738"/>
              </a:cubicBezTo>
              <a:cubicBezTo>
                <a:pt x="3302" y="3488"/>
                <a:pt x="3614" y="3238"/>
                <a:pt x="3926" y="2987"/>
              </a:cubicBezTo>
              <a:cubicBezTo>
                <a:pt x="3976" y="2351"/>
                <a:pt x="4052" y="1714"/>
                <a:pt x="4153" y="1077"/>
              </a:cubicBezTo>
              <a:cubicBezTo>
                <a:pt x="4549" y="956"/>
                <a:pt x="5561" y="121"/>
                <a:pt x="5966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8981</xdr:colOff>
      <xdr:row>43</xdr:row>
      <xdr:rowOff>34112</xdr:rowOff>
    </xdr:from>
    <xdr:to>
      <xdr:col>45</xdr:col>
      <xdr:colOff>78106</xdr:colOff>
      <xdr:row>45</xdr:row>
      <xdr:rowOff>6353</xdr:rowOff>
    </xdr:to>
    <xdr:sp macro="" textlink="">
      <xdr:nvSpPr>
        <xdr:cNvPr id="723" name="kazimierski"/>
        <xdr:cNvSpPr>
          <a:spLocks/>
        </xdr:cNvSpPr>
      </xdr:nvSpPr>
      <xdr:spPr bwMode="auto">
        <a:xfrm>
          <a:off x="4923881" y="4949012"/>
          <a:ext cx="297725" cy="200841"/>
        </a:xfrm>
        <a:custGeom>
          <a:avLst/>
          <a:gdLst>
            <a:gd name="T0" fmla="*/ 418 w 1057"/>
            <a:gd name="T1" fmla="*/ 0 h 696"/>
            <a:gd name="T2" fmla="*/ 558 w 1057"/>
            <a:gd name="T3" fmla="*/ 196 h 696"/>
            <a:gd name="T4" fmla="*/ 751 w 1057"/>
            <a:gd name="T5" fmla="*/ 221 h 696"/>
            <a:gd name="T6" fmla="*/ 766 w 1057"/>
            <a:gd name="T7" fmla="*/ 138 h 696"/>
            <a:gd name="T8" fmla="*/ 807 w 1057"/>
            <a:gd name="T9" fmla="*/ 256 h 696"/>
            <a:gd name="T10" fmla="*/ 923 w 1057"/>
            <a:gd name="T11" fmla="*/ 260 h 696"/>
            <a:gd name="T12" fmla="*/ 911 w 1057"/>
            <a:gd name="T13" fmla="*/ 345 h 696"/>
            <a:gd name="T14" fmla="*/ 1057 w 1057"/>
            <a:gd name="T15" fmla="*/ 369 h 696"/>
            <a:gd name="T16" fmla="*/ 837 w 1057"/>
            <a:gd name="T17" fmla="*/ 644 h 696"/>
            <a:gd name="T18" fmla="*/ 636 w 1057"/>
            <a:gd name="T19" fmla="*/ 671 h 696"/>
            <a:gd name="T20" fmla="*/ 478 w 1057"/>
            <a:gd name="T21" fmla="*/ 696 h 696"/>
            <a:gd name="T22" fmla="*/ 297 w 1057"/>
            <a:gd name="T23" fmla="*/ 683 h 696"/>
            <a:gd name="T24" fmla="*/ 187 w 1057"/>
            <a:gd name="T25" fmla="*/ 610 h 696"/>
            <a:gd name="T26" fmla="*/ 221 w 1057"/>
            <a:gd name="T27" fmla="*/ 552 h 696"/>
            <a:gd name="T28" fmla="*/ 127 w 1057"/>
            <a:gd name="T29" fmla="*/ 394 h 696"/>
            <a:gd name="T30" fmla="*/ 0 w 1057"/>
            <a:gd name="T31" fmla="*/ 203 h 696"/>
            <a:gd name="T32" fmla="*/ 209 w 1057"/>
            <a:gd name="T33" fmla="*/ 152 h 696"/>
            <a:gd name="T34" fmla="*/ 377 w 1057"/>
            <a:gd name="T35" fmla="*/ 108 h 696"/>
            <a:gd name="T36" fmla="*/ 418 w 1057"/>
            <a:gd name="T37" fmla="*/ 0 h 6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057" h="696">
              <a:moveTo>
                <a:pt x="418" y="0"/>
              </a:moveTo>
              <a:cubicBezTo>
                <a:pt x="470" y="61"/>
                <a:pt x="517" y="126"/>
                <a:pt x="558" y="196"/>
              </a:cubicBezTo>
              <a:cubicBezTo>
                <a:pt x="620" y="215"/>
                <a:pt x="685" y="224"/>
                <a:pt x="751" y="221"/>
              </a:cubicBezTo>
              <a:cubicBezTo>
                <a:pt x="755" y="200"/>
                <a:pt x="762" y="159"/>
                <a:pt x="766" y="138"/>
              </a:cubicBezTo>
              <a:cubicBezTo>
                <a:pt x="780" y="177"/>
                <a:pt x="791" y="216"/>
                <a:pt x="807" y="256"/>
              </a:cubicBezTo>
              <a:cubicBezTo>
                <a:pt x="845" y="260"/>
                <a:pt x="884" y="259"/>
                <a:pt x="923" y="260"/>
              </a:cubicBezTo>
              <a:cubicBezTo>
                <a:pt x="920" y="282"/>
                <a:pt x="914" y="324"/>
                <a:pt x="911" y="345"/>
              </a:cubicBezTo>
              <a:cubicBezTo>
                <a:pt x="959" y="353"/>
                <a:pt x="1008" y="361"/>
                <a:pt x="1057" y="369"/>
              </a:cubicBezTo>
              <a:cubicBezTo>
                <a:pt x="989" y="465"/>
                <a:pt x="931" y="570"/>
                <a:pt x="837" y="644"/>
              </a:cubicBezTo>
              <a:cubicBezTo>
                <a:pt x="769" y="644"/>
                <a:pt x="701" y="653"/>
                <a:pt x="636" y="671"/>
              </a:cubicBezTo>
              <a:cubicBezTo>
                <a:pt x="583" y="681"/>
                <a:pt x="530" y="688"/>
                <a:pt x="478" y="696"/>
              </a:cubicBezTo>
              <a:cubicBezTo>
                <a:pt x="417" y="690"/>
                <a:pt x="357" y="686"/>
                <a:pt x="297" y="683"/>
              </a:cubicBezTo>
              <a:cubicBezTo>
                <a:pt x="260" y="658"/>
                <a:pt x="223" y="634"/>
                <a:pt x="187" y="610"/>
              </a:cubicBezTo>
              <a:lnTo>
                <a:pt x="221" y="552"/>
              </a:lnTo>
              <a:cubicBezTo>
                <a:pt x="176" y="507"/>
                <a:pt x="125" y="462"/>
                <a:pt x="127" y="394"/>
              </a:cubicBezTo>
              <a:cubicBezTo>
                <a:pt x="125" y="309"/>
                <a:pt x="54" y="257"/>
                <a:pt x="0" y="203"/>
              </a:cubicBezTo>
              <a:cubicBezTo>
                <a:pt x="74" y="210"/>
                <a:pt x="149" y="200"/>
                <a:pt x="209" y="152"/>
              </a:cubicBezTo>
              <a:cubicBezTo>
                <a:pt x="265" y="137"/>
                <a:pt x="321" y="122"/>
                <a:pt x="377" y="108"/>
              </a:cubicBezTo>
              <a:cubicBezTo>
                <a:pt x="388" y="81"/>
                <a:pt x="408" y="27"/>
                <a:pt x="418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29093</xdr:colOff>
      <xdr:row>36</xdr:row>
      <xdr:rowOff>27</xdr:rowOff>
    </xdr:from>
    <xdr:to>
      <xdr:col>29</xdr:col>
      <xdr:colOff>102693</xdr:colOff>
      <xdr:row>39</xdr:row>
      <xdr:rowOff>19460</xdr:rowOff>
    </xdr:to>
    <xdr:sp macro="" textlink="">
      <xdr:nvSpPr>
        <xdr:cNvPr id="660" name="namysłowski"/>
        <xdr:cNvSpPr>
          <a:spLocks/>
        </xdr:cNvSpPr>
      </xdr:nvSpPr>
      <xdr:spPr bwMode="auto">
        <a:xfrm>
          <a:off x="3115193" y="4114827"/>
          <a:ext cx="302200" cy="362333"/>
        </a:xfrm>
        <a:custGeom>
          <a:avLst/>
          <a:gdLst>
            <a:gd name="T0" fmla="*/ 374 w 1100"/>
            <a:gd name="T1" fmla="*/ 115 h 1263"/>
            <a:gd name="T2" fmla="*/ 806 w 1100"/>
            <a:gd name="T3" fmla="*/ 14 h 1263"/>
            <a:gd name="T4" fmla="*/ 698 w 1100"/>
            <a:gd name="T5" fmla="*/ 230 h 1263"/>
            <a:gd name="T6" fmla="*/ 985 w 1100"/>
            <a:gd name="T7" fmla="*/ 318 h 1263"/>
            <a:gd name="T8" fmla="*/ 996 w 1100"/>
            <a:gd name="T9" fmla="*/ 420 h 1263"/>
            <a:gd name="T10" fmla="*/ 960 w 1100"/>
            <a:gd name="T11" fmla="*/ 651 h 1263"/>
            <a:gd name="T12" fmla="*/ 973 w 1100"/>
            <a:gd name="T13" fmla="*/ 763 h 1263"/>
            <a:gd name="T14" fmla="*/ 1100 w 1100"/>
            <a:gd name="T15" fmla="*/ 764 h 1263"/>
            <a:gd name="T16" fmla="*/ 997 w 1100"/>
            <a:gd name="T17" fmla="*/ 1000 h 1263"/>
            <a:gd name="T18" fmla="*/ 890 w 1100"/>
            <a:gd name="T19" fmla="*/ 1027 h 1263"/>
            <a:gd name="T20" fmla="*/ 853 w 1100"/>
            <a:gd name="T21" fmla="*/ 1157 h 1263"/>
            <a:gd name="T22" fmla="*/ 904 w 1100"/>
            <a:gd name="T23" fmla="*/ 1263 h 1263"/>
            <a:gd name="T24" fmla="*/ 831 w 1100"/>
            <a:gd name="T25" fmla="*/ 1256 h 1263"/>
            <a:gd name="T26" fmla="*/ 798 w 1100"/>
            <a:gd name="T27" fmla="*/ 1219 h 1263"/>
            <a:gd name="T28" fmla="*/ 773 w 1100"/>
            <a:gd name="T29" fmla="*/ 1188 h 1263"/>
            <a:gd name="T30" fmla="*/ 668 w 1100"/>
            <a:gd name="T31" fmla="*/ 1041 h 1263"/>
            <a:gd name="T32" fmla="*/ 429 w 1100"/>
            <a:gd name="T33" fmla="*/ 958 h 1263"/>
            <a:gd name="T34" fmla="*/ 367 w 1100"/>
            <a:gd name="T35" fmla="*/ 737 h 1263"/>
            <a:gd name="T36" fmla="*/ 47 w 1100"/>
            <a:gd name="T37" fmla="*/ 669 h 1263"/>
            <a:gd name="T38" fmla="*/ 56 w 1100"/>
            <a:gd name="T39" fmla="*/ 487 h 1263"/>
            <a:gd name="T40" fmla="*/ 163 w 1100"/>
            <a:gd name="T41" fmla="*/ 407 h 1263"/>
            <a:gd name="T42" fmla="*/ 123 w 1100"/>
            <a:gd name="T43" fmla="*/ 102 h 1263"/>
            <a:gd name="T44" fmla="*/ 264 w 1100"/>
            <a:gd name="T45" fmla="*/ 53 h 1263"/>
            <a:gd name="T46" fmla="*/ 374 w 1100"/>
            <a:gd name="T47" fmla="*/ 115 h 12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100" h="1263">
              <a:moveTo>
                <a:pt x="374" y="115"/>
              </a:moveTo>
              <a:cubicBezTo>
                <a:pt x="512" y="60"/>
                <a:pt x="654" y="0"/>
                <a:pt x="806" y="14"/>
              </a:cubicBezTo>
              <a:cubicBezTo>
                <a:pt x="771" y="87"/>
                <a:pt x="730" y="156"/>
                <a:pt x="698" y="230"/>
              </a:cubicBezTo>
              <a:cubicBezTo>
                <a:pt x="767" y="316"/>
                <a:pt x="886" y="311"/>
                <a:pt x="985" y="318"/>
              </a:cubicBezTo>
              <a:cubicBezTo>
                <a:pt x="989" y="352"/>
                <a:pt x="992" y="386"/>
                <a:pt x="996" y="420"/>
              </a:cubicBezTo>
              <a:cubicBezTo>
                <a:pt x="992" y="498"/>
                <a:pt x="971" y="573"/>
                <a:pt x="960" y="651"/>
              </a:cubicBezTo>
              <a:cubicBezTo>
                <a:pt x="963" y="679"/>
                <a:pt x="970" y="735"/>
                <a:pt x="973" y="763"/>
              </a:cubicBezTo>
              <a:cubicBezTo>
                <a:pt x="1015" y="763"/>
                <a:pt x="1058" y="764"/>
                <a:pt x="1100" y="764"/>
              </a:cubicBezTo>
              <a:cubicBezTo>
                <a:pt x="1059" y="840"/>
                <a:pt x="1026" y="919"/>
                <a:pt x="997" y="1000"/>
              </a:cubicBezTo>
              <a:cubicBezTo>
                <a:pt x="962" y="1009"/>
                <a:pt x="926" y="1018"/>
                <a:pt x="890" y="1027"/>
              </a:cubicBezTo>
              <a:cubicBezTo>
                <a:pt x="878" y="1071"/>
                <a:pt x="865" y="1113"/>
                <a:pt x="853" y="1157"/>
              </a:cubicBezTo>
              <a:cubicBezTo>
                <a:pt x="870" y="1192"/>
                <a:pt x="887" y="1228"/>
                <a:pt x="904" y="1263"/>
              </a:cubicBezTo>
              <a:cubicBezTo>
                <a:pt x="886" y="1262"/>
                <a:pt x="849" y="1258"/>
                <a:pt x="831" y="1256"/>
              </a:cubicBezTo>
              <a:cubicBezTo>
                <a:pt x="823" y="1247"/>
                <a:pt x="806" y="1228"/>
                <a:pt x="798" y="1219"/>
              </a:cubicBezTo>
              <a:cubicBezTo>
                <a:pt x="792" y="1212"/>
                <a:pt x="779" y="1196"/>
                <a:pt x="773" y="1188"/>
              </a:cubicBezTo>
              <a:cubicBezTo>
                <a:pt x="738" y="1139"/>
                <a:pt x="709" y="1085"/>
                <a:pt x="668" y="1041"/>
              </a:cubicBezTo>
              <a:cubicBezTo>
                <a:pt x="596" y="995"/>
                <a:pt x="501" y="1005"/>
                <a:pt x="429" y="958"/>
              </a:cubicBezTo>
              <a:cubicBezTo>
                <a:pt x="395" y="889"/>
                <a:pt x="384" y="812"/>
                <a:pt x="367" y="737"/>
              </a:cubicBezTo>
              <a:cubicBezTo>
                <a:pt x="260" y="716"/>
                <a:pt x="153" y="696"/>
                <a:pt x="47" y="669"/>
              </a:cubicBezTo>
              <a:cubicBezTo>
                <a:pt x="0" y="619"/>
                <a:pt x="52" y="546"/>
                <a:pt x="56" y="487"/>
              </a:cubicBezTo>
              <a:cubicBezTo>
                <a:pt x="92" y="460"/>
                <a:pt x="127" y="433"/>
                <a:pt x="163" y="407"/>
              </a:cubicBezTo>
              <a:cubicBezTo>
                <a:pt x="172" y="303"/>
                <a:pt x="176" y="196"/>
                <a:pt x="123" y="102"/>
              </a:cubicBezTo>
              <a:cubicBezTo>
                <a:pt x="170" y="86"/>
                <a:pt x="217" y="69"/>
                <a:pt x="264" y="53"/>
              </a:cubicBezTo>
              <a:cubicBezTo>
                <a:pt x="300" y="74"/>
                <a:pt x="337" y="94"/>
                <a:pt x="374" y="115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68447</xdr:colOff>
      <xdr:row>36</xdr:row>
      <xdr:rowOff>19890</xdr:rowOff>
    </xdr:from>
    <xdr:to>
      <xdr:col>32</xdr:col>
      <xdr:colOff>15831</xdr:colOff>
      <xdr:row>39</xdr:row>
      <xdr:rowOff>72734</xdr:rowOff>
    </xdr:to>
    <xdr:sp macro="" textlink="">
      <xdr:nvSpPr>
        <xdr:cNvPr id="662" name="kluczborski"/>
        <xdr:cNvSpPr>
          <a:spLocks/>
        </xdr:cNvSpPr>
      </xdr:nvSpPr>
      <xdr:spPr bwMode="auto">
        <a:xfrm>
          <a:off x="3383147" y="4134690"/>
          <a:ext cx="290284" cy="395744"/>
        </a:xfrm>
        <a:custGeom>
          <a:avLst/>
          <a:gdLst>
            <a:gd name="T0" fmla="*/ 451 w 1046"/>
            <a:gd name="T1" fmla="*/ 16 h 1373"/>
            <a:gd name="T2" fmla="*/ 472 w 1046"/>
            <a:gd name="T3" fmla="*/ 0 h 1373"/>
            <a:gd name="T4" fmla="*/ 909 w 1046"/>
            <a:gd name="T5" fmla="*/ 152 h 1373"/>
            <a:gd name="T6" fmla="*/ 991 w 1046"/>
            <a:gd name="T7" fmla="*/ 430 h 1373"/>
            <a:gd name="T8" fmla="*/ 870 w 1046"/>
            <a:gd name="T9" fmla="*/ 533 h 1373"/>
            <a:gd name="T10" fmla="*/ 1046 w 1046"/>
            <a:gd name="T11" fmla="*/ 777 h 1373"/>
            <a:gd name="T12" fmla="*/ 935 w 1046"/>
            <a:gd name="T13" fmla="*/ 1093 h 1373"/>
            <a:gd name="T14" fmla="*/ 982 w 1046"/>
            <a:gd name="T15" fmla="*/ 1147 h 1373"/>
            <a:gd name="T16" fmla="*/ 967 w 1046"/>
            <a:gd name="T17" fmla="*/ 1260 h 1373"/>
            <a:gd name="T18" fmla="*/ 962 w 1046"/>
            <a:gd name="T19" fmla="*/ 1370 h 1373"/>
            <a:gd name="T20" fmla="*/ 818 w 1046"/>
            <a:gd name="T21" fmla="*/ 1310 h 1373"/>
            <a:gd name="T22" fmla="*/ 706 w 1046"/>
            <a:gd name="T23" fmla="*/ 1373 h 1373"/>
            <a:gd name="T24" fmla="*/ 609 w 1046"/>
            <a:gd name="T25" fmla="*/ 1211 h 1373"/>
            <a:gd name="T26" fmla="*/ 513 w 1046"/>
            <a:gd name="T27" fmla="*/ 1217 h 1373"/>
            <a:gd name="T28" fmla="*/ 479 w 1046"/>
            <a:gd name="T29" fmla="*/ 1250 h 1373"/>
            <a:gd name="T30" fmla="*/ 436 w 1046"/>
            <a:gd name="T31" fmla="*/ 1294 h 1373"/>
            <a:gd name="T32" fmla="*/ 353 w 1046"/>
            <a:gd name="T33" fmla="*/ 1212 h 1373"/>
            <a:gd name="T34" fmla="*/ 376 w 1046"/>
            <a:gd name="T35" fmla="*/ 1176 h 1373"/>
            <a:gd name="T36" fmla="*/ 382 w 1046"/>
            <a:gd name="T37" fmla="*/ 970 h 1373"/>
            <a:gd name="T38" fmla="*/ 191 w 1046"/>
            <a:gd name="T39" fmla="*/ 756 h 1373"/>
            <a:gd name="T40" fmla="*/ 173 w 1046"/>
            <a:gd name="T41" fmla="*/ 674 h 1373"/>
            <a:gd name="T42" fmla="*/ 58 w 1046"/>
            <a:gd name="T43" fmla="*/ 644 h 1373"/>
            <a:gd name="T44" fmla="*/ 0 w 1046"/>
            <a:gd name="T45" fmla="*/ 572 h 1373"/>
            <a:gd name="T46" fmla="*/ 36 w 1046"/>
            <a:gd name="T47" fmla="*/ 341 h 1373"/>
            <a:gd name="T48" fmla="*/ 40 w 1046"/>
            <a:gd name="T49" fmla="*/ 227 h 1373"/>
            <a:gd name="T50" fmla="*/ 451 w 1046"/>
            <a:gd name="T51" fmla="*/ 16 h 13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046" h="1373">
              <a:moveTo>
                <a:pt x="451" y="16"/>
              </a:moveTo>
              <a:lnTo>
                <a:pt x="472" y="0"/>
              </a:lnTo>
              <a:cubicBezTo>
                <a:pt x="619" y="46"/>
                <a:pt x="765" y="98"/>
                <a:pt x="909" y="152"/>
              </a:cubicBezTo>
              <a:cubicBezTo>
                <a:pt x="946" y="242"/>
                <a:pt x="987" y="331"/>
                <a:pt x="991" y="430"/>
              </a:cubicBezTo>
              <a:cubicBezTo>
                <a:pt x="950" y="464"/>
                <a:pt x="910" y="498"/>
                <a:pt x="870" y="533"/>
              </a:cubicBezTo>
              <a:cubicBezTo>
                <a:pt x="986" y="565"/>
                <a:pt x="1021" y="672"/>
                <a:pt x="1046" y="777"/>
              </a:cubicBezTo>
              <a:cubicBezTo>
                <a:pt x="917" y="834"/>
                <a:pt x="911" y="971"/>
                <a:pt x="935" y="1093"/>
              </a:cubicBezTo>
              <a:cubicBezTo>
                <a:pt x="947" y="1107"/>
                <a:pt x="970" y="1133"/>
                <a:pt x="982" y="1147"/>
              </a:cubicBezTo>
              <a:cubicBezTo>
                <a:pt x="990" y="1185"/>
                <a:pt x="975" y="1223"/>
                <a:pt x="967" y="1260"/>
              </a:cubicBezTo>
              <a:lnTo>
                <a:pt x="962" y="1370"/>
              </a:lnTo>
              <a:cubicBezTo>
                <a:pt x="914" y="1350"/>
                <a:pt x="866" y="1330"/>
                <a:pt x="818" y="1310"/>
              </a:cubicBezTo>
              <a:cubicBezTo>
                <a:pt x="781" y="1331"/>
                <a:pt x="743" y="1351"/>
                <a:pt x="706" y="1373"/>
              </a:cubicBezTo>
              <a:cubicBezTo>
                <a:pt x="673" y="1319"/>
                <a:pt x="641" y="1265"/>
                <a:pt x="609" y="1211"/>
              </a:cubicBezTo>
              <a:cubicBezTo>
                <a:pt x="585" y="1213"/>
                <a:pt x="537" y="1216"/>
                <a:pt x="513" y="1217"/>
              </a:cubicBezTo>
              <a:cubicBezTo>
                <a:pt x="505" y="1225"/>
                <a:pt x="488" y="1242"/>
                <a:pt x="479" y="1250"/>
              </a:cubicBezTo>
              <a:cubicBezTo>
                <a:pt x="468" y="1261"/>
                <a:pt x="447" y="1283"/>
                <a:pt x="436" y="1294"/>
              </a:cubicBezTo>
              <a:cubicBezTo>
                <a:pt x="412" y="1262"/>
                <a:pt x="385" y="1235"/>
                <a:pt x="353" y="1212"/>
              </a:cubicBezTo>
              <a:lnTo>
                <a:pt x="376" y="1176"/>
              </a:lnTo>
              <a:cubicBezTo>
                <a:pt x="424" y="1118"/>
                <a:pt x="437" y="1029"/>
                <a:pt x="382" y="970"/>
              </a:cubicBezTo>
              <a:cubicBezTo>
                <a:pt x="327" y="892"/>
                <a:pt x="264" y="818"/>
                <a:pt x="191" y="756"/>
              </a:cubicBezTo>
              <a:cubicBezTo>
                <a:pt x="187" y="735"/>
                <a:pt x="177" y="694"/>
                <a:pt x="173" y="674"/>
              </a:cubicBezTo>
              <a:cubicBezTo>
                <a:pt x="134" y="664"/>
                <a:pt x="96" y="654"/>
                <a:pt x="58" y="644"/>
              </a:cubicBezTo>
              <a:cubicBezTo>
                <a:pt x="43" y="626"/>
                <a:pt x="14" y="590"/>
                <a:pt x="0" y="572"/>
              </a:cubicBezTo>
              <a:cubicBezTo>
                <a:pt x="11" y="494"/>
                <a:pt x="32" y="419"/>
                <a:pt x="36" y="341"/>
              </a:cubicBezTo>
              <a:cubicBezTo>
                <a:pt x="37" y="312"/>
                <a:pt x="39" y="255"/>
                <a:pt x="40" y="227"/>
              </a:cubicBezTo>
              <a:cubicBezTo>
                <a:pt x="192" y="190"/>
                <a:pt x="339" y="128"/>
                <a:pt x="451" y="16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33370</xdr:colOff>
      <xdr:row>36</xdr:row>
      <xdr:rowOff>57942</xdr:rowOff>
    </xdr:from>
    <xdr:to>
      <xdr:col>33</xdr:col>
      <xdr:colOff>95052</xdr:colOff>
      <xdr:row>41</xdr:row>
      <xdr:rowOff>34397</xdr:rowOff>
    </xdr:to>
    <xdr:sp macro="" textlink="">
      <xdr:nvSpPr>
        <xdr:cNvPr id="664" name="oleski"/>
        <xdr:cNvSpPr>
          <a:spLocks/>
        </xdr:cNvSpPr>
      </xdr:nvSpPr>
      <xdr:spPr bwMode="auto">
        <a:xfrm>
          <a:off x="3576670" y="4172742"/>
          <a:ext cx="290282" cy="547955"/>
        </a:xfrm>
        <a:custGeom>
          <a:avLst/>
          <a:gdLst>
            <a:gd name="T0" fmla="*/ 203 w 1037"/>
            <a:gd name="T1" fmla="*/ 30 h 1911"/>
            <a:gd name="T2" fmla="*/ 518 w 1037"/>
            <a:gd name="T3" fmla="*/ 93 h 1911"/>
            <a:gd name="T4" fmla="*/ 616 w 1037"/>
            <a:gd name="T5" fmla="*/ 206 h 1911"/>
            <a:gd name="T6" fmla="*/ 723 w 1037"/>
            <a:gd name="T7" fmla="*/ 0 h 1911"/>
            <a:gd name="T8" fmla="*/ 795 w 1037"/>
            <a:gd name="T9" fmla="*/ 208 h 1911"/>
            <a:gd name="T10" fmla="*/ 1037 w 1037"/>
            <a:gd name="T11" fmla="*/ 418 h 1911"/>
            <a:gd name="T12" fmla="*/ 978 w 1037"/>
            <a:gd name="T13" fmla="*/ 507 h 1911"/>
            <a:gd name="T14" fmla="*/ 961 w 1037"/>
            <a:gd name="T15" fmla="*/ 589 h 1911"/>
            <a:gd name="T16" fmla="*/ 860 w 1037"/>
            <a:gd name="T17" fmla="*/ 652 h 1911"/>
            <a:gd name="T18" fmla="*/ 952 w 1037"/>
            <a:gd name="T19" fmla="*/ 813 h 1911"/>
            <a:gd name="T20" fmla="*/ 716 w 1037"/>
            <a:gd name="T21" fmla="*/ 1188 h 1911"/>
            <a:gd name="T22" fmla="*/ 608 w 1037"/>
            <a:gd name="T23" fmla="*/ 1219 h 1911"/>
            <a:gd name="T24" fmla="*/ 716 w 1037"/>
            <a:gd name="T25" fmla="*/ 1423 h 1911"/>
            <a:gd name="T26" fmla="*/ 543 w 1037"/>
            <a:gd name="T27" fmla="*/ 1570 h 1911"/>
            <a:gd name="T28" fmla="*/ 634 w 1037"/>
            <a:gd name="T29" fmla="*/ 1911 h 1911"/>
            <a:gd name="T30" fmla="*/ 535 w 1037"/>
            <a:gd name="T31" fmla="*/ 1887 h 1911"/>
            <a:gd name="T32" fmla="*/ 493 w 1037"/>
            <a:gd name="T33" fmla="*/ 1673 h 1911"/>
            <a:gd name="T34" fmla="*/ 263 w 1037"/>
            <a:gd name="T35" fmla="*/ 1591 h 1911"/>
            <a:gd name="T36" fmla="*/ 8 w 1037"/>
            <a:gd name="T37" fmla="*/ 1481 h 1911"/>
            <a:gd name="T38" fmla="*/ 77 w 1037"/>
            <a:gd name="T39" fmla="*/ 1376 h 1911"/>
            <a:gd name="T40" fmla="*/ 0 w 1037"/>
            <a:gd name="T41" fmla="*/ 1251 h 1911"/>
            <a:gd name="T42" fmla="*/ 112 w 1037"/>
            <a:gd name="T43" fmla="*/ 1188 h 1911"/>
            <a:gd name="T44" fmla="*/ 256 w 1037"/>
            <a:gd name="T45" fmla="*/ 1248 h 1911"/>
            <a:gd name="T46" fmla="*/ 261 w 1037"/>
            <a:gd name="T47" fmla="*/ 1138 h 1911"/>
            <a:gd name="T48" fmla="*/ 276 w 1037"/>
            <a:gd name="T49" fmla="*/ 1025 h 1911"/>
            <a:gd name="T50" fmla="*/ 260 w 1037"/>
            <a:gd name="T51" fmla="*/ 756 h 1911"/>
            <a:gd name="T52" fmla="*/ 364 w 1037"/>
            <a:gd name="T53" fmla="*/ 734 h 1911"/>
            <a:gd name="T54" fmla="*/ 340 w 1037"/>
            <a:gd name="T55" fmla="*/ 655 h 1911"/>
            <a:gd name="T56" fmla="*/ 164 w 1037"/>
            <a:gd name="T57" fmla="*/ 411 h 1911"/>
            <a:gd name="T58" fmla="*/ 285 w 1037"/>
            <a:gd name="T59" fmla="*/ 308 h 1911"/>
            <a:gd name="T60" fmla="*/ 203 w 1037"/>
            <a:gd name="T61" fmla="*/ 30 h 19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037" h="1911">
              <a:moveTo>
                <a:pt x="203" y="30"/>
              </a:moveTo>
              <a:cubicBezTo>
                <a:pt x="309" y="48"/>
                <a:pt x="414" y="67"/>
                <a:pt x="518" y="93"/>
              </a:cubicBezTo>
              <a:cubicBezTo>
                <a:pt x="550" y="131"/>
                <a:pt x="582" y="169"/>
                <a:pt x="616" y="206"/>
              </a:cubicBezTo>
              <a:cubicBezTo>
                <a:pt x="656" y="140"/>
                <a:pt x="691" y="71"/>
                <a:pt x="723" y="0"/>
              </a:cubicBezTo>
              <a:cubicBezTo>
                <a:pt x="745" y="69"/>
                <a:pt x="769" y="139"/>
                <a:pt x="795" y="208"/>
              </a:cubicBezTo>
              <a:cubicBezTo>
                <a:pt x="888" y="257"/>
                <a:pt x="1025" y="293"/>
                <a:pt x="1037" y="418"/>
              </a:cubicBezTo>
              <a:cubicBezTo>
                <a:pt x="1018" y="448"/>
                <a:pt x="999" y="478"/>
                <a:pt x="978" y="507"/>
              </a:cubicBezTo>
              <a:cubicBezTo>
                <a:pt x="974" y="528"/>
                <a:pt x="965" y="569"/>
                <a:pt x="961" y="589"/>
              </a:cubicBezTo>
              <a:cubicBezTo>
                <a:pt x="927" y="610"/>
                <a:pt x="894" y="631"/>
                <a:pt x="860" y="652"/>
              </a:cubicBezTo>
              <a:cubicBezTo>
                <a:pt x="890" y="706"/>
                <a:pt x="920" y="760"/>
                <a:pt x="952" y="813"/>
              </a:cubicBezTo>
              <a:cubicBezTo>
                <a:pt x="948" y="988"/>
                <a:pt x="728" y="1017"/>
                <a:pt x="716" y="1188"/>
              </a:cubicBezTo>
              <a:cubicBezTo>
                <a:pt x="689" y="1196"/>
                <a:pt x="635" y="1211"/>
                <a:pt x="608" y="1219"/>
              </a:cubicBezTo>
              <a:cubicBezTo>
                <a:pt x="643" y="1287"/>
                <a:pt x="684" y="1352"/>
                <a:pt x="716" y="1423"/>
              </a:cubicBezTo>
              <a:cubicBezTo>
                <a:pt x="685" y="1496"/>
                <a:pt x="602" y="1525"/>
                <a:pt x="543" y="1570"/>
              </a:cubicBezTo>
              <a:cubicBezTo>
                <a:pt x="575" y="1683"/>
                <a:pt x="603" y="1798"/>
                <a:pt x="634" y="1911"/>
              </a:cubicBezTo>
              <a:cubicBezTo>
                <a:pt x="610" y="1905"/>
                <a:pt x="560" y="1893"/>
                <a:pt x="535" y="1887"/>
              </a:cubicBezTo>
              <a:cubicBezTo>
                <a:pt x="522" y="1816"/>
                <a:pt x="528" y="1737"/>
                <a:pt x="493" y="1673"/>
              </a:cubicBezTo>
              <a:cubicBezTo>
                <a:pt x="431" y="1615"/>
                <a:pt x="339" y="1617"/>
                <a:pt x="263" y="1591"/>
              </a:cubicBezTo>
              <a:cubicBezTo>
                <a:pt x="181" y="1548"/>
                <a:pt x="98" y="1504"/>
                <a:pt x="8" y="1481"/>
              </a:cubicBezTo>
              <a:cubicBezTo>
                <a:pt x="31" y="1446"/>
                <a:pt x="54" y="1411"/>
                <a:pt x="77" y="1376"/>
              </a:cubicBezTo>
              <a:cubicBezTo>
                <a:pt x="51" y="1334"/>
                <a:pt x="26" y="1292"/>
                <a:pt x="0" y="1251"/>
              </a:cubicBezTo>
              <a:cubicBezTo>
                <a:pt x="37" y="1229"/>
                <a:pt x="75" y="1209"/>
                <a:pt x="112" y="1188"/>
              </a:cubicBezTo>
              <a:cubicBezTo>
                <a:pt x="160" y="1208"/>
                <a:pt x="208" y="1228"/>
                <a:pt x="256" y="1248"/>
              </a:cubicBezTo>
              <a:lnTo>
                <a:pt x="261" y="1138"/>
              </a:lnTo>
              <a:cubicBezTo>
                <a:pt x="269" y="1101"/>
                <a:pt x="284" y="1063"/>
                <a:pt x="276" y="1025"/>
              </a:cubicBezTo>
              <a:cubicBezTo>
                <a:pt x="266" y="935"/>
                <a:pt x="261" y="846"/>
                <a:pt x="260" y="756"/>
              </a:cubicBezTo>
              <a:cubicBezTo>
                <a:pt x="286" y="751"/>
                <a:pt x="338" y="740"/>
                <a:pt x="364" y="734"/>
              </a:cubicBezTo>
              <a:cubicBezTo>
                <a:pt x="358" y="714"/>
                <a:pt x="346" y="675"/>
                <a:pt x="340" y="655"/>
              </a:cubicBezTo>
              <a:cubicBezTo>
                <a:pt x="315" y="550"/>
                <a:pt x="280" y="443"/>
                <a:pt x="164" y="411"/>
              </a:cubicBezTo>
              <a:cubicBezTo>
                <a:pt x="204" y="376"/>
                <a:pt x="244" y="342"/>
                <a:pt x="285" y="308"/>
              </a:cubicBezTo>
              <a:cubicBezTo>
                <a:pt x="281" y="209"/>
                <a:pt x="240" y="120"/>
                <a:pt x="203" y="30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49286</xdr:colOff>
      <xdr:row>37</xdr:row>
      <xdr:rowOff>88241</xdr:rowOff>
    </xdr:from>
    <xdr:to>
      <xdr:col>28</xdr:col>
      <xdr:colOff>56213</xdr:colOff>
      <xdr:row>41</xdr:row>
      <xdr:rowOff>57228</xdr:rowOff>
    </xdr:to>
    <xdr:sp macro="" textlink="">
      <xdr:nvSpPr>
        <xdr:cNvPr id="676" name="brzeski (opolskie)"/>
        <xdr:cNvSpPr>
          <a:spLocks/>
        </xdr:cNvSpPr>
      </xdr:nvSpPr>
      <xdr:spPr bwMode="auto">
        <a:xfrm>
          <a:off x="2906786" y="4317341"/>
          <a:ext cx="349827" cy="426187"/>
        </a:xfrm>
        <a:custGeom>
          <a:avLst/>
          <a:gdLst>
            <a:gd name="T0" fmla="*/ 801 w 1245"/>
            <a:gd name="T1" fmla="*/ 0 h 1501"/>
            <a:gd name="T2" fmla="*/ 1060 w 1245"/>
            <a:gd name="T3" fmla="*/ 65 h 1501"/>
            <a:gd name="T4" fmla="*/ 1136 w 1245"/>
            <a:gd name="T5" fmla="*/ 309 h 1501"/>
            <a:gd name="T6" fmla="*/ 898 w 1245"/>
            <a:gd name="T7" fmla="*/ 535 h 1501"/>
            <a:gd name="T8" fmla="*/ 921 w 1245"/>
            <a:gd name="T9" fmla="*/ 634 h 1501"/>
            <a:gd name="T10" fmla="*/ 1013 w 1245"/>
            <a:gd name="T11" fmla="*/ 664 h 1501"/>
            <a:gd name="T12" fmla="*/ 1203 w 1245"/>
            <a:gd name="T13" fmla="*/ 770 h 1501"/>
            <a:gd name="T14" fmla="*/ 1245 w 1245"/>
            <a:gd name="T15" fmla="*/ 810 h 1501"/>
            <a:gd name="T16" fmla="*/ 1167 w 1245"/>
            <a:gd name="T17" fmla="*/ 1018 h 1501"/>
            <a:gd name="T18" fmla="*/ 1061 w 1245"/>
            <a:gd name="T19" fmla="*/ 976 h 1501"/>
            <a:gd name="T20" fmla="*/ 1020 w 1245"/>
            <a:gd name="T21" fmla="*/ 1139 h 1501"/>
            <a:gd name="T22" fmla="*/ 960 w 1245"/>
            <a:gd name="T23" fmla="*/ 1112 h 1501"/>
            <a:gd name="T24" fmla="*/ 943 w 1245"/>
            <a:gd name="T25" fmla="*/ 1097 h 1501"/>
            <a:gd name="T26" fmla="*/ 935 w 1245"/>
            <a:gd name="T27" fmla="*/ 993 h 1501"/>
            <a:gd name="T28" fmla="*/ 801 w 1245"/>
            <a:gd name="T29" fmla="*/ 1020 h 1501"/>
            <a:gd name="T30" fmla="*/ 731 w 1245"/>
            <a:gd name="T31" fmla="*/ 938 h 1501"/>
            <a:gd name="T32" fmla="*/ 518 w 1245"/>
            <a:gd name="T33" fmla="*/ 1426 h 1501"/>
            <a:gd name="T34" fmla="*/ 484 w 1245"/>
            <a:gd name="T35" fmla="*/ 1295 h 1501"/>
            <a:gd name="T36" fmla="*/ 537 w 1245"/>
            <a:gd name="T37" fmla="*/ 1203 h 1501"/>
            <a:gd name="T38" fmla="*/ 401 w 1245"/>
            <a:gd name="T39" fmla="*/ 1186 h 1501"/>
            <a:gd name="T40" fmla="*/ 0 w 1245"/>
            <a:gd name="T41" fmla="*/ 1501 h 1501"/>
            <a:gd name="T42" fmla="*/ 77 w 1245"/>
            <a:gd name="T43" fmla="*/ 1367 h 1501"/>
            <a:gd name="T44" fmla="*/ 56 w 1245"/>
            <a:gd name="T45" fmla="*/ 1278 h 1501"/>
            <a:gd name="T46" fmla="*/ 113 w 1245"/>
            <a:gd name="T47" fmla="*/ 1105 h 1501"/>
            <a:gd name="T48" fmla="*/ 47 w 1245"/>
            <a:gd name="T49" fmla="*/ 1042 h 1501"/>
            <a:gd name="T50" fmla="*/ 229 w 1245"/>
            <a:gd name="T51" fmla="*/ 888 h 1501"/>
            <a:gd name="T52" fmla="*/ 134 w 1245"/>
            <a:gd name="T53" fmla="*/ 758 h 1501"/>
            <a:gd name="T54" fmla="*/ 366 w 1245"/>
            <a:gd name="T55" fmla="*/ 774 h 1501"/>
            <a:gd name="T56" fmla="*/ 381 w 1245"/>
            <a:gd name="T57" fmla="*/ 706 h 1501"/>
            <a:gd name="T58" fmla="*/ 323 w 1245"/>
            <a:gd name="T59" fmla="*/ 534 h 1501"/>
            <a:gd name="T60" fmla="*/ 468 w 1245"/>
            <a:gd name="T61" fmla="*/ 488 h 1501"/>
            <a:gd name="T62" fmla="*/ 406 w 1245"/>
            <a:gd name="T63" fmla="*/ 277 h 1501"/>
            <a:gd name="T64" fmla="*/ 548 w 1245"/>
            <a:gd name="T65" fmla="*/ 322 h 1501"/>
            <a:gd name="T66" fmla="*/ 542 w 1245"/>
            <a:gd name="T67" fmla="*/ 99 h 1501"/>
            <a:gd name="T68" fmla="*/ 703 w 1245"/>
            <a:gd name="T69" fmla="*/ 95 h 1501"/>
            <a:gd name="T70" fmla="*/ 801 w 1245"/>
            <a:gd name="T71" fmla="*/ 0 h 15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245" h="1501">
              <a:moveTo>
                <a:pt x="801" y="0"/>
              </a:moveTo>
              <a:cubicBezTo>
                <a:pt x="870" y="68"/>
                <a:pt x="971" y="59"/>
                <a:pt x="1060" y="65"/>
              </a:cubicBezTo>
              <a:cubicBezTo>
                <a:pt x="1084" y="147"/>
                <a:pt x="1110" y="228"/>
                <a:pt x="1136" y="309"/>
              </a:cubicBezTo>
              <a:cubicBezTo>
                <a:pt x="1057" y="384"/>
                <a:pt x="977" y="459"/>
                <a:pt x="898" y="535"/>
              </a:cubicBezTo>
              <a:cubicBezTo>
                <a:pt x="905" y="568"/>
                <a:pt x="913" y="601"/>
                <a:pt x="921" y="634"/>
              </a:cubicBezTo>
              <a:cubicBezTo>
                <a:pt x="943" y="642"/>
                <a:pt x="990" y="656"/>
                <a:pt x="1013" y="664"/>
              </a:cubicBezTo>
              <a:cubicBezTo>
                <a:pt x="1075" y="701"/>
                <a:pt x="1138" y="738"/>
                <a:pt x="1203" y="770"/>
              </a:cubicBezTo>
              <a:cubicBezTo>
                <a:pt x="1214" y="780"/>
                <a:pt x="1235" y="800"/>
                <a:pt x="1245" y="810"/>
              </a:cubicBezTo>
              <a:cubicBezTo>
                <a:pt x="1221" y="880"/>
                <a:pt x="1194" y="949"/>
                <a:pt x="1167" y="1018"/>
              </a:cubicBezTo>
              <a:cubicBezTo>
                <a:pt x="1131" y="1004"/>
                <a:pt x="1096" y="990"/>
                <a:pt x="1061" y="976"/>
              </a:cubicBezTo>
              <a:cubicBezTo>
                <a:pt x="1048" y="1030"/>
                <a:pt x="1034" y="1084"/>
                <a:pt x="1020" y="1139"/>
              </a:cubicBezTo>
              <a:cubicBezTo>
                <a:pt x="1006" y="1132"/>
                <a:pt x="976" y="1119"/>
                <a:pt x="960" y="1112"/>
              </a:cubicBezTo>
              <a:lnTo>
                <a:pt x="943" y="1097"/>
              </a:lnTo>
              <a:cubicBezTo>
                <a:pt x="941" y="1071"/>
                <a:pt x="937" y="1019"/>
                <a:pt x="935" y="993"/>
              </a:cubicBezTo>
              <a:cubicBezTo>
                <a:pt x="891" y="1002"/>
                <a:pt x="846" y="1010"/>
                <a:pt x="801" y="1020"/>
              </a:cubicBezTo>
              <a:cubicBezTo>
                <a:pt x="783" y="999"/>
                <a:pt x="748" y="959"/>
                <a:pt x="731" y="938"/>
              </a:cubicBezTo>
              <a:cubicBezTo>
                <a:pt x="616" y="1082"/>
                <a:pt x="668" y="1305"/>
                <a:pt x="518" y="1426"/>
              </a:cubicBezTo>
              <a:cubicBezTo>
                <a:pt x="506" y="1383"/>
                <a:pt x="495" y="1339"/>
                <a:pt x="484" y="1295"/>
              </a:cubicBezTo>
              <a:cubicBezTo>
                <a:pt x="502" y="1264"/>
                <a:pt x="519" y="1234"/>
                <a:pt x="537" y="1203"/>
              </a:cubicBezTo>
              <a:cubicBezTo>
                <a:pt x="492" y="1196"/>
                <a:pt x="446" y="1190"/>
                <a:pt x="401" y="1186"/>
              </a:cubicBezTo>
              <a:cubicBezTo>
                <a:pt x="307" y="1330"/>
                <a:pt x="174" y="1468"/>
                <a:pt x="0" y="1501"/>
              </a:cubicBezTo>
              <a:cubicBezTo>
                <a:pt x="25" y="1456"/>
                <a:pt x="51" y="1411"/>
                <a:pt x="77" y="1367"/>
              </a:cubicBezTo>
              <a:cubicBezTo>
                <a:pt x="70" y="1337"/>
                <a:pt x="63" y="1308"/>
                <a:pt x="56" y="1278"/>
              </a:cubicBezTo>
              <a:cubicBezTo>
                <a:pt x="75" y="1221"/>
                <a:pt x="94" y="1163"/>
                <a:pt x="113" y="1105"/>
              </a:cubicBezTo>
              <a:cubicBezTo>
                <a:pt x="91" y="1084"/>
                <a:pt x="69" y="1063"/>
                <a:pt x="47" y="1042"/>
              </a:cubicBezTo>
              <a:cubicBezTo>
                <a:pt x="109" y="992"/>
                <a:pt x="170" y="940"/>
                <a:pt x="229" y="888"/>
              </a:cubicBezTo>
              <a:cubicBezTo>
                <a:pt x="197" y="845"/>
                <a:pt x="166" y="801"/>
                <a:pt x="134" y="758"/>
              </a:cubicBezTo>
              <a:cubicBezTo>
                <a:pt x="212" y="762"/>
                <a:pt x="289" y="768"/>
                <a:pt x="366" y="774"/>
              </a:cubicBezTo>
              <a:cubicBezTo>
                <a:pt x="370" y="757"/>
                <a:pt x="378" y="723"/>
                <a:pt x="381" y="706"/>
              </a:cubicBezTo>
              <a:cubicBezTo>
                <a:pt x="361" y="648"/>
                <a:pt x="342" y="591"/>
                <a:pt x="323" y="534"/>
              </a:cubicBezTo>
              <a:cubicBezTo>
                <a:pt x="371" y="518"/>
                <a:pt x="419" y="503"/>
                <a:pt x="468" y="488"/>
              </a:cubicBezTo>
              <a:cubicBezTo>
                <a:pt x="491" y="406"/>
                <a:pt x="463" y="335"/>
                <a:pt x="406" y="277"/>
              </a:cubicBezTo>
              <a:cubicBezTo>
                <a:pt x="453" y="292"/>
                <a:pt x="500" y="307"/>
                <a:pt x="548" y="322"/>
              </a:cubicBezTo>
              <a:cubicBezTo>
                <a:pt x="546" y="247"/>
                <a:pt x="544" y="173"/>
                <a:pt x="542" y="99"/>
              </a:cubicBezTo>
              <a:cubicBezTo>
                <a:pt x="596" y="97"/>
                <a:pt x="649" y="96"/>
                <a:pt x="703" y="95"/>
              </a:cubicBezTo>
              <a:cubicBezTo>
                <a:pt x="736" y="62"/>
                <a:pt x="768" y="31"/>
                <a:pt x="801" y="0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103211</xdr:colOff>
      <xdr:row>38</xdr:row>
      <xdr:rowOff>14963</xdr:rowOff>
    </xdr:from>
    <xdr:to>
      <xdr:col>31</xdr:col>
      <xdr:colOff>104834</xdr:colOff>
      <xdr:row>42</xdr:row>
      <xdr:rowOff>34255</xdr:rowOff>
    </xdr:to>
    <xdr:sp macro="" textlink="">
      <xdr:nvSpPr>
        <xdr:cNvPr id="679" name="opolski (opolskie)"/>
        <xdr:cNvSpPr>
          <a:spLocks/>
        </xdr:cNvSpPr>
      </xdr:nvSpPr>
      <xdr:spPr bwMode="auto">
        <a:xfrm>
          <a:off x="3075011" y="4358363"/>
          <a:ext cx="573123" cy="476492"/>
        </a:xfrm>
        <a:custGeom>
          <a:avLst/>
          <a:gdLst>
            <a:gd name="T0" fmla="*/ 1203 w 2045"/>
            <a:gd name="T1" fmla="*/ 12 h 1669"/>
            <a:gd name="T2" fmla="*/ 1267 w 2045"/>
            <a:gd name="T3" fmla="*/ 0 h 1669"/>
            <a:gd name="T4" fmla="*/ 1458 w 2045"/>
            <a:gd name="T5" fmla="*/ 214 h 1669"/>
            <a:gd name="T6" fmla="*/ 1452 w 2045"/>
            <a:gd name="T7" fmla="*/ 420 h 1669"/>
            <a:gd name="T8" fmla="*/ 1429 w 2045"/>
            <a:gd name="T9" fmla="*/ 456 h 1669"/>
            <a:gd name="T10" fmla="*/ 1512 w 2045"/>
            <a:gd name="T11" fmla="*/ 538 h 1669"/>
            <a:gd name="T12" fmla="*/ 1555 w 2045"/>
            <a:gd name="T13" fmla="*/ 494 h 1669"/>
            <a:gd name="T14" fmla="*/ 1661 w 2045"/>
            <a:gd name="T15" fmla="*/ 501 h 1669"/>
            <a:gd name="T16" fmla="*/ 1779 w 2045"/>
            <a:gd name="T17" fmla="*/ 845 h 1669"/>
            <a:gd name="T18" fmla="*/ 1790 w 2045"/>
            <a:gd name="T19" fmla="*/ 847 h 1669"/>
            <a:gd name="T20" fmla="*/ 2045 w 2045"/>
            <a:gd name="T21" fmla="*/ 957 h 1669"/>
            <a:gd name="T22" fmla="*/ 1887 w 2045"/>
            <a:gd name="T23" fmla="*/ 1093 h 1669"/>
            <a:gd name="T24" fmla="*/ 1871 w 2045"/>
            <a:gd name="T25" fmla="*/ 1210 h 1669"/>
            <a:gd name="T26" fmla="*/ 1719 w 2045"/>
            <a:gd name="T27" fmla="*/ 1175 h 1669"/>
            <a:gd name="T28" fmla="*/ 1594 w 2045"/>
            <a:gd name="T29" fmla="*/ 1326 h 1669"/>
            <a:gd name="T30" fmla="*/ 1531 w 2045"/>
            <a:gd name="T31" fmla="*/ 1368 h 1669"/>
            <a:gd name="T32" fmla="*/ 1499 w 2045"/>
            <a:gd name="T33" fmla="*/ 1474 h 1669"/>
            <a:gd name="T34" fmla="*/ 980 w 2045"/>
            <a:gd name="T35" fmla="*/ 1515 h 1669"/>
            <a:gd name="T36" fmla="*/ 870 w 2045"/>
            <a:gd name="T37" fmla="*/ 1669 h 1669"/>
            <a:gd name="T38" fmla="*/ 816 w 2045"/>
            <a:gd name="T39" fmla="*/ 1603 h 1669"/>
            <a:gd name="T40" fmla="*/ 742 w 2045"/>
            <a:gd name="T41" fmla="*/ 1539 h 1669"/>
            <a:gd name="T42" fmla="*/ 694 w 2045"/>
            <a:gd name="T43" fmla="*/ 1506 h 1669"/>
            <a:gd name="T44" fmla="*/ 571 w 2045"/>
            <a:gd name="T45" fmla="*/ 1405 h 1669"/>
            <a:gd name="T46" fmla="*/ 423 w 2045"/>
            <a:gd name="T47" fmla="*/ 1482 h 1669"/>
            <a:gd name="T48" fmla="*/ 409 w 2045"/>
            <a:gd name="T49" fmla="*/ 1474 h 1669"/>
            <a:gd name="T50" fmla="*/ 396 w 2045"/>
            <a:gd name="T51" fmla="*/ 1467 h 1669"/>
            <a:gd name="T52" fmla="*/ 388 w 2045"/>
            <a:gd name="T53" fmla="*/ 1462 h 1669"/>
            <a:gd name="T54" fmla="*/ 225 w 2045"/>
            <a:gd name="T55" fmla="*/ 1323 h 1669"/>
            <a:gd name="T56" fmla="*/ 10 w 2045"/>
            <a:gd name="T57" fmla="*/ 1294 h 1669"/>
            <a:gd name="T58" fmla="*/ 103 w 2045"/>
            <a:gd name="T59" fmla="*/ 881 h 1669"/>
            <a:gd name="T60" fmla="*/ 328 w 2045"/>
            <a:gd name="T61" fmla="*/ 960 h 1669"/>
            <a:gd name="T62" fmla="*/ 345 w 2045"/>
            <a:gd name="T63" fmla="*/ 975 h 1669"/>
            <a:gd name="T64" fmla="*/ 436 w 2045"/>
            <a:gd name="T65" fmla="*/ 1028 h 1669"/>
            <a:gd name="T66" fmla="*/ 471 w 2045"/>
            <a:gd name="T67" fmla="*/ 914 h 1669"/>
            <a:gd name="T68" fmla="*/ 611 w 2045"/>
            <a:gd name="T69" fmla="*/ 903 h 1669"/>
            <a:gd name="T70" fmla="*/ 678 w 2045"/>
            <a:gd name="T71" fmla="*/ 648 h 1669"/>
            <a:gd name="T72" fmla="*/ 588 w 2045"/>
            <a:gd name="T73" fmla="*/ 633 h 1669"/>
            <a:gd name="T74" fmla="*/ 398 w 2045"/>
            <a:gd name="T75" fmla="*/ 527 h 1669"/>
            <a:gd name="T76" fmla="*/ 318 w 2045"/>
            <a:gd name="T77" fmla="*/ 428 h 1669"/>
            <a:gd name="T78" fmla="*/ 562 w 2045"/>
            <a:gd name="T79" fmla="*/ 200 h 1669"/>
            <a:gd name="T80" fmla="*/ 792 w 2045"/>
            <a:gd name="T81" fmla="*/ 340 h 1669"/>
            <a:gd name="T82" fmla="*/ 889 w 2045"/>
            <a:gd name="T83" fmla="*/ 353 h 1669"/>
            <a:gd name="T84" fmla="*/ 914 w 2045"/>
            <a:gd name="T85" fmla="*/ 384 h 1669"/>
            <a:gd name="T86" fmla="*/ 947 w 2045"/>
            <a:gd name="T87" fmla="*/ 421 h 1669"/>
            <a:gd name="T88" fmla="*/ 974 w 2045"/>
            <a:gd name="T89" fmla="*/ 450 h 1669"/>
            <a:gd name="T90" fmla="*/ 1045 w 2045"/>
            <a:gd name="T91" fmla="*/ 462 h 1669"/>
            <a:gd name="T92" fmla="*/ 1022 w 2045"/>
            <a:gd name="T93" fmla="*/ 230 h 1669"/>
            <a:gd name="T94" fmla="*/ 1143 w 2045"/>
            <a:gd name="T95" fmla="*/ 197 h 1669"/>
            <a:gd name="T96" fmla="*/ 1203 w 2045"/>
            <a:gd name="T97" fmla="*/ 12 h 16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</a:cxnLst>
          <a:rect l="0" t="0" r="r" b="b"/>
          <a:pathLst>
            <a:path w="2045" h="1669">
              <a:moveTo>
                <a:pt x="1203" y="12"/>
              </a:moveTo>
              <a:cubicBezTo>
                <a:pt x="1219" y="9"/>
                <a:pt x="1251" y="2"/>
                <a:pt x="1267" y="0"/>
              </a:cubicBezTo>
              <a:cubicBezTo>
                <a:pt x="1340" y="62"/>
                <a:pt x="1403" y="136"/>
                <a:pt x="1458" y="214"/>
              </a:cubicBezTo>
              <a:cubicBezTo>
                <a:pt x="1434" y="280"/>
                <a:pt x="1433" y="352"/>
                <a:pt x="1452" y="420"/>
              </a:cubicBezTo>
              <a:lnTo>
                <a:pt x="1429" y="456"/>
              </a:lnTo>
              <a:cubicBezTo>
                <a:pt x="1370" y="511"/>
                <a:pt x="1463" y="609"/>
                <a:pt x="1512" y="538"/>
              </a:cubicBezTo>
              <a:cubicBezTo>
                <a:pt x="1523" y="527"/>
                <a:pt x="1544" y="505"/>
                <a:pt x="1555" y="494"/>
              </a:cubicBezTo>
              <a:cubicBezTo>
                <a:pt x="1590" y="496"/>
                <a:pt x="1625" y="498"/>
                <a:pt x="1661" y="501"/>
              </a:cubicBezTo>
              <a:cubicBezTo>
                <a:pt x="1711" y="613"/>
                <a:pt x="1821" y="711"/>
                <a:pt x="1779" y="845"/>
              </a:cubicBezTo>
              <a:lnTo>
                <a:pt x="1790" y="847"/>
              </a:lnTo>
              <a:cubicBezTo>
                <a:pt x="1880" y="870"/>
                <a:pt x="1963" y="914"/>
                <a:pt x="2045" y="957"/>
              </a:cubicBezTo>
              <a:cubicBezTo>
                <a:pt x="2022" y="1034"/>
                <a:pt x="1968" y="1086"/>
                <a:pt x="1887" y="1093"/>
              </a:cubicBezTo>
              <a:cubicBezTo>
                <a:pt x="1881" y="1132"/>
                <a:pt x="1876" y="1171"/>
                <a:pt x="1871" y="1210"/>
              </a:cubicBezTo>
              <a:cubicBezTo>
                <a:pt x="1820" y="1198"/>
                <a:pt x="1770" y="1187"/>
                <a:pt x="1719" y="1175"/>
              </a:cubicBezTo>
              <a:cubicBezTo>
                <a:pt x="1678" y="1225"/>
                <a:pt x="1637" y="1276"/>
                <a:pt x="1594" y="1326"/>
              </a:cubicBezTo>
              <a:lnTo>
                <a:pt x="1531" y="1368"/>
              </a:lnTo>
              <a:cubicBezTo>
                <a:pt x="1519" y="1403"/>
                <a:pt x="1509" y="1438"/>
                <a:pt x="1499" y="1474"/>
              </a:cubicBezTo>
              <a:cubicBezTo>
                <a:pt x="1325" y="1468"/>
                <a:pt x="1150" y="1481"/>
                <a:pt x="980" y="1515"/>
              </a:cubicBezTo>
              <a:cubicBezTo>
                <a:pt x="937" y="1561"/>
                <a:pt x="905" y="1617"/>
                <a:pt x="870" y="1669"/>
              </a:cubicBezTo>
              <a:cubicBezTo>
                <a:pt x="857" y="1653"/>
                <a:pt x="830" y="1620"/>
                <a:pt x="816" y="1603"/>
              </a:cubicBezTo>
              <a:cubicBezTo>
                <a:pt x="797" y="1576"/>
                <a:pt x="772" y="1554"/>
                <a:pt x="742" y="1539"/>
              </a:cubicBezTo>
              <a:cubicBezTo>
                <a:pt x="730" y="1531"/>
                <a:pt x="706" y="1514"/>
                <a:pt x="694" y="1506"/>
              </a:cubicBezTo>
              <a:cubicBezTo>
                <a:pt x="652" y="1473"/>
                <a:pt x="612" y="1438"/>
                <a:pt x="571" y="1405"/>
              </a:cubicBezTo>
              <a:cubicBezTo>
                <a:pt x="522" y="1432"/>
                <a:pt x="473" y="1458"/>
                <a:pt x="423" y="1482"/>
              </a:cubicBezTo>
              <a:lnTo>
                <a:pt x="409" y="1474"/>
              </a:lnTo>
              <a:cubicBezTo>
                <a:pt x="406" y="1472"/>
                <a:pt x="399" y="1468"/>
                <a:pt x="396" y="1467"/>
              </a:cubicBezTo>
              <a:lnTo>
                <a:pt x="388" y="1462"/>
              </a:lnTo>
              <a:cubicBezTo>
                <a:pt x="317" y="1437"/>
                <a:pt x="268" y="1381"/>
                <a:pt x="225" y="1323"/>
              </a:cubicBezTo>
              <a:cubicBezTo>
                <a:pt x="152" y="1332"/>
                <a:pt x="72" y="1344"/>
                <a:pt x="10" y="1294"/>
              </a:cubicBezTo>
              <a:cubicBezTo>
                <a:pt x="0" y="1153"/>
                <a:pt x="74" y="1018"/>
                <a:pt x="103" y="881"/>
              </a:cubicBezTo>
              <a:cubicBezTo>
                <a:pt x="180" y="903"/>
                <a:pt x="257" y="925"/>
                <a:pt x="328" y="960"/>
              </a:cubicBezTo>
              <a:lnTo>
                <a:pt x="345" y="975"/>
              </a:lnTo>
              <a:cubicBezTo>
                <a:pt x="369" y="1006"/>
                <a:pt x="399" y="1024"/>
                <a:pt x="436" y="1028"/>
              </a:cubicBezTo>
              <a:cubicBezTo>
                <a:pt x="445" y="999"/>
                <a:pt x="462" y="942"/>
                <a:pt x="471" y="914"/>
              </a:cubicBezTo>
              <a:cubicBezTo>
                <a:pt x="518" y="910"/>
                <a:pt x="564" y="907"/>
                <a:pt x="611" y="903"/>
              </a:cubicBezTo>
              <a:cubicBezTo>
                <a:pt x="634" y="818"/>
                <a:pt x="658" y="734"/>
                <a:pt x="678" y="648"/>
              </a:cubicBezTo>
              <a:cubicBezTo>
                <a:pt x="656" y="645"/>
                <a:pt x="611" y="637"/>
                <a:pt x="588" y="633"/>
              </a:cubicBezTo>
              <a:cubicBezTo>
                <a:pt x="523" y="601"/>
                <a:pt x="460" y="564"/>
                <a:pt x="398" y="527"/>
              </a:cubicBezTo>
              <a:cubicBezTo>
                <a:pt x="371" y="494"/>
                <a:pt x="344" y="461"/>
                <a:pt x="318" y="428"/>
              </a:cubicBezTo>
              <a:cubicBezTo>
                <a:pt x="398" y="351"/>
                <a:pt x="470" y="264"/>
                <a:pt x="562" y="200"/>
              </a:cubicBezTo>
              <a:cubicBezTo>
                <a:pt x="662" y="168"/>
                <a:pt x="804" y="213"/>
                <a:pt x="792" y="340"/>
              </a:cubicBezTo>
              <a:cubicBezTo>
                <a:pt x="816" y="343"/>
                <a:pt x="865" y="350"/>
                <a:pt x="889" y="353"/>
              </a:cubicBezTo>
              <a:cubicBezTo>
                <a:pt x="895" y="361"/>
                <a:pt x="908" y="377"/>
                <a:pt x="914" y="384"/>
              </a:cubicBezTo>
              <a:cubicBezTo>
                <a:pt x="922" y="393"/>
                <a:pt x="939" y="412"/>
                <a:pt x="947" y="421"/>
              </a:cubicBezTo>
              <a:lnTo>
                <a:pt x="974" y="450"/>
              </a:lnTo>
              <a:cubicBezTo>
                <a:pt x="991" y="453"/>
                <a:pt x="1027" y="459"/>
                <a:pt x="1045" y="462"/>
              </a:cubicBezTo>
              <a:cubicBezTo>
                <a:pt x="1038" y="384"/>
                <a:pt x="1029" y="307"/>
                <a:pt x="1022" y="230"/>
              </a:cubicBezTo>
              <a:cubicBezTo>
                <a:pt x="1062" y="219"/>
                <a:pt x="1102" y="208"/>
                <a:pt x="1143" y="197"/>
              </a:cubicBezTo>
              <a:cubicBezTo>
                <a:pt x="1162" y="135"/>
                <a:pt x="1181" y="73"/>
                <a:pt x="1203" y="12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82768</xdr:colOff>
      <xdr:row>40</xdr:row>
      <xdr:rowOff>18201</xdr:rowOff>
    </xdr:from>
    <xdr:to>
      <xdr:col>31</xdr:col>
      <xdr:colOff>6365</xdr:colOff>
      <xdr:row>41</xdr:row>
      <xdr:rowOff>75467</xdr:rowOff>
    </xdr:to>
    <xdr:sp macro="" textlink="">
      <xdr:nvSpPr>
        <xdr:cNvPr id="698" name="Opole"/>
        <xdr:cNvSpPr>
          <a:spLocks/>
        </xdr:cNvSpPr>
      </xdr:nvSpPr>
      <xdr:spPr bwMode="auto">
        <a:xfrm>
          <a:off x="3283168" y="4590201"/>
          <a:ext cx="266497" cy="171566"/>
        </a:xfrm>
        <a:custGeom>
          <a:avLst/>
          <a:gdLst>
            <a:gd name="T0" fmla="*/ 0 w 451"/>
            <a:gd name="T1" fmla="*/ 118 h 393"/>
            <a:gd name="T2" fmla="*/ 166 w 451"/>
            <a:gd name="T3" fmla="*/ 0 h 393"/>
            <a:gd name="T4" fmla="*/ 184 w 451"/>
            <a:gd name="T5" fmla="*/ 13 h 393"/>
            <a:gd name="T6" fmla="*/ 234 w 451"/>
            <a:gd name="T7" fmla="*/ 36 h 393"/>
            <a:gd name="T8" fmla="*/ 313 w 451"/>
            <a:gd name="T9" fmla="*/ 57 h 393"/>
            <a:gd name="T10" fmla="*/ 323 w 451"/>
            <a:gd name="T11" fmla="*/ 81 h 393"/>
            <a:gd name="T12" fmla="*/ 451 w 451"/>
            <a:gd name="T13" fmla="*/ 311 h 393"/>
            <a:gd name="T14" fmla="*/ 341 w 451"/>
            <a:gd name="T15" fmla="*/ 393 h 393"/>
            <a:gd name="T16" fmla="*/ 69 w 451"/>
            <a:gd name="T17" fmla="*/ 187 h 393"/>
            <a:gd name="T18" fmla="*/ 0 w 451"/>
            <a:gd name="T19" fmla="*/ 118 h 3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451" h="393">
              <a:moveTo>
                <a:pt x="0" y="118"/>
              </a:moveTo>
              <a:cubicBezTo>
                <a:pt x="64" y="91"/>
                <a:pt x="127" y="59"/>
                <a:pt x="166" y="0"/>
              </a:cubicBezTo>
              <a:lnTo>
                <a:pt x="184" y="13"/>
              </a:lnTo>
              <a:cubicBezTo>
                <a:pt x="196" y="18"/>
                <a:pt x="221" y="30"/>
                <a:pt x="234" y="36"/>
              </a:cubicBezTo>
              <a:lnTo>
                <a:pt x="313" y="57"/>
              </a:lnTo>
              <a:lnTo>
                <a:pt x="323" y="81"/>
              </a:lnTo>
              <a:cubicBezTo>
                <a:pt x="357" y="162"/>
                <a:pt x="401" y="238"/>
                <a:pt x="451" y="311"/>
              </a:cubicBezTo>
              <a:cubicBezTo>
                <a:pt x="414" y="338"/>
                <a:pt x="378" y="365"/>
                <a:pt x="341" y="393"/>
              </a:cubicBezTo>
              <a:cubicBezTo>
                <a:pt x="281" y="287"/>
                <a:pt x="169" y="243"/>
                <a:pt x="69" y="187"/>
              </a:cubicBezTo>
              <a:cubicBezTo>
                <a:pt x="52" y="170"/>
                <a:pt x="17" y="135"/>
                <a:pt x="0" y="118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30</xdr:col>
      <xdr:colOff>36023</xdr:colOff>
      <xdr:row>40</xdr:row>
      <xdr:rowOff>57371</xdr:rowOff>
    </xdr:from>
    <xdr:to>
      <xdr:col>33</xdr:col>
      <xdr:colOff>35508</xdr:colOff>
      <xdr:row>43</xdr:row>
      <xdr:rowOff>72164</xdr:rowOff>
    </xdr:to>
    <xdr:sp macro="" textlink="">
      <xdr:nvSpPr>
        <xdr:cNvPr id="699" name="strzelecki"/>
        <xdr:cNvSpPr>
          <a:spLocks/>
        </xdr:cNvSpPr>
      </xdr:nvSpPr>
      <xdr:spPr bwMode="auto">
        <a:xfrm>
          <a:off x="3465023" y="4629371"/>
          <a:ext cx="342385" cy="357693"/>
        </a:xfrm>
        <a:custGeom>
          <a:avLst/>
          <a:gdLst>
            <a:gd name="T0" fmla="*/ 665 w 1224"/>
            <a:gd name="T1" fmla="*/ 0 h 1251"/>
            <a:gd name="T2" fmla="*/ 895 w 1224"/>
            <a:gd name="T3" fmla="*/ 82 h 1251"/>
            <a:gd name="T4" fmla="*/ 937 w 1224"/>
            <a:gd name="T5" fmla="*/ 296 h 1251"/>
            <a:gd name="T6" fmla="*/ 1036 w 1224"/>
            <a:gd name="T7" fmla="*/ 320 h 1251"/>
            <a:gd name="T8" fmla="*/ 1055 w 1224"/>
            <a:gd name="T9" fmla="*/ 325 h 1251"/>
            <a:gd name="T10" fmla="*/ 1212 w 1224"/>
            <a:gd name="T11" fmla="*/ 366 h 1251"/>
            <a:gd name="T12" fmla="*/ 1224 w 1224"/>
            <a:gd name="T13" fmla="*/ 564 h 1251"/>
            <a:gd name="T14" fmla="*/ 847 w 1224"/>
            <a:gd name="T15" fmla="*/ 570 h 1251"/>
            <a:gd name="T16" fmla="*/ 916 w 1224"/>
            <a:gd name="T17" fmla="*/ 842 h 1251"/>
            <a:gd name="T18" fmla="*/ 679 w 1224"/>
            <a:gd name="T19" fmla="*/ 788 h 1251"/>
            <a:gd name="T20" fmla="*/ 700 w 1224"/>
            <a:gd name="T21" fmla="*/ 951 h 1251"/>
            <a:gd name="T22" fmla="*/ 647 w 1224"/>
            <a:gd name="T23" fmla="*/ 1024 h 1251"/>
            <a:gd name="T24" fmla="*/ 689 w 1224"/>
            <a:gd name="T25" fmla="*/ 1124 h 1251"/>
            <a:gd name="T26" fmla="*/ 627 w 1224"/>
            <a:gd name="T27" fmla="*/ 1251 h 1251"/>
            <a:gd name="T28" fmla="*/ 541 w 1224"/>
            <a:gd name="T29" fmla="*/ 1126 h 1251"/>
            <a:gd name="T30" fmla="*/ 516 w 1224"/>
            <a:gd name="T31" fmla="*/ 1104 h 1251"/>
            <a:gd name="T32" fmla="*/ 222 w 1224"/>
            <a:gd name="T33" fmla="*/ 1170 h 1251"/>
            <a:gd name="T34" fmla="*/ 189 w 1224"/>
            <a:gd name="T35" fmla="*/ 1159 h 1251"/>
            <a:gd name="T36" fmla="*/ 143 w 1224"/>
            <a:gd name="T37" fmla="*/ 1185 h 1251"/>
            <a:gd name="T38" fmla="*/ 156 w 1224"/>
            <a:gd name="T39" fmla="*/ 831 h 1251"/>
            <a:gd name="T40" fmla="*/ 0 w 1224"/>
            <a:gd name="T41" fmla="*/ 741 h 1251"/>
            <a:gd name="T42" fmla="*/ 114 w 1224"/>
            <a:gd name="T43" fmla="*/ 583 h 1251"/>
            <a:gd name="T44" fmla="*/ 214 w 1224"/>
            <a:gd name="T45" fmla="*/ 369 h 1251"/>
            <a:gd name="T46" fmla="*/ 339 w 1224"/>
            <a:gd name="T47" fmla="*/ 218 h 1251"/>
            <a:gd name="T48" fmla="*/ 491 w 1224"/>
            <a:gd name="T49" fmla="*/ 253 h 1251"/>
            <a:gd name="T50" fmla="*/ 507 w 1224"/>
            <a:gd name="T51" fmla="*/ 136 h 1251"/>
            <a:gd name="T52" fmla="*/ 665 w 1224"/>
            <a:gd name="T53" fmla="*/ 0 h 12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224" h="1251">
              <a:moveTo>
                <a:pt x="665" y="0"/>
              </a:moveTo>
              <a:cubicBezTo>
                <a:pt x="741" y="26"/>
                <a:pt x="833" y="24"/>
                <a:pt x="895" y="82"/>
              </a:cubicBezTo>
              <a:cubicBezTo>
                <a:pt x="930" y="146"/>
                <a:pt x="924" y="225"/>
                <a:pt x="937" y="296"/>
              </a:cubicBezTo>
              <a:cubicBezTo>
                <a:pt x="962" y="302"/>
                <a:pt x="1012" y="314"/>
                <a:pt x="1036" y="320"/>
              </a:cubicBezTo>
              <a:lnTo>
                <a:pt x="1055" y="325"/>
              </a:lnTo>
              <a:cubicBezTo>
                <a:pt x="1107" y="339"/>
                <a:pt x="1159" y="352"/>
                <a:pt x="1212" y="366"/>
              </a:cubicBezTo>
              <a:cubicBezTo>
                <a:pt x="1215" y="432"/>
                <a:pt x="1220" y="498"/>
                <a:pt x="1224" y="564"/>
              </a:cubicBezTo>
              <a:cubicBezTo>
                <a:pt x="1099" y="587"/>
                <a:pt x="967" y="521"/>
                <a:pt x="847" y="570"/>
              </a:cubicBezTo>
              <a:cubicBezTo>
                <a:pt x="771" y="654"/>
                <a:pt x="885" y="758"/>
                <a:pt x="916" y="842"/>
              </a:cubicBezTo>
              <a:cubicBezTo>
                <a:pt x="837" y="823"/>
                <a:pt x="758" y="806"/>
                <a:pt x="679" y="788"/>
              </a:cubicBezTo>
              <a:cubicBezTo>
                <a:pt x="686" y="842"/>
                <a:pt x="693" y="896"/>
                <a:pt x="700" y="951"/>
              </a:cubicBezTo>
              <a:cubicBezTo>
                <a:pt x="687" y="969"/>
                <a:pt x="660" y="1005"/>
                <a:pt x="647" y="1024"/>
              </a:cubicBezTo>
              <a:cubicBezTo>
                <a:pt x="662" y="1057"/>
                <a:pt x="676" y="1090"/>
                <a:pt x="689" y="1124"/>
              </a:cubicBezTo>
              <a:cubicBezTo>
                <a:pt x="669" y="1167"/>
                <a:pt x="648" y="1209"/>
                <a:pt x="627" y="1251"/>
              </a:cubicBezTo>
              <a:cubicBezTo>
                <a:pt x="599" y="1209"/>
                <a:pt x="572" y="1166"/>
                <a:pt x="541" y="1126"/>
              </a:cubicBezTo>
              <a:lnTo>
                <a:pt x="516" y="1104"/>
              </a:lnTo>
              <a:cubicBezTo>
                <a:pt x="417" y="1121"/>
                <a:pt x="320" y="1149"/>
                <a:pt x="222" y="1170"/>
              </a:cubicBezTo>
              <a:lnTo>
                <a:pt x="189" y="1159"/>
              </a:lnTo>
              <a:cubicBezTo>
                <a:pt x="177" y="1166"/>
                <a:pt x="154" y="1179"/>
                <a:pt x="143" y="1185"/>
              </a:cubicBezTo>
              <a:cubicBezTo>
                <a:pt x="162" y="1068"/>
                <a:pt x="160" y="949"/>
                <a:pt x="156" y="831"/>
              </a:cubicBezTo>
              <a:cubicBezTo>
                <a:pt x="104" y="801"/>
                <a:pt x="52" y="771"/>
                <a:pt x="0" y="741"/>
              </a:cubicBezTo>
              <a:cubicBezTo>
                <a:pt x="39" y="689"/>
                <a:pt x="77" y="636"/>
                <a:pt x="114" y="583"/>
              </a:cubicBezTo>
              <a:cubicBezTo>
                <a:pt x="155" y="515"/>
                <a:pt x="182" y="441"/>
                <a:pt x="214" y="369"/>
              </a:cubicBezTo>
              <a:cubicBezTo>
                <a:pt x="257" y="319"/>
                <a:pt x="298" y="268"/>
                <a:pt x="339" y="218"/>
              </a:cubicBezTo>
              <a:cubicBezTo>
                <a:pt x="390" y="230"/>
                <a:pt x="440" y="241"/>
                <a:pt x="491" y="253"/>
              </a:cubicBezTo>
              <a:cubicBezTo>
                <a:pt x="496" y="214"/>
                <a:pt x="501" y="175"/>
                <a:pt x="507" y="136"/>
              </a:cubicBezTo>
              <a:cubicBezTo>
                <a:pt x="588" y="129"/>
                <a:pt x="642" y="77"/>
                <a:pt x="665" y="0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91806</xdr:colOff>
      <xdr:row>40</xdr:row>
      <xdr:rowOff>87813</xdr:rowOff>
    </xdr:from>
    <xdr:to>
      <xdr:col>28</xdr:col>
      <xdr:colOff>56213</xdr:colOff>
      <xdr:row>44</xdr:row>
      <xdr:rowOff>56800</xdr:rowOff>
    </xdr:to>
    <xdr:sp macro="" textlink="">
      <xdr:nvSpPr>
        <xdr:cNvPr id="705" name="nyski"/>
        <xdr:cNvSpPr>
          <a:spLocks/>
        </xdr:cNvSpPr>
      </xdr:nvSpPr>
      <xdr:spPr bwMode="auto">
        <a:xfrm>
          <a:off x="2720706" y="4659813"/>
          <a:ext cx="535907" cy="426187"/>
        </a:xfrm>
        <a:custGeom>
          <a:avLst/>
          <a:gdLst>
            <a:gd name="T0" fmla="*/ 658 w 1908"/>
            <a:gd name="T1" fmla="*/ 325 h 1482"/>
            <a:gd name="T2" fmla="*/ 1104 w 1908"/>
            <a:gd name="T3" fmla="*/ 0 h 1482"/>
            <a:gd name="T4" fmla="*/ 1149 w 1908"/>
            <a:gd name="T5" fmla="*/ 221 h 1482"/>
            <a:gd name="T6" fmla="*/ 1504 w 1908"/>
            <a:gd name="T7" fmla="*/ 338 h 1482"/>
            <a:gd name="T8" fmla="*/ 1673 w 1908"/>
            <a:gd name="T9" fmla="*/ 399 h 1482"/>
            <a:gd name="T10" fmla="*/ 1681 w 1908"/>
            <a:gd name="T11" fmla="*/ 404 h 1482"/>
            <a:gd name="T12" fmla="*/ 1694 w 1908"/>
            <a:gd name="T13" fmla="*/ 411 h 1482"/>
            <a:gd name="T14" fmla="*/ 1708 w 1908"/>
            <a:gd name="T15" fmla="*/ 419 h 1482"/>
            <a:gd name="T16" fmla="*/ 1908 w 1908"/>
            <a:gd name="T17" fmla="*/ 393 h 1482"/>
            <a:gd name="T18" fmla="*/ 1457 w 1908"/>
            <a:gd name="T19" fmla="*/ 927 h 1482"/>
            <a:gd name="T20" fmla="*/ 1184 w 1908"/>
            <a:gd name="T21" fmla="*/ 1030 h 1482"/>
            <a:gd name="T22" fmla="*/ 1223 w 1908"/>
            <a:gd name="T23" fmla="*/ 1449 h 1482"/>
            <a:gd name="T24" fmla="*/ 1142 w 1908"/>
            <a:gd name="T25" fmla="*/ 1482 h 1482"/>
            <a:gd name="T26" fmla="*/ 1091 w 1908"/>
            <a:gd name="T27" fmla="*/ 1415 h 1482"/>
            <a:gd name="T28" fmla="*/ 984 w 1908"/>
            <a:gd name="T29" fmla="*/ 1397 h 1482"/>
            <a:gd name="T30" fmla="*/ 957 w 1908"/>
            <a:gd name="T31" fmla="*/ 1211 h 1482"/>
            <a:gd name="T32" fmla="*/ 747 w 1908"/>
            <a:gd name="T33" fmla="*/ 1204 h 1482"/>
            <a:gd name="T34" fmla="*/ 583 w 1908"/>
            <a:gd name="T35" fmla="*/ 1017 h 1482"/>
            <a:gd name="T36" fmla="*/ 0 w 1908"/>
            <a:gd name="T37" fmla="*/ 807 h 1482"/>
            <a:gd name="T38" fmla="*/ 61 w 1908"/>
            <a:gd name="T39" fmla="*/ 674 h 1482"/>
            <a:gd name="T40" fmla="*/ 284 w 1908"/>
            <a:gd name="T41" fmla="*/ 731 h 1482"/>
            <a:gd name="T42" fmla="*/ 341 w 1908"/>
            <a:gd name="T43" fmla="*/ 438 h 1482"/>
            <a:gd name="T44" fmla="*/ 492 w 1908"/>
            <a:gd name="T45" fmla="*/ 214 h 1482"/>
            <a:gd name="T46" fmla="*/ 657 w 1908"/>
            <a:gd name="T47" fmla="*/ 206 h 1482"/>
            <a:gd name="T48" fmla="*/ 658 w 1908"/>
            <a:gd name="T49" fmla="*/ 325 h 14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908" h="1482">
              <a:moveTo>
                <a:pt x="658" y="325"/>
              </a:moveTo>
              <a:cubicBezTo>
                <a:pt x="856" y="330"/>
                <a:pt x="995" y="144"/>
                <a:pt x="1104" y="0"/>
              </a:cubicBezTo>
              <a:cubicBezTo>
                <a:pt x="1119" y="74"/>
                <a:pt x="1134" y="147"/>
                <a:pt x="1149" y="221"/>
              </a:cubicBezTo>
              <a:cubicBezTo>
                <a:pt x="1266" y="263"/>
                <a:pt x="1385" y="301"/>
                <a:pt x="1504" y="338"/>
              </a:cubicBezTo>
              <a:cubicBezTo>
                <a:pt x="1551" y="381"/>
                <a:pt x="1601" y="435"/>
                <a:pt x="1673" y="399"/>
              </a:cubicBezTo>
              <a:lnTo>
                <a:pt x="1681" y="404"/>
              </a:lnTo>
              <a:cubicBezTo>
                <a:pt x="1684" y="405"/>
                <a:pt x="1691" y="409"/>
                <a:pt x="1694" y="411"/>
              </a:cubicBezTo>
              <a:lnTo>
                <a:pt x="1708" y="419"/>
              </a:lnTo>
              <a:cubicBezTo>
                <a:pt x="1774" y="412"/>
                <a:pt x="1841" y="403"/>
                <a:pt x="1908" y="393"/>
              </a:cubicBezTo>
              <a:cubicBezTo>
                <a:pt x="1787" y="592"/>
                <a:pt x="1658" y="800"/>
                <a:pt x="1457" y="927"/>
              </a:cubicBezTo>
              <a:cubicBezTo>
                <a:pt x="1352" y="911"/>
                <a:pt x="1263" y="968"/>
                <a:pt x="1184" y="1030"/>
              </a:cubicBezTo>
              <a:cubicBezTo>
                <a:pt x="1174" y="1171"/>
                <a:pt x="1164" y="1317"/>
                <a:pt x="1223" y="1449"/>
              </a:cubicBezTo>
              <a:cubicBezTo>
                <a:pt x="1203" y="1457"/>
                <a:pt x="1162" y="1474"/>
                <a:pt x="1142" y="1482"/>
              </a:cubicBezTo>
              <a:cubicBezTo>
                <a:pt x="1129" y="1465"/>
                <a:pt x="1104" y="1432"/>
                <a:pt x="1091" y="1415"/>
              </a:cubicBezTo>
              <a:cubicBezTo>
                <a:pt x="1055" y="1409"/>
                <a:pt x="1020" y="1403"/>
                <a:pt x="984" y="1397"/>
              </a:cubicBezTo>
              <a:cubicBezTo>
                <a:pt x="975" y="1335"/>
                <a:pt x="966" y="1273"/>
                <a:pt x="957" y="1211"/>
              </a:cubicBezTo>
              <a:cubicBezTo>
                <a:pt x="887" y="1214"/>
                <a:pt x="809" y="1249"/>
                <a:pt x="747" y="1204"/>
              </a:cubicBezTo>
              <a:cubicBezTo>
                <a:pt x="679" y="1155"/>
                <a:pt x="634" y="1082"/>
                <a:pt x="583" y="1017"/>
              </a:cubicBezTo>
              <a:cubicBezTo>
                <a:pt x="386" y="954"/>
                <a:pt x="198" y="865"/>
                <a:pt x="0" y="807"/>
              </a:cubicBezTo>
              <a:cubicBezTo>
                <a:pt x="20" y="762"/>
                <a:pt x="40" y="718"/>
                <a:pt x="61" y="674"/>
              </a:cubicBezTo>
              <a:cubicBezTo>
                <a:pt x="133" y="697"/>
                <a:pt x="206" y="756"/>
                <a:pt x="284" y="731"/>
              </a:cubicBezTo>
              <a:cubicBezTo>
                <a:pt x="359" y="656"/>
                <a:pt x="329" y="535"/>
                <a:pt x="341" y="438"/>
              </a:cubicBezTo>
              <a:cubicBezTo>
                <a:pt x="398" y="369"/>
                <a:pt x="450" y="294"/>
                <a:pt x="492" y="214"/>
              </a:cubicBezTo>
              <a:cubicBezTo>
                <a:pt x="547" y="211"/>
                <a:pt x="602" y="208"/>
                <a:pt x="657" y="206"/>
              </a:cubicBezTo>
              <a:cubicBezTo>
                <a:pt x="658" y="236"/>
                <a:pt x="658" y="295"/>
                <a:pt x="658" y="325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56213</xdr:colOff>
      <xdr:row>41</xdr:row>
      <xdr:rowOff>87671</xdr:rowOff>
    </xdr:from>
    <xdr:to>
      <xdr:col>30</xdr:col>
      <xdr:colOff>80680</xdr:colOff>
      <xdr:row>43</xdr:row>
      <xdr:rowOff>87386</xdr:rowOff>
    </xdr:to>
    <xdr:sp macro="" textlink="">
      <xdr:nvSpPr>
        <xdr:cNvPr id="708" name="krapkowicki"/>
        <xdr:cNvSpPr>
          <a:spLocks/>
        </xdr:cNvSpPr>
      </xdr:nvSpPr>
      <xdr:spPr bwMode="auto">
        <a:xfrm>
          <a:off x="3256613" y="4773971"/>
          <a:ext cx="253067" cy="228315"/>
        </a:xfrm>
        <a:custGeom>
          <a:avLst/>
          <a:gdLst>
            <a:gd name="T0" fmla="*/ 353 w 902"/>
            <a:gd name="T1" fmla="*/ 72 h 784"/>
            <a:gd name="T2" fmla="*/ 854 w 902"/>
            <a:gd name="T3" fmla="*/ 71 h 784"/>
            <a:gd name="T4" fmla="*/ 740 w 902"/>
            <a:gd name="T5" fmla="*/ 229 h 784"/>
            <a:gd name="T6" fmla="*/ 896 w 902"/>
            <a:gd name="T7" fmla="*/ 319 h 784"/>
            <a:gd name="T8" fmla="*/ 883 w 902"/>
            <a:gd name="T9" fmla="*/ 673 h 784"/>
            <a:gd name="T10" fmla="*/ 815 w 902"/>
            <a:gd name="T11" fmla="*/ 712 h 784"/>
            <a:gd name="T12" fmla="*/ 803 w 902"/>
            <a:gd name="T13" fmla="*/ 663 h 784"/>
            <a:gd name="T14" fmla="*/ 803 w 902"/>
            <a:gd name="T15" fmla="*/ 530 h 784"/>
            <a:gd name="T16" fmla="*/ 660 w 902"/>
            <a:gd name="T17" fmla="*/ 585 h 784"/>
            <a:gd name="T18" fmla="*/ 623 w 902"/>
            <a:gd name="T19" fmla="*/ 642 h 784"/>
            <a:gd name="T20" fmla="*/ 698 w 902"/>
            <a:gd name="T21" fmla="*/ 784 h 784"/>
            <a:gd name="T22" fmla="*/ 404 w 902"/>
            <a:gd name="T23" fmla="*/ 706 h 784"/>
            <a:gd name="T24" fmla="*/ 175 w 902"/>
            <a:gd name="T25" fmla="*/ 470 h 784"/>
            <a:gd name="T26" fmla="*/ 0 w 902"/>
            <a:gd name="T27" fmla="*/ 512 h 784"/>
            <a:gd name="T28" fmla="*/ 5 w 902"/>
            <a:gd name="T29" fmla="*/ 288 h 784"/>
            <a:gd name="T30" fmla="*/ 63 w 902"/>
            <a:gd name="T31" fmla="*/ 197 h 784"/>
            <a:gd name="T32" fmla="*/ 65 w 902"/>
            <a:gd name="T33" fmla="*/ 196 h 784"/>
            <a:gd name="T34" fmla="*/ 176 w 902"/>
            <a:gd name="T35" fmla="*/ 134 h 784"/>
            <a:gd name="T36" fmla="*/ 230 w 902"/>
            <a:gd name="T37" fmla="*/ 200 h 784"/>
            <a:gd name="T38" fmla="*/ 257 w 902"/>
            <a:gd name="T39" fmla="*/ 231 h 784"/>
            <a:gd name="T40" fmla="*/ 353 w 902"/>
            <a:gd name="T41" fmla="*/ 72 h 7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902" h="784">
              <a:moveTo>
                <a:pt x="353" y="72"/>
              </a:moveTo>
              <a:cubicBezTo>
                <a:pt x="521" y="83"/>
                <a:pt x="692" y="0"/>
                <a:pt x="854" y="71"/>
              </a:cubicBezTo>
              <a:cubicBezTo>
                <a:pt x="817" y="124"/>
                <a:pt x="779" y="177"/>
                <a:pt x="740" y="229"/>
              </a:cubicBezTo>
              <a:cubicBezTo>
                <a:pt x="792" y="259"/>
                <a:pt x="844" y="289"/>
                <a:pt x="896" y="319"/>
              </a:cubicBezTo>
              <a:cubicBezTo>
                <a:pt x="900" y="437"/>
                <a:pt x="902" y="556"/>
                <a:pt x="883" y="673"/>
              </a:cubicBezTo>
              <a:cubicBezTo>
                <a:pt x="866" y="683"/>
                <a:pt x="832" y="703"/>
                <a:pt x="815" y="712"/>
              </a:cubicBezTo>
              <a:lnTo>
                <a:pt x="803" y="663"/>
              </a:lnTo>
              <a:lnTo>
                <a:pt x="803" y="530"/>
              </a:lnTo>
              <a:cubicBezTo>
                <a:pt x="742" y="515"/>
                <a:pt x="681" y="512"/>
                <a:pt x="660" y="585"/>
              </a:cubicBezTo>
              <a:cubicBezTo>
                <a:pt x="650" y="599"/>
                <a:pt x="632" y="628"/>
                <a:pt x="623" y="642"/>
              </a:cubicBezTo>
              <a:cubicBezTo>
                <a:pt x="648" y="689"/>
                <a:pt x="674" y="736"/>
                <a:pt x="698" y="784"/>
              </a:cubicBezTo>
              <a:cubicBezTo>
                <a:pt x="601" y="755"/>
                <a:pt x="499" y="742"/>
                <a:pt x="404" y="706"/>
              </a:cubicBezTo>
              <a:cubicBezTo>
                <a:pt x="319" y="636"/>
                <a:pt x="252" y="547"/>
                <a:pt x="175" y="470"/>
              </a:cubicBezTo>
              <a:cubicBezTo>
                <a:pt x="116" y="485"/>
                <a:pt x="58" y="498"/>
                <a:pt x="0" y="512"/>
              </a:cubicBezTo>
              <a:cubicBezTo>
                <a:pt x="3" y="437"/>
                <a:pt x="5" y="363"/>
                <a:pt x="5" y="288"/>
              </a:cubicBezTo>
              <a:cubicBezTo>
                <a:pt x="20" y="265"/>
                <a:pt x="49" y="220"/>
                <a:pt x="63" y="197"/>
              </a:cubicBezTo>
              <a:lnTo>
                <a:pt x="65" y="196"/>
              </a:lnTo>
              <a:cubicBezTo>
                <a:pt x="105" y="182"/>
                <a:pt x="143" y="161"/>
                <a:pt x="176" y="134"/>
              </a:cubicBezTo>
              <a:cubicBezTo>
                <a:pt x="190" y="151"/>
                <a:pt x="217" y="184"/>
                <a:pt x="230" y="200"/>
              </a:cubicBezTo>
              <a:lnTo>
                <a:pt x="257" y="231"/>
              </a:lnTo>
              <a:cubicBezTo>
                <a:pt x="291" y="179"/>
                <a:pt x="322" y="125"/>
                <a:pt x="353" y="72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83850</xdr:colOff>
      <xdr:row>41</xdr:row>
      <xdr:rowOff>93612</xdr:rowOff>
    </xdr:from>
    <xdr:to>
      <xdr:col>29</xdr:col>
      <xdr:colOff>110138</xdr:colOff>
      <xdr:row>44</xdr:row>
      <xdr:rowOff>35582</xdr:rowOff>
    </xdr:to>
    <xdr:sp macro="" textlink="">
      <xdr:nvSpPr>
        <xdr:cNvPr id="709" name="prudnicki"/>
        <xdr:cNvSpPr>
          <a:spLocks/>
        </xdr:cNvSpPr>
      </xdr:nvSpPr>
      <xdr:spPr bwMode="auto">
        <a:xfrm>
          <a:off x="3055650" y="4779912"/>
          <a:ext cx="369188" cy="284870"/>
        </a:xfrm>
        <a:custGeom>
          <a:avLst/>
          <a:gdLst>
            <a:gd name="T0" fmla="*/ 635 w 1336"/>
            <a:gd name="T1" fmla="*/ 132 h 1014"/>
            <a:gd name="T2" fmla="*/ 785 w 1336"/>
            <a:gd name="T3" fmla="*/ 0 h 1014"/>
            <a:gd name="T4" fmla="*/ 833 w 1336"/>
            <a:gd name="T5" fmla="*/ 33 h 1014"/>
            <a:gd name="T6" fmla="*/ 796 w 1336"/>
            <a:gd name="T7" fmla="*/ 159 h 1014"/>
            <a:gd name="T8" fmla="*/ 794 w 1336"/>
            <a:gd name="T9" fmla="*/ 160 h 1014"/>
            <a:gd name="T10" fmla="*/ 699 w 1336"/>
            <a:gd name="T11" fmla="*/ 503 h 1014"/>
            <a:gd name="T12" fmla="*/ 882 w 1336"/>
            <a:gd name="T13" fmla="*/ 503 h 1014"/>
            <a:gd name="T14" fmla="*/ 1064 w 1336"/>
            <a:gd name="T15" fmla="*/ 658 h 1014"/>
            <a:gd name="T16" fmla="*/ 1077 w 1336"/>
            <a:gd name="T17" fmla="*/ 738 h 1014"/>
            <a:gd name="T18" fmla="*/ 1336 w 1336"/>
            <a:gd name="T19" fmla="*/ 741 h 1014"/>
            <a:gd name="T20" fmla="*/ 1330 w 1336"/>
            <a:gd name="T21" fmla="*/ 820 h 1014"/>
            <a:gd name="T22" fmla="*/ 1146 w 1336"/>
            <a:gd name="T23" fmla="*/ 830 h 1014"/>
            <a:gd name="T24" fmla="*/ 1063 w 1336"/>
            <a:gd name="T25" fmla="*/ 889 h 1014"/>
            <a:gd name="T26" fmla="*/ 1105 w 1336"/>
            <a:gd name="T27" fmla="*/ 1004 h 1014"/>
            <a:gd name="T28" fmla="*/ 1035 w 1336"/>
            <a:gd name="T29" fmla="*/ 959 h 1014"/>
            <a:gd name="T30" fmla="*/ 901 w 1336"/>
            <a:gd name="T31" fmla="*/ 972 h 1014"/>
            <a:gd name="T32" fmla="*/ 871 w 1336"/>
            <a:gd name="T33" fmla="*/ 795 h 1014"/>
            <a:gd name="T34" fmla="*/ 705 w 1336"/>
            <a:gd name="T35" fmla="*/ 897 h 1014"/>
            <a:gd name="T36" fmla="*/ 567 w 1336"/>
            <a:gd name="T37" fmla="*/ 807 h 1014"/>
            <a:gd name="T38" fmla="*/ 412 w 1336"/>
            <a:gd name="T39" fmla="*/ 1014 h 1014"/>
            <a:gd name="T40" fmla="*/ 201 w 1336"/>
            <a:gd name="T41" fmla="*/ 987 h 1014"/>
            <a:gd name="T42" fmla="*/ 34 w 1336"/>
            <a:gd name="T43" fmla="*/ 909 h 1014"/>
            <a:gd name="T44" fmla="*/ 157 w 1336"/>
            <a:gd name="T45" fmla="*/ 516 h 1014"/>
            <a:gd name="T46" fmla="*/ 238 w 1336"/>
            <a:gd name="T47" fmla="*/ 555 h 1014"/>
            <a:gd name="T48" fmla="*/ 566 w 1336"/>
            <a:gd name="T49" fmla="*/ 235 h 1014"/>
            <a:gd name="T50" fmla="*/ 650 w 1336"/>
            <a:gd name="T51" fmla="*/ 240 h 1014"/>
            <a:gd name="T52" fmla="*/ 635 w 1336"/>
            <a:gd name="T53" fmla="*/ 132 h 10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336" h="1014">
              <a:moveTo>
                <a:pt x="635" y="132"/>
              </a:moveTo>
              <a:cubicBezTo>
                <a:pt x="681" y="84"/>
                <a:pt x="729" y="37"/>
                <a:pt x="785" y="0"/>
              </a:cubicBezTo>
              <a:cubicBezTo>
                <a:pt x="797" y="8"/>
                <a:pt x="821" y="25"/>
                <a:pt x="833" y="33"/>
              </a:cubicBezTo>
              <a:cubicBezTo>
                <a:pt x="811" y="71"/>
                <a:pt x="798" y="113"/>
                <a:pt x="796" y="159"/>
              </a:cubicBezTo>
              <a:lnTo>
                <a:pt x="794" y="160"/>
              </a:lnTo>
              <a:cubicBezTo>
                <a:pt x="657" y="216"/>
                <a:pt x="703" y="386"/>
                <a:pt x="699" y="503"/>
              </a:cubicBezTo>
              <a:cubicBezTo>
                <a:pt x="750" y="546"/>
                <a:pt x="823" y="504"/>
                <a:pt x="882" y="503"/>
              </a:cubicBezTo>
              <a:cubicBezTo>
                <a:pt x="943" y="554"/>
                <a:pt x="1004" y="606"/>
                <a:pt x="1064" y="658"/>
              </a:cubicBezTo>
              <a:cubicBezTo>
                <a:pt x="1068" y="678"/>
                <a:pt x="1074" y="718"/>
                <a:pt x="1077" y="738"/>
              </a:cubicBezTo>
              <a:cubicBezTo>
                <a:pt x="1163" y="730"/>
                <a:pt x="1250" y="732"/>
                <a:pt x="1336" y="741"/>
              </a:cubicBezTo>
              <a:cubicBezTo>
                <a:pt x="1335" y="761"/>
                <a:pt x="1331" y="800"/>
                <a:pt x="1330" y="820"/>
              </a:cubicBezTo>
              <a:cubicBezTo>
                <a:pt x="1270" y="836"/>
                <a:pt x="1207" y="830"/>
                <a:pt x="1146" y="830"/>
              </a:cubicBezTo>
              <a:cubicBezTo>
                <a:pt x="1118" y="849"/>
                <a:pt x="1090" y="869"/>
                <a:pt x="1063" y="889"/>
              </a:cubicBezTo>
              <a:cubicBezTo>
                <a:pt x="1077" y="927"/>
                <a:pt x="1092" y="965"/>
                <a:pt x="1105" y="1004"/>
              </a:cubicBezTo>
              <a:cubicBezTo>
                <a:pt x="1087" y="993"/>
                <a:pt x="1052" y="970"/>
                <a:pt x="1035" y="959"/>
              </a:cubicBezTo>
              <a:cubicBezTo>
                <a:pt x="990" y="964"/>
                <a:pt x="945" y="968"/>
                <a:pt x="901" y="972"/>
              </a:cubicBezTo>
              <a:cubicBezTo>
                <a:pt x="890" y="913"/>
                <a:pt x="881" y="854"/>
                <a:pt x="871" y="795"/>
              </a:cubicBezTo>
              <a:cubicBezTo>
                <a:pt x="815" y="829"/>
                <a:pt x="759" y="862"/>
                <a:pt x="705" y="897"/>
              </a:cubicBezTo>
              <a:cubicBezTo>
                <a:pt x="661" y="864"/>
                <a:pt x="615" y="835"/>
                <a:pt x="567" y="807"/>
              </a:cubicBezTo>
              <a:cubicBezTo>
                <a:pt x="533" y="887"/>
                <a:pt x="480" y="958"/>
                <a:pt x="412" y="1014"/>
              </a:cubicBezTo>
              <a:cubicBezTo>
                <a:pt x="342" y="1003"/>
                <a:pt x="272" y="994"/>
                <a:pt x="201" y="987"/>
              </a:cubicBezTo>
              <a:cubicBezTo>
                <a:pt x="141" y="974"/>
                <a:pt x="59" y="978"/>
                <a:pt x="34" y="909"/>
              </a:cubicBezTo>
              <a:cubicBezTo>
                <a:pt x="0" y="768"/>
                <a:pt x="24" y="600"/>
                <a:pt x="157" y="516"/>
              </a:cubicBezTo>
              <a:cubicBezTo>
                <a:pt x="177" y="526"/>
                <a:pt x="218" y="546"/>
                <a:pt x="238" y="555"/>
              </a:cubicBezTo>
              <a:cubicBezTo>
                <a:pt x="353" y="455"/>
                <a:pt x="516" y="391"/>
                <a:pt x="566" y="235"/>
              </a:cubicBezTo>
              <a:cubicBezTo>
                <a:pt x="594" y="237"/>
                <a:pt x="622" y="238"/>
                <a:pt x="650" y="240"/>
              </a:cubicBezTo>
              <a:cubicBezTo>
                <a:pt x="645" y="204"/>
                <a:pt x="640" y="168"/>
                <a:pt x="635" y="132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38675</xdr:colOff>
      <xdr:row>43</xdr:row>
      <xdr:rowOff>18891</xdr:rowOff>
    </xdr:from>
    <xdr:to>
      <xdr:col>32</xdr:col>
      <xdr:colOff>23275</xdr:colOff>
      <xdr:row>45</xdr:row>
      <xdr:rowOff>41436</xdr:rowOff>
    </xdr:to>
    <xdr:sp macro="" textlink="">
      <xdr:nvSpPr>
        <xdr:cNvPr id="721" name="kędzierzyńsko-kozielski"/>
        <xdr:cNvSpPr>
          <a:spLocks/>
        </xdr:cNvSpPr>
      </xdr:nvSpPr>
      <xdr:spPr bwMode="auto">
        <a:xfrm>
          <a:off x="3353375" y="4933791"/>
          <a:ext cx="327500" cy="251145"/>
        </a:xfrm>
        <a:custGeom>
          <a:avLst/>
          <a:gdLst>
            <a:gd name="T0" fmla="*/ 328 w 1188"/>
            <a:gd name="T1" fmla="*/ 54 h 894"/>
            <a:gd name="T2" fmla="*/ 436 w 1188"/>
            <a:gd name="T3" fmla="*/ 0 h 894"/>
            <a:gd name="T4" fmla="*/ 471 w 1188"/>
            <a:gd name="T5" fmla="*/ 132 h 894"/>
            <a:gd name="T6" fmla="*/ 483 w 1188"/>
            <a:gd name="T7" fmla="*/ 181 h 894"/>
            <a:gd name="T8" fmla="*/ 551 w 1188"/>
            <a:gd name="T9" fmla="*/ 142 h 894"/>
            <a:gd name="T10" fmla="*/ 597 w 1188"/>
            <a:gd name="T11" fmla="*/ 116 h 894"/>
            <a:gd name="T12" fmla="*/ 630 w 1188"/>
            <a:gd name="T13" fmla="*/ 127 h 894"/>
            <a:gd name="T14" fmla="*/ 695 w 1188"/>
            <a:gd name="T15" fmla="*/ 149 h 894"/>
            <a:gd name="T16" fmla="*/ 949 w 1188"/>
            <a:gd name="T17" fmla="*/ 83 h 894"/>
            <a:gd name="T18" fmla="*/ 1035 w 1188"/>
            <a:gd name="T19" fmla="*/ 208 h 894"/>
            <a:gd name="T20" fmla="*/ 1131 w 1188"/>
            <a:gd name="T21" fmla="*/ 337 h 894"/>
            <a:gd name="T22" fmla="*/ 1188 w 1188"/>
            <a:gd name="T23" fmla="*/ 591 h 894"/>
            <a:gd name="T24" fmla="*/ 730 w 1188"/>
            <a:gd name="T25" fmla="*/ 808 h 894"/>
            <a:gd name="T26" fmla="*/ 285 w 1188"/>
            <a:gd name="T27" fmla="*/ 894 h 894"/>
            <a:gd name="T28" fmla="*/ 269 w 1188"/>
            <a:gd name="T29" fmla="*/ 891 h 894"/>
            <a:gd name="T30" fmla="*/ 153 w 1188"/>
            <a:gd name="T31" fmla="*/ 863 h 894"/>
            <a:gd name="T32" fmla="*/ 136 w 1188"/>
            <a:gd name="T33" fmla="*/ 766 h 894"/>
            <a:gd name="T34" fmla="*/ 96 w 1188"/>
            <a:gd name="T35" fmla="*/ 763 h 894"/>
            <a:gd name="T36" fmla="*/ 42 w 1188"/>
            <a:gd name="T37" fmla="*/ 720 h 894"/>
            <a:gd name="T38" fmla="*/ 42 w 1188"/>
            <a:gd name="T39" fmla="*/ 510 h 894"/>
            <a:gd name="T40" fmla="*/ 0 w 1188"/>
            <a:gd name="T41" fmla="*/ 395 h 894"/>
            <a:gd name="T42" fmla="*/ 83 w 1188"/>
            <a:gd name="T43" fmla="*/ 336 h 894"/>
            <a:gd name="T44" fmla="*/ 267 w 1188"/>
            <a:gd name="T45" fmla="*/ 326 h 894"/>
            <a:gd name="T46" fmla="*/ 366 w 1188"/>
            <a:gd name="T47" fmla="*/ 253 h 894"/>
            <a:gd name="T48" fmla="*/ 291 w 1188"/>
            <a:gd name="T49" fmla="*/ 111 h 894"/>
            <a:gd name="T50" fmla="*/ 328 w 1188"/>
            <a:gd name="T51" fmla="*/ 54 h 89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188" h="894">
              <a:moveTo>
                <a:pt x="328" y="54"/>
              </a:moveTo>
              <a:cubicBezTo>
                <a:pt x="364" y="35"/>
                <a:pt x="399" y="17"/>
                <a:pt x="436" y="0"/>
              </a:cubicBezTo>
              <a:cubicBezTo>
                <a:pt x="448" y="44"/>
                <a:pt x="460" y="88"/>
                <a:pt x="471" y="132"/>
              </a:cubicBezTo>
              <a:lnTo>
                <a:pt x="483" y="181"/>
              </a:lnTo>
              <a:cubicBezTo>
                <a:pt x="500" y="172"/>
                <a:pt x="534" y="152"/>
                <a:pt x="551" y="142"/>
              </a:cubicBezTo>
              <a:cubicBezTo>
                <a:pt x="562" y="136"/>
                <a:pt x="585" y="123"/>
                <a:pt x="597" y="116"/>
              </a:cubicBezTo>
              <a:lnTo>
                <a:pt x="630" y="127"/>
              </a:lnTo>
              <a:cubicBezTo>
                <a:pt x="646" y="133"/>
                <a:pt x="679" y="144"/>
                <a:pt x="695" y="149"/>
              </a:cubicBezTo>
              <a:cubicBezTo>
                <a:pt x="782" y="136"/>
                <a:pt x="865" y="109"/>
                <a:pt x="949" y="83"/>
              </a:cubicBezTo>
              <a:cubicBezTo>
                <a:pt x="980" y="123"/>
                <a:pt x="1007" y="166"/>
                <a:pt x="1035" y="208"/>
              </a:cubicBezTo>
              <a:cubicBezTo>
                <a:pt x="1064" y="253"/>
                <a:pt x="1097" y="295"/>
                <a:pt x="1131" y="337"/>
              </a:cubicBezTo>
              <a:cubicBezTo>
                <a:pt x="1127" y="426"/>
                <a:pt x="1144" y="513"/>
                <a:pt x="1188" y="591"/>
              </a:cubicBezTo>
              <a:cubicBezTo>
                <a:pt x="1013" y="589"/>
                <a:pt x="840" y="671"/>
                <a:pt x="730" y="808"/>
              </a:cubicBezTo>
              <a:cubicBezTo>
                <a:pt x="583" y="845"/>
                <a:pt x="435" y="874"/>
                <a:pt x="285" y="894"/>
              </a:cubicBezTo>
              <a:lnTo>
                <a:pt x="269" y="891"/>
              </a:lnTo>
              <a:cubicBezTo>
                <a:pt x="230" y="882"/>
                <a:pt x="191" y="872"/>
                <a:pt x="153" y="863"/>
              </a:cubicBezTo>
              <a:cubicBezTo>
                <a:pt x="149" y="838"/>
                <a:pt x="140" y="790"/>
                <a:pt x="136" y="766"/>
              </a:cubicBezTo>
              <a:cubicBezTo>
                <a:pt x="126" y="765"/>
                <a:pt x="106" y="764"/>
                <a:pt x="96" y="763"/>
              </a:cubicBezTo>
              <a:cubicBezTo>
                <a:pt x="82" y="753"/>
                <a:pt x="56" y="731"/>
                <a:pt x="42" y="720"/>
              </a:cubicBezTo>
              <a:cubicBezTo>
                <a:pt x="41" y="650"/>
                <a:pt x="44" y="580"/>
                <a:pt x="42" y="510"/>
              </a:cubicBezTo>
              <a:cubicBezTo>
                <a:pt x="29" y="471"/>
                <a:pt x="14" y="433"/>
                <a:pt x="0" y="395"/>
              </a:cubicBezTo>
              <a:cubicBezTo>
                <a:pt x="27" y="375"/>
                <a:pt x="55" y="355"/>
                <a:pt x="83" y="336"/>
              </a:cubicBezTo>
              <a:cubicBezTo>
                <a:pt x="144" y="336"/>
                <a:pt x="207" y="342"/>
                <a:pt x="267" y="326"/>
              </a:cubicBezTo>
              <a:cubicBezTo>
                <a:pt x="301" y="303"/>
                <a:pt x="334" y="278"/>
                <a:pt x="366" y="253"/>
              </a:cubicBezTo>
              <a:cubicBezTo>
                <a:pt x="342" y="205"/>
                <a:pt x="316" y="158"/>
                <a:pt x="291" y="111"/>
              </a:cubicBezTo>
              <a:cubicBezTo>
                <a:pt x="300" y="97"/>
                <a:pt x="318" y="68"/>
                <a:pt x="328" y="54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58866</xdr:colOff>
      <xdr:row>43</xdr:row>
      <xdr:rowOff>105027</xdr:rowOff>
    </xdr:from>
    <xdr:to>
      <xdr:col>30</xdr:col>
      <xdr:colOff>21135</xdr:colOff>
      <xdr:row>47</xdr:row>
      <xdr:rowOff>13130</xdr:rowOff>
    </xdr:to>
    <xdr:sp macro="" textlink="">
      <xdr:nvSpPr>
        <xdr:cNvPr id="734" name="głubczycki"/>
        <xdr:cNvSpPr>
          <a:spLocks/>
        </xdr:cNvSpPr>
      </xdr:nvSpPr>
      <xdr:spPr bwMode="auto">
        <a:xfrm>
          <a:off x="3144966" y="5019927"/>
          <a:ext cx="305169" cy="365303"/>
        </a:xfrm>
        <a:custGeom>
          <a:avLst/>
          <a:gdLst>
            <a:gd name="T0" fmla="*/ 353 w 1081"/>
            <a:gd name="T1" fmla="*/ 75 h 1253"/>
            <a:gd name="T2" fmla="*/ 500 w 1081"/>
            <a:gd name="T3" fmla="*/ 0 h 1253"/>
            <a:gd name="T4" fmla="*/ 541 w 1081"/>
            <a:gd name="T5" fmla="*/ 118 h 1253"/>
            <a:gd name="T6" fmla="*/ 728 w 1081"/>
            <a:gd name="T7" fmla="*/ 136 h 1253"/>
            <a:gd name="T8" fmla="*/ 746 w 1081"/>
            <a:gd name="T9" fmla="*/ 390 h 1253"/>
            <a:gd name="T10" fmla="*/ 828 w 1081"/>
            <a:gd name="T11" fmla="*/ 377 h 1253"/>
            <a:gd name="T12" fmla="*/ 868 w 1081"/>
            <a:gd name="T13" fmla="*/ 380 h 1253"/>
            <a:gd name="T14" fmla="*/ 885 w 1081"/>
            <a:gd name="T15" fmla="*/ 477 h 1253"/>
            <a:gd name="T16" fmla="*/ 1001 w 1081"/>
            <a:gd name="T17" fmla="*/ 505 h 1253"/>
            <a:gd name="T18" fmla="*/ 1081 w 1081"/>
            <a:gd name="T19" fmla="*/ 755 h 1253"/>
            <a:gd name="T20" fmla="*/ 938 w 1081"/>
            <a:gd name="T21" fmla="*/ 932 h 1253"/>
            <a:gd name="T22" fmla="*/ 949 w 1081"/>
            <a:gd name="T23" fmla="*/ 992 h 1253"/>
            <a:gd name="T24" fmla="*/ 1052 w 1081"/>
            <a:gd name="T25" fmla="*/ 1066 h 1253"/>
            <a:gd name="T26" fmla="*/ 734 w 1081"/>
            <a:gd name="T27" fmla="*/ 1171 h 1253"/>
            <a:gd name="T28" fmla="*/ 515 w 1081"/>
            <a:gd name="T29" fmla="*/ 1195 h 1253"/>
            <a:gd name="T30" fmla="*/ 305 w 1081"/>
            <a:gd name="T31" fmla="*/ 741 h 1253"/>
            <a:gd name="T32" fmla="*/ 129 w 1081"/>
            <a:gd name="T33" fmla="*/ 695 h 1253"/>
            <a:gd name="T34" fmla="*/ 0 w 1081"/>
            <a:gd name="T35" fmla="*/ 573 h 1253"/>
            <a:gd name="T36" fmla="*/ 401 w 1081"/>
            <a:gd name="T37" fmla="*/ 272 h 1253"/>
            <a:gd name="T38" fmla="*/ 357 w 1081"/>
            <a:gd name="T39" fmla="*/ 234 h 1253"/>
            <a:gd name="T40" fmla="*/ 310 w 1081"/>
            <a:gd name="T41" fmla="*/ 193 h 1253"/>
            <a:gd name="T42" fmla="*/ 306 w 1081"/>
            <a:gd name="T43" fmla="*/ 118 h 1253"/>
            <a:gd name="T44" fmla="*/ 353 w 1081"/>
            <a:gd name="T45" fmla="*/ 75 h 12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081" h="1253">
              <a:moveTo>
                <a:pt x="353" y="75"/>
              </a:moveTo>
              <a:cubicBezTo>
                <a:pt x="401" y="47"/>
                <a:pt x="451" y="24"/>
                <a:pt x="500" y="0"/>
              </a:cubicBezTo>
              <a:cubicBezTo>
                <a:pt x="514" y="39"/>
                <a:pt x="528" y="79"/>
                <a:pt x="541" y="118"/>
              </a:cubicBezTo>
              <a:cubicBezTo>
                <a:pt x="604" y="122"/>
                <a:pt x="666" y="125"/>
                <a:pt x="728" y="136"/>
              </a:cubicBezTo>
              <a:cubicBezTo>
                <a:pt x="749" y="219"/>
                <a:pt x="745" y="305"/>
                <a:pt x="746" y="390"/>
              </a:cubicBezTo>
              <a:cubicBezTo>
                <a:pt x="767" y="387"/>
                <a:pt x="807" y="380"/>
                <a:pt x="828" y="377"/>
              </a:cubicBezTo>
              <a:cubicBezTo>
                <a:pt x="838" y="378"/>
                <a:pt x="858" y="379"/>
                <a:pt x="868" y="380"/>
              </a:cubicBezTo>
              <a:cubicBezTo>
                <a:pt x="872" y="404"/>
                <a:pt x="881" y="452"/>
                <a:pt x="885" y="477"/>
              </a:cubicBezTo>
              <a:cubicBezTo>
                <a:pt x="923" y="486"/>
                <a:pt x="962" y="496"/>
                <a:pt x="1001" y="505"/>
              </a:cubicBezTo>
              <a:cubicBezTo>
                <a:pt x="1034" y="585"/>
                <a:pt x="1079" y="665"/>
                <a:pt x="1081" y="755"/>
              </a:cubicBezTo>
              <a:cubicBezTo>
                <a:pt x="1079" y="842"/>
                <a:pt x="997" y="885"/>
                <a:pt x="938" y="932"/>
              </a:cubicBezTo>
              <a:cubicBezTo>
                <a:pt x="941" y="952"/>
                <a:pt x="945" y="972"/>
                <a:pt x="949" y="992"/>
              </a:cubicBezTo>
              <a:cubicBezTo>
                <a:pt x="983" y="1016"/>
                <a:pt x="1018" y="1041"/>
                <a:pt x="1052" y="1066"/>
              </a:cubicBezTo>
              <a:cubicBezTo>
                <a:pt x="939" y="1077"/>
                <a:pt x="828" y="1105"/>
                <a:pt x="734" y="1171"/>
              </a:cubicBezTo>
              <a:cubicBezTo>
                <a:pt x="669" y="1205"/>
                <a:pt x="580" y="1253"/>
                <a:pt x="515" y="1195"/>
              </a:cubicBezTo>
              <a:cubicBezTo>
                <a:pt x="390" y="1075"/>
                <a:pt x="384" y="887"/>
                <a:pt x="305" y="741"/>
              </a:cubicBezTo>
              <a:cubicBezTo>
                <a:pt x="249" y="716"/>
                <a:pt x="187" y="713"/>
                <a:pt x="129" y="695"/>
              </a:cubicBezTo>
              <a:cubicBezTo>
                <a:pt x="77" y="665"/>
                <a:pt x="42" y="614"/>
                <a:pt x="0" y="573"/>
              </a:cubicBezTo>
              <a:cubicBezTo>
                <a:pt x="144" y="504"/>
                <a:pt x="393" y="473"/>
                <a:pt x="401" y="272"/>
              </a:cubicBezTo>
              <a:cubicBezTo>
                <a:pt x="390" y="263"/>
                <a:pt x="368" y="243"/>
                <a:pt x="357" y="234"/>
              </a:cubicBezTo>
              <a:cubicBezTo>
                <a:pt x="345" y="223"/>
                <a:pt x="322" y="204"/>
                <a:pt x="310" y="193"/>
              </a:cubicBezTo>
              <a:cubicBezTo>
                <a:pt x="309" y="175"/>
                <a:pt x="307" y="137"/>
                <a:pt x="306" y="118"/>
              </a:cubicBezTo>
              <a:cubicBezTo>
                <a:pt x="318" y="107"/>
                <a:pt x="341" y="86"/>
                <a:pt x="353" y="75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75154</xdr:colOff>
      <xdr:row>39</xdr:row>
      <xdr:rowOff>7209</xdr:rowOff>
    </xdr:from>
    <xdr:to>
      <xdr:col>53</xdr:col>
      <xdr:colOff>100584</xdr:colOff>
      <xdr:row>43</xdr:row>
      <xdr:rowOff>34112</xdr:rowOff>
    </xdr:to>
    <xdr:sp macro="" textlink="">
      <xdr:nvSpPr>
        <xdr:cNvPr id="690" name="stalowowolski"/>
        <xdr:cNvSpPr>
          <a:spLocks/>
        </xdr:cNvSpPr>
      </xdr:nvSpPr>
      <xdr:spPr bwMode="auto">
        <a:xfrm>
          <a:off x="5904454" y="4464909"/>
          <a:ext cx="254030" cy="484103"/>
        </a:xfrm>
        <a:custGeom>
          <a:avLst/>
          <a:gdLst>
            <a:gd name="T0" fmla="*/ 221 w 958"/>
            <a:gd name="T1" fmla="*/ 177 h 1676"/>
            <a:gd name="T2" fmla="*/ 499 w 958"/>
            <a:gd name="T3" fmla="*/ 0 h 1676"/>
            <a:gd name="T4" fmla="*/ 691 w 958"/>
            <a:gd name="T5" fmla="*/ 47 h 1676"/>
            <a:gd name="T6" fmla="*/ 704 w 958"/>
            <a:gd name="T7" fmla="*/ 127 h 1676"/>
            <a:gd name="T8" fmla="*/ 791 w 958"/>
            <a:gd name="T9" fmla="*/ 266 h 1676"/>
            <a:gd name="T10" fmla="*/ 784 w 958"/>
            <a:gd name="T11" fmla="*/ 286 h 1676"/>
            <a:gd name="T12" fmla="*/ 766 w 958"/>
            <a:gd name="T13" fmla="*/ 302 h 1676"/>
            <a:gd name="T14" fmla="*/ 684 w 958"/>
            <a:gd name="T15" fmla="*/ 533 h 1676"/>
            <a:gd name="T16" fmla="*/ 931 w 958"/>
            <a:gd name="T17" fmla="*/ 696 h 1676"/>
            <a:gd name="T18" fmla="*/ 802 w 958"/>
            <a:gd name="T19" fmla="*/ 691 h 1676"/>
            <a:gd name="T20" fmla="*/ 940 w 958"/>
            <a:gd name="T21" fmla="*/ 821 h 1676"/>
            <a:gd name="T22" fmla="*/ 863 w 958"/>
            <a:gd name="T23" fmla="*/ 898 h 1676"/>
            <a:gd name="T24" fmla="*/ 901 w 958"/>
            <a:gd name="T25" fmla="*/ 946 h 1676"/>
            <a:gd name="T26" fmla="*/ 792 w 958"/>
            <a:gd name="T27" fmla="*/ 1017 h 1676"/>
            <a:gd name="T28" fmla="*/ 710 w 958"/>
            <a:gd name="T29" fmla="*/ 945 h 1676"/>
            <a:gd name="T30" fmla="*/ 547 w 958"/>
            <a:gd name="T31" fmla="*/ 1049 h 1676"/>
            <a:gd name="T32" fmla="*/ 558 w 958"/>
            <a:gd name="T33" fmla="*/ 1281 h 1676"/>
            <a:gd name="T34" fmla="*/ 418 w 958"/>
            <a:gd name="T35" fmla="*/ 1676 h 1676"/>
            <a:gd name="T36" fmla="*/ 123 w 958"/>
            <a:gd name="T37" fmla="*/ 1519 h 1676"/>
            <a:gd name="T38" fmla="*/ 70 w 958"/>
            <a:gd name="T39" fmla="*/ 1367 h 1676"/>
            <a:gd name="T40" fmla="*/ 323 w 958"/>
            <a:gd name="T41" fmla="*/ 1162 h 1676"/>
            <a:gd name="T42" fmla="*/ 350 w 958"/>
            <a:gd name="T43" fmla="*/ 915 h 1676"/>
            <a:gd name="T44" fmla="*/ 67 w 958"/>
            <a:gd name="T45" fmla="*/ 648 h 1676"/>
            <a:gd name="T46" fmla="*/ 11 w 958"/>
            <a:gd name="T47" fmla="*/ 278 h 1676"/>
            <a:gd name="T48" fmla="*/ 0 w 958"/>
            <a:gd name="T49" fmla="*/ 75 h 1676"/>
            <a:gd name="T50" fmla="*/ 221 w 958"/>
            <a:gd name="T51" fmla="*/ 177 h 1676"/>
            <a:gd name="connsiteX0" fmla="*/ 2307 w 9832"/>
            <a:gd name="connsiteY0" fmla="*/ 1056 h 10000"/>
            <a:gd name="connsiteX1" fmla="*/ 5209 w 9832"/>
            <a:gd name="connsiteY1" fmla="*/ 0 h 10000"/>
            <a:gd name="connsiteX2" fmla="*/ 7213 w 9832"/>
            <a:gd name="connsiteY2" fmla="*/ 280 h 10000"/>
            <a:gd name="connsiteX3" fmla="*/ 7349 w 9832"/>
            <a:gd name="connsiteY3" fmla="*/ 758 h 10000"/>
            <a:gd name="connsiteX4" fmla="*/ 8257 w 9832"/>
            <a:gd name="connsiteY4" fmla="*/ 1587 h 10000"/>
            <a:gd name="connsiteX5" fmla="*/ 8184 w 9832"/>
            <a:gd name="connsiteY5" fmla="*/ 1706 h 10000"/>
            <a:gd name="connsiteX6" fmla="*/ 7996 w 9832"/>
            <a:gd name="connsiteY6" fmla="*/ 1802 h 10000"/>
            <a:gd name="connsiteX7" fmla="*/ 7140 w 9832"/>
            <a:gd name="connsiteY7" fmla="*/ 3180 h 10000"/>
            <a:gd name="connsiteX8" fmla="*/ 9718 w 9832"/>
            <a:gd name="connsiteY8" fmla="*/ 4153 h 10000"/>
            <a:gd name="connsiteX9" fmla="*/ 8372 w 9832"/>
            <a:gd name="connsiteY9" fmla="*/ 4123 h 10000"/>
            <a:gd name="connsiteX10" fmla="*/ 9812 w 9832"/>
            <a:gd name="connsiteY10" fmla="*/ 4899 h 10000"/>
            <a:gd name="connsiteX11" fmla="*/ 9008 w 9832"/>
            <a:gd name="connsiteY11" fmla="*/ 5358 h 10000"/>
            <a:gd name="connsiteX12" fmla="*/ 9405 w 9832"/>
            <a:gd name="connsiteY12" fmla="*/ 5644 h 10000"/>
            <a:gd name="connsiteX13" fmla="*/ 8267 w 9832"/>
            <a:gd name="connsiteY13" fmla="*/ 6068 h 10000"/>
            <a:gd name="connsiteX14" fmla="*/ 7411 w 9832"/>
            <a:gd name="connsiteY14" fmla="*/ 5638 h 10000"/>
            <a:gd name="connsiteX15" fmla="*/ 5710 w 9832"/>
            <a:gd name="connsiteY15" fmla="*/ 6259 h 10000"/>
            <a:gd name="connsiteX16" fmla="*/ 6487 w 9832"/>
            <a:gd name="connsiteY16" fmla="*/ 7879 h 10000"/>
            <a:gd name="connsiteX17" fmla="*/ 4363 w 9832"/>
            <a:gd name="connsiteY17" fmla="*/ 10000 h 10000"/>
            <a:gd name="connsiteX18" fmla="*/ 1284 w 9832"/>
            <a:gd name="connsiteY18" fmla="*/ 9063 h 10000"/>
            <a:gd name="connsiteX19" fmla="*/ 731 w 9832"/>
            <a:gd name="connsiteY19" fmla="*/ 8156 h 10000"/>
            <a:gd name="connsiteX20" fmla="*/ 3372 w 9832"/>
            <a:gd name="connsiteY20" fmla="*/ 6933 h 10000"/>
            <a:gd name="connsiteX21" fmla="*/ 3653 w 9832"/>
            <a:gd name="connsiteY21" fmla="*/ 5459 h 10000"/>
            <a:gd name="connsiteX22" fmla="*/ 699 w 9832"/>
            <a:gd name="connsiteY22" fmla="*/ 3866 h 10000"/>
            <a:gd name="connsiteX23" fmla="*/ 115 w 9832"/>
            <a:gd name="connsiteY23" fmla="*/ 1659 h 10000"/>
            <a:gd name="connsiteX24" fmla="*/ 0 w 9832"/>
            <a:gd name="connsiteY24" fmla="*/ 447 h 10000"/>
            <a:gd name="connsiteX25" fmla="*/ 2307 w 9832"/>
            <a:gd name="connsiteY25" fmla="*/ 1056 h 10000"/>
            <a:gd name="connsiteX0" fmla="*/ 2346 w 10001"/>
            <a:gd name="connsiteY0" fmla="*/ 1056 h 10000"/>
            <a:gd name="connsiteX1" fmla="*/ 5298 w 10001"/>
            <a:gd name="connsiteY1" fmla="*/ 0 h 10000"/>
            <a:gd name="connsiteX2" fmla="*/ 7336 w 10001"/>
            <a:gd name="connsiteY2" fmla="*/ 280 h 10000"/>
            <a:gd name="connsiteX3" fmla="*/ 7475 w 10001"/>
            <a:gd name="connsiteY3" fmla="*/ 758 h 10000"/>
            <a:gd name="connsiteX4" fmla="*/ 8398 w 10001"/>
            <a:gd name="connsiteY4" fmla="*/ 1587 h 10000"/>
            <a:gd name="connsiteX5" fmla="*/ 8324 w 10001"/>
            <a:gd name="connsiteY5" fmla="*/ 1706 h 10000"/>
            <a:gd name="connsiteX6" fmla="*/ 8133 w 10001"/>
            <a:gd name="connsiteY6" fmla="*/ 1802 h 10000"/>
            <a:gd name="connsiteX7" fmla="*/ 8609 w 10001"/>
            <a:gd name="connsiteY7" fmla="*/ 3180 h 10000"/>
            <a:gd name="connsiteX8" fmla="*/ 9884 w 10001"/>
            <a:gd name="connsiteY8" fmla="*/ 4153 h 10000"/>
            <a:gd name="connsiteX9" fmla="*/ 8515 w 10001"/>
            <a:gd name="connsiteY9" fmla="*/ 4123 h 10000"/>
            <a:gd name="connsiteX10" fmla="*/ 9980 w 10001"/>
            <a:gd name="connsiteY10" fmla="*/ 4899 h 10000"/>
            <a:gd name="connsiteX11" fmla="*/ 9162 w 10001"/>
            <a:gd name="connsiteY11" fmla="*/ 5358 h 10000"/>
            <a:gd name="connsiteX12" fmla="*/ 9566 w 10001"/>
            <a:gd name="connsiteY12" fmla="*/ 5644 h 10000"/>
            <a:gd name="connsiteX13" fmla="*/ 8408 w 10001"/>
            <a:gd name="connsiteY13" fmla="*/ 6068 h 10000"/>
            <a:gd name="connsiteX14" fmla="*/ 7538 w 10001"/>
            <a:gd name="connsiteY14" fmla="*/ 5638 h 10000"/>
            <a:gd name="connsiteX15" fmla="*/ 5808 w 10001"/>
            <a:gd name="connsiteY15" fmla="*/ 6259 h 10000"/>
            <a:gd name="connsiteX16" fmla="*/ 6598 w 10001"/>
            <a:gd name="connsiteY16" fmla="*/ 7879 h 10000"/>
            <a:gd name="connsiteX17" fmla="*/ 4438 w 10001"/>
            <a:gd name="connsiteY17" fmla="*/ 10000 h 10000"/>
            <a:gd name="connsiteX18" fmla="*/ 1306 w 10001"/>
            <a:gd name="connsiteY18" fmla="*/ 9063 h 10000"/>
            <a:gd name="connsiteX19" fmla="*/ 743 w 10001"/>
            <a:gd name="connsiteY19" fmla="*/ 8156 h 10000"/>
            <a:gd name="connsiteX20" fmla="*/ 3430 w 10001"/>
            <a:gd name="connsiteY20" fmla="*/ 6933 h 10000"/>
            <a:gd name="connsiteX21" fmla="*/ 3715 w 10001"/>
            <a:gd name="connsiteY21" fmla="*/ 5459 h 10000"/>
            <a:gd name="connsiteX22" fmla="*/ 711 w 10001"/>
            <a:gd name="connsiteY22" fmla="*/ 3866 h 10000"/>
            <a:gd name="connsiteX23" fmla="*/ 117 w 10001"/>
            <a:gd name="connsiteY23" fmla="*/ 1659 h 10000"/>
            <a:gd name="connsiteX24" fmla="*/ 0 w 10001"/>
            <a:gd name="connsiteY24" fmla="*/ 447 h 10000"/>
            <a:gd name="connsiteX25" fmla="*/ 2346 w 10001"/>
            <a:gd name="connsiteY25" fmla="*/ 1056 h 10000"/>
            <a:gd name="connsiteX0" fmla="*/ 2346 w 10001"/>
            <a:gd name="connsiteY0" fmla="*/ 1056 h 10000"/>
            <a:gd name="connsiteX1" fmla="*/ 5298 w 10001"/>
            <a:gd name="connsiteY1" fmla="*/ 0 h 10000"/>
            <a:gd name="connsiteX2" fmla="*/ 7336 w 10001"/>
            <a:gd name="connsiteY2" fmla="*/ 280 h 10000"/>
            <a:gd name="connsiteX3" fmla="*/ 7475 w 10001"/>
            <a:gd name="connsiteY3" fmla="*/ 758 h 10000"/>
            <a:gd name="connsiteX4" fmla="*/ 8398 w 10001"/>
            <a:gd name="connsiteY4" fmla="*/ 1587 h 10000"/>
            <a:gd name="connsiteX5" fmla="*/ 8324 w 10001"/>
            <a:gd name="connsiteY5" fmla="*/ 1706 h 10000"/>
            <a:gd name="connsiteX6" fmla="*/ 8582 w 10001"/>
            <a:gd name="connsiteY6" fmla="*/ 1330 h 10000"/>
            <a:gd name="connsiteX7" fmla="*/ 8609 w 10001"/>
            <a:gd name="connsiteY7" fmla="*/ 3180 h 10000"/>
            <a:gd name="connsiteX8" fmla="*/ 9884 w 10001"/>
            <a:gd name="connsiteY8" fmla="*/ 4153 h 10000"/>
            <a:gd name="connsiteX9" fmla="*/ 8515 w 10001"/>
            <a:gd name="connsiteY9" fmla="*/ 4123 h 10000"/>
            <a:gd name="connsiteX10" fmla="*/ 9980 w 10001"/>
            <a:gd name="connsiteY10" fmla="*/ 4899 h 10000"/>
            <a:gd name="connsiteX11" fmla="*/ 9162 w 10001"/>
            <a:gd name="connsiteY11" fmla="*/ 5358 h 10000"/>
            <a:gd name="connsiteX12" fmla="*/ 9566 w 10001"/>
            <a:gd name="connsiteY12" fmla="*/ 5644 h 10000"/>
            <a:gd name="connsiteX13" fmla="*/ 8408 w 10001"/>
            <a:gd name="connsiteY13" fmla="*/ 6068 h 10000"/>
            <a:gd name="connsiteX14" fmla="*/ 7538 w 10001"/>
            <a:gd name="connsiteY14" fmla="*/ 5638 h 10000"/>
            <a:gd name="connsiteX15" fmla="*/ 5808 w 10001"/>
            <a:gd name="connsiteY15" fmla="*/ 6259 h 10000"/>
            <a:gd name="connsiteX16" fmla="*/ 6598 w 10001"/>
            <a:gd name="connsiteY16" fmla="*/ 7879 h 10000"/>
            <a:gd name="connsiteX17" fmla="*/ 4438 w 10001"/>
            <a:gd name="connsiteY17" fmla="*/ 10000 h 10000"/>
            <a:gd name="connsiteX18" fmla="*/ 1306 w 10001"/>
            <a:gd name="connsiteY18" fmla="*/ 9063 h 10000"/>
            <a:gd name="connsiteX19" fmla="*/ 743 w 10001"/>
            <a:gd name="connsiteY19" fmla="*/ 8156 h 10000"/>
            <a:gd name="connsiteX20" fmla="*/ 3430 w 10001"/>
            <a:gd name="connsiteY20" fmla="*/ 6933 h 10000"/>
            <a:gd name="connsiteX21" fmla="*/ 3715 w 10001"/>
            <a:gd name="connsiteY21" fmla="*/ 5459 h 10000"/>
            <a:gd name="connsiteX22" fmla="*/ 711 w 10001"/>
            <a:gd name="connsiteY22" fmla="*/ 3866 h 10000"/>
            <a:gd name="connsiteX23" fmla="*/ 117 w 10001"/>
            <a:gd name="connsiteY23" fmla="*/ 1659 h 10000"/>
            <a:gd name="connsiteX24" fmla="*/ 0 w 10001"/>
            <a:gd name="connsiteY24" fmla="*/ 447 h 10000"/>
            <a:gd name="connsiteX25" fmla="*/ 2346 w 10001"/>
            <a:gd name="connsiteY25" fmla="*/ 1056 h 10000"/>
            <a:gd name="connsiteX0" fmla="*/ 2346 w 10001"/>
            <a:gd name="connsiteY0" fmla="*/ 1056 h 10000"/>
            <a:gd name="connsiteX1" fmla="*/ 5298 w 10001"/>
            <a:gd name="connsiteY1" fmla="*/ 0 h 10000"/>
            <a:gd name="connsiteX2" fmla="*/ 7336 w 10001"/>
            <a:gd name="connsiteY2" fmla="*/ 280 h 10000"/>
            <a:gd name="connsiteX3" fmla="*/ 8598 w 10001"/>
            <a:gd name="connsiteY3" fmla="*/ 404 h 10000"/>
            <a:gd name="connsiteX4" fmla="*/ 8398 w 10001"/>
            <a:gd name="connsiteY4" fmla="*/ 1587 h 10000"/>
            <a:gd name="connsiteX5" fmla="*/ 8324 w 10001"/>
            <a:gd name="connsiteY5" fmla="*/ 1706 h 10000"/>
            <a:gd name="connsiteX6" fmla="*/ 8582 w 10001"/>
            <a:gd name="connsiteY6" fmla="*/ 1330 h 10000"/>
            <a:gd name="connsiteX7" fmla="*/ 8609 w 10001"/>
            <a:gd name="connsiteY7" fmla="*/ 3180 h 10000"/>
            <a:gd name="connsiteX8" fmla="*/ 9884 w 10001"/>
            <a:gd name="connsiteY8" fmla="*/ 4153 h 10000"/>
            <a:gd name="connsiteX9" fmla="*/ 8515 w 10001"/>
            <a:gd name="connsiteY9" fmla="*/ 4123 h 10000"/>
            <a:gd name="connsiteX10" fmla="*/ 9980 w 10001"/>
            <a:gd name="connsiteY10" fmla="*/ 4899 h 10000"/>
            <a:gd name="connsiteX11" fmla="*/ 9162 w 10001"/>
            <a:gd name="connsiteY11" fmla="*/ 5358 h 10000"/>
            <a:gd name="connsiteX12" fmla="*/ 9566 w 10001"/>
            <a:gd name="connsiteY12" fmla="*/ 5644 h 10000"/>
            <a:gd name="connsiteX13" fmla="*/ 8408 w 10001"/>
            <a:gd name="connsiteY13" fmla="*/ 6068 h 10000"/>
            <a:gd name="connsiteX14" fmla="*/ 7538 w 10001"/>
            <a:gd name="connsiteY14" fmla="*/ 5638 h 10000"/>
            <a:gd name="connsiteX15" fmla="*/ 5808 w 10001"/>
            <a:gd name="connsiteY15" fmla="*/ 6259 h 10000"/>
            <a:gd name="connsiteX16" fmla="*/ 6598 w 10001"/>
            <a:gd name="connsiteY16" fmla="*/ 7879 h 10000"/>
            <a:gd name="connsiteX17" fmla="*/ 4438 w 10001"/>
            <a:gd name="connsiteY17" fmla="*/ 10000 h 10000"/>
            <a:gd name="connsiteX18" fmla="*/ 1306 w 10001"/>
            <a:gd name="connsiteY18" fmla="*/ 9063 h 10000"/>
            <a:gd name="connsiteX19" fmla="*/ 743 w 10001"/>
            <a:gd name="connsiteY19" fmla="*/ 8156 h 10000"/>
            <a:gd name="connsiteX20" fmla="*/ 3430 w 10001"/>
            <a:gd name="connsiteY20" fmla="*/ 6933 h 10000"/>
            <a:gd name="connsiteX21" fmla="*/ 3715 w 10001"/>
            <a:gd name="connsiteY21" fmla="*/ 5459 h 10000"/>
            <a:gd name="connsiteX22" fmla="*/ 711 w 10001"/>
            <a:gd name="connsiteY22" fmla="*/ 3866 h 10000"/>
            <a:gd name="connsiteX23" fmla="*/ 117 w 10001"/>
            <a:gd name="connsiteY23" fmla="*/ 1659 h 10000"/>
            <a:gd name="connsiteX24" fmla="*/ 0 w 10001"/>
            <a:gd name="connsiteY24" fmla="*/ 447 h 10000"/>
            <a:gd name="connsiteX25" fmla="*/ 2346 w 10001"/>
            <a:gd name="connsiteY25" fmla="*/ 105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10001" h="10000">
              <a:moveTo>
                <a:pt x="2346" y="1056"/>
              </a:moveTo>
              <a:cubicBezTo>
                <a:pt x="3450" y="817"/>
                <a:pt x="4363" y="400"/>
                <a:pt x="5298" y="0"/>
              </a:cubicBezTo>
              <a:cubicBezTo>
                <a:pt x="5999" y="48"/>
                <a:pt x="6667" y="173"/>
                <a:pt x="7336" y="280"/>
              </a:cubicBezTo>
              <a:cubicBezTo>
                <a:pt x="7368" y="400"/>
                <a:pt x="8565" y="284"/>
                <a:pt x="8598" y="404"/>
              </a:cubicBezTo>
              <a:cubicBezTo>
                <a:pt x="8937" y="666"/>
                <a:pt x="8196" y="1277"/>
                <a:pt x="8398" y="1587"/>
              </a:cubicBezTo>
              <a:cubicBezTo>
                <a:pt x="8374" y="1627"/>
                <a:pt x="8348" y="1666"/>
                <a:pt x="8324" y="1706"/>
              </a:cubicBezTo>
              <a:cubicBezTo>
                <a:pt x="8271" y="1730"/>
                <a:pt x="8624" y="1306"/>
                <a:pt x="8582" y="1330"/>
              </a:cubicBezTo>
              <a:cubicBezTo>
                <a:pt x="8422" y="1813"/>
                <a:pt x="9033" y="2751"/>
                <a:pt x="8609" y="3180"/>
              </a:cubicBezTo>
              <a:cubicBezTo>
                <a:pt x="9724" y="3276"/>
                <a:pt x="9916" y="3300"/>
                <a:pt x="9884" y="4153"/>
              </a:cubicBezTo>
              <a:cubicBezTo>
                <a:pt x="9544" y="4141"/>
                <a:pt x="8865" y="4129"/>
                <a:pt x="8515" y="4123"/>
              </a:cubicBezTo>
              <a:cubicBezTo>
                <a:pt x="9013" y="4368"/>
                <a:pt x="10171" y="4415"/>
                <a:pt x="9980" y="4899"/>
              </a:cubicBezTo>
              <a:cubicBezTo>
                <a:pt x="9767" y="5012"/>
                <a:pt x="9364" y="5245"/>
                <a:pt x="9162" y="5358"/>
              </a:cubicBezTo>
              <a:cubicBezTo>
                <a:pt x="9300" y="5453"/>
                <a:pt x="9427" y="5549"/>
                <a:pt x="9566" y="5644"/>
              </a:cubicBezTo>
              <a:lnTo>
                <a:pt x="8408" y="6068"/>
              </a:lnTo>
              <a:cubicBezTo>
                <a:pt x="8186" y="5961"/>
                <a:pt x="7750" y="5746"/>
                <a:pt x="7538" y="5638"/>
              </a:cubicBezTo>
              <a:cubicBezTo>
                <a:pt x="6901" y="5782"/>
                <a:pt x="6094" y="5859"/>
                <a:pt x="5808" y="6259"/>
              </a:cubicBezTo>
              <a:cubicBezTo>
                <a:pt x="5341" y="6689"/>
                <a:pt x="6481" y="7426"/>
                <a:pt x="6598" y="7879"/>
              </a:cubicBezTo>
              <a:cubicBezTo>
                <a:pt x="6311" y="8703"/>
                <a:pt x="4980" y="9224"/>
                <a:pt x="4438" y="10000"/>
              </a:cubicBezTo>
              <a:cubicBezTo>
                <a:pt x="3663" y="9487"/>
                <a:pt x="2707" y="8640"/>
                <a:pt x="1306" y="9063"/>
              </a:cubicBezTo>
              <a:cubicBezTo>
                <a:pt x="1105" y="8759"/>
                <a:pt x="913" y="8455"/>
                <a:pt x="743" y="8156"/>
              </a:cubicBezTo>
              <a:cubicBezTo>
                <a:pt x="1179" y="7494"/>
                <a:pt x="2294" y="7142"/>
                <a:pt x="3430" y="6933"/>
              </a:cubicBezTo>
              <a:cubicBezTo>
                <a:pt x="3557" y="6444"/>
                <a:pt x="3641" y="5949"/>
                <a:pt x="3715" y="5459"/>
              </a:cubicBezTo>
              <a:cubicBezTo>
                <a:pt x="2591" y="5006"/>
                <a:pt x="1593" y="4469"/>
                <a:pt x="711" y="3866"/>
              </a:cubicBezTo>
              <a:cubicBezTo>
                <a:pt x="871" y="3109"/>
                <a:pt x="913" y="2315"/>
                <a:pt x="117" y="1659"/>
              </a:cubicBezTo>
              <a:cubicBezTo>
                <a:pt x="74" y="1259"/>
                <a:pt x="53" y="853"/>
                <a:pt x="0" y="447"/>
              </a:cubicBezTo>
              <a:cubicBezTo>
                <a:pt x="595" y="835"/>
                <a:pt x="1497" y="943"/>
                <a:pt x="2346" y="1056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101743</xdr:colOff>
      <xdr:row>39</xdr:row>
      <xdr:rowOff>103176</xdr:rowOff>
    </xdr:from>
    <xdr:to>
      <xdr:col>52</xdr:col>
      <xdr:colOff>59537</xdr:colOff>
      <xdr:row>43</xdr:row>
      <xdr:rowOff>14249</xdr:rowOff>
    </xdr:to>
    <xdr:sp macro="" textlink="">
      <xdr:nvSpPr>
        <xdr:cNvPr id="694" name="tarnobrzeski"/>
        <xdr:cNvSpPr>
          <a:spLocks/>
        </xdr:cNvSpPr>
      </xdr:nvSpPr>
      <xdr:spPr bwMode="auto">
        <a:xfrm>
          <a:off x="5702443" y="4560876"/>
          <a:ext cx="300694" cy="368273"/>
        </a:xfrm>
        <a:custGeom>
          <a:avLst/>
          <a:gdLst>
            <a:gd name="T0" fmla="*/ 615 w 1075"/>
            <a:gd name="T1" fmla="*/ 322 h 1256"/>
            <a:gd name="T2" fmla="*/ 781 w 1075"/>
            <a:gd name="T3" fmla="*/ 0 h 1256"/>
            <a:gd name="T4" fmla="*/ 805 w 1075"/>
            <a:gd name="T5" fmla="*/ 316 h 1256"/>
            <a:gd name="T6" fmla="*/ 1075 w 1075"/>
            <a:gd name="T7" fmla="*/ 616 h 1256"/>
            <a:gd name="T8" fmla="*/ 1036 w 1075"/>
            <a:gd name="T9" fmla="*/ 791 h 1256"/>
            <a:gd name="T10" fmla="*/ 704 w 1075"/>
            <a:gd name="T11" fmla="*/ 979 h 1256"/>
            <a:gd name="T12" fmla="*/ 642 w 1075"/>
            <a:gd name="T13" fmla="*/ 992 h 1256"/>
            <a:gd name="T14" fmla="*/ 672 w 1075"/>
            <a:gd name="T15" fmla="*/ 1194 h 1256"/>
            <a:gd name="T16" fmla="*/ 519 w 1075"/>
            <a:gd name="T17" fmla="*/ 1197 h 1256"/>
            <a:gd name="T18" fmla="*/ 461 w 1075"/>
            <a:gd name="T19" fmla="*/ 1117 h 1256"/>
            <a:gd name="T20" fmla="*/ 398 w 1075"/>
            <a:gd name="T21" fmla="*/ 1015 h 1256"/>
            <a:gd name="T22" fmla="*/ 357 w 1075"/>
            <a:gd name="T23" fmla="*/ 1104 h 1256"/>
            <a:gd name="T24" fmla="*/ 351 w 1075"/>
            <a:gd name="T25" fmla="*/ 1134 h 1256"/>
            <a:gd name="T26" fmla="*/ 257 w 1075"/>
            <a:gd name="T27" fmla="*/ 1256 h 1256"/>
            <a:gd name="T28" fmla="*/ 158 w 1075"/>
            <a:gd name="T29" fmla="*/ 1218 h 1256"/>
            <a:gd name="T30" fmla="*/ 0 w 1075"/>
            <a:gd name="T31" fmla="*/ 905 h 1256"/>
            <a:gd name="T32" fmla="*/ 65 w 1075"/>
            <a:gd name="T33" fmla="*/ 806 h 1256"/>
            <a:gd name="T34" fmla="*/ 276 w 1075"/>
            <a:gd name="T35" fmla="*/ 771 h 1256"/>
            <a:gd name="T36" fmla="*/ 504 w 1075"/>
            <a:gd name="T37" fmla="*/ 668 h 1256"/>
            <a:gd name="T38" fmla="*/ 648 w 1075"/>
            <a:gd name="T39" fmla="*/ 441 h 1256"/>
            <a:gd name="T40" fmla="*/ 615 w 1075"/>
            <a:gd name="T41" fmla="*/ 322 h 12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075" h="1256">
              <a:moveTo>
                <a:pt x="615" y="322"/>
              </a:moveTo>
              <a:cubicBezTo>
                <a:pt x="683" y="222"/>
                <a:pt x="729" y="108"/>
                <a:pt x="781" y="0"/>
              </a:cubicBezTo>
              <a:cubicBezTo>
                <a:pt x="797" y="105"/>
                <a:pt x="791" y="211"/>
                <a:pt x="805" y="316"/>
              </a:cubicBezTo>
              <a:cubicBezTo>
                <a:pt x="872" y="434"/>
                <a:pt x="982" y="520"/>
                <a:pt x="1075" y="616"/>
              </a:cubicBezTo>
              <a:cubicBezTo>
                <a:pt x="1061" y="674"/>
                <a:pt x="1049" y="733"/>
                <a:pt x="1036" y="791"/>
              </a:cubicBezTo>
              <a:cubicBezTo>
                <a:pt x="926" y="856"/>
                <a:pt x="820" y="926"/>
                <a:pt x="704" y="979"/>
              </a:cubicBezTo>
              <a:cubicBezTo>
                <a:pt x="688" y="982"/>
                <a:pt x="657" y="989"/>
                <a:pt x="642" y="992"/>
              </a:cubicBezTo>
              <a:cubicBezTo>
                <a:pt x="651" y="1060"/>
                <a:pt x="662" y="1127"/>
                <a:pt x="672" y="1194"/>
              </a:cubicBezTo>
              <a:cubicBezTo>
                <a:pt x="621" y="1195"/>
                <a:pt x="570" y="1196"/>
                <a:pt x="519" y="1197"/>
              </a:cubicBezTo>
              <a:cubicBezTo>
                <a:pt x="499" y="1171"/>
                <a:pt x="480" y="1144"/>
                <a:pt x="461" y="1117"/>
              </a:cubicBezTo>
              <a:cubicBezTo>
                <a:pt x="450" y="1081"/>
                <a:pt x="454" y="1005"/>
                <a:pt x="398" y="1015"/>
              </a:cubicBezTo>
              <a:cubicBezTo>
                <a:pt x="372" y="1038"/>
                <a:pt x="358" y="1068"/>
                <a:pt x="357" y="1104"/>
              </a:cubicBezTo>
              <a:lnTo>
                <a:pt x="351" y="1134"/>
              </a:lnTo>
              <a:cubicBezTo>
                <a:pt x="321" y="1175"/>
                <a:pt x="288" y="1215"/>
                <a:pt x="257" y="1256"/>
              </a:cubicBezTo>
              <a:cubicBezTo>
                <a:pt x="232" y="1247"/>
                <a:pt x="183" y="1227"/>
                <a:pt x="158" y="1218"/>
              </a:cubicBezTo>
              <a:cubicBezTo>
                <a:pt x="148" y="1095"/>
                <a:pt x="94" y="985"/>
                <a:pt x="0" y="905"/>
              </a:cubicBezTo>
              <a:cubicBezTo>
                <a:pt x="22" y="872"/>
                <a:pt x="44" y="839"/>
                <a:pt x="65" y="806"/>
              </a:cubicBezTo>
              <a:cubicBezTo>
                <a:pt x="137" y="807"/>
                <a:pt x="210" y="802"/>
                <a:pt x="276" y="771"/>
              </a:cubicBezTo>
              <a:cubicBezTo>
                <a:pt x="352" y="736"/>
                <a:pt x="431" y="708"/>
                <a:pt x="504" y="668"/>
              </a:cubicBezTo>
              <a:cubicBezTo>
                <a:pt x="561" y="598"/>
                <a:pt x="601" y="517"/>
                <a:pt x="648" y="441"/>
              </a:cubicBezTo>
              <a:cubicBezTo>
                <a:pt x="637" y="401"/>
                <a:pt x="626" y="362"/>
                <a:pt x="615" y="322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64844</xdr:colOff>
      <xdr:row>40</xdr:row>
      <xdr:rowOff>50800</xdr:rowOff>
    </xdr:from>
    <xdr:to>
      <xdr:col>51</xdr:col>
      <xdr:colOff>88900</xdr:colOff>
      <xdr:row>41</xdr:row>
      <xdr:rowOff>95281</xdr:rowOff>
    </xdr:to>
    <xdr:sp macro="" textlink="">
      <xdr:nvSpPr>
        <xdr:cNvPr id="703" name="Tarnobrzeg"/>
        <xdr:cNvSpPr>
          <a:spLocks/>
        </xdr:cNvSpPr>
      </xdr:nvSpPr>
      <xdr:spPr bwMode="auto">
        <a:xfrm>
          <a:off x="5779844" y="4622800"/>
          <a:ext cx="138356" cy="158781"/>
        </a:xfrm>
        <a:custGeom>
          <a:avLst/>
          <a:gdLst>
            <a:gd name="T0" fmla="*/ 0 w 372"/>
            <a:gd name="T1" fmla="*/ 449 h 449"/>
            <a:gd name="T2" fmla="*/ 339 w 372"/>
            <a:gd name="T3" fmla="*/ 0 h 449"/>
            <a:gd name="T4" fmla="*/ 372 w 372"/>
            <a:gd name="T5" fmla="*/ 119 h 449"/>
            <a:gd name="T6" fmla="*/ 228 w 372"/>
            <a:gd name="T7" fmla="*/ 346 h 449"/>
            <a:gd name="T8" fmla="*/ 0 w 372"/>
            <a:gd name="T9" fmla="*/ 449 h 44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72" h="449">
              <a:moveTo>
                <a:pt x="0" y="449"/>
              </a:moveTo>
              <a:cubicBezTo>
                <a:pt x="69" y="280"/>
                <a:pt x="123" y="23"/>
                <a:pt x="339" y="0"/>
              </a:cubicBezTo>
              <a:cubicBezTo>
                <a:pt x="350" y="40"/>
                <a:pt x="361" y="79"/>
                <a:pt x="372" y="119"/>
              </a:cubicBezTo>
              <a:cubicBezTo>
                <a:pt x="325" y="195"/>
                <a:pt x="285" y="276"/>
                <a:pt x="228" y="346"/>
              </a:cubicBezTo>
              <a:cubicBezTo>
                <a:pt x="155" y="386"/>
                <a:pt x="76" y="414"/>
                <a:pt x="0" y="449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89310</xdr:colOff>
      <xdr:row>40</xdr:row>
      <xdr:rowOff>94617</xdr:rowOff>
    </xdr:from>
    <xdr:to>
      <xdr:col>55</xdr:col>
      <xdr:colOff>100712</xdr:colOff>
      <xdr:row>43</xdr:row>
      <xdr:rowOff>71358</xdr:rowOff>
    </xdr:to>
    <xdr:sp macro="" textlink="">
      <xdr:nvSpPr>
        <xdr:cNvPr id="704" name="niżański"/>
        <xdr:cNvSpPr>
          <a:spLocks/>
        </xdr:cNvSpPr>
      </xdr:nvSpPr>
      <xdr:spPr bwMode="auto">
        <a:xfrm>
          <a:off x="6032910" y="4666617"/>
          <a:ext cx="354302" cy="319641"/>
        </a:xfrm>
        <a:custGeom>
          <a:avLst/>
          <a:gdLst>
            <a:gd name="T0" fmla="*/ 393 w 1276"/>
            <a:gd name="T1" fmla="*/ 0 h 1093"/>
            <a:gd name="T2" fmla="*/ 522 w 1276"/>
            <a:gd name="T3" fmla="*/ 5 h 1093"/>
            <a:gd name="T4" fmla="*/ 867 w 1276"/>
            <a:gd name="T5" fmla="*/ 96 h 1093"/>
            <a:gd name="T6" fmla="*/ 1185 w 1276"/>
            <a:gd name="T7" fmla="*/ 140 h 1093"/>
            <a:gd name="T8" fmla="*/ 1150 w 1276"/>
            <a:gd name="T9" fmla="*/ 260 h 1093"/>
            <a:gd name="T10" fmla="*/ 1185 w 1276"/>
            <a:gd name="T11" fmla="*/ 270 h 1093"/>
            <a:gd name="T12" fmla="*/ 1195 w 1276"/>
            <a:gd name="T13" fmla="*/ 381 h 1093"/>
            <a:gd name="T14" fmla="*/ 1276 w 1276"/>
            <a:gd name="T15" fmla="*/ 392 h 1093"/>
            <a:gd name="T16" fmla="*/ 1152 w 1276"/>
            <a:gd name="T17" fmla="*/ 504 h 1093"/>
            <a:gd name="T18" fmla="*/ 1020 w 1276"/>
            <a:gd name="T19" fmla="*/ 644 h 1093"/>
            <a:gd name="T20" fmla="*/ 896 w 1276"/>
            <a:gd name="T21" fmla="*/ 803 h 1093"/>
            <a:gd name="T22" fmla="*/ 1035 w 1276"/>
            <a:gd name="T23" fmla="*/ 810 h 1093"/>
            <a:gd name="T24" fmla="*/ 1071 w 1276"/>
            <a:gd name="T25" fmla="*/ 934 h 1093"/>
            <a:gd name="T26" fmla="*/ 1052 w 1276"/>
            <a:gd name="T27" fmla="*/ 1046 h 1093"/>
            <a:gd name="T28" fmla="*/ 682 w 1276"/>
            <a:gd name="T29" fmla="*/ 837 h 1093"/>
            <a:gd name="T30" fmla="*/ 621 w 1276"/>
            <a:gd name="T31" fmla="*/ 943 h 1093"/>
            <a:gd name="T32" fmla="*/ 523 w 1276"/>
            <a:gd name="T33" fmla="*/ 995 h 1093"/>
            <a:gd name="T34" fmla="*/ 251 w 1276"/>
            <a:gd name="T35" fmla="*/ 938 h 1093"/>
            <a:gd name="T36" fmla="*/ 184 w 1276"/>
            <a:gd name="T37" fmla="*/ 908 h 1093"/>
            <a:gd name="T38" fmla="*/ 147 w 1276"/>
            <a:gd name="T39" fmla="*/ 1035 h 1093"/>
            <a:gd name="T40" fmla="*/ 38 w 1276"/>
            <a:gd name="T41" fmla="*/ 1087 h 1093"/>
            <a:gd name="T42" fmla="*/ 0 w 1276"/>
            <a:gd name="T43" fmla="*/ 1093 h 1093"/>
            <a:gd name="T44" fmla="*/ 9 w 1276"/>
            <a:gd name="T45" fmla="*/ 985 h 1093"/>
            <a:gd name="T46" fmla="*/ 149 w 1276"/>
            <a:gd name="T47" fmla="*/ 590 h 1093"/>
            <a:gd name="T48" fmla="*/ 138 w 1276"/>
            <a:gd name="T49" fmla="*/ 358 h 1093"/>
            <a:gd name="T50" fmla="*/ 301 w 1276"/>
            <a:gd name="T51" fmla="*/ 254 h 1093"/>
            <a:gd name="T52" fmla="*/ 383 w 1276"/>
            <a:gd name="T53" fmla="*/ 326 h 1093"/>
            <a:gd name="T54" fmla="*/ 492 w 1276"/>
            <a:gd name="T55" fmla="*/ 255 h 1093"/>
            <a:gd name="T56" fmla="*/ 454 w 1276"/>
            <a:gd name="T57" fmla="*/ 207 h 1093"/>
            <a:gd name="T58" fmla="*/ 531 w 1276"/>
            <a:gd name="T59" fmla="*/ 130 h 1093"/>
            <a:gd name="T60" fmla="*/ 393 w 1276"/>
            <a:gd name="T61" fmla="*/ 0 h 10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276" h="1093">
              <a:moveTo>
                <a:pt x="393" y="0"/>
              </a:moveTo>
              <a:cubicBezTo>
                <a:pt x="426" y="1"/>
                <a:pt x="490" y="3"/>
                <a:pt x="522" y="5"/>
              </a:cubicBezTo>
              <a:cubicBezTo>
                <a:pt x="640" y="22"/>
                <a:pt x="759" y="43"/>
                <a:pt x="867" y="96"/>
              </a:cubicBezTo>
              <a:cubicBezTo>
                <a:pt x="965" y="145"/>
                <a:pt x="1078" y="137"/>
                <a:pt x="1185" y="140"/>
              </a:cubicBezTo>
              <a:cubicBezTo>
                <a:pt x="1173" y="180"/>
                <a:pt x="1162" y="220"/>
                <a:pt x="1150" y="260"/>
              </a:cubicBezTo>
              <a:lnTo>
                <a:pt x="1185" y="270"/>
              </a:lnTo>
              <a:cubicBezTo>
                <a:pt x="1187" y="298"/>
                <a:pt x="1192" y="354"/>
                <a:pt x="1195" y="381"/>
              </a:cubicBezTo>
              <a:cubicBezTo>
                <a:pt x="1215" y="384"/>
                <a:pt x="1255" y="390"/>
                <a:pt x="1276" y="392"/>
              </a:cubicBezTo>
              <a:cubicBezTo>
                <a:pt x="1234" y="429"/>
                <a:pt x="1193" y="467"/>
                <a:pt x="1152" y="504"/>
              </a:cubicBezTo>
              <a:cubicBezTo>
                <a:pt x="1071" y="516"/>
                <a:pt x="1013" y="556"/>
                <a:pt x="1020" y="644"/>
              </a:cubicBezTo>
              <a:cubicBezTo>
                <a:pt x="976" y="695"/>
                <a:pt x="934" y="748"/>
                <a:pt x="896" y="803"/>
              </a:cubicBezTo>
              <a:cubicBezTo>
                <a:pt x="942" y="805"/>
                <a:pt x="988" y="808"/>
                <a:pt x="1035" y="810"/>
              </a:cubicBezTo>
              <a:cubicBezTo>
                <a:pt x="1047" y="851"/>
                <a:pt x="1060" y="892"/>
                <a:pt x="1071" y="934"/>
              </a:cubicBezTo>
              <a:cubicBezTo>
                <a:pt x="1066" y="962"/>
                <a:pt x="1057" y="1018"/>
                <a:pt x="1052" y="1046"/>
              </a:cubicBezTo>
              <a:cubicBezTo>
                <a:pt x="920" y="992"/>
                <a:pt x="801" y="913"/>
                <a:pt x="682" y="837"/>
              </a:cubicBezTo>
              <a:cubicBezTo>
                <a:pt x="661" y="872"/>
                <a:pt x="641" y="907"/>
                <a:pt x="621" y="943"/>
              </a:cubicBezTo>
              <a:cubicBezTo>
                <a:pt x="588" y="960"/>
                <a:pt x="555" y="977"/>
                <a:pt x="523" y="995"/>
              </a:cubicBezTo>
              <a:cubicBezTo>
                <a:pt x="429" y="998"/>
                <a:pt x="335" y="980"/>
                <a:pt x="251" y="938"/>
              </a:cubicBezTo>
              <a:cubicBezTo>
                <a:pt x="229" y="928"/>
                <a:pt x="206" y="918"/>
                <a:pt x="184" y="908"/>
              </a:cubicBezTo>
              <a:cubicBezTo>
                <a:pt x="172" y="950"/>
                <a:pt x="159" y="993"/>
                <a:pt x="147" y="1035"/>
              </a:cubicBezTo>
              <a:cubicBezTo>
                <a:pt x="111" y="1053"/>
                <a:pt x="74" y="1070"/>
                <a:pt x="38" y="1087"/>
              </a:cubicBezTo>
              <a:lnTo>
                <a:pt x="0" y="1093"/>
              </a:lnTo>
              <a:cubicBezTo>
                <a:pt x="1" y="1057"/>
                <a:pt x="5" y="1020"/>
                <a:pt x="9" y="985"/>
              </a:cubicBezTo>
              <a:cubicBezTo>
                <a:pt x="60" y="855"/>
                <a:pt x="122" y="728"/>
                <a:pt x="149" y="590"/>
              </a:cubicBezTo>
              <a:cubicBezTo>
                <a:pt x="138" y="514"/>
                <a:pt x="94" y="430"/>
                <a:pt x="138" y="358"/>
              </a:cubicBezTo>
              <a:cubicBezTo>
                <a:pt x="165" y="291"/>
                <a:pt x="241" y="278"/>
                <a:pt x="301" y="254"/>
              </a:cubicBezTo>
              <a:cubicBezTo>
                <a:pt x="321" y="272"/>
                <a:pt x="362" y="308"/>
                <a:pt x="383" y="326"/>
              </a:cubicBezTo>
              <a:cubicBezTo>
                <a:pt x="419" y="302"/>
                <a:pt x="456" y="279"/>
                <a:pt x="492" y="255"/>
              </a:cubicBezTo>
              <a:cubicBezTo>
                <a:pt x="479" y="239"/>
                <a:pt x="467" y="223"/>
                <a:pt x="454" y="207"/>
              </a:cubicBezTo>
              <a:cubicBezTo>
                <a:pt x="473" y="188"/>
                <a:pt x="511" y="149"/>
                <a:pt x="531" y="130"/>
              </a:cubicBezTo>
              <a:cubicBezTo>
                <a:pt x="549" y="49"/>
                <a:pt x="440" y="41"/>
                <a:pt x="393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111263</xdr:colOff>
      <xdr:row>42</xdr:row>
      <xdr:rowOff>19034</xdr:rowOff>
    </xdr:from>
    <xdr:to>
      <xdr:col>50</xdr:col>
      <xdr:colOff>57400</xdr:colOff>
      <xdr:row>45</xdr:row>
      <xdr:rowOff>49047</xdr:rowOff>
    </xdr:to>
    <xdr:sp macro="" textlink="">
      <xdr:nvSpPr>
        <xdr:cNvPr id="712" name="mielecki"/>
        <xdr:cNvSpPr>
          <a:spLocks/>
        </xdr:cNvSpPr>
      </xdr:nvSpPr>
      <xdr:spPr bwMode="auto">
        <a:xfrm>
          <a:off x="5483363" y="4819634"/>
          <a:ext cx="289037" cy="372913"/>
        </a:xfrm>
        <a:custGeom>
          <a:avLst/>
          <a:gdLst>
            <a:gd name="T0" fmla="*/ 670 w 1032"/>
            <a:gd name="T1" fmla="*/ 0 h 1299"/>
            <a:gd name="T2" fmla="*/ 894 w 1032"/>
            <a:gd name="T3" fmla="*/ 323 h 1299"/>
            <a:gd name="T4" fmla="*/ 1032 w 1032"/>
            <a:gd name="T5" fmla="*/ 490 h 1299"/>
            <a:gd name="T6" fmla="*/ 943 w 1032"/>
            <a:gd name="T7" fmla="*/ 678 h 1299"/>
            <a:gd name="T8" fmla="*/ 943 w 1032"/>
            <a:gd name="T9" fmla="*/ 682 h 1299"/>
            <a:gd name="T10" fmla="*/ 813 w 1032"/>
            <a:gd name="T11" fmla="*/ 686 h 1299"/>
            <a:gd name="T12" fmla="*/ 1012 w 1032"/>
            <a:gd name="T13" fmla="*/ 879 h 1299"/>
            <a:gd name="T14" fmla="*/ 939 w 1032"/>
            <a:gd name="T15" fmla="*/ 949 h 1299"/>
            <a:gd name="T16" fmla="*/ 964 w 1032"/>
            <a:gd name="T17" fmla="*/ 993 h 1299"/>
            <a:gd name="T18" fmla="*/ 1004 w 1032"/>
            <a:gd name="T19" fmla="*/ 1114 h 1299"/>
            <a:gd name="T20" fmla="*/ 616 w 1032"/>
            <a:gd name="T21" fmla="*/ 1163 h 1299"/>
            <a:gd name="T22" fmla="*/ 324 w 1032"/>
            <a:gd name="T23" fmla="*/ 1267 h 1299"/>
            <a:gd name="T24" fmla="*/ 189 w 1032"/>
            <a:gd name="T25" fmla="*/ 1299 h 1299"/>
            <a:gd name="T26" fmla="*/ 38 w 1032"/>
            <a:gd name="T27" fmla="*/ 1258 h 1299"/>
            <a:gd name="T28" fmla="*/ 18 w 1032"/>
            <a:gd name="T29" fmla="*/ 1022 h 1299"/>
            <a:gd name="T30" fmla="*/ 13 w 1032"/>
            <a:gd name="T31" fmla="*/ 977 h 1299"/>
            <a:gd name="T32" fmla="*/ 0 w 1032"/>
            <a:gd name="T33" fmla="*/ 858 h 1299"/>
            <a:gd name="T34" fmla="*/ 132 w 1032"/>
            <a:gd name="T35" fmla="*/ 670 h 1299"/>
            <a:gd name="T36" fmla="*/ 136 w 1032"/>
            <a:gd name="T37" fmla="*/ 513 h 1299"/>
            <a:gd name="T38" fmla="*/ 330 w 1032"/>
            <a:gd name="T39" fmla="*/ 308 h 1299"/>
            <a:gd name="T40" fmla="*/ 621 w 1032"/>
            <a:gd name="T41" fmla="*/ 169 h 1299"/>
            <a:gd name="T42" fmla="*/ 662 w 1032"/>
            <a:gd name="T43" fmla="*/ 141 h 1299"/>
            <a:gd name="T44" fmla="*/ 670 w 1032"/>
            <a:gd name="T45" fmla="*/ 0 h 1299"/>
            <a:gd name="connsiteX0" fmla="*/ 6605 w 10113"/>
            <a:gd name="connsiteY0" fmla="*/ 0 h 10000"/>
            <a:gd name="connsiteX1" fmla="*/ 8776 w 10113"/>
            <a:gd name="connsiteY1" fmla="*/ 2487 h 10000"/>
            <a:gd name="connsiteX2" fmla="*/ 10113 w 10113"/>
            <a:gd name="connsiteY2" fmla="*/ 3772 h 10000"/>
            <a:gd name="connsiteX3" fmla="*/ 9251 w 10113"/>
            <a:gd name="connsiteY3" fmla="*/ 5219 h 10000"/>
            <a:gd name="connsiteX4" fmla="*/ 9251 w 10113"/>
            <a:gd name="connsiteY4" fmla="*/ 5250 h 10000"/>
            <a:gd name="connsiteX5" fmla="*/ 7991 w 10113"/>
            <a:gd name="connsiteY5" fmla="*/ 5281 h 10000"/>
            <a:gd name="connsiteX6" fmla="*/ 9919 w 10113"/>
            <a:gd name="connsiteY6" fmla="*/ 6767 h 10000"/>
            <a:gd name="connsiteX7" fmla="*/ 9212 w 10113"/>
            <a:gd name="connsiteY7" fmla="*/ 7306 h 10000"/>
            <a:gd name="connsiteX8" fmla="*/ 9454 w 10113"/>
            <a:gd name="connsiteY8" fmla="*/ 7644 h 10000"/>
            <a:gd name="connsiteX9" fmla="*/ 9842 w 10113"/>
            <a:gd name="connsiteY9" fmla="*/ 8576 h 10000"/>
            <a:gd name="connsiteX10" fmla="*/ 6082 w 10113"/>
            <a:gd name="connsiteY10" fmla="*/ 8953 h 10000"/>
            <a:gd name="connsiteX11" fmla="*/ 3253 w 10113"/>
            <a:gd name="connsiteY11" fmla="*/ 9754 h 10000"/>
            <a:gd name="connsiteX12" fmla="*/ 1944 w 10113"/>
            <a:gd name="connsiteY12" fmla="*/ 10000 h 10000"/>
            <a:gd name="connsiteX13" fmla="*/ 481 w 10113"/>
            <a:gd name="connsiteY13" fmla="*/ 9684 h 10000"/>
            <a:gd name="connsiteX14" fmla="*/ 287 w 10113"/>
            <a:gd name="connsiteY14" fmla="*/ 7868 h 10000"/>
            <a:gd name="connsiteX15" fmla="*/ 239 w 10113"/>
            <a:gd name="connsiteY15" fmla="*/ 7521 h 10000"/>
            <a:gd name="connsiteX16" fmla="*/ 113 w 10113"/>
            <a:gd name="connsiteY16" fmla="*/ 6605 h 10000"/>
            <a:gd name="connsiteX17" fmla="*/ 1392 w 10113"/>
            <a:gd name="connsiteY17" fmla="*/ 5158 h 10000"/>
            <a:gd name="connsiteX18" fmla="*/ 1 w 10113"/>
            <a:gd name="connsiteY18" fmla="*/ 3949 h 10000"/>
            <a:gd name="connsiteX19" fmla="*/ 3311 w 10113"/>
            <a:gd name="connsiteY19" fmla="*/ 2371 h 10000"/>
            <a:gd name="connsiteX20" fmla="*/ 6130 w 10113"/>
            <a:gd name="connsiteY20" fmla="*/ 1301 h 10000"/>
            <a:gd name="connsiteX21" fmla="*/ 6528 w 10113"/>
            <a:gd name="connsiteY21" fmla="*/ 1085 h 10000"/>
            <a:gd name="connsiteX22" fmla="*/ 6605 w 10113"/>
            <a:gd name="connsiteY22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0113" h="10000">
              <a:moveTo>
                <a:pt x="6605" y="0"/>
              </a:moveTo>
              <a:cubicBezTo>
                <a:pt x="7739" y="554"/>
                <a:pt x="8747" y="1355"/>
                <a:pt x="8776" y="2487"/>
              </a:cubicBezTo>
              <a:cubicBezTo>
                <a:pt x="9289" y="2864"/>
                <a:pt x="9745" y="3295"/>
                <a:pt x="10113" y="3772"/>
              </a:cubicBezTo>
              <a:cubicBezTo>
                <a:pt x="9396" y="4111"/>
                <a:pt x="8640" y="4511"/>
                <a:pt x="9251" y="5219"/>
              </a:cubicBezTo>
              <a:lnTo>
                <a:pt x="9251" y="5250"/>
              </a:lnTo>
              <a:lnTo>
                <a:pt x="7991" y="5281"/>
              </a:lnTo>
              <a:cubicBezTo>
                <a:pt x="8340" y="5989"/>
                <a:pt x="9125" y="6420"/>
                <a:pt x="9919" y="6767"/>
              </a:cubicBezTo>
              <a:cubicBezTo>
                <a:pt x="9687" y="6944"/>
                <a:pt x="9444" y="7121"/>
                <a:pt x="9212" y="7306"/>
              </a:cubicBezTo>
              <a:cubicBezTo>
                <a:pt x="9280" y="7390"/>
                <a:pt x="9396" y="7552"/>
                <a:pt x="9454" y="7644"/>
              </a:cubicBezTo>
              <a:cubicBezTo>
                <a:pt x="9551" y="7875"/>
                <a:pt x="9745" y="8345"/>
                <a:pt x="9842" y="8576"/>
              </a:cubicBezTo>
              <a:cubicBezTo>
                <a:pt x="8640" y="8922"/>
                <a:pt x="7361" y="9038"/>
                <a:pt x="6082" y="8953"/>
              </a:cubicBezTo>
              <a:cubicBezTo>
                <a:pt x="5016" y="8845"/>
                <a:pt x="4144" y="9384"/>
                <a:pt x="3253" y="9754"/>
              </a:cubicBezTo>
              <a:cubicBezTo>
                <a:pt x="2691" y="9469"/>
                <a:pt x="2129" y="9315"/>
                <a:pt x="1944" y="10000"/>
              </a:cubicBezTo>
              <a:lnTo>
                <a:pt x="481" y="9684"/>
              </a:lnTo>
              <a:cubicBezTo>
                <a:pt x="442" y="9076"/>
                <a:pt x="394" y="8468"/>
                <a:pt x="287" y="7868"/>
              </a:cubicBezTo>
              <a:cubicBezTo>
                <a:pt x="278" y="7783"/>
                <a:pt x="258" y="7606"/>
                <a:pt x="239" y="7521"/>
              </a:cubicBezTo>
              <a:cubicBezTo>
                <a:pt x="200" y="7213"/>
                <a:pt x="161" y="6905"/>
                <a:pt x="113" y="6605"/>
              </a:cubicBezTo>
              <a:cubicBezTo>
                <a:pt x="491" y="6089"/>
                <a:pt x="917" y="5604"/>
                <a:pt x="1392" y="5158"/>
              </a:cubicBezTo>
              <a:cubicBezTo>
                <a:pt x="1392" y="4750"/>
                <a:pt x="-57" y="4349"/>
                <a:pt x="1" y="3949"/>
              </a:cubicBezTo>
              <a:cubicBezTo>
                <a:pt x="495" y="3341"/>
                <a:pt x="2642" y="2864"/>
                <a:pt x="3311" y="2371"/>
              </a:cubicBezTo>
              <a:cubicBezTo>
                <a:pt x="4086" y="1778"/>
                <a:pt x="5239" y="1740"/>
                <a:pt x="6130" y="1301"/>
              </a:cubicBezTo>
              <a:cubicBezTo>
                <a:pt x="6227" y="1247"/>
                <a:pt x="6431" y="1139"/>
                <a:pt x="6528" y="1085"/>
              </a:cubicBezTo>
              <a:cubicBezTo>
                <a:pt x="6557" y="724"/>
                <a:pt x="6586" y="362"/>
                <a:pt x="6605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20185</xdr:colOff>
      <xdr:row>42</xdr:row>
      <xdr:rowOff>41834</xdr:rowOff>
    </xdr:from>
    <xdr:to>
      <xdr:col>53</xdr:col>
      <xdr:colOff>27112</xdr:colOff>
      <xdr:row>45</xdr:row>
      <xdr:rowOff>18605</xdr:rowOff>
    </xdr:to>
    <xdr:sp macro="" textlink="">
      <xdr:nvSpPr>
        <xdr:cNvPr id="714" name="kolbuszowski"/>
        <xdr:cNvSpPr>
          <a:spLocks/>
        </xdr:cNvSpPr>
      </xdr:nvSpPr>
      <xdr:spPr bwMode="auto">
        <a:xfrm>
          <a:off x="5735185" y="4842434"/>
          <a:ext cx="349827" cy="319671"/>
        </a:xfrm>
        <a:custGeom>
          <a:avLst/>
          <a:gdLst>
            <a:gd name="T0" fmla="*/ 644 w 1265"/>
            <a:gd name="T1" fmla="*/ 5 h 1130"/>
            <a:gd name="T2" fmla="*/ 693 w 1265"/>
            <a:gd name="T3" fmla="*/ 0 h 1130"/>
            <a:gd name="T4" fmla="*/ 717 w 1265"/>
            <a:gd name="T5" fmla="*/ 88 h 1130"/>
            <a:gd name="T6" fmla="*/ 781 w 1265"/>
            <a:gd name="T7" fmla="*/ 290 h 1130"/>
            <a:gd name="T8" fmla="*/ 875 w 1265"/>
            <a:gd name="T9" fmla="*/ 211 h 1130"/>
            <a:gd name="T10" fmla="*/ 996 w 1265"/>
            <a:gd name="T11" fmla="*/ 513 h 1130"/>
            <a:gd name="T12" fmla="*/ 1059 w 1265"/>
            <a:gd name="T13" fmla="*/ 577 h 1130"/>
            <a:gd name="T14" fmla="*/ 1226 w 1265"/>
            <a:gd name="T15" fmla="*/ 567 h 1130"/>
            <a:gd name="T16" fmla="*/ 1265 w 1265"/>
            <a:gd name="T17" fmla="*/ 664 h 1130"/>
            <a:gd name="T18" fmla="*/ 1265 w 1265"/>
            <a:gd name="T19" fmla="*/ 683 h 1130"/>
            <a:gd name="T20" fmla="*/ 1157 w 1265"/>
            <a:gd name="T21" fmla="*/ 821 h 1130"/>
            <a:gd name="T22" fmla="*/ 1098 w 1265"/>
            <a:gd name="T23" fmla="*/ 815 h 1130"/>
            <a:gd name="T24" fmla="*/ 944 w 1265"/>
            <a:gd name="T25" fmla="*/ 764 h 1130"/>
            <a:gd name="T26" fmla="*/ 912 w 1265"/>
            <a:gd name="T27" fmla="*/ 781 h 1130"/>
            <a:gd name="T28" fmla="*/ 881 w 1265"/>
            <a:gd name="T29" fmla="*/ 799 h 1130"/>
            <a:gd name="T30" fmla="*/ 879 w 1265"/>
            <a:gd name="T31" fmla="*/ 976 h 1130"/>
            <a:gd name="T32" fmla="*/ 673 w 1265"/>
            <a:gd name="T33" fmla="*/ 1130 h 1130"/>
            <a:gd name="T34" fmla="*/ 448 w 1265"/>
            <a:gd name="T35" fmla="*/ 1065 h 1130"/>
            <a:gd name="T36" fmla="*/ 258 w 1265"/>
            <a:gd name="T37" fmla="*/ 1013 h 1130"/>
            <a:gd name="T38" fmla="*/ 128 w 1265"/>
            <a:gd name="T39" fmla="*/ 934 h 1130"/>
            <a:gd name="T40" fmla="*/ 82 w 1265"/>
            <a:gd name="T41" fmla="*/ 918 h 1130"/>
            <a:gd name="T42" fmla="*/ 180 w 1265"/>
            <a:gd name="T43" fmla="*/ 792 h 1130"/>
            <a:gd name="T44" fmla="*/ 0 w 1265"/>
            <a:gd name="T45" fmla="*/ 680 h 1130"/>
            <a:gd name="T46" fmla="*/ 61 w 1265"/>
            <a:gd name="T47" fmla="*/ 607 h 1130"/>
            <a:gd name="T48" fmla="*/ 61 w 1265"/>
            <a:gd name="T49" fmla="*/ 603 h 1130"/>
            <a:gd name="T50" fmla="*/ 72 w 1265"/>
            <a:gd name="T51" fmla="*/ 503 h 1130"/>
            <a:gd name="T52" fmla="*/ 214 w 1265"/>
            <a:gd name="T53" fmla="*/ 447 h 1130"/>
            <a:gd name="T54" fmla="*/ 143 w 1265"/>
            <a:gd name="T55" fmla="*/ 341 h 1130"/>
            <a:gd name="T56" fmla="*/ 239 w 1265"/>
            <a:gd name="T57" fmla="*/ 167 h 1130"/>
            <a:gd name="T58" fmla="*/ 245 w 1265"/>
            <a:gd name="T59" fmla="*/ 137 h 1130"/>
            <a:gd name="T60" fmla="*/ 349 w 1265"/>
            <a:gd name="T61" fmla="*/ 150 h 1130"/>
            <a:gd name="T62" fmla="*/ 407 w 1265"/>
            <a:gd name="T63" fmla="*/ 230 h 1130"/>
            <a:gd name="T64" fmla="*/ 491 w 1265"/>
            <a:gd name="T65" fmla="*/ 298 h 1130"/>
            <a:gd name="T66" fmla="*/ 600 w 1265"/>
            <a:gd name="T67" fmla="*/ 248 h 1130"/>
            <a:gd name="T68" fmla="*/ 574 w 1265"/>
            <a:gd name="T69" fmla="*/ 54 h 1130"/>
            <a:gd name="T70" fmla="*/ 644 w 1265"/>
            <a:gd name="T71" fmla="*/ 5 h 1130"/>
            <a:gd name="connsiteX0" fmla="*/ 5091 w 10000"/>
            <a:gd name="connsiteY0" fmla="*/ 44 h 10000"/>
            <a:gd name="connsiteX1" fmla="*/ 5478 w 10000"/>
            <a:gd name="connsiteY1" fmla="*/ 0 h 10000"/>
            <a:gd name="connsiteX2" fmla="*/ 5668 w 10000"/>
            <a:gd name="connsiteY2" fmla="*/ 779 h 10000"/>
            <a:gd name="connsiteX3" fmla="*/ 6174 w 10000"/>
            <a:gd name="connsiteY3" fmla="*/ 2566 h 10000"/>
            <a:gd name="connsiteX4" fmla="*/ 6917 w 10000"/>
            <a:gd name="connsiteY4" fmla="*/ 1867 h 10000"/>
            <a:gd name="connsiteX5" fmla="*/ 7874 w 10000"/>
            <a:gd name="connsiteY5" fmla="*/ 4540 h 10000"/>
            <a:gd name="connsiteX6" fmla="*/ 8372 w 10000"/>
            <a:gd name="connsiteY6" fmla="*/ 5106 h 10000"/>
            <a:gd name="connsiteX7" fmla="*/ 9692 w 10000"/>
            <a:gd name="connsiteY7" fmla="*/ 5018 h 10000"/>
            <a:gd name="connsiteX8" fmla="*/ 10000 w 10000"/>
            <a:gd name="connsiteY8" fmla="*/ 5876 h 10000"/>
            <a:gd name="connsiteX9" fmla="*/ 10000 w 10000"/>
            <a:gd name="connsiteY9" fmla="*/ 6044 h 10000"/>
            <a:gd name="connsiteX10" fmla="*/ 9146 w 10000"/>
            <a:gd name="connsiteY10" fmla="*/ 7265 h 10000"/>
            <a:gd name="connsiteX11" fmla="*/ 8680 w 10000"/>
            <a:gd name="connsiteY11" fmla="*/ 7212 h 10000"/>
            <a:gd name="connsiteX12" fmla="*/ 7462 w 10000"/>
            <a:gd name="connsiteY12" fmla="*/ 6761 h 10000"/>
            <a:gd name="connsiteX13" fmla="*/ 7209 w 10000"/>
            <a:gd name="connsiteY13" fmla="*/ 6912 h 10000"/>
            <a:gd name="connsiteX14" fmla="*/ 6964 w 10000"/>
            <a:gd name="connsiteY14" fmla="*/ 7071 h 10000"/>
            <a:gd name="connsiteX15" fmla="*/ 6949 w 10000"/>
            <a:gd name="connsiteY15" fmla="*/ 8637 h 10000"/>
            <a:gd name="connsiteX16" fmla="*/ 5320 w 10000"/>
            <a:gd name="connsiteY16" fmla="*/ 10000 h 10000"/>
            <a:gd name="connsiteX17" fmla="*/ 3542 w 10000"/>
            <a:gd name="connsiteY17" fmla="*/ 9425 h 10000"/>
            <a:gd name="connsiteX18" fmla="*/ 2040 w 10000"/>
            <a:gd name="connsiteY18" fmla="*/ 8965 h 10000"/>
            <a:gd name="connsiteX19" fmla="*/ 1012 w 10000"/>
            <a:gd name="connsiteY19" fmla="*/ 8265 h 10000"/>
            <a:gd name="connsiteX20" fmla="*/ 648 w 10000"/>
            <a:gd name="connsiteY20" fmla="*/ 8124 h 10000"/>
            <a:gd name="connsiteX21" fmla="*/ 1423 w 10000"/>
            <a:gd name="connsiteY21" fmla="*/ 7009 h 10000"/>
            <a:gd name="connsiteX22" fmla="*/ 0 w 10000"/>
            <a:gd name="connsiteY22" fmla="*/ 6018 h 10000"/>
            <a:gd name="connsiteX23" fmla="*/ 482 w 10000"/>
            <a:gd name="connsiteY23" fmla="*/ 5372 h 10000"/>
            <a:gd name="connsiteX24" fmla="*/ 482 w 10000"/>
            <a:gd name="connsiteY24" fmla="*/ 5336 h 10000"/>
            <a:gd name="connsiteX25" fmla="*/ 569 w 10000"/>
            <a:gd name="connsiteY25" fmla="*/ 4451 h 10000"/>
            <a:gd name="connsiteX26" fmla="*/ 712 w 10000"/>
            <a:gd name="connsiteY26" fmla="*/ 3956 h 10000"/>
            <a:gd name="connsiteX27" fmla="*/ 1130 w 10000"/>
            <a:gd name="connsiteY27" fmla="*/ 3018 h 10000"/>
            <a:gd name="connsiteX28" fmla="*/ 1889 w 10000"/>
            <a:gd name="connsiteY28" fmla="*/ 1478 h 10000"/>
            <a:gd name="connsiteX29" fmla="*/ 1937 w 10000"/>
            <a:gd name="connsiteY29" fmla="*/ 1212 h 10000"/>
            <a:gd name="connsiteX30" fmla="*/ 2759 w 10000"/>
            <a:gd name="connsiteY30" fmla="*/ 1327 h 10000"/>
            <a:gd name="connsiteX31" fmla="*/ 3217 w 10000"/>
            <a:gd name="connsiteY31" fmla="*/ 2035 h 10000"/>
            <a:gd name="connsiteX32" fmla="*/ 3881 w 10000"/>
            <a:gd name="connsiteY32" fmla="*/ 2637 h 10000"/>
            <a:gd name="connsiteX33" fmla="*/ 4743 w 10000"/>
            <a:gd name="connsiteY33" fmla="*/ 2195 h 10000"/>
            <a:gd name="connsiteX34" fmla="*/ 4538 w 10000"/>
            <a:gd name="connsiteY34" fmla="*/ 478 h 10000"/>
            <a:gd name="connsiteX35" fmla="*/ 5091 w 10000"/>
            <a:gd name="connsiteY35" fmla="*/ 44 h 10000"/>
            <a:gd name="connsiteX0" fmla="*/ 5091 w 10000"/>
            <a:gd name="connsiteY0" fmla="*/ 44 h 10000"/>
            <a:gd name="connsiteX1" fmla="*/ 5478 w 10000"/>
            <a:gd name="connsiteY1" fmla="*/ 0 h 10000"/>
            <a:gd name="connsiteX2" fmla="*/ 5668 w 10000"/>
            <a:gd name="connsiteY2" fmla="*/ 779 h 10000"/>
            <a:gd name="connsiteX3" fmla="*/ 6174 w 10000"/>
            <a:gd name="connsiteY3" fmla="*/ 2566 h 10000"/>
            <a:gd name="connsiteX4" fmla="*/ 6917 w 10000"/>
            <a:gd name="connsiteY4" fmla="*/ 1867 h 10000"/>
            <a:gd name="connsiteX5" fmla="*/ 7874 w 10000"/>
            <a:gd name="connsiteY5" fmla="*/ 4540 h 10000"/>
            <a:gd name="connsiteX6" fmla="*/ 8372 w 10000"/>
            <a:gd name="connsiteY6" fmla="*/ 5106 h 10000"/>
            <a:gd name="connsiteX7" fmla="*/ 9692 w 10000"/>
            <a:gd name="connsiteY7" fmla="*/ 5018 h 10000"/>
            <a:gd name="connsiteX8" fmla="*/ 10000 w 10000"/>
            <a:gd name="connsiteY8" fmla="*/ 5876 h 10000"/>
            <a:gd name="connsiteX9" fmla="*/ 10000 w 10000"/>
            <a:gd name="connsiteY9" fmla="*/ 6044 h 10000"/>
            <a:gd name="connsiteX10" fmla="*/ 9146 w 10000"/>
            <a:gd name="connsiteY10" fmla="*/ 7265 h 10000"/>
            <a:gd name="connsiteX11" fmla="*/ 8680 w 10000"/>
            <a:gd name="connsiteY11" fmla="*/ 7212 h 10000"/>
            <a:gd name="connsiteX12" fmla="*/ 7462 w 10000"/>
            <a:gd name="connsiteY12" fmla="*/ 6761 h 10000"/>
            <a:gd name="connsiteX13" fmla="*/ 7209 w 10000"/>
            <a:gd name="connsiteY13" fmla="*/ 6912 h 10000"/>
            <a:gd name="connsiteX14" fmla="*/ 6964 w 10000"/>
            <a:gd name="connsiteY14" fmla="*/ 7071 h 10000"/>
            <a:gd name="connsiteX15" fmla="*/ 6949 w 10000"/>
            <a:gd name="connsiteY15" fmla="*/ 8637 h 10000"/>
            <a:gd name="connsiteX16" fmla="*/ 5320 w 10000"/>
            <a:gd name="connsiteY16" fmla="*/ 10000 h 10000"/>
            <a:gd name="connsiteX17" fmla="*/ 3542 w 10000"/>
            <a:gd name="connsiteY17" fmla="*/ 9425 h 10000"/>
            <a:gd name="connsiteX18" fmla="*/ 2040 w 10000"/>
            <a:gd name="connsiteY18" fmla="*/ 8965 h 10000"/>
            <a:gd name="connsiteX19" fmla="*/ 1012 w 10000"/>
            <a:gd name="connsiteY19" fmla="*/ 8265 h 10000"/>
            <a:gd name="connsiteX20" fmla="*/ 648 w 10000"/>
            <a:gd name="connsiteY20" fmla="*/ 8124 h 10000"/>
            <a:gd name="connsiteX21" fmla="*/ 770 w 10000"/>
            <a:gd name="connsiteY21" fmla="*/ 7188 h 10000"/>
            <a:gd name="connsiteX22" fmla="*/ 0 w 10000"/>
            <a:gd name="connsiteY22" fmla="*/ 6018 h 10000"/>
            <a:gd name="connsiteX23" fmla="*/ 482 w 10000"/>
            <a:gd name="connsiteY23" fmla="*/ 5372 h 10000"/>
            <a:gd name="connsiteX24" fmla="*/ 482 w 10000"/>
            <a:gd name="connsiteY24" fmla="*/ 5336 h 10000"/>
            <a:gd name="connsiteX25" fmla="*/ 569 w 10000"/>
            <a:gd name="connsiteY25" fmla="*/ 4451 h 10000"/>
            <a:gd name="connsiteX26" fmla="*/ 712 w 10000"/>
            <a:gd name="connsiteY26" fmla="*/ 3956 h 10000"/>
            <a:gd name="connsiteX27" fmla="*/ 1130 w 10000"/>
            <a:gd name="connsiteY27" fmla="*/ 3018 h 10000"/>
            <a:gd name="connsiteX28" fmla="*/ 1889 w 10000"/>
            <a:gd name="connsiteY28" fmla="*/ 1478 h 10000"/>
            <a:gd name="connsiteX29" fmla="*/ 1937 w 10000"/>
            <a:gd name="connsiteY29" fmla="*/ 1212 h 10000"/>
            <a:gd name="connsiteX30" fmla="*/ 2759 w 10000"/>
            <a:gd name="connsiteY30" fmla="*/ 1327 h 10000"/>
            <a:gd name="connsiteX31" fmla="*/ 3217 w 10000"/>
            <a:gd name="connsiteY31" fmla="*/ 2035 h 10000"/>
            <a:gd name="connsiteX32" fmla="*/ 3881 w 10000"/>
            <a:gd name="connsiteY32" fmla="*/ 2637 h 10000"/>
            <a:gd name="connsiteX33" fmla="*/ 4743 w 10000"/>
            <a:gd name="connsiteY33" fmla="*/ 2195 h 10000"/>
            <a:gd name="connsiteX34" fmla="*/ 4538 w 10000"/>
            <a:gd name="connsiteY34" fmla="*/ 478 h 10000"/>
            <a:gd name="connsiteX35" fmla="*/ 5091 w 10000"/>
            <a:gd name="connsiteY35" fmla="*/ 44 h 10000"/>
            <a:gd name="connsiteX0" fmla="*/ 5091 w 10000"/>
            <a:gd name="connsiteY0" fmla="*/ 44 h 10000"/>
            <a:gd name="connsiteX1" fmla="*/ 5478 w 10000"/>
            <a:gd name="connsiteY1" fmla="*/ 0 h 10000"/>
            <a:gd name="connsiteX2" fmla="*/ 5668 w 10000"/>
            <a:gd name="connsiteY2" fmla="*/ 779 h 10000"/>
            <a:gd name="connsiteX3" fmla="*/ 6174 w 10000"/>
            <a:gd name="connsiteY3" fmla="*/ 2566 h 10000"/>
            <a:gd name="connsiteX4" fmla="*/ 6917 w 10000"/>
            <a:gd name="connsiteY4" fmla="*/ 1867 h 10000"/>
            <a:gd name="connsiteX5" fmla="*/ 7874 w 10000"/>
            <a:gd name="connsiteY5" fmla="*/ 4540 h 10000"/>
            <a:gd name="connsiteX6" fmla="*/ 8372 w 10000"/>
            <a:gd name="connsiteY6" fmla="*/ 5106 h 10000"/>
            <a:gd name="connsiteX7" fmla="*/ 9692 w 10000"/>
            <a:gd name="connsiteY7" fmla="*/ 5018 h 10000"/>
            <a:gd name="connsiteX8" fmla="*/ 10000 w 10000"/>
            <a:gd name="connsiteY8" fmla="*/ 5876 h 10000"/>
            <a:gd name="connsiteX9" fmla="*/ 10000 w 10000"/>
            <a:gd name="connsiteY9" fmla="*/ 6044 h 10000"/>
            <a:gd name="connsiteX10" fmla="*/ 9146 w 10000"/>
            <a:gd name="connsiteY10" fmla="*/ 7265 h 10000"/>
            <a:gd name="connsiteX11" fmla="*/ 8680 w 10000"/>
            <a:gd name="connsiteY11" fmla="*/ 7212 h 10000"/>
            <a:gd name="connsiteX12" fmla="*/ 7462 w 10000"/>
            <a:gd name="connsiteY12" fmla="*/ 6761 h 10000"/>
            <a:gd name="connsiteX13" fmla="*/ 7209 w 10000"/>
            <a:gd name="connsiteY13" fmla="*/ 6912 h 10000"/>
            <a:gd name="connsiteX14" fmla="*/ 6964 w 10000"/>
            <a:gd name="connsiteY14" fmla="*/ 7071 h 10000"/>
            <a:gd name="connsiteX15" fmla="*/ 6949 w 10000"/>
            <a:gd name="connsiteY15" fmla="*/ 8637 h 10000"/>
            <a:gd name="connsiteX16" fmla="*/ 5320 w 10000"/>
            <a:gd name="connsiteY16" fmla="*/ 10000 h 10000"/>
            <a:gd name="connsiteX17" fmla="*/ 3542 w 10000"/>
            <a:gd name="connsiteY17" fmla="*/ 9425 h 10000"/>
            <a:gd name="connsiteX18" fmla="*/ 2040 w 10000"/>
            <a:gd name="connsiteY18" fmla="*/ 8965 h 10000"/>
            <a:gd name="connsiteX19" fmla="*/ 1012 w 10000"/>
            <a:gd name="connsiteY19" fmla="*/ 8265 h 10000"/>
            <a:gd name="connsiteX20" fmla="*/ 648 w 10000"/>
            <a:gd name="connsiteY20" fmla="*/ 8124 h 10000"/>
            <a:gd name="connsiteX21" fmla="*/ 770 w 10000"/>
            <a:gd name="connsiteY21" fmla="*/ 7188 h 10000"/>
            <a:gd name="connsiteX22" fmla="*/ 0 w 10000"/>
            <a:gd name="connsiteY22" fmla="*/ 6018 h 10000"/>
            <a:gd name="connsiteX23" fmla="*/ 482 w 10000"/>
            <a:gd name="connsiteY23" fmla="*/ 5372 h 10000"/>
            <a:gd name="connsiteX24" fmla="*/ 482 w 10000"/>
            <a:gd name="connsiteY24" fmla="*/ 5336 h 10000"/>
            <a:gd name="connsiteX25" fmla="*/ 569 w 10000"/>
            <a:gd name="connsiteY25" fmla="*/ 4451 h 10000"/>
            <a:gd name="connsiteX26" fmla="*/ 712 w 10000"/>
            <a:gd name="connsiteY26" fmla="*/ 3956 h 10000"/>
            <a:gd name="connsiteX27" fmla="*/ 1130 w 10000"/>
            <a:gd name="connsiteY27" fmla="*/ 3018 h 10000"/>
            <a:gd name="connsiteX28" fmla="*/ 1889 w 10000"/>
            <a:gd name="connsiteY28" fmla="*/ 1478 h 10000"/>
            <a:gd name="connsiteX29" fmla="*/ 1937 w 10000"/>
            <a:gd name="connsiteY29" fmla="*/ 1212 h 10000"/>
            <a:gd name="connsiteX30" fmla="*/ 2759 w 10000"/>
            <a:gd name="connsiteY30" fmla="*/ 1327 h 10000"/>
            <a:gd name="connsiteX31" fmla="*/ 3217 w 10000"/>
            <a:gd name="connsiteY31" fmla="*/ 2035 h 10000"/>
            <a:gd name="connsiteX32" fmla="*/ 3881 w 10000"/>
            <a:gd name="connsiteY32" fmla="*/ 2637 h 10000"/>
            <a:gd name="connsiteX33" fmla="*/ 4416 w 10000"/>
            <a:gd name="connsiteY33" fmla="*/ 1300 h 10000"/>
            <a:gd name="connsiteX34" fmla="*/ 4538 w 10000"/>
            <a:gd name="connsiteY34" fmla="*/ 478 h 10000"/>
            <a:gd name="connsiteX35" fmla="*/ 5091 w 10000"/>
            <a:gd name="connsiteY35" fmla="*/ 44 h 10000"/>
            <a:gd name="connsiteX0" fmla="*/ 5091 w 10000"/>
            <a:gd name="connsiteY0" fmla="*/ 45 h 10001"/>
            <a:gd name="connsiteX1" fmla="*/ 5478 w 10000"/>
            <a:gd name="connsiteY1" fmla="*/ 1 h 10001"/>
            <a:gd name="connsiteX2" fmla="*/ 5995 w 10000"/>
            <a:gd name="connsiteY2" fmla="*/ 64 h 10001"/>
            <a:gd name="connsiteX3" fmla="*/ 6174 w 10000"/>
            <a:gd name="connsiteY3" fmla="*/ 2567 h 10001"/>
            <a:gd name="connsiteX4" fmla="*/ 6917 w 10000"/>
            <a:gd name="connsiteY4" fmla="*/ 1868 h 10001"/>
            <a:gd name="connsiteX5" fmla="*/ 7874 w 10000"/>
            <a:gd name="connsiteY5" fmla="*/ 4541 h 10001"/>
            <a:gd name="connsiteX6" fmla="*/ 8372 w 10000"/>
            <a:gd name="connsiteY6" fmla="*/ 5107 h 10001"/>
            <a:gd name="connsiteX7" fmla="*/ 9692 w 10000"/>
            <a:gd name="connsiteY7" fmla="*/ 5019 h 10001"/>
            <a:gd name="connsiteX8" fmla="*/ 10000 w 10000"/>
            <a:gd name="connsiteY8" fmla="*/ 5877 h 10001"/>
            <a:gd name="connsiteX9" fmla="*/ 10000 w 10000"/>
            <a:gd name="connsiteY9" fmla="*/ 6045 h 10001"/>
            <a:gd name="connsiteX10" fmla="*/ 9146 w 10000"/>
            <a:gd name="connsiteY10" fmla="*/ 7266 h 10001"/>
            <a:gd name="connsiteX11" fmla="*/ 8680 w 10000"/>
            <a:gd name="connsiteY11" fmla="*/ 7213 h 10001"/>
            <a:gd name="connsiteX12" fmla="*/ 7462 w 10000"/>
            <a:gd name="connsiteY12" fmla="*/ 6762 h 10001"/>
            <a:gd name="connsiteX13" fmla="*/ 7209 w 10000"/>
            <a:gd name="connsiteY13" fmla="*/ 6913 h 10001"/>
            <a:gd name="connsiteX14" fmla="*/ 6964 w 10000"/>
            <a:gd name="connsiteY14" fmla="*/ 7072 h 10001"/>
            <a:gd name="connsiteX15" fmla="*/ 6949 w 10000"/>
            <a:gd name="connsiteY15" fmla="*/ 8638 h 10001"/>
            <a:gd name="connsiteX16" fmla="*/ 5320 w 10000"/>
            <a:gd name="connsiteY16" fmla="*/ 10001 h 10001"/>
            <a:gd name="connsiteX17" fmla="*/ 3542 w 10000"/>
            <a:gd name="connsiteY17" fmla="*/ 9426 h 10001"/>
            <a:gd name="connsiteX18" fmla="*/ 2040 w 10000"/>
            <a:gd name="connsiteY18" fmla="*/ 8966 h 10001"/>
            <a:gd name="connsiteX19" fmla="*/ 1012 w 10000"/>
            <a:gd name="connsiteY19" fmla="*/ 8266 h 10001"/>
            <a:gd name="connsiteX20" fmla="*/ 648 w 10000"/>
            <a:gd name="connsiteY20" fmla="*/ 8125 h 10001"/>
            <a:gd name="connsiteX21" fmla="*/ 770 w 10000"/>
            <a:gd name="connsiteY21" fmla="*/ 7189 h 10001"/>
            <a:gd name="connsiteX22" fmla="*/ 0 w 10000"/>
            <a:gd name="connsiteY22" fmla="*/ 6019 h 10001"/>
            <a:gd name="connsiteX23" fmla="*/ 482 w 10000"/>
            <a:gd name="connsiteY23" fmla="*/ 5373 h 10001"/>
            <a:gd name="connsiteX24" fmla="*/ 482 w 10000"/>
            <a:gd name="connsiteY24" fmla="*/ 5337 h 10001"/>
            <a:gd name="connsiteX25" fmla="*/ 569 w 10000"/>
            <a:gd name="connsiteY25" fmla="*/ 4452 h 10001"/>
            <a:gd name="connsiteX26" fmla="*/ 712 w 10000"/>
            <a:gd name="connsiteY26" fmla="*/ 3957 h 10001"/>
            <a:gd name="connsiteX27" fmla="*/ 1130 w 10000"/>
            <a:gd name="connsiteY27" fmla="*/ 3019 h 10001"/>
            <a:gd name="connsiteX28" fmla="*/ 1889 w 10000"/>
            <a:gd name="connsiteY28" fmla="*/ 1479 h 10001"/>
            <a:gd name="connsiteX29" fmla="*/ 1937 w 10000"/>
            <a:gd name="connsiteY29" fmla="*/ 1213 h 10001"/>
            <a:gd name="connsiteX30" fmla="*/ 2759 w 10000"/>
            <a:gd name="connsiteY30" fmla="*/ 1328 h 10001"/>
            <a:gd name="connsiteX31" fmla="*/ 3217 w 10000"/>
            <a:gd name="connsiteY31" fmla="*/ 2036 h 10001"/>
            <a:gd name="connsiteX32" fmla="*/ 3881 w 10000"/>
            <a:gd name="connsiteY32" fmla="*/ 2638 h 10001"/>
            <a:gd name="connsiteX33" fmla="*/ 4416 w 10000"/>
            <a:gd name="connsiteY33" fmla="*/ 1301 h 10001"/>
            <a:gd name="connsiteX34" fmla="*/ 4538 w 10000"/>
            <a:gd name="connsiteY34" fmla="*/ 479 h 10001"/>
            <a:gd name="connsiteX35" fmla="*/ 5091 w 10000"/>
            <a:gd name="connsiteY35" fmla="*/ 45 h 10001"/>
            <a:gd name="connsiteX0" fmla="*/ 5091 w 10000"/>
            <a:gd name="connsiteY0" fmla="*/ 45 h 10001"/>
            <a:gd name="connsiteX1" fmla="*/ 5478 w 10000"/>
            <a:gd name="connsiteY1" fmla="*/ 1 h 10001"/>
            <a:gd name="connsiteX2" fmla="*/ 5995 w 10000"/>
            <a:gd name="connsiteY2" fmla="*/ 64 h 10001"/>
            <a:gd name="connsiteX3" fmla="*/ 6174 w 10000"/>
            <a:gd name="connsiteY3" fmla="*/ 2567 h 10001"/>
            <a:gd name="connsiteX4" fmla="*/ 6917 w 10000"/>
            <a:gd name="connsiteY4" fmla="*/ 1868 h 10001"/>
            <a:gd name="connsiteX5" fmla="*/ 8364 w 10000"/>
            <a:gd name="connsiteY5" fmla="*/ 3646 h 10001"/>
            <a:gd name="connsiteX6" fmla="*/ 8372 w 10000"/>
            <a:gd name="connsiteY6" fmla="*/ 5107 h 10001"/>
            <a:gd name="connsiteX7" fmla="*/ 9692 w 10000"/>
            <a:gd name="connsiteY7" fmla="*/ 5019 h 10001"/>
            <a:gd name="connsiteX8" fmla="*/ 10000 w 10000"/>
            <a:gd name="connsiteY8" fmla="*/ 5877 h 10001"/>
            <a:gd name="connsiteX9" fmla="*/ 10000 w 10000"/>
            <a:gd name="connsiteY9" fmla="*/ 6045 h 10001"/>
            <a:gd name="connsiteX10" fmla="*/ 9146 w 10000"/>
            <a:gd name="connsiteY10" fmla="*/ 7266 h 10001"/>
            <a:gd name="connsiteX11" fmla="*/ 8680 w 10000"/>
            <a:gd name="connsiteY11" fmla="*/ 7213 h 10001"/>
            <a:gd name="connsiteX12" fmla="*/ 7462 w 10000"/>
            <a:gd name="connsiteY12" fmla="*/ 6762 h 10001"/>
            <a:gd name="connsiteX13" fmla="*/ 7209 w 10000"/>
            <a:gd name="connsiteY13" fmla="*/ 6913 h 10001"/>
            <a:gd name="connsiteX14" fmla="*/ 6964 w 10000"/>
            <a:gd name="connsiteY14" fmla="*/ 7072 h 10001"/>
            <a:gd name="connsiteX15" fmla="*/ 6949 w 10000"/>
            <a:gd name="connsiteY15" fmla="*/ 8638 h 10001"/>
            <a:gd name="connsiteX16" fmla="*/ 5320 w 10000"/>
            <a:gd name="connsiteY16" fmla="*/ 10001 h 10001"/>
            <a:gd name="connsiteX17" fmla="*/ 3542 w 10000"/>
            <a:gd name="connsiteY17" fmla="*/ 9426 h 10001"/>
            <a:gd name="connsiteX18" fmla="*/ 2040 w 10000"/>
            <a:gd name="connsiteY18" fmla="*/ 8966 h 10001"/>
            <a:gd name="connsiteX19" fmla="*/ 1012 w 10000"/>
            <a:gd name="connsiteY19" fmla="*/ 8266 h 10001"/>
            <a:gd name="connsiteX20" fmla="*/ 648 w 10000"/>
            <a:gd name="connsiteY20" fmla="*/ 8125 h 10001"/>
            <a:gd name="connsiteX21" fmla="*/ 770 w 10000"/>
            <a:gd name="connsiteY21" fmla="*/ 7189 h 10001"/>
            <a:gd name="connsiteX22" fmla="*/ 0 w 10000"/>
            <a:gd name="connsiteY22" fmla="*/ 6019 h 10001"/>
            <a:gd name="connsiteX23" fmla="*/ 482 w 10000"/>
            <a:gd name="connsiteY23" fmla="*/ 5373 h 10001"/>
            <a:gd name="connsiteX24" fmla="*/ 482 w 10000"/>
            <a:gd name="connsiteY24" fmla="*/ 5337 h 10001"/>
            <a:gd name="connsiteX25" fmla="*/ 569 w 10000"/>
            <a:gd name="connsiteY25" fmla="*/ 4452 h 10001"/>
            <a:gd name="connsiteX26" fmla="*/ 712 w 10000"/>
            <a:gd name="connsiteY26" fmla="*/ 3957 h 10001"/>
            <a:gd name="connsiteX27" fmla="*/ 1130 w 10000"/>
            <a:gd name="connsiteY27" fmla="*/ 3019 h 10001"/>
            <a:gd name="connsiteX28" fmla="*/ 1889 w 10000"/>
            <a:gd name="connsiteY28" fmla="*/ 1479 h 10001"/>
            <a:gd name="connsiteX29" fmla="*/ 1937 w 10000"/>
            <a:gd name="connsiteY29" fmla="*/ 1213 h 10001"/>
            <a:gd name="connsiteX30" fmla="*/ 2759 w 10000"/>
            <a:gd name="connsiteY30" fmla="*/ 1328 h 10001"/>
            <a:gd name="connsiteX31" fmla="*/ 3217 w 10000"/>
            <a:gd name="connsiteY31" fmla="*/ 2036 h 10001"/>
            <a:gd name="connsiteX32" fmla="*/ 3881 w 10000"/>
            <a:gd name="connsiteY32" fmla="*/ 2638 h 10001"/>
            <a:gd name="connsiteX33" fmla="*/ 4416 w 10000"/>
            <a:gd name="connsiteY33" fmla="*/ 1301 h 10001"/>
            <a:gd name="connsiteX34" fmla="*/ 4538 w 10000"/>
            <a:gd name="connsiteY34" fmla="*/ 479 h 10001"/>
            <a:gd name="connsiteX35" fmla="*/ 5091 w 10000"/>
            <a:gd name="connsiteY35" fmla="*/ 45 h 100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001">
              <a:moveTo>
                <a:pt x="5091" y="45"/>
              </a:moveTo>
              <a:cubicBezTo>
                <a:pt x="5194" y="36"/>
                <a:pt x="5383" y="10"/>
                <a:pt x="5478" y="1"/>
              </a:cubicBezTo>
              <a:cubicBezTo>
                <a:pt x="5526" y="196"/>
                <a:pt x="5948" y="-131"/>
                <a:pt x="5995" y="64"/>
              </a:cubicBezTo>
              <a:cubicBezTo>
                <a:pt x="6121" y="674"/>
                <a:pt x="5984" y="1974"/>
                <a:pt x="6174" y="2567"/>
              </a:cubicBezTo>
              <a:cubicBezTo>
                <a:pt x="6419" y="2328"/>
                <a:pt x="6664" y="2098"/>
                <a:pt x="6917" y="1868"/>
              </a:cubicBezTo>
              <a:cubicBezTo>
                <a:pt x="7597" y="2550"/>
                <a:pt x="8956" y="2540"/>
                <a:pt x="8364" y="3646"/>
              </a:cubicBezTo>
              <a:cubicBezTo>
                <a:pt x="8530" y="3832"/>
                <a:pt x="8206" y="4913"/>
                <a:pt x="8372" y="5107"/>
              </a:cubicBezTo>
              <a:cubicBezTo>
                <a:pt x="8806" y="5072"/>
                <a:pt x="9249" y="5045"/>
                <a:pt x="9692" y="5019"/>
              </a:cubicBezTo>
              <a:cubicBezTo>
                <a:pt x="9763" y="5231"/>
                <a:pt x="9921" y="5656"/>
                <a:pt x="10000" y="5877"/>
              </a:cubicBezTo>
              <a:lnTo>
                <a:pt x="10000" y="6045"/>
              </a:lnTo>
              <a:cubicBezTo>
                <a:pt x="9478" y="6151"/>
                <a:pt x="8988" y="6612"/>
                <a:pt x="9146" y="7266"/>
              </a:cubicBezTo>
              <a:cubicBezTo>
                <a:pt x="9028" y="7249"/>
                <a:pt x="8791" y="7222"/>
                <a:pt x="8680" y="7213"/>
              </a:cubicBezTo>
              <a:cubicBezTo>
                <a:pt x="8490" y="6638"/>
                <a:pt x="7913" y="6293"/>
                <a:pt x="7462" y="6762"/>
              </a:cubicBezTo>
              <a:lnTo>
                <a:pt x="7209" y="6913"/>
              </a:lnTo>
              <a:lnTo>
                <a:pt x="6964" y="7072"/>
              </a:lnTo>
              <a:cubicBezTo>
                <a:pt x="6941" y="7594"/>
                <a:pt x="6949" y="8107"/>
                <a:pt x="6949" y="8638"/>
              </a:cubicBezTo>
              <a:cubicBezTo>
                <a:pt x="6221" y="8771"/>
                <a:pt x="5747" y="9382"/>
                <a:pt x="5320" y="10001"/>
              </a:cubicBezTo>
              <a:cubicBezTo>
                <a:pt x="4901" y="9293"/>
                <a:pt x="4221" y="9178"/>
                <a:pt x="3542" y="9426"/>
              </a:cubicBezTo>
              <a:cubicBezTo>
                <a:pt x="3028" y="9284"/>
                <a:pt x="2530" y="9134"/>
                <a:pt x="2040" y="8966"/>
              </a:cubicBezTo>
              <a:cubicBezTo>
                <a:pt x="1731" y="8674"/>
                <a:pt x="1407" y="8382"/>
                <a:pt x="1012" y="8266"/>
              </a:cubicBezTo>
              <a:lnTo>
                <a:pt x="648" y="8125"/>
              </a:lnTo>
              <a:cubicBezTo>
                <a:pt x="909" y="7753"/>
                <a:pt x="517" y="7561"/>
                <a:pt x="770" y="7189"/>
              </a:cubicBezTo>
              <a:lnTo>
                <a:pt x="0" y="6019"/>
              </a:lnTo>
              <a:cubicBezTo>
                <a:pt x="126" y="5859"/>
                <a:pt x="364" y="5532"/>
                <a:pt x="482" y="5373"/>
              </a:cubicBezTo>
              <a:lnTo>
                <a:pt x="482" y="5337"/>
              </a:lnTo>
              <a:cubicBezTo>
                <a:pt x="506" y="5116"/>
                <a:pt x="545" y="4674"/>
                <a:pt x="569" y="4452"/>
              </a:cubicBezTo>
              <a:cubicBezTo>
                <a:pt x="933" y="4275"/>
                <a:pt x="332" y="4116"/>
                <a:pt x="712" y="3957"/>
              </a:cubicBezTo>
              <a:cubicBezTo>
                <a:pt x="522" y="3647"/>
                <a:pt x="1312" y="3328"/>
                <a:pt x="1130" y="3019"/>
              </a:cubicBezTo>
              <a:cubicBezTo>
                <a:pt x="1628" y="2674"/>
                <a:pt x="1850" y="2116"/>
                <a:pt x="1889" y="1479"/>
              </a:cubicBezTo>
              <a:cubicBezTo>
                <a:pt x="1905" y="1390"/>
                <a:pt x="1921" y="1302"/>
                <a:pt x="1937" y="1213"/>
              </a:cubicBezTo>
              <a:cubicBezTo>
                <a:pt x="2206" y="1258"/>
                <a:pt x="2482" y="1284"/>
                <a:pt x="2759" y="1328"/>
              </a:cubicBezTo>
              <a:cubicBezTo>
                <a:pt x="2909" y="1567"/>
                <a:pt x="3059" y="1806"/>
                <a:pt x="3217" y="2036"/>
              </a:cubicBezTo>
              <a:cubicBezTo>
                <a:pt x="3439" y="2240"/>
                <a:pt x="3660" y="2443"/>
                <a:pt x="3881" y="2638"/>
              </a:cubicBezTo>
              <a:cubicBezTo>
                <a:pt x="4166" y="2488"/>
                <a:pt x="4131" y="1451"/>
                <a:pt x="4416" y="1301"/>
              </a:cubicBezTo>
              <a:cubicBezTo>
                <a:pt x="4353" y="725"/>
                <a:pt x="4617" y="1054"/>
                <a:pt x="4538" y="479"/>
              </a:cubicBezTo>
              <a:cubicBezTo>
                <a:pt x="4680" y="373"/>
                <a:pt x="4957" y="160"/>
                <a:pt x="5091" y="45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90828</xdr:colOff>
      <xdr:row>42</xdr:row>
      <xdr:rowOff>57086</xdr:rowOff>
    </xdr:from>
    <xdr:to>
      <xdr:col>60</xdr:col>
      <xdr:colOff>100567</xdr:colOff>
      <xdr:row>46</xdr:row>
      <xdr:rowOff>48905</xdr:rowOff>
    </xdr:to>
    <xdr:sp macro="" textlink="">
      <xdr:nvSpPr>
        <xdr:cNvPr id="715" name="lubaczowski"/>
        <xdr:cNvSpPr>
          <a:spLocks/>
        </xdr:cNvSpPr>
      </xdr:nvSpPr>
      <xdr:spPr bwMode="auto">
        <a:xfrm>
          <a:off x="6491628" y="4857686"/>
          <a:ext cx="466939" cy="449019"/>
        </a:xfrm>
        <a:custGeom>
          <a:avLst/>
          <a:gdLst>
            <a:gd name="T0" fmla="*/ 996 w 1677"/>
            <a:gd name="T1" fmla="*/ 163 h 1547"/>
            <a:gd name="T2" fmla="*/ 1210 w 1677"/>
            <a:gd name="T3" fmla="*/ 0 h 1547"/>
            <a:gd name="T4" fmla="*/ 1391 w 1677"/>
            <a:gd name="T5" fmla="*/ 197 h 1547"/>
            <a:gd name="T6" fmla="*/ 1375 w 1677"/>
            <a:gd name="T7" fmla="*/ 331 h 1547"/>
            <a:gd name="T8" fmla="*/ 1574 w 1677"/>
            <a:gd name="T9" fmla="*/ 380 h 1547"/>
            <a:gd name="T10" fmla="*/ 1677 w 1677"/>
            <a:gd name="T11" fmla="*/ 524 h 1547"/>
            <a:gd name="T12" fmla="*/ 1414 w 1677"/>
            <a:gd name="T13" fmla="*/ 848 h 1547"/>
            <a:gd name="T14" fmla="*/ 1401 w 1677"/>
            <a:gd name="T15" fmla="*/ 863 h 1547"/>
            <a:gd name="T16" fmla="*/ 1034 w 1677"/>
            <a:gd name="T17" fmla="*/ 1312 h 1547"/>
            <a:gd name="T18" fmla="*/ 1031 w 1677"/>
            <a:gd name="T19" fmla="*/ 1314 h 1547"/>
            <a:gd name="T20" fmla="*/ 875 w 1677"/>
            <a:gd name="T21" fmla="*/ 1542 h 1547"/>
            <a:gd name="T22" fmla="*/ 872 w 1677"/>
            <a:gd name="T23" fmla="*/ 1547 h 1547"/>
            <a:gd name="T24" fmla="*/ 582 w 1677"/>
            <a:gd name="T25" fmla="*/ 1523 h 1547"/>
            <a:gd name="T26" fmla="*/ 577 w 1677"/>
            <a:gd name="T27" fmla="*/ 1362 h 1547"/>
            <a:gd name="T28" fmla="*/ 613 w 1677"/>
            <a:gd name="T29" fmla="*/ 1344 h 1547"/>
            <a:gd name="T30" fmla="*/ 676 w 1677"/>
            <a:gd name="T31" fmla="*/ 1315 h 1547"/>
            <a:gd name="T32" fmla="*/ 377 w 1677"/>
            <a:gd name="T33" fmla="*/ 1242 h 1547"/>
            <a:gd name="T34" fmla="*/ 361 w 1677"/>
            <a:gd name="T35" fmla="*/ 1231 h 1547"/>
            <a:gd name="T36" fmla="*/ 278 w 1677"/>
            <a:gd name="T37" fmla="*/ 1074 h 1547"/>
            <a:gd name="T38" fmla="*/ 331 w 1677"/>
            <a:gd name="T39" fmla="*/ 859 h 1547"/>
            <a:gd name="T40" fmla="*/ 186 w 1677"/>
            <a:gd name="T41" fmla="*/ 919 h 1547"/>
            <a:gd name="T42" fmla="*/ 154 w 1677"/>
            <a:gd name="T43" fmla="*/ 818 h 1547"/>
            <a:gd name="T44" fmla="*/ 23 w 1677"/>
            <a:gd name="T45" fmla="*/ 787 h 1547"/>
            <a:gd name="T46" fmla="*/ 0 w 1677"/>
            <a:gd name="T47" fmla="*/ 782 h 1547"/>
            <a:gd name="T48" fmla="*/ 86 w 1677"/>
            <a:gd name="T49" fmla="*/ 443 h 1547"/>
            <a:gd name="T50" fmla="*/ 493 w 1677"/>
            <a:gd name="T51" fmla="*/ 447 h 1547"/>
            <a:gd name="T52" fmla="*/ 770 w 1677"/>
            <a:gd name="T53" fmla="*/ 66 h 1547"/>
            <a:gd name="T54" fmla="*/ 874 w 1677"/>
            <a:gd name="T55" fmla="*/ 61 h 1547"/>
            <a:gd name="T56" fmla="*/ 996 w 1677"/>
            <a:gd name="T57" fmla="*/ 163 h 1547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8295 w 10000"/>
            <a:gd name="connsiteY2" fmla="*/ 1273 h 10000"/>
            <a:gd name="connsiteX3" fmla="*/ 819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4592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9015 w 10000"/>
            <a:gd name="connsiteY2" fmla="*/ 1273 h 10000"/>
            <a:gd name="connsiteX3" fmla="*/ 819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4592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9015 w 10000"/>
            <a:gd name="connsiteY2" fmla="*/ 1273 h 10000"/>
            <a:gd name="connsiteX3" fmla="*/ 963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4592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9015 w 10000"/>
            <a:gd name="connsiteY2" fmla="*/ 1273 h 10000"/>
            <a:gd name="connsiteX3" fmla="*/ 963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3728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6515" y="156"/>
              </a:moveTo>
              <a:cubicBezTo>
                <a:pt x="6945" y="-187"/>
                <a:pt x="6792" y="356"/>
                <a:pt x="7215" y="0"/>
              </a:cubicBezTo>
              <a:cubicBezTo>
                <a:pt x="7555" y="440"/>
                <a:pt x="8633" y="866"/>
                <a:pt x="9015" y="1273"/>
              </a:cubicBezTo>
              <a:cubicBezTo>
                <a:pt x="8985" y="1558"/>
                <a:pt x="9669" y="1849"/>
                <a:pt x="9639" y="2140"/>
              </a:cubicBezTo>
              <a:lnTo>
                <a:pt x="9386" y="2456"/>
              </a:lnTo>
              <a:cubicBezTo>
                <a:pt x="9589" y="2767"/>
                <a:pt x="9791" y="3077"/>
                <a:pt x="10000" y="3387"/>
              </a:cubicBezTo>
              <a:cubicBezTo>
                <a:pt x="9416" y="4027"/>
                <a:pt x="8736" y="4609"/>
                <a:pt x="8432" y="5482"/>
              </a:cubicBezTo>
              <a:cubicBezTo>
                <a:pt x="8414" y="5501"/>
                <a:pt x="8378" y="5553"/>
                <a:pt x="8354" y="5579"/>
              </a:cubicBezTo>
              <a:cubicBezTo>
                <a:pt x="7335" y="6238"/>
                <a:pt x="6637" y="7317"/>
                <a:pt x="6166" y="8481"/>
              </a:cubicBezTo>
              <a:cubicBezTo>
                <a:pt x="6160" y="8485"/>
                <a:pt x="6154" y="8490"/>
                <a:pt x="6148" y="8494"/>
              </a:cubicBezTo>
              <a:cubicBezTo>
                <a:pt x="5641" y="8817"/>
                <a:pt x="5373" y="9373"/>
                <a:pt x="5218" y="9968"/>
              </a:cubicBezTo>
              <a:cubicBezTo>
                <a:pt x="5212" y="9979"/>
                <a:pt x="5206" y="9989"/>
                <a:pt x="5200" y="10000"/>
              </a:cubicBezTo>
              <a:cubicBezTo>
                <a:pt x="4621" y="9974"/>
                <a:pt x="4037" y="9968"/>
                <a:pt x="3470" y="9845"/>
              </a:cubicBezTo>
              <a:cubicBezTo>
                <a:pt x="3435" y="9502"/>
                <a:pt x="3441" y="9153"/>
                <a:pt x="3441" y="8804"/>
              </a:cubicBezTo>
              <a:lnTo>
                <a:pt x="3655" y="8688"/>
              </a:lnTo>
              <a:lnTo>
                <a:pt x="4031" y="8500"/>
              </a:lnTo>
              <a:cubicBezTo>
                <a:pt x="3465" y="8235"/>
                <a:pt x="2856" y="8112"/>
                <a:pt x="2248" y="8028"/>
              </a:cubicBezTo>
              <a:cubicBezTo>
                <a:pt x="2224" y="8009"/>
                <a:pt x="2177" y="7977"/>
                <a:pt x="2153" y="7957"/>
              </a:cubicBezTo>
              <a:cubicBezTo>
                <a:pt x="1974" y="7628"/>
                <a:pt x="1819" y="7285"/>
                <a:pt x="1658" y="6942"/>
              </a:cubicBezTo>
              <a:cubicBezTo>
                <a:pt x="1765" y="6477"/>
                <a:pt x="1866" y="6018"/>
                <a:pt x="1974" y="5553"/>
              </a:cubicBezTo>
              <a:cubicBezTo>
                <a:pt x="1682" y="5682"/>
                <a:pt x="1395" y="5805"/>
                <a:pt x="1109" y="5941"/>
              </a:cubicBezTo>
              <a:cubicBezTo>
                <a:pt x="1044" y="5721"/>
                <a:pt x="978" y="5501"/>
                <a:pt x="918" y="5288"/>
              </a:cubicBezTo>
              <a:lnTo>
                <a:pt x="137" y="5087"/>
              </a:lnTo>
              <a:lnTo>
                <a:pt x="0" y="5055"/>
              </a:lnTo>
              <a:cubicBezTo>
                <a:pt x="179" y="4324"/>
                <a:pt x="352" y="3601"/>
                <a:pt x="513" y="2864"/>
              </a:cubicBezTo>
              <a:cubicBezTo>
                <a:pt x="1318" y="2864"/>
                <a:pt x="2135" y="2986"/>
                <a:pt x="2940" y="2889"/>
              </a:cubicBezTo>
              <a:cubicBezTo>
                <a:pt x="3620" y="2204"/>
                <a:pt x="3507" y="1448"/>
                <a:pt x="3728" y="427"/>
              </a:cubicBezTo>
              <a:lnTo>
                <a:pt x="5212" y="394"/>
              </a:lnTo>
              <a:cubicBezTo>
                <a:pt x="5450" y="614"/>
                <a:pt x="6271" y="-64"/>
                <a:pt x="6515" y="156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102137</xdr:colOff>
      <xdr:row>42</xdr:row>
      <xdr:rowOff>102749</xdr:rowOff>
    </xdr:from>
    <xdr:to>
      <xdr:col>56</xdr:col>
      <xdr:colOff>53795</xdr:colOff>
      <xdr:row>45</xdr:row>
      <xdr:rowOff>26215</xdr:rowOff>
    </xdr:to>
    <xdr:sp macro="" textlink="">
      <xdr:nvSpPr>
        <xdr:cNvPr id="718" name="leżajski"/>
        <xdr:cNvSpPr>
          <a:spLocks/>
        </xdr:cNvSpPr>
      </xdr:nvSpPr>
      <xdr:spPr bwMode="auto">
        <a:xfrm>
          <a:off x="6160037" y="4903349"/>
          <a:ext cx="294558" cy="266366"/>
        </a:xfrm>
        <a:custGeom>
          <a:avLst/>
          <a:gdLst>
            <a:gd name="T0" fmla="*/ 172 w 1103"/>
            <a:gd name="T1" fmla="*/ 106 h 915"/>
            <a:gd name="T2" fmla="*/ 233 w 1103"/>
            <a:gd name="T3" fmla="*/ 0 h 915"/>
            <a:gd name="T4" fmla="*/ 603 w 1103"/>
            <a:gd name="T5" fmla="*/ 209 h 915"/>
            <a:gd name="T6" fmla="*/ 622 w 1103"/>
            <a:gd name="T7" fmla="*/ 97 h 915"/>
            <a:gd name="T8" fmla="*/ 738 w 1103"/>
            <a:gd name="T9" fmla="*/ 139 h 915"/>
            <a:gd name="T10" fmla="*/ 948 w 1103"/>
            <a:gd name="T11" fmla="*/ 133 h 915"/>
            <a:gd name="T12" fmla="*/ 1103 w 1103"/>
            <a:gd name="T13" fmla="*/ 98 h 915"/>
            <a:gd name="T14" fmla="*/ 950 w 1103"/>
            <a:gd name="T15" fmla="*/ 216 h 915"/>
            <a:gd name="T16" fmla="*/ 1072 w 1103"/>
            <a:gd name="T17" fmla="*/ 276 h 915"/>
            <a:gd name="T18" fmla="*/ 1011 w 1103"/>
            <a:gd name="T19" fmla="*/ 347 h 915"/>
            <a:gd name="T20" fmla="*/ 929 w 1103"/>
            <a:gd name="T21" fmla="*/ 429 h 915"/>
            <a:gd name="T22" fmla="*/ 803 w 1103"/>
            <a:gd name="T23" fmla="*/ 877 h 915"/>
            <a:gd name="T24" fmla="*/ 527 w 1103"/>
            <a:gd name="T25" fmla="*/ 915 h 915"/>
            <a:gd name="T26" fmla="*/ 491 w 1103"/>
            <a:gd name="T27" fmla="*/ 881 h 915"/>
            <a:gd name="T28" fmla="*/ 464 w 1103"/>
            <a:gd name="T29" fmla="*/ 800 h 915"/>
            <a:gd name="T30" fmla="*/ 288 w 1103"/>
            <a:gd name="T31" fmla="*/ 673 h 915"/>
            <a:gd name="T32" fmla="*/ 202 w 1103"/>
            <a:gd name="T33" fmla="*/ 594 h 915"/>
            <a:gd name="T34" fmla="*/ 165 w 1103"/>
            <a:gd name="T35" fmla="*/ 557 h 915"/>
            <a:gd name="T36" fmla="*/ 118 w 1103"/>
            <a:gd name="T37" fmla="*/ 449 h 915"/>
            <a:gd name="T38" fmla="*/ 36 w 1103"/>
            <a:gd name="T39" fmla="*/ 412 h 915"/>
            <a:gd name="T40" fmla="*/ 44 w 1103"/>
            <a:gd name="T41" fmla="*/ 331 h 915"/>
            <a:gd name="T42" fmla="*/ 74 w 1103"/>
            <a:gd name="T43" fmla="*/ 158 h 915"/>
            <a:gd name="T44" fmla="*/ 172 w 1103"/>
            <a:gd name="T45" fmla="*/ 106 h 915"/>
            <a:gd name="connsiteX0" fmla="*/ 1417 w 9858"/>
            <a:gd name="connsiteY0" fmla="*/ 1158 h 10000"/>
            <a:gd name="connsiteX1" fmla="*/ 1970 w 9858"/>
            <a:gd name="connsiteY1" fmla="*/ 0 h 10000"/>
            <a:gd name="connsiteX2" fmla="*/ 5325 w 9858"/>
            <a:gd name="connsiteY2" fmla="*/ 2284 h 10000"/>
            <a:gd name="connsiteX3" fmla="*/ 5497 w 9858"/>
            <a:gd name="connsiteY3" fmla="*/ 1060 h 10000"/>
            <a:gd name="connsiteX4" fmla="*/ 6549 w 9858"/>
            <a:gd name="connsiteY4" fmla="*/ 1519 h 10000"/>
            <a:gd name="connsiteX5" fmla="*/ 8453 w 9858"/>
            <a:gd name="connsiteY5" fmla="*/ 1454 h 10000"/>
            <a:gd name="connsiteX6" fmla="*/ 9858 w 9858"/>
            <a:gd name="connsiteY6" fmla="*/ 1071 h 10000"/>
            <a:gd name="connsiteX7" fmla="*/ 8471 w 9858"/>
            <a:gd name="connsiteY7" fmla="*/ 2361 h 10000"/>
            <a:gd name="connsiteX8" fmla="*/ 9577 w 9858"/>
            <a:gd name="connsiteY8" fmla="*/ 3016 h 10000"/>
            <a:gd name="connsiteX9" fmla="*/ 9024 w 9858"/>
            <a:gd name="connsiteY9" fmla="*/ 3792 h 10000"/>
            <a:gd name="connsiteX10" fmla="*/ 9094 w 9858"/>
            <a:gd name="connsiteY10" fmla="*/ 5456 h 10000"/>
            <a:gd name="connsiteX11" fmla="*/ 7138 w 9858"/>
            <a:gd name="connsiteY11" fmla="*/ 9585 h 10000"/>
            <a:gd name="connsiteX12" fmla="*/ 4636 w 9858"/>
            <a:gd name="connsiteY12" fmla="*/ 10000 h 10000"/>
            <a:gd name="connsiteX13" fmla="*/ 4309 w 9858"/>
            <a:gd name="connsiteY13" fmla="*/ 9628 h 10000"/>
            <a:gd name="connsiteX14" fmla="*/ 4065 w 9858"/>
            <a:gd name="connsiteY14" fmla="*/ 8743 h 10000"/>
            <a:gd name="connsiteX15" fmla="*/ 2469 w 9858"/>
            <a:gd name="connsiteY15" fmla="*/ 7355 h 10000"/>
            <a:gd name="connsiteX16" fmla="*/ 1689 w 9858"/>
            <a:gd name="connsiteY16" fmla="*/ 6492 h 10000"/>
            <a:gd name="connsiteX17" fmla="*/ 1354 w 9858"/>
            <a:gd name="connsiteY17" fmla="*/ 6087 h 10000"/>
            <a:gd name="connsiteX18" fmla="*/ 928 w 9858"/>
            <a:gd name="connsiteY18" fmla="*/ 4907 h 10000"/>
            <a:gd name="connsiteX19" fmla="*/ 184 w 9858"/>
            <a:gd name="connsiteY19" fmla="*/ 4503 h 10000"/>
            <a:gd name="connsiteX20" fmla="*/ 257 w 9858"/>
            <a:gd name="connsiteY20" fmla="*/ 3617 h 10000"/>
            <a:gd name="connsiteX21" fmla="*/ 529 w 9858"/>
            <a:gd name="connsiteY21" fmla="*/ 1727 h 10000"/>
            <a:gd name="connsiteX22" fmla="*/ 1417 w 9858"/>
            <a:gd name="connsiteY22" fmla="*/ 1158 h 10000"/>
            <a:gd name="connsiteX0" fmla="*/ 1437 w 11008"/>
            <a:gd name="connsiteY0" fmla="*/ 1158 h 10000"/>
            <a:gd name="connsiteX1" fmla="*/ 1998 w 11008"/>
            <a:gd name="connsiteY1" fmla="*/ 0 h 10000"/>
            <a:gd name="connsiteX2" fmla="*/ 5402 w 11008"/>
            <a:gd name="connsiteY2" fmla="*/ 2284 h 10000"/>
            <a:gd name="connsiteX3" fmla="*/ 5576 w 11008"/>
            <a:gd name="connsiteY3" fmla="*/ 1060 h 10000"/>
            <a:gd name="connsiteX4" fmla="*/ 6643 w 11008"/>
            <a:gd name="connsiteY4" fmla="*/ 1519 h 10000"/>
            <a:gd name="connsiteX5" fmla="*/ 8575 w 11008"/>
            <a:gd name="connsiteY5" fmla="*/ 1454 h 10000"/>
            <a:gd name="connsiteX6" fmla="*/ 10000 w 11008"/>
            <a:gd name="connsiteY6" fmla="*/ 1071 h 10000"/>
            <a:gd name="connsiteX7" fmla="*/ 10963 w 11008"/>
            <a:gd name="connsiteY7" fmla="*/ 1495 h 10000"/>
            <a:gd name="connsiteX8" fmla="*/ 9715 w 11008"/>
            <a:gd name="connsiteY8" fmla="*/ 3016 h 10000"/>
            <a:gd name="connsiteX9" fmla="*/ 9154 w 11008"/>
            <a:gd name="connsiteY9" fmla="*/ 3792 h 10000"/>
            <a:gd name="connsiteX10" fmla="*/ 9225 w 11008"/>
            <a:gd name="connsiteY10" fmla="*/ 5456 h 10000"/>
            <a:gd name="connsiteX11" fmla="*/ 7241 w 11008"/>
            <a:gd name="connsiteY11" fmla="*/ 9585 h 10000"/>
            <a:gd name="connsiteX12" fmla="*/ 4703 w 11008"/>
            <a:gd name="connsiteY12" fmla="*/ 10000 h 10000"/>
            <a:gd name="connsiteX13" fmla="*/ 4371 w 11008"/>
            <a:gd name="connsiteY13" fmla="*/ 9628 h 10000"/>
            <a:gd name="connsiteX14" fmla="*/ 4124 w 11008"/>
            <a:gd name="connsiteY14" fmla="*/ 8743 h 10000"/>
            <a:gd name="connsiteX15" fmla="*/ 2505 w 11008"/>
            <a:gd name="connsiteY15" fmla="*/ 7355 h 10000"/>
            <a:gd name="connsiteX16" fmla="*/ 1713 w 11008"/>
            <a:gd name="connsiteY16" fmla="*/ 6492 h 10000"/>
            <a:gd name="connsiteX17" fmla="*/ 1374 w 11008"/>
            <a:gd name="connsiteY17" fmla="*/ 6087 h 10000"/>
            <a:gd name="connsiteX18" fmla="*/ 941 w 11008"/>
            <a:gd name="connsiteY18" fmla="*/ 4907 h 10000"/>
            <a:gd name="connsiteX19" fmla="*/ 187 w 11008"/>
            <a:gd name="connsiteY19" fmla="*/ 4503 h 10000"/>
            <a:gd name="connsiteX20" fmla="*/ 261 w 11008"/>
            <a:gd name="connsiteY20" fmla="*/ 3617 h 10000"/>
            <a:gd name="connsiteX21" fmla="*/ 537 w 11008"/>
            <a:gd name="connsiteY21" fmla="*/ 1727 h 10000"/>
            <a:gd name="connsiteX22" fmla="*/ 1437 w 11008"/>
            <a:gd name="connsiteY22" fmla="*/ 1158 h 10000"/>
            <a:gd name="connsiteX0" fmla="*/ 1437 w 12177"/>
            <a:gd name="connsiteY0" fmla="*/ 1158 h 10000"/>
            <a:gd name="connsiteX1" fmla="*/ 1998 w 12177"/>
            <a:gd name="connsiteY1" fmla="*/ 0 h 10000"/>
            <a:gd name="connsiteX2" fmla="*/ 5402 w 12177"/>
            <a:gd name="connsiteY2" fmla="*/ 2284 h 10000"/>
            <a:gd name="connsiteX3" fmla="*/ 5576 w 12177"/>
            <a:gd name="connsiteY3" fmla="*/ 1060 h 10000"/>
            <a:gd name="connsiteX4" fmla="*/ 6643 w 12177"/>
            <a:gd name="connsiteY4" fmla="*/ 1519 h 10000"/>
            <a:gd name="connsiteX5" fmla="*/ 8575 w 12177"/>
            <a:gd name="connsiteY5" fmla="*/ 1454 h 10000"/>
            <a:gd name="connsiteX6" fmla="*/ 10000 w 12177"/>
            <a:gd name="connsiteY6" fmla="*/ 1071 h 10000"/>
            <a:gd name="connsiteX7" fmla="*/ 12148 w 12177"/>
            <a:gd name="connsiteY7" fmla="*/ 846 h 10000"/>
            <a:gd name="connsiteX8" fmla="*/ 9715 w 12177"/>
            <a:gd name="connsiteY8" fmla="*/ 3016 h 10000"/>
            <a:gd name="connsiteX9" fmla="*/ 9154 w 12177"/>
            <a:gd name="connsiteY9" fmla="*/ 3792 h 10000"/>
            <a:gd name="connsiteX10" fmla="*/ 9225 w 12177"/>
            <a:gd name="connsiteY10" fmla="*/ 5456 h 10000"/>
            <a:gd name="connsiteX11" fmla="*/ 7241 w 12177"/>
            <a:gd name="connsiteY11" fmla="*/ 9585 h 10000"/>
            <a:gd name="connsiteX12" fmla="*/ 4703 w 12177"/>
            <a:gd name="connsiteY12" fmla="*/ 10000 h 10000"/>
            <a:gd name="connsiteX13" fmla="*/ 4371 w 12177"/>
            <a:gd name="connsiteY13" fmla="*/ 9628 h 10000"/>
            <a:gd name="connsiteX14" fmla="*/ 4124 w 12177"/>
            <a:gd name="connsiteY14" fmla="*/ 8743 h 10000"/>
            <a:gd name="connsiteX15" fmla="*/ 2505 w 12177"/>
            <a:gd name="connsiteY15" fmla="*/ 7355 h 10000"/>
            <a:gd name="connsiteX16" fmla="*/ 1713 w 12177"/>
            <a:gd name="connsiteY16" fmla="*/ 6492 h 10000"/>
            <a:gd name="connsiteX17" fmla="*/ 1374 w 12177"/>
            <a:gd name="connsiteY17" fmla="*/ 6087 h 10000"/>
            <a:gd name="connsiteX18" fmla="*/ 941 w 12177"/>
            <a:gd name="connsiteY18" fmla="*/ 4907 h 10000"/>
            <a:gd name="connsiteX19" fmla="*/ 187 w 12177"/>
            <a:gd name="connsiteY19" fmla="*/ 4503 h 10000"/>
            <a:gd name="connsiteX20" fmla="*/ 261 w 12177"/>
            <a:gd name="connsiteY20" fmla="*/ 3617 h 10000"/>
            <a:gd name="connsiteX21" fmla="*/ 537 w 12177"/>
            <a:gd name="connsiteY21" fmla="*/ 1727 h 10000"/>
            <a:gd name="connsiteX22" fmla="*/ 1437 w 12177"/>
            <a:gd name="connsiteY22" fmla="*/ 115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2177" h="10000">
              <a:moveTo>
                <a:pt x="1437" y="1158"/>
              </a:moveTo>
              <a:cubicBezTo>
                <a:pt x="1622" y="765"/>
                <a:pt x="1806" y="383"/>
                <a:pt x="1998" y="0"/>
              </a:cubicBezTo>
              <a:cubicBezTo>
                <a:pt x="3093" y="831"/>
                <a:pt x="4187" y="1694"/>
                <a:pt x="5402" y="2284"/>
              </a:cubicBezTo>
              <a:cubicBezTo>
                <a:pt x="5447" y="1978"/>
                <a:pt x="5531" y="1366"/>
                <a:pt x="5576" y="1060"/>
              </a:cubicBezTo>
              <a:lnTo>
                <a:pt x="6643" y="1519"/>
              </a:lnTo>
              <a:cubicBezTo>
                <a:pt x="7286" y="1464"/>
                <a:pt x="7931" y="1432"/>
                <a:pt x="8575" y="1454"/>
              </a:cubicBezTo>
              <a:cubicBezTo>
                <a:pt x="9043" y="1333"/>
                <a:pt x="9522" y="1202"/>
                <a:pt x="10000" y="1071"/>
              </a:cubicBezTo>
              <a:lnTo>
                <a:pt x="12148" y="846"/>
              </a:lnTo>
              <a:cubicBezTo>
                <a:pt x="12516" y="1075"/>
                <a:pt x="9338" y="2809"/>
                <a:pt x="9715" y="3016"/>
              </a:cubicBezTo>
              <a:cubicBezTo>
                <a:pt x="9577" y="3213"/>
                <a:pt x="9301" y="3607"/>
                <a:pt x="9154" y="3792"/>
              </a:cubicBezTo>
              <a:cubicBezTo>
                <a:pt x="8896" y="4087"/>
                <a:pt x="9354" y="5040"/>
                <a:pt x="9225" y="5456"/>
              </a:cubicBezTo>
              <a:cubicBezTo>
                <a:pt x="8646" y="7018"/>
                <a:pt x="7444" y="7902"/>
                <a:pt x="7241" y="9585"/>
              </a:cubicBezTo>
              <a:cubicBezTo>
                <a:pt x="6395" y="9749"/>
                <a:pt x="5558" y="9923"/>
                <a:pt x="4703" y="10000"/>
              </a:cubicBezTo>
              <a:cubicBezTo>
                <a:pt x="4620" y="9913"/>
                <a:pt x="4454" y="9727"/>
                <a:pt x="4371" y="9628"/>
              </a:cubicBezTo>
              <a:cubicBezTo>
                <a:pt x="4289" y="9333"/>
                <a:pt x="4206" y="9038"/>
                <a:pt x="4124" y="8743"/>
              </a:cubicBezTo>
              <a:cubicBezTo>
                <a:pt x="3599" y="8262"/>
                <a:pt x="3056" y="7792"/>
                <a:pt x="2505" y="7355"/>
              </a:cubicBezTo>
              <a:cubicBezTo>
                <a:pt x="2394" y="6874"/>
                <a:pt x="2127" y="6579"/>
                <a:pt x="1713" y="6492"/>
              </a:cubicBezTo>
              <a:cubicBezTo>
                <a:pt x="1631" y="6393"/>
                <a:pt x="1466" y="6186"/>
                <a:pt x="1374" y="6087"/>
              </a:cubicBezTo>
              <a:cubicBezTo>
                <a:pt x="1217" y="5694"/>
                <a:pt x="1079" y="5301"/>
                <a:pt x="941" y="4907"/>
              </a:cubicBezTo>
              <a:lnTo>
                <a:pt x="187" y="4503"/>
              </a:lnTo>
              <a:cubicBezTo>
                <a:pt x="206" y="4208"/>
                <a:pt x="233" y="3913"/>
                <a:pt x="261" y="3617"/>
              </a:cubicBezTo>
              <a:cubicBezTo>
                <a:pt x="-108" y="2907"/>
                <a:pt x="-144" y="2175"/>
                <a:pt x="537" y="1727"/>
              </a:cubicBezTo>
              <a:cubicBezTo>
                <a:pt x="831" y="1530"/>
                <a:pt x="1134" y="1344"/>
                <a:pt x="1437" y="1158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54747</xdr:colOff>
      <xdr:row>43</xdr:row>
      <xdr:rowOff>18891</xdr:rowOff>
    </xdr:from>
    <xdr:to>
      <xdr:col>54</xdr:col>
      <xdr:colOff>103366</xdr:colOff>
      <xdr:row>48</xdr:row>
      <xdr:rowOff>101893</xdr:rowOff>
    </xdr:to>
    <xdr:sp macro="" textlink="">
      <xdr:nvSpPr>
        <xdr:cNvPr id="722" name="rzeszowski"/>
        <xdr:cNvSpPr>
          <a:spLocks/>
        </xdr:cNvSpPr>
      </xdr:nvSpPr>
      <xdr:spPr bwMode="auto">
        <a:xfrm>
          <a:off x="5884047" y="4933791"/>
          <a:ext cx="391519" cy="654502"/>
        </a:xfrm>
        <a:custGeom>
          <a:avLst/>
          <a:gdLst>
            <a:gd name="T0" fmla="*/ 699 w 1413"/>
            <a:gd name="T1" fmla="*/ 138 h 2270"/>
            <a:gd name="T2" fmla="*/ 790 w 1413"/>
            <a:gd name="T3" fmla="*/ 0 h 2270"/>
            <a:gd name="T4" fmla="*/ 1062 w 1413"/>
            <a:gd name="T5" fmla="*/ 57 h 2270"/>
            <a:gd name="T6" fmla="*/ 1032 w 1413"/>
            <a:gd name="T7" fmla="*/ 230 h 2270"/>
            <a:gd name="T8" fmla="*/ 1024 w 1413"/>
            <a:gd name="T9" fmla="*/ 311 h 2270"/>
            <a:gd name="T10" fmla="*/ 1106 w 1413"/>
            <a:gd name="T11" fmla="*/ 348 h 2270"/>
            <a:gd name="T12" fmla="*/ 929 w 1413"/>
            <a:gd name="T13" fmla="*/ 682 h 2270"/>
            <a:gd name="T14" fmla="*/ 817 w 1413"/>
            <a:gd name="T15" fmla="*/ 700 h 2270"/>
            <a:gd name="T16" fmla="*/ 763 w 1413"/>
            <a:gd name="T17" fmla="*/ 714 h 2270"/>
            <a:gd name="T18" fmla="*/ 962 w 1413"/>
            <a:gd name="T19" fmla="*/ 1030 h 2270"/>
            <a:gd name="T20" fmla="*/ 875 w 1413"/>
            <a:gd name="T21" fmla="*/ 1207 h 2270"/>
            <a:gd name="T22" fmla="*/ 944 w 1413"/>
            <a:gd name="T23" fmla="*/ 1311 h 2270"/>
            <a:gd name="T24" fmla="*/ 1062 w 1413"/>
            <a:gd name="T25" fmla="*/ 1370 h 2270"/>
            <a:gd name="T26" fmla="*/ 1304 w 1413"/>
            <a:gd name="T27" fmla="*/ 1819 h 2270"/>
            <a:gd name="T28" fmla="*/ 1345 w 1413"/>
            <a:gd name="T29" fmla="*/ 1975 h 2270"/>
            <a:gd name="T30" fmla="*/ 1348 w 1413"/>
            <a:gd name="T31" fmla="*/ 2001 h 2270"/>
            <a:gd name="T32" fmla="*/ 1348 w 1413"/>
            <a:gd name="T33" fmla="*/ 2077 h 2270"/>
            <a:gd name="T34" fmla="*/ 1413 w 1413"/>
            <a:gd name="T35" fmla="*/ 2206 h 2270"/>
            <a:gd name="T36" fmla="*/ 1333 w 1413"/>
            <a:gd name="T37" fmla="*/ 2255 h 2270"/>
            <a:gd name="T38" fmla="*/ 1310 w 1413"/>
            <a:gd name="T39" fmla="*/ 2270 h 2270"/>
            <a:gd name="T40" fmla="*/ 1210 w 1413"/>
            <a:gd name="T41" fmla="*/ 2200 h 2270"/>
            <a:gd name="T42" fmla="*/ 1144 w 1413"/>
            <a:gd name="T43" fmla="*/ 2153 h 2270"/>
            <a:gd name="T44" fmla="*/ 1144 w 1413"/>
            <a:gd name="T45" fmla="*/ 2078 h 2270"/>
            <a:gd name="T46" fmla="*/ 952 w 1413"/>
            <a:gd name="T47" fmla="*/ 2136 h 2270"/>
            <a:gd name="T48" fmla="*/ 880 w 1413"/>
            <a:gd name="T49" fmla="*/ 2011 h 2270"/>
            <a:gd name="T50" fmla="*/ 768 w 1413"/>
            <a:gd name="T51" fmla="*/ 1958 h 2270"/>
            <a:gd name="T52" fmla="*/ 742 w 1413"/>
            <a:gd name="T53" fmla="*/ 1979 h 2270"/>
            <a:gd name="T54" fmla="*/ 642 w 1413"/>
            <a:gd name="T55" fmla="*/ 1986 h 2270"/>
            <a:gd name="T56" fmla="*/ 578 w 1413"/>
            <a:gd name="T57" fmla="*/ 1906 h 2270"/>
            <a:gd name="T58" fmla="*/ 476 w 1413"/>
            <a:gd name="T59" fmla="*/ 1841 h 2270"/>
            <a:gd name="T60" fmla="*/ 370 w 1413"/>
            <a:gd name="T61" fmla="*/ 1708 h 2270"/>
            <a:gd name="T62" fmla="*/ 388 w 1413"/>
            <a:gd name="T63" fmla="*/ 1594 h 2270"/>
            <a:gd name="T64" fmla="*/ 261 w 1413"/>
            <a:gd name="T65" fmla="*/ 1535 h 2270"/>
            <a:gd name="T66" fmla="*/ 233 w 1413"/>
            <a:gd name="T67" fmla="*/ 1518 h 2270"/>
            <a:gd name="T68" fmla="*/ 199 w 1413"/>
            <a:gd name="T69" fmla="*/ 1496 h 2270"/>
            <a:gd name="T70" fmla="*/ 0 w 1413"/>
            <a:gd name="T71" fmla="*/ 1436 h 2270"/>
            <a:gd name="T72" fmla="*/ 98 w 1413"/>
            <a:gd name="T73" fmla="*/ 1347 h 2270"/>
            <a:gd name="T74" fmla="*/ 136 w 1413"/>
            <a:gd name="T75" fmla="*/ 1307 h 2270"/>
            <a:gd name="T76" fmla="*/ 85 w 1413"/>
            <a:gd name="T77" fmla="*/ 1066 h 2270"/>
            <a:gd name="T78" fmla="*/ 41 w 1413"/>
            <a:gd name="T79" fmla="*/ 973 h 2270"/>
            <a:gd name="T80" fmla="*/ 58 w 1413"/>
            <a:gd name="T81" fmla="*/ 828 h 2270"/>
            <a:gd name="T82" fmla="*/ 205 w 1413"/>
            <a:gd name="T83" fmla="*/ 814 h 2270"/>
            <a:gd name="T84" fmla="*/ 247 w 1413"/>
            <a:gd name="T85" fmla="*/ 709 h 2270"/>
            <a:gd name="T86" fmla="*/ 375 w 1413"/>
            <a:gd name="T87" fmla="*/ 683 h 2270"/>
            <a:gd name="T88" fmla="*/ 382 w 1413"/>
            <a:gd name="T89" fmla="*/ 460 h 2270"/>
            <a:gd name="T90" fmla="*/ 414 w 1413"/>
            <a:gd name="T91" fmla="*/ 443 h 2270"/>
            <a:gd name="T92" fmla="*/ 568 w 1413"/>
            <a:gd name="T93" fmla="*/ 494 h 2270"/>
            <a:gd name="T94" fmla="*/ 627 w 1413"/>
            <a:gd name="T95" fmla="*/ 500 h 2270"/>
            <a:gd name="T96" fmla="*/ 644 w 1413"/>
            <a:gd name="T97" fmla="*/ 501 h 2270"/>
            <a:gd name="T98" fmla="*/ 735 w 1413"/>
            <a:gd name="T99" fmla="*/ 362 h 2270"/>
            <a:gd name="T100" fmla="*/ 735 w 1413"/>
            <a:gd name="T101" fmla="*/ 343 h 2270"/>
            <a:gd name="T102" fmla="*/ 738 w 1413"/>
            <a:gd name="T103" fmla="*/ 217 h 2270"/>
            <a:gd name="T104" fmla="*/ 536 w 1413"/>
            <a:gd name="T105" fmla="*/ 220 h 2270"/>
            <a:gd name="T106" fmla="*/ 539 w 1413"/>
            <a:gd name="T107" fmla="*/ 155 h 2270"/>
            <a:gd name="T108" fmla="*/ 577 w 1413"/>
            <a:gd name="T109" fmla="*/ 149 h 2270"/>
            <a:gd name="T110" fmla="*/ 699 w 1413"/>
            <a:gd name="T111" fmla="*/ 138 h 22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413" h="2270">
              <a:moveTo>
                <a:pt x="699" y="138"/>
              </a:moveTo>
              <a:cubicBezTo>
                <a:pt x="729" y="92"/>
                <a:pt x="759" y="46"/>
                <a:pt x="790" y="0"/>
              </a:cubicBezTo>
              <a:cubicBezTo>
                <a:pt x="874" y="42"/>
                <a:pt x="968" y="60"/>
                <a:pt x="1062" y="57"/>
              </a:cubicBezTo>
              <a:cubicBezTo>
                <a:pt x="988" y="98"/>
                <a:pt x="992" y="165"/>
                <a:pt x="1032" y="230"/>
              </a:cubicBezTo>
              <a:cubicBezTo>
                <a:pt x="1029" y="257"/>
                <a:pt x="1026" y="284"/>
                <a:pt x="1024" y="311"/>
              </a:cubicBezTo>
              <a:lnTo>
                <a:pt x="1106" y="348"/>
              </a:lnTo>
              <a:cubicBezTo>
                <a:pt x="1016" y="441"/>
                <a:pt x="943" y="550"/>
                <a:pt x="929" y="682"/>
              </a:cubicBezTo>
              <a:cubicBezTo>
                <a:pt x="891" y="686"/>
                <a:pt x="854" y="692"/>
                <a:pt x="817" y="700"/>
              </a:cubicBezTo>
              <a:cubicBezTo>
                <a:pt x="803" y="704"/>
                <a:pt x="777" y="711"/>
                <a:pt x="763" y="714"/>
              </a:cubicBezTo>
              <a:cubicBezTo>
                <a:pt x="759" y="857"/>
                <a:pt x="903" y="917"/>
                <a:pt x="962" y="1030"/>
              </a:cubicBezTo>
              <a:cubicBezTo>
                <a:pt x="935" y="1090"/>
                <a:pt x="904" y="1148"/>
                <a:pt x="875" y="1207"/>
              </a:cubicBezTo>
              <a:cubicBezTo>
                <a:pt x="837" y="1256"/>
                <a:pt x="894" y="1310"/>
                <a:pt x="944" y="1311"/>
              </a:cubicBezTo>
              <a:cubicBezTo>
                <a:pt x="987" y="1322"/>
                <a:pt x="1032" y="1335"/>
                <a:pt x="1062" y="1370"/>
              </a:cubicBezTo>
              <a:cubicBezTo>
                <a:pt x="1132" y="1521"/>
                <a:pt x="1096" y="1779"/>
                <a:pt x="1304" y="1819"/>
              </a:cubicBezTo>
              <a:cubicBezTo>
                <a:pt x="1319" y="1870"/>
                <a:pt x="1334" y="1922"/>
                <a:pt x="1345" y="1975"/>
              </a:cubicBezTo>
              <a:lnTo>
                <a:pt x="1348" y="2001"/>
              </a:lnTo>
              <a:cubicBezTo>
                <a:pt x="1348" y="2026"/>
                <a:pt x="1348" y="2052"/>
                <a:pt x="1348" y="2077"/>
              </a:cubicBezTo>
              <a:cubicBezTo>
                <a:pt x="1369" y="2120"/>
                <a:pt x="1392" y="2163"/>
                <a:pt x="1413" y="2206"/>
              </a:cubicBezTo>
              <a:cubicBezTo>
                <a:pt x="1393" y="2218"/>
                <a:pt x="1353" y="2243"/>
                <a:pt x="1333" y="2255"/>
              </a:cubicBezTo>
              <a:lnTo>
                <a:pt x="1310" y="2270"/>
              </a:lnTo>
              <a:cubicBezTo>
                <a:pt x="1277" y="2246"/>
                <a:pt x="1243" y="2223"/>
                <a:pt x="1210" y="2200"/>
              </a:cubicBezTo>
              <a:cubicBezTo>
                <a:pt x="1193" y="2188"/>
                <a:pt x="1161" y="2165"/>
                <a:pt x="1144" y="2153"/>
              </a:cubicBezTo>
              <a:lnTo>
                <a:pt x="1144" y="2078"/>
              </a:lnTo>
              <a:cubicBezTo>
                <a:pt x="1079" y="2097"/>
                <a:pt x="1016" y="2116"/>
                <a:pt x="952" y="2136"/>
              </a:cubicBezTo>
              <a:cubicBezTo>
                <a:pt x="926" y="2095"/>
                <a:pt x="901" y="2054"/>
                <a:pt x="880" y="2011"/>
              </a:cubicBezTo>
              <a:cubicBezTo>
                <a:pt x="873" y="1957"/>
                <a:pt x="811" y="1902"/>
                <a:pt x="768" y="1958"/>
              </a:cubicBezTo>
              <a:lnTo>
                <a:pt x="742" y="1979"/>
              </a:lnTo>
              <a:lnTo>
                <a:pt x="642" y="1986"/>
              </a:lnTo>
              <a:cubicBezTo>
                <a:pt x="620" y="1959"/>
                <a:pt x="599" y="1933"/>
                <a:pt x="578" y="1906"/>
              </a:cubicBezTo>
              <a:cubicBezTo>
                <a:pt x="562" y="1856"/>
                <a:pt x="528" y="1834"/>
                <a:pt x="476" y="1841"/>
              </a:cubicBezTo>
              <a:cubicBezTo>
                <a:pt x="441" y="1796"/>
                <a:pt x="406" y="1751"/>
                <a:pt x="370" y="1708"/>
              </a:cubicBezTo>
              <a:cubicBezTo>
                <a:pt x="374" y="1679"/>
                <a:pt x="383" y="1622"/>
                <a:pt x="388" y="1594"/>
              </a:cubicBezTo>
              <a:cubicBezTo>
                <a:pt x="365" y="1540"/>
                <a:pt x="310" y="1540"/>
                <a:pt x="261" y="1535"/>
              </a:cubicBezTo>
              <a:lnTo>
                <a:pt x="233" y="1518"/>
              </a:lnTo>
              <a:cubicBezTo>
                <a:pt x="225" y="1512"/>
                <a:pt x="207" y="1502"/>
                <a:pt x="199" y="1496"/>
              </a:cubicBezTo>
              <a:cubicBezTo>
                <a:pt x="133" y="1475"/>
                <a:pt x="65" y="1457"/>
                <a:pt x="0" y="1436"/>
              </a:cubicBezTo>
              <a:cubicBezTo>
                <a:pt x="33" y="1407"/>
                <a:pt x="66" y="1377"/>
                <a:pt x="98" y="1347"/>
              </a:cubicBezTo>
              <a:cubicBezTo>
                <a:pt x="107" y="1337"/>
                <a:pt x="127" y="1317"/>
                <a:pt x="136" y="1307"/>
              </a:cubicBezTo>
              <a:cubicBezTo>
                <a:pt x="129" y="1225"/>
                <a:pt x="110" y="1144"/>
                <a:pt x="85" y="1066"/>
              </a:cubicBezTo>
              <a:cubicBezTo>
                <a:pt x="73" y="1033"/>
                <a:pt x="55" y="1003"/>
                <a:pt x="41" y="973"/>
              </a:cubicBezTo>
              <a:cubicBezTo>
                <a:pt x="47" y="925"/>
                <a:pt x="54" y="876"/>
                <a:pt x="58" y="828"/>
              </a:cubicBezTo>
              <a:cubicBezTo>
                <a:pt x="107" y="823"/>
                <a:pt x="156" y="818"/>
                <a:pt x="205" y="814"/>
              </a:cubicBezTo>
              <a:cubicBezTo>
                <a:pt x="219" y="779"/>
                <a:pt x="233" y="744"/>
                <a:pt x="247" y="709"/>
              </a:cubicBezTo>
              <a:cubicBezTo>
                <a:pt x="289" y="700"/>
                <a:pt x="332" y="692"/>
                <a:pt x="375" y="683"/>
              </a:cubicBezTo>
              <a:cubicBezTo>
                <a:pt x="378" y="609"/>
                <a:pt x="379" y="534"/>
                <a:pt x="382" y="460"/>
              </a:cubicBezTo>
              <a:lnTo>
                <a:pt x="414" y="443"/>
              </a:lnTo>
              <a:cubicBezTo>
                <a:pt x="460" y="471"/>
                <a:pt x="511" y="494"/>
                <a:pt x="568" y="494"/>
              </a:cubicBezTo>
              <a:cubicBezTo>
                <a:pt x="582" y="495"/>
                <a:pt x="612" y="498"/>
                <a:pt x="627" y="500"/>
              </a:cubicBezTo>
              <a:lnTo>
                <a:pt x="644" y="501"/>
              </a:lnTo>
              <a:cubicBezTo>
                <a:pt x="681" y="462"/>
                <a:pt x="731" y="420"/>
                <a:pt x="735" y="362"/>
              </a:cubicBezTo>
              <a:lnTo>
                <a:pt x="735" y="343"/>
              </a:lnTo>
              <a:lnTo>
                <a:pt x="738" y="217"/>
              </a:lnTo>
              <a:cubicBezTo>
                <a:pt x="670" y="218"/>
                <a:pt x="603" y="218"/>
                <a:pt x="536" y="220"/>
              </a:cubicBezTo>
              <a:cubicBezTo>
                <a:pt x="536" y="203"/>
                <a:pt x="538" y="171"/>
                <a:pt x="539" y="155"/>
              </a:cubicBezTo>
              <a:lnTo>
                <a:pt x="577" y="149"/>
              </a:lnTo>
              <a:cubicBezTo>
                <a:pt x="608" y="146"/>
                <a:pt x="669" y="141"/>
                <a:pt x="699" y="138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31902</xdr:colOff>
      <xdr:row>43</xdr:row>
      <xdr:rowOff>64554</xdr:rowOff>
    </xdr:from>
    <xdr:to>
      <xdr:col>56</xdr:col>
      <xdr:colOff>98271</xdr:colOff>
      <xdr:row>47</xdr:row>
      <xdr:rowOff>71594</xdr:rowOff>
    </xdr:to>
    <xdr:sp macro="" textlink="">
      <xdr:nvSpPr>
        <xdr:cNvPr id="727" name="przeworski"/>
        <xdr:cNvSpPr>
          <a:spLocks/>
        </xdr:cNvSpPr>
      </xdr:nvSpPr>
      <xdr:spPr bwMode="auto">
        <a:xfrm>
          <a:off x="6204102" y="4979454"/>
          <a:ext cx="294969" cy="464240"/>
        </a:xfrm>
        <a:custGeom>
          <a:avLst/>
          <a:gdLst>
            <a:gd name="T0" fmla="*/ 935 w 1357"/>
            <a:gd name="T1" fmla="*/ 1 h 1590"/>
            <a:gd name="T2" fmla="*/ 1106 w 1357"/>
            <a:gd name="T3" fmla="*/ 3 h 1590"/>
            <a:gd name="T4" fmla="*/ 1357 w 1357"/>
            <a:gd name="T5" fmla="*/ 0 h 1590"/>
            <a:gd name="T6" fmla="*/ 1299 w 1357"/>
            <a:gd name="T7" fmla="*/ 302 h 1590"/>
            <a:gd name="T8" fmla="*/ 1210 w 1357"/>
            <a:gd name="T9" fmla="*/ 350 h 1590"/>
            <a:gd name="T10" fmla="*/ 1173 w 1357"/>
            <a:gd name="T11" fmla="*/ 368 h 1590"/>
            <a:gd name="T12" fmla="*/ 1100 w 1357"/>
            <a:gd name="T13" fmla="*/ 404 h 1590"/>
            <a:gd name="T14" fmla="*/ 1214 w 1357"/>
            <a:gd name="T15" fmla="*/ 512 h 1590"/>
            <a:gd name="T16" fmla="*/ 1002 w 1357"/>
            <a:gd name="T17" fmla="*/ 611 h 1590"/>
            <a:gd name="T18" fmla="*/ 815 w 1357"/>
            <a:gd name="T19" fmla="*/ 567 h 1590"/>
            <a:gd name="T20" fmla="*/ 821 w 1357"/>
            <a:gd name="T21" fmla="*/ 944 h 1590"/>
            <a:gd name="T22" fmla="*/ 771 w 1357"/>
            <a:gd name="T23" fmla="*/ 1158 h 1590"/>
            <a:gd name="T24" fmla="*/ 752 w 1357"/>
            <a:gd name="T25" fmla="*/ 1183 h 1590"/>
            <a:gd name="T26" fmla="*/ 545 w 1357"/>
            <a:gd name="T27" fmla="*/ 1315 h 1590"/>
            <a:gd name="T28" fmla="*/ 446 w 1357"/>
            <a:gd name="T29" fmla="*/ 1464 h 1590"/>
            <a:gd name="T30" fmla="*/ 399 w 1357"/>
            <a:gd name="T31" fmla="*/ 1518 h 1590"/>
            <a:gd name="T32" fmla="*/ 318 w 1357"/>
            <a:gd name="T33" fmla="*/ 1543 h 1590"/>
            <a:gd name="T34" fmla="*/ 89 w 1357"/>
            <a:gd name="T35" fmla="*/ 1589 h 1590"/>
            <a:gd name="T36" fmla="*/ 0 w 1357"/>
            <a:gd name="T37" fmla="*/ 1410 h 1590"/>
            <a:gd name="T38" fmla="*/ 114 w 1357"/>
            <a:gd name="T39" fmla="*/ 1407 h 1590"/>
            <a:gd name="T40" fmla="*/ 216 w 1357"/>
            <a:gd name="T41" fmla="*/ 1328 h 1590"/>
            <a:gd name="T42" fmla="*/ 195 w 1357"/>
            <a:gd name="T43" fmla="*/ 1149 h 1590"/>
            <a:gd name="T44" fmla="*/ 255 w 1357"/>
            <a:gd name="T45" fmla="*/ 1116 h 1590"/>
            <a:gd name="T46" fmla="*/ 286 w 1357"/>
            <a:gd name="T47" fmla="*/ 1097 h 1590"/>
            <a:gd name="T48" fmla="*/ 297 w 1357"/>
            <a:gd name="T49" fmla="*/ 994 h 1590"/>
            <a:gd name="T50" fmla="*/ 535 w 1357"/>
            <a:gd name="T51" fmla="*/ 639 h 1590"/>
            <a:gd name="T52" fmla="*/ 680 w 1357"/>
            <a:gd name="T53" fmla="*/ 649 h 1590"/>
            <a:gd name="T54" fmla="*/ 749 w 1357"/>
            <a:gd name="T55" fmla="*/ 296 h 1590"/>
            <a:gd name="T56" fmla="*/ 872 w 1357"/>
            <a:gd name="T57" fmla="*/ 322 h 1590"/>
            <a:gd name="T58" fmla="*/ 781 w 1357"/>
            <a:gd name="T59" fmla="*/ 146 h 1590"/>
            <a:gd name="T60" fmla="*/ 884 w 1357"/>
            <a:gd name="T61" fmla="*/ 128 h 1590"/>
            <a:gd name="T62" fmla="*/ 935 w 1357"/>
            <a:gd name="T63" fmla="*/ 1 h 15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357" h="1590">
              <a:moveTo>
                <a:pt x="935" y="1"/>
              </a:moveTo>
              <a:cubicBezTo>
                <a:pt x="991" y="2"/>
                <a:pt x="1049" y="3"/>
                <a:pt x="1106" y="3"/>
              </a:cubicBezTo>
              <a:cubicBezTo>
                <a:pt x="1189" y="11"/>
                <a:pt x="1274" y="22"/>
                <a:pt x="1357" y="0"/>
              </a:cubicBezTo>
              <a:cubicBezTo>
                <a:pt x="1348" y="102"/>
                <a:pt x="1326" y="203"/>
                <a:pt x="1299" y="302"/>
              </a:cubicBezTo>
              <a:cubicBezTo>
                <a:pt x="1269" y="318"/>
                <a:pt x="1240" y="334"/>
                <a:pt x="1210" y="350"/>
              </a:cubicBezTo>
              <a:cubicBezTo>
                <a:pt x="1201" y="355"/>
                <a:pt x="1182" y="364"/>
                <a:pt x="1173" y="368"/>
              </a:cubicBezTo>
              <a:cubicBezTo>
                <a:pt x="1155" y="377"/>
                <a:pt x="1118" y="395"/>
                <a:pt x="1100" y="404"/>
              </a:cubicBezTo>
              <a:cubicBezTo>
                <a:pt x="1138" y="440"/>
                <a:pt x="1176" y="475"/>
                <a:pt x="1214" y="512"/>
              </a:cubicBezTo>
              <a:cubicBezTo>
                <a:pt x="1144" y="547"/>
                <a:pt x="1074" y="581"/>
                <a:pt x="1002" y="611"/>
              </a:cubicBezTo>
              <a:cubicBezTo>
                <a:pt x="940" y="596"/>
                <a:pt x="877" y="581"/>
                <a:pt x="815" y="567"/>
              </a:cubicBezTo>
              <a:cubicBezTo>
                <a:pt x="805" y="692"/>
                <a:pt x="819" y="818"/>
                <a:pt x="821" y="944"/>
              </a:cubicBezTo>
              <a:cubicBezTo>
                <a:pt x="763" y="995"/>
                <a:pt x="659" y="1100"/>
                <a:pt x="771" y="1158"/>
              </a:cubicBezTo>
              <a:cubicBezTo>
                <a:pt x="766" y="1164"/>
                <a:pt x="757" y="1177"/>
                <a:pt x="752" y="1183"/>
              </a:cubicBezTo>
              <a:cubicBezTo>
                <a:pt x="732" y="1281"/>
                <a:pt x="622" y="1285"/>
                <a:pt x="545" y="1315"/>
              </a:cubicBezTo>
              <a:cubicBezTo>
                <a:pt x="513" y="1365"/>
                <a:pt x="480" y="1415"/>
                <a:pt x="446" y="1464"/>
              </a:cubicBezTo>
              <a:cubicBezTo>
                <a:pt x="431" y="1482"/>
                <a:pt x="415" y="1500"/>
                <a:pt x="399" y="1518"/>
              </a:cubicBezTo>
              <a:cubicBezTo>
                <a:pt x="379" y="1524"/>
                <a:pt x="338" y="1536"/>
                <a:pt x="318" y="1543"/>
              </a:cubicBezTo>
              <a:cubicBezTo>
                <a:pt x="241" y="1557"/>
                <a:pt x="167" y="1590"/>
                <a:pt x="89" y="1589"/>
              </a:cubicBezTo>
              <a:cubicBezTo>
                <a:pt x="35" y="1545"/>
                <a:pt x="25" y="1472"/>
                <a:pt x="0" y="1410"/>
              </a:cubicBezTo>
              <a:cubicBezTo>
                <a:pt x="29" y="1409"/>
                <a:pt x="86" y="1408"/>
                <a:pt x="114" y="1407"/>
              </a:cubicBezTo>
              <a:cubicBezTo>
                <a:pt x="148" y="1381"/>
                <a:pt x="181" y="1354"/>
                <a:pt x="216" y="1328"/>
              </a:cubicBezTo>
              <a:cubicBezTo>
                <a:pt x="209" y="1268"/>
                <a:pt x="202" y="1208"/>
                <a:pt x="195" y="1149"/>
              </a:cubicBezTo>
              <a:cubicBezTo>
                <a:pt x="210" y="1140"/>
                <a:pt x="240" y="1124"/>
                <a:pt x="255" y="1116"/>
              </a:cubicBezTo>
              <a:lnTo>
                <a:pt x="286" y="1097"/>
              </a:lnTo>
              <a:cubicBezTo>
                <a:pt x="289" y="1071"/>
                <a:pt x="294" y="1019"/>
                <a:pt x="297" y="994"/>
              </a:cubicBezTo>
              <a:cubicBezTo>
                <a:pt x="355" y="862"/>
                <a:pt x="432" y="740"/>
                <a:pt x="535" y="639"/>
              </a:cubicBezTo>
              <a:cubicBezTo>
                <a:pt x="583" y="642"/>
                <a:pt x="632" y="646"/>
                <a:pt x="680" y="649"/>
              </a:cubicBezTo>
              <a:cubicBezTo>
                <a:pt x="696" y="530"/>
                <a:pt x="721" y="413"/>
                <a:pt x="749" y="296"/>
              </a:cubicBezTo>
              <a:cubicBezTo>
                <a:pt x="790" y="305"/>
                <a:pt x="831" y="313"/>
                <a:pt x="872" y="322"/>
              </a:cubicBezTo>
              <a:cubicBezTo>
                <a:pt x="842" y="263"/>
                <a:pt x="812" y="204"/>
                <a:pt x="781" y="146"/>
              </a:cubicBezTo>
              <a:cubicBezTo>
                <a:pt x="807" y="142"/>
                <a:pt x="858" y="132"/>
                <a:pt x="884" y="128"/>
              </a:cubicBezTo>
              <a:cubicBezTo>
                <a:pt x="900" y="85"/>
                <a:pt x="917" y="43"/>
                <a:pt x="935" y="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49442</xdr:colOff>
      <xdr:row>44</xdr:row>
      <xdr:rowOff>33969</xdr:rowOff>
    </xdr:from>
    <xdr:to>
      <xdr:col>55</xdr:col>
      <xdr:colOff>29251</xdr:colOff>
      <xdr:row>47</xdr:row>
      <xdr:rowOff>13678</xdr:rowOff>
    </xdr:to>
    <xdr:sp macro="" textlink="">
      <xdr:nvSpPr>
        <xdr:cNvPr id="737" name="łańcucki"/>
        <xdr:cNvSpPr>
          <a:spLocks/>
        </xdr:cNvSpPr>
      </xdr:nvSpPr>
      <xdr:spPr bwMode="auto">
        <a:xfrm>
          <a:off x="6107342" y="5063169"/>
          <a:ext cx="208409" cy="322609"/>
        </a:xfrm>
        <a:custGeom>
          <a:avLst/>
          <a:gdLst>
            <a:gd name="T0" fmla="*/ 227 w 758"/>
            <a:gd name="T1" fmla="*/ 17 h 1100"/>
            <a:gd name="T2" fmla="*/ 347 w 758"/>
            <a:gd name="T3" fmla="*/ 0 h 1100"/>
            <a:gd name="T4" fmla="*/ 384 w 758"/>
            <a:gd name="T5" fmla="*/ 37 h 1100"/>
            <a:gd name="T6" fmla="*/ 470 w 758"/>
            <a:gd name="T7" fmla="*/ 116 h 1100"/>
            <a:gd name="T8" fmla="*/ 646 w 758"/>
            <a:gd name="T9" fmla="*/ 243 h 1100"/>
            <a:gd name="T10" fmla="*/ 673 w 758"/>
            <a:gd name="T11" fmla="*/ 324 h 1100"/>
            <a:gd name="T12" fmla="*/ 709 w 758"/>
            <a:gd name="T13" fmla="*/ 358 h 1100"/>
            <a:gd name="T14" fmla="*/ 758 w 758"/>
            <a:gd name="T15" fmla="*/ 422 h 1100"/>
            <a:gd name="T16" fmla="*/ 596 w 758"/>
            <a:gd name="T17" fmla="*/ 835 h 1100"/>
            <a:gd name="T18" fmla="*/ 536 w 758"/>
            <a:gd name="T19" fmla="*/ 868 h 1100"/>
            <a:gd name="T20" fmla="*/ 519 w 758"/>
            <a:gd name="T21" fmla="*/ 878 h 1100"/>
            <a:gd name="T22" fmla="*/ 464 w 758"/>
            <a:gd name="T23" fmla="*/ 1091 h 1100"/>
            <a:gd name="T24" fmla="*/ 330 w 758"/>
            <a:gd name="T25" fmla="*/ 1100 h 1100"/>
            <a:gd name="T26" fmla="*/ 316 w 758"/>
            <a:gd name="T27" fmla="*/ 971 h 1100"/>
            <a:gd name="T28" fmla="*/ 256 w 758"/>
            <a:gd name="T29" fmla="*/ 914 h 1100"/>
            <a:gd name="T30" fmla="*/ 138 w 758"/>
            <a:gd name="T31" fmla="*/ 855 h 1100"/>
            <a:gd name="T32" fmla="*/ 69 w 758"/>
            <a:gd name="T33" fmla="*/ 751 h 1100"/>
            <a:gd name="T34" fmla="*/ 156 w 758"/>
            <a:gd name="T35" fmla="*/ 574 h 1100"/>
            <a:gd name="T36" fmla="*/ 177 w 758"/>
            <a:gd name="T37" fmla="*/ 484 h 1100"/>
            <a:gd name="T38" fmla="*/ 11 w 758"/>
            <a:gd name="T39" fmla="*/ 244 h 1100"/>
            <a:gd name="T40" fmla="*/ 123 w 758"/>
            <a:gd name="T41" fmla="*/ 226 h 1100"/>
            <a:gd name="T42" fmla="*/ 176 w 758"/>
            <a:gd name="T43" fmla="*/ 259 h 1100"/>
            <a:gd name="T44" fmla="*/ 227 w 758"/>
            <a:gd name="T45" fmla="*/ 17 h 11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758" h="1100">
              <a:moveTo>
                <a:pt x="227" y="17"/>
              </a:moveTo>
              <a:cubicBezTo>
                <a:pt x="267" y="11"/>
                <a:pt x="307" y="5"/>
                <a:pt x="347" y="0"/>
              </a:cubicBezTo>
              <a:cubicBezTo>
                <a:pt x="357" y="9"/>
                <a:pt x="375" y="28"/>
                <a:pt x="384" y="37"/>
              </a:cubicBezTo>
              <a:cubicBezTo>
                <a:pt x="387" y="92"/>
                <a:pt x="415" y="118"/>
                <a:pt x="470" y="116"/>
              </a:cubicBezTo>
              <a:cubicBezTo>
                <a:pt x="530" y="156"/>
                <a:pt x="589" y="199"/>
                <a:pt x="646" y="243"/>
              </a:cubicBezTo>
              <a:lnTo>
                <a:pt x="673" y="324"/>
              </a:lnTo>
              <a:cubicBezTo>
                <a:pt x="682" y="333"/>
                <a:pt x="700" y="350"/>
                <a:pt x="709" y="358"/>
              </a:cubicBezTo>
              <a:cubicBezTo>
                <a:pt x="722" y="374"/>
                <a:pt x="746" y="406"/>
                <a:pt x="758" y="422"/>
              </a:cubicBezTo>
              <a:cubicBezTo>
                <a:pt x="673" y="545"/>
                <a:pt x="586" y="678"/>
                <a:pt x="596" y="835"/>
              </a:cubicBezTo>
              <a:cubicBezTo>
                <a:pt x="581" y="843"/>
                <a:pt x="551" y="859"/>
                <a:pt x="536" y="868"/>
              </a:cubicBezTo>
              <a:lnTo>
                <a:pt x="519" y="878"/>
              </a:lnTo>
              <a:cubicBezTo>
                <a:pt x="501" y="949"/>
                <a:pt x="486" y="1021"/>
                <a:pt x="464" y="1091"/>
              </a:cubicBezTo>
              <a:cubicBezTo>
                <a:pt x="419" y="1094"/>
                <a:pt x="375" y="1096"/>
                <a:pt x="330" y="1100"/>
              </a:cubicBezTo>
              <a:cubicBezTo>
                <a:pt x="325" y="1057"/>
                <a:pt x="321" y="1014"/>
                <a:pt x="316" y="971"/>
              </a:cubicBezTo>
              <a:cubicBezTo>
                <a:pt x="301" y="957"/>
                <a:pt x="271" y="928"/>
                <a:pt x="256" y="914"/>
              </a:cubicBezTo>
              <a:cubicBezTo>
                <a:pt x="226" y="879"/>
                <a:pt x="181" y="866"/>
                <a:pt x="138" y="855"/>
              </a:cubicBezTo>
              <a:cubicBezTo>
                <a:pt x="137" y="811"/>
                <a:pt x="115" y="761"/>
                <a:pt x="69" y="751"/>
              </a:cubicBezTo>
              <a:cubicBezTo>
                <a:pt x="98" y="692"/>
                <a:pt x="129" y="634"/>
                <a:pt x="156" y="574"/>
              </a:cubicBezTo>
              <a:cubicBezTo>
                <a:pt x="163" y="544"/>
                <a:pt x="170" y="514"/>
                <a:pt x="177" y="484"/>
              </a:cubicBezTo>
              <a:cubicBezTo>
                <a:pt x="90" y="427"/>
                <a:pt x="0" y="360"/>
                <a:pt x="11" y="244"/>
              </a:cubicBezTo>
              <a:cubicBezTo>
                <a:pt x="48" y="236"/>
                <a:pt x="85" y="230"/>
                <a:pt x="123" y="226"/>
              </a:cubicBezTo>
              <a:cubicBezTo>
                <a:pt x="136" y="234"/>
                <a:pt x="163" y="251"/>
                <a:pt x="176" y="259"/>
              </a:cubicBezTo>
              <a:cubicBezTo>
                <a:pt x="193" y="178"/>
                <a:pt x="210" y="98"/>
                <a:pt x="227" y="17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11953</xdr:colOff>
      <xdr:row>44</xdr:row>
      <xdr:rowOff>56801</xdr:rowOff>
    </xdr:from>
    <xdr:to>
      <xdr:col>58</xdr:col>
      <xdr:colOff>106728</xdr:colOff>
      <xdr:row>48</xdr:row>
      <xdr:rowOff>2445</xdr:rowOff>
    </xdr:to>
    <xdr:sp macro="" textlink="">
      <xdr:nvSpPr>
        <xdr:cNvPr id="738" name="jarosławski"/>
        <xdr:cNvSpPr>
          <a:spLocks/>
        </xdr:cNvSpPr>
      </xdr:nvSpPr>
      <xdr:spPr bwMode="auto">
        <a:xfrm>
          <a:off x="6298453" y="5086001"/>
          <a:ext cx="437675" cy="402844"/>
        </a:xfrm>
        <a:custGeom>
          <a:avLst/>
          <a:gdLst>
            <a:gd name="T0" fmla="*/ 727 w 1661"/>
            <a:gd name="T1" fmla="*/ 19 h 1375"/>
            <a:gd name="T2" fmla="*/ 764 w 1661"/>
            <a:gd name="T3" fmla="*/ 1 h 1375"/>
            <a:gd name="T4" fmla="*/ 868 w 1661"/>
            <a:gd name="T5" fmla="*/ 0 h 1375"/>
            <a:gd name="T6" fmla="*/ 891 w 1661"/>
            <a:gd name="T7" fmla="*/ 5 h 1375"/>
            <a:gd name="T8" fmla="*/ 983 w 1661"/>
            <a:gd name="T9" fmla="*/ 70 h 1375"/>
            <a:gd name="T10" fmla="*/ 1136 w 1661"/>
            <a:gd name="T11" fmla="*/ 185 h 1375"/>
            <a:gd name="T12" fmla="*/ 1093 w 1661"/>
            <a:gd name="T13" fmla="*/ 325 h 1375"/>
            <a:gd name="T14" fmla="*/ 1229 w 1661"/>
            <a:gd name="T15" fmla="*/ 449 h 1375"/>
            <a:gd name="T16" fmla="*/ 1245 w 1661"/>
            <a:gd name="T17" fmla="*/ 460 h 1375"/>
            <a:gd name="T18" fmla="*/ 1481 w 1661"/>
            <a:gd name="T19" fmla="*/ 562 h 1375"/>
            <a:gd name="T20" fmla="*/ 1445 w 1661"/>
            <a:gd name="T21" fmla="*/ 580 h 1375"/>
            <a:gd name="T22" fmla="*/ 1358 w 1661"/>
            <a:gd name="T23" fmla="*/ 757 h 1375"/>
            <a:gd name="T24" fmla="*/ 1661 w 1661"/>
            <a:gd name="T25" fmla="*/ 803 h 1375"/>
            <a:gd name="T26" fmla="*/ 1569 w 1661"/>
            <a:gd name="T27" fmla="*/ 972 h 1375"/>
            <a:gd name="T28" fmla="*/ 1457 w 1661"/>
            <a:gd name="T29" fmla="*/ 979 h 1375"/>
            <a:gd name="T30" fmla="*/ 1314 w 1661"/>
            <a:gd name="T31" fmla="*/ 935 h 1375"/>
            <a:gd name="T32" fmla="*/ 1146 w 1661"/>
            <a:gd name="T33" fmla="*/ 983 h 1375"/>
            <a:gd name="T34" fmla="*/ 1086 w 1661"/>
            <a:gd name="T35" fmla="*/ 1130 h 1375"/>
            <a:gd name="T36" fmla="*/ 693 w 1661"/>
            <a:gd name="T37" fmla="*/ 1018 h 1375"/>
            <a:gd name="T38" fmla="*/ 540 w 1661"/>
            <a:gd name="T39" fmla="*/ 1244 h 1375"/>
            <a:gd name="T40" fmla="*/ 136 w 1661"/>
            <a:gd name="T41" fmla="*/ 1318 h 1375"/>
            <a:gd name="T42" fmla="*/ 0 w 1661"/>
            <a:gd name="T43" fmla="*/ 1115 h 1375"/>
            <a:gd name="T44" fmla="*/ 331 w 1661"/>
            <a:gd name="T45" fmla="*/ 920 h 1375"/>
            <a:gd name="T46" fmla="*/ 324 w 1661"/>
            <a:gd name="T47" fmla="*/ 713 h 1375"/>
            <a:gd name="T48" fmla="*/ 416 w 1661"/>
            <a:gd name="T49" fmla="*/ 609 h 1375"/>
            <a:gd name="T50" fmla="*/ 408 w 1661"/>
            <a:gd name="T51" fmla="*/ 264 h 1375"/>
            <a:gd name="T52" fmla="*/ 546 w 1661"/>
            <a:gd name="T53" fmla="*/ 306 h 1375"/>
            <a:gd name="T54" fmla="*/ 810 w 1661"/>
            <a:gd name="T55" fmla="*/ 213 h 1375"/>
            <a:gd name="T56" fmla="*/ 727 w 1661"/>
            <a:gd name="T57" fmla="*/ 19 h 1375"/>
            <a:gd name="connsiteX0" fmla="*/ 4377 w 10000"/>
            <a:gd name="connsiteY0" fmla="*/ 138 h 9780"/>
            <a:gd name="connsiteX1" fmla="*/ 4600 w 10000"/>
            <a:gd name="connsiteY1" fmla="*/ 7 h 9780"/>
            <a:gd name="connsiteX2" fmla="*/ 5226 w 10000"/>
            <a:gd name="connsiteY2" fmla="*/ 0 h 9780"/>
            <a:gd name="connsiteX3" fmla="*/ 5364 w 10000"/>
            <a:gd name="connsiteY3" fmla="*/ 36 h 9780"/>
            <a:gd name="connsiteX4" fmla="*/ 5918 w 10000"/>
            <a:gd name="connsiteY4" fmla="*/ 509 h 9780"/>
            <a:gd name="connsiteX5" fmla="*/ 6839 w 10000"/>
            <a:gd name="connsiteY5" fmla="*/ 1345 h 9780"/>
            <a:gd name="connsiteX6" fmla="*/ 6580 w 10000"/>
            <a:gd name="connsiteY6" fmla="*/ 2364 h 9780"/>
            <a:gd name="connsiteX7" fmla="*/ 7399 w 10000"/>
            <a:gd name="connsiteY7" fmla="*/ 3265 h 9780"/>
            <a:gd name="connsiteX8" fmla="*/ 7495 w 10000"/>
            <a:gd name="connsiteY8" fmla="*/ 3345 h 9780"/>
            <a:gd name="connsiteX9" fmla="*/ 8916 w 10000"/>
            <a:gd name="connsiteY9" fmla="*/ 4087 h 9780"/>
            <a:gd name="connsiteX10" fmla="*/ 8700 w 10000"/>
            <a:gd name="connsiteY10" fmla="*/ 4218 h 9780"/>
            <a:gd name="connsiteX11" fmla="*/ 9219 w 10000"/>
            <a:gd name="connsiteY11" fmla="*/ 5168 h 9780"/>
            <a:gd name="connsiteX12" fmla="*/ 10000 w 10000"/>
            <a:gd name="connsiteY12" fmla="*/ 5840 h 9780"/>
            <a:gd name="connsiteX13" fmla="*/ 9446 w 10000"/>
            <a:gd name="connsiteY13" fmla="*/ 7069 h 9780"/>
            <a:gd name="connsiteX14" fmla="*/ 8772 w 10000"/>
            <a:gd name="connsiteY14" fmla="*/ 7120 h 9780"/>
            <a:gd name="connsiteX15" fmla="*/ 7911 w 10000"/>
            <a:gd name="connsiteY15" fmla="*/ 6800 h 9780"/>
            <a:gd name="connsiteX16" fmla="*/ 6899 w 10000"/>
            <a:gd name="connsiteY16" fmla="*/ 7149 h 9780"/>
            <a:gd name="connsiteX17" fmla="*/ 6538 w 10000"/>
            <a:gd name="connsiteY17" fmla="*/ 8218 h 9780"/>
            <a:gd name="connsiteX18" fmla="*/ 4172 w 10000"/>
            <a:gd name="connsiteY18" fmla="*/ 7404 h 9780"/>
            <a:gd name="connsiteX19" fmla="*/ 3251 w 10000"/>
            <a:gd name="connsiteY19" fmla="*/ 9047 h 9780"/>
            <a:gd name="connsiteX20" fmla="*/ 819 w 10000"/>
            <a:gd name="connsiteY20" fmla="*/ 9585 h 9780"/>
            <a:gd name="connsiteX21" fmla="*/ 0 w 10000"/>
            <a:gd name="connsiteY21" fmla="*/ 8109 h 9780"/>
            <a:gd name="connsiteX22" fmla="*/ 1993 w 10000"/>
            <a:gd name="connsiteY22" fmla="*/ 6691 h 9780"/>
            <a:gd name="connsiteX23" fmla="*/ 1951 w 10000"/>
            <a:gd name="connsiteY23" fmla="*/ 5185 h 9780"/>
            <a:gd name="connsiteX24" fmla="*/ 2505 w 10000"/>
            <a:gd name="connsiteY24" fmla="*/ 4429 h 9780"/>
            <a:gd name="connsiteX25" fmla="*/ 2456 w 10000"/>
            <a:gd name="connsiteY25" fmla="*/ 1920 h 9780"/>
            <a:gd name="connsiteX26" fmla="*/ 3287 w 10000"/>
            <a:gd name="connsiteY26" fmla="*/ 2225 h 9780"/>
            <a:gd name="connsiteX27" fmla="*/ 4877 w 10000"/>
            <a:gd name="connsiteY27" fmla="*/ 1549 h 9780"/>
            <a:gd name="connsiteX28" fmla="*/ 4377 w 10000"/>
            <a:gd name="connsiteY28" fmla="*/ 138 h 9780"/>
            <a:gd name="connsiteX0" fmla="*/ 4377 w 10000"/>
            <a:gd name="connsiteY0" fmla="*/ 141 h 10000"/>
            <a:gd name="connsiteX1" fmla="*/ 4600 w 10000"/>
            <a:gd name="connsiteY1" fmla="*/ 7 h 10000"/>
            <a:gd name="connsiteX2" fmla="*/ 5226 w 10000"/>
            <a:gd name="connsiteY2" fmla="*/ 0 h 10000"/>
            <a:gd name="connsiteX3" fmla="*/ 5364 w 10000"/>
            <a:gd name="connsiteY3" fmla="*/ 37 h 10000"/>
            <a:gd name="connsiteX4" fmla="*/ 5918 w 10000"/>
            <a:gd name="connsiteY4" fmla="*/ 520 h 10000"/>
            <a:gd name="connsiteX5" fmla="*/ 6839 w 10000"/>
            <a:gd name="connsiteY5" fmla="*/ 1375 h 10000"/>
            <a:gd name="connsiteX6" fmla="*/ 6580 w 10000"/>
            <a:gd name="connsiteY6" fmla="*/ 2417 h 10000"/>
            <a:gd name="connsiteX7" fmla="*/ 7399 w 10000"/>
            <a:gd name="connsiteY7" fmla="*/ 3338 h 10000"/>
            <a:gd name="connsiteX8" fmla="*/ 7495 w 10000"/>
            <a:gd name="connsiteY8" fmla="*/ 3420 h 10000"/>
            <a:gd name="connsiteX9" fmla="*/ 8916 w 10000"/>
            <a:gd name="connsiteY9" fmla="*/ 4179 h 10000"/>
            <a:gd name="connsiteX10" fmla="*/ 8700 w 10000"/>
            <a:gd name="connsiteY10" fmla="*/ 4313 h 10000"/>
            <a:gd name="connsiteX11" fmla="*/ 9219 w 10000"/>
            <a:gd name="connsiteY11" fmla="*/ 5284 h 10000"/>
            <a:gd name="connsiteX12" fmla="*/ 10000 w 10000"/>
            <a:gd name="connsiteY12" fmla="*/ 5971 h 10000"/>
            <a:gd name="connsiteX13" fmla="*/ 9446 w 10000"/>
            <a:gd name="connsiteY13" fmla="*/ 7228 h 10000"/>
            <a:gd name="connsiteX14" fmla="*/ 8772 w 10000"/>
            <a:gd name="connsiteY14" fmla="*/ 7280 h 10000"/>
            <a:gd name="connsiteX15" fmla="*/ 8259 w 10000"/>
            <a:gd name="connsiteY15" fmla="*/ 8158 h 10000"/>
            <a:gd name="connsiteX16" fmla="*/ 6899 w 10000"/>
            <a:gd name="connsiteY16" fmla="*/ 7310 h 10000"/>
            <a:gd name="connsiteX17" fmla="*/ 6538 w 10000"/>
            <a:gd name="connsiteY17" fmla="*/ 8403 h 10000"/>
            <a:gd name="connsiteX18" fmla="*/ 4172 w 10000"/>
            <a:gd name="connsiteY18" fmla="*/ 7571 h 10000"/>
            <a:gd name="connsiteX19" fmla="*/ 3251 w 10000"/>
            <a:gd name="connsiteY19" fmla="*/ 9251 h 10000"/>
            <a:gd name="connsiteX20" fmla="*/ 819 w 10000"/>
            <a:gd name="connsiteY20" fmla="*/ 9801 h 10000"/>
            <a:gd name="connsiteX21" fmla="*/ 0 w 10000"/>
            <a:gd name="connsiteY21" fmla="*/ 8291 h 10000"/>
            <a:gd name="connsiteX22" fmla="*/ 1993 w 10000"/>
            <a:gd name="connsiteY22" fmla="*/ 6842 h 10000"/>
            <a:gd name="connsiteX23" fmla="*/ 1951 w 10000"/>
            <a:gd name="connsiteY23" fmla="*/ 5302 h 10000"/>
            <a:gd name="connsiteX24" fmla="*/ 2505 w 10000"/>
            <a:gd name="connsiteY24" fmla="*/ 4529 h 10000"/>
            <a:gd name="connsiteX25" fmla="*/ 2456 w 10000"/>
            <a:gd name="connsiteY25" fmla="*/ 1963 h 10000"/>
            <a:gd name="connsiteX26" fmla="*/ 3287 w 10000"/>
            <a:gd name="connsiteY26" fmla="*/ 2275 h 10000"/>
            <a:gd name="connsiteX27" fmla="*/ 4877 w 10000"/>
            <a:gd name="connsiteY27" fmla="*/ 1584 h 10000"/>
            <a:gd name="connsiteX28" fmla="*/ 4377 w 10000"/>
            <a:gd name="connsiteY28" fmla="*/ 141 h 10000"/>
            <a:gd name="connsiteX0" fmla="*/ 4377 w 10000"/>
            <a:gd name="connsiteY0" fmla="*/ 141 h 10000"/>
            <a:gd name="connsiteX1" fmla="*/ 4600 w 10000"/>
            <a:gd name="connsiteY1" fmla="*/ 7 h 10000"/>
            <a:gd name="connsiteX2" fmla="*/ 5226 w 10000"/>
            <a:gd name="connsiteY2" fmla="*/ 0 h 10000"/>
            <a:gd name="connsiteX3" fmla="*/ 5364 w 10000"/>
            <a:gd name="connsiteY3" fmla="*/ 37 h 10000"/>
            <a:gd name="connsiteX4" fmla="*/ 5918 w 10000"/>
            <a:gd name="connsiteY4" fmla="*/ 520 h 10000"/>
            <a:gd name="connsiteX5" fmla="*/ 6839 w 10000"/>
            <a:gd name="connsiteY5" fmla="*/ 1375 h 10000"/>
            <a:gd name="connsiteX6" fmla="*/ 6580 w 10000"/>
            <a:gd name="connsiteY6" fmla="*/ 2417 h 10000"/>
            <a:gd name="connsiteX7" fmla="*/ 7399 w 10000"/>
            <a:gd name="connsiteY7" fmla="*/ 3338 h 10000"/>
            <a:gd name="connsiteX8" fmla="*/ 7495 w 10000"/>
            <a:gd name="connsiteY8" fmla="*/ 3420 h 10000"/>
            <a:gd name="connsiteX9" fmla="*/ 8916 w 10000"/>
            <a:gd name="connsiteY9" fmla="*/ 4179 h 10000"/>
            <a:gd name="connsiteX10" fmla="*/ 8700 w 10000"/>
            <a:gd name="connsiteY10" fmla="*/ 4313 h 10000"/>
            <a:gd name="connsiteX11" fmla="*/ 9219 w 10000"/>
            <a:gd name="connsiteY11" fmla="*/ 5284 h 10000"/>
            <a:gd name="connsiteX12" fmla="*/ 10000 w 10000"/>
            <a:gd name="connsiteY12" fmla="*/ 5971 h 10000"/>
            <a:gd name="connsiteX13" fmla="*/ 9446 w 10000"/>
            <a:gd name="connsiteY13" fmla="*/ 7228 h 10000"/>
            <a:gd name="connsiteX14" fmla="*/ 8772 w 10000"/>
            <a:gd name="connsiteY14" fmla="*/ 7280 h 10000"/>
            <a:gd name="connsiteX15" fmla="*/ 8259 w 10000"/>
            <a:gd name="connsiteY15" fmla="*/ 8158 h 10000"/>
            <a:gd name="connsiteX16" fmla="*/ 6899 w 10000"/>
            <a:gd name="connsiteY16" fmla="*/ 7310 h 10000"/>
            <a:gd name="connsiteX17" fmla="*/ 6538 w 10000"/>
            <a:gd name="connsiteY17" fmla="*/ 8403 h 10000"/>
            <a:gd name="connsiteX18" fmla="*/ 4172 w 10000"/>
            <a:gd name="connsiteY18" fmla="*/ 8604 h 10000"/>
            <a:gd name="connsiteX19" fmla="*/ 3251 w 10000"/>
            <a:gd name="connsiteY19" fmla="*/ 9251 h 10000"/>
            <a:gd name="connsiteX20" fmla="*/ 819 w 10000"/>
            <a:gd name="connsiteY20" fmla="*/ 9801 h 10000"/>
            <a:gd name="connsiteX21" fmla="*/ 0 w 10000"/>
            <a:gd name="connsiteY21" fmla="*/ 8291 h 10000"/>
            <a:gd name="connsiteX22" fmla="*/ 1993 w 10000"/>
            <a:gd name="connsiteY22" fmla="*/ 6842 h 10000"/>
            <a:gd name="connsiteX23" fmla="*/ 1951 w 10000"/>
            <a:gd name="connsiteY23" fmla="*/ 5302 h 10000"/>
            <a:gd name="connsiteX24" fmla="*/ 2505 w 10000"/>
            <a:gd name="connsiteY24" fmla="*/ 4529 h 10000"/>
            <a:gd name="connsiteX25" fmla="*/ 2456 w 10000"/>
            <a:gd name="connsiteY25" fmla="*/ 1963 h 10000"/>
            <a:gd name="connsiteX26" fmla="*/ 3287 w 10000"/>
            <a:gd name="connsiteY26" fmla="*/ 2275 h 10000"/>
            <a:gd name="connsiteX27" fmla="*/ 4877 w 10000"/>
            <a:gd name="connsiteY27" fmla="*/ 1584 h 10000"/>
            <a:gd name="connsiteX28" fmla="*/ 4377 w 10000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6839 w 11325"/>
            <a:gd name="connsiteY5" fmla="*/ 1375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8700 w 11325"/>
            <a:gd name="connsiteY10" fmla="*/ 4313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6899 w 11325"/>
            <a:gd name="connsiteY16" fmla="*/ 7310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6839 w 11325"/>
            <a:gd name="connsiteY5" fmla="*/ 1375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8700 w 11325"/>
            <a:gd name="connsiteY10" fmla="*/ 4313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6839 w 11325"/>
            <a:gd name="connsiteY5" fmla="*/ 1375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257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8820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257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8820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9478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257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245"/>
            <a:gd name="connsiteX1" fmla="*/ 4600 w 11325"/>
            <a:gd name="connsiteY1" fmla="*/ 7 h 10245"/>
            <a:gd name="connsiteX2" fmla="*/ 5226 w 11325"/>
            <a:gd name="connsiteY2" fmla="*/ 0 h 10245"/>
            <a:gd name="connsiteX3" fmla="*/ 5364 w 11325"/>
            <a:gd name="connsiteY3" fmla="*/ 37 h 10245"/>
            <a:gd name="connsiteX4" fmla="*/ 5918 w 11325"/>
            <a:gd name="connsiteY4" fmla="*/ 520 h 10245"/>
            <a:gd name="connsiteX5" fmla="*/ 7281 w 11325"/>
            <a:gd name="connsiteY5" fmla="*/ 646 h 10245"/>
            <a:gd name="connsiteX6" fmla="*/ 7022 w 11325"/>
            <a:gd name="connsiteY6" fmla="*/ 2417 h 10245"/>
            <a:gd name="connsiteX7" fmla="*/ 7399 w 11325"/>
            <a:gd name="connsiteY7" fmla="*/ 3338 h 10245"/>
            <a:gd name="connsiteX8" fmla="*/ 8820 w 11325"/>
            <a:gd name="connsiteY8" fmla="*/ 3420 h 10245"/>
            <a:gd name="connsiteX9" fmla="*/ 8916 w 11325"/>
            <a:gd name="connsiteY9" fmla="*/ 4179 h 10245"/>
            <a:gd name="connsiteX10" fmla="*/ 9583 w 11325"/>
            <a:gd name="connsiteY10" fmla="*/ 3876 h 10245"/>
            <a:gd name="connsiteX11" fmla="*/ 9219 w 11325"/>
            <a:gd name="connsiteY11" fmla="*/ 5284 h 10245"/>
            <a:gd name="connsiteX12" fmla="*/ 11325 w 11325"/>
            <a:gd name="connsiteY12" fmla="*/ 5825 h 10245"/>
            <a:gd name="connsiteX13" fmla="*/ 9446 w 11325"/>
            <a:gd name="connsiteY13" fmla="*/ 7228 h 10245"/>
            <a:gd name="connsiteX14" fmla="*/ 8772 w 11325"/>
            <a:gd name="connsiteY14" fmla="*/ 7280 h 10245"/>
            <a:gd name="connsiteX15" fmla="*/ 8259 w 11325"/>
            <a:gd name="connsiteY15" fmla="*/ 8158 h 10245"/>
            <a:gd name="connsiteX16" fmla="*/ 7488 w 11325"/>
            <a:gd name="connsiteY16" fmla="*/ 8476 h 10245"/>
            <a:gd name="connsiteX17" fmla="*/ 6538 w 11325"/>
            <a:gd name="connsiteY17" fmla="*/ 8403 h 10245"/>
            <a:gd name="connsiteX18" fmla="*/ 4172 w 11325"/>
            <a:gd name="connsiteY18" fmla="*/ 9478 h 10245"/>
            <a:gd name="connsiteX19" fmla="*/ 3251 w 11325"/>
            <a:gd name="connsiteY19" fmla="*/ 9834 h 10245"/>
            <a:gd name="connsiteX20" fmla="*/ 819 w 11325"/>
            <a:gd name="connsiteY20" fmla="*/ 9801 h 10245"/>
            <a:gd name="connsiteX21" fmla="*/ 0 w 11325"/>
            <a:gd name="connsiteY21" fmla="*/ 8291 h 10245"/>
            <a:gd name="connsiteX22" fmla="*/ 1257 w 11325"/>
            <a:gd name="connsiteY22" fmla="*/ 6842 h 10245"/>
            <a:gd name="connsiteX23" fmla="*/ 1951 w 11325"/>
            <a:gd name="connsiteY23" fmla="*/ 5302 h 10245"/>
            <a:gd name="connsiteX24" fmla="*/ 2505 w 11325"/>
            <a:gd name="connsiteY24" fmla="*/ 4529 h 10245"/>
            <a:gd name="connsiteX25" fmla="*/ 2456 w 11325"/>
            <a:gd name="connsiteY25" fmla="*/ 1963 h 10245"/>
            <a:gd name="connsiteX26" fmla="*/ 3287 w 11325"/>
            <a:gd name="connsiteY26" fmla="*/ 2275 h 10245"/>
            <a:gd name="connsiteX27" fmla="*/ 4141 w 11325"/>
            <a:gd name="connsiteY27" fmla="*/ 1438 h 10245"/>
            <a:gd name="connsiteX28" fmla="*/ 4377 w 11325"/>
            <a:gd name="connsiteY28" fmla="*/ 141 h 102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1325" h="10245">
              <a:moveTo>
                <a:pt x="4377" y="141"/>
              </a:moveTo>
              <a:cubicBezTo>
                <a:pt x="4431" y="111"/>
                <a:pt x="4545" y="45"/>
                <a:pt x="4600" y="7"/>
              </a:cubicBezTo>
              <a:cubicBezTo>
                <a:pt x="4756" y="7"/>
                <a:pt x="5069" y="0"/>
                <a:pt x="5226" y="0"/>
              </a:cubicBezTo>
              <a:lnTo>
                <a:pt x="5364" y="37"/>
              </a:lnTo>
              <a:cubicBezTo>
                <a:pt x="5551" y="193"/>
                <a:pt x="5731" y="357"/>
                <a:pt x="5918" y="520"/>
              </a:cubicBezTo>
              <a:cubicBezTo>
                <a:pt x="6081" y="1034"/>
                <a:pt x="6739" y="848"/>
                <a:pt x="7281" y="646"/>
              </a:cubicBezTo>
              <a:cubicBezTo>
                <a:pt x="7197" y="989"/>
                <a:pt x="7107" y="2067"/>
                <a:pt x="7022" y="2417"/>
              </a:cubicBezTo>
              <a:cubicBezTo>
                <a:pt x="7293" y="2729"/>
                <a:pt x="7116" y="3049"/>
                <a:pt x="7399" y="3338"/>
              </a:cubicBezTo>
              <a:cubicBezTo>
                <a:pt x="7423" y="3361"/>
                <a:pt x="8796" y="3399"/>
                <a:pt x="8820" y="3420"/>
              </a:cubicBezTo>
              <a:cubicBezTo>
                <a:pt x="9272" y="3718"/>
                <a:pt x="8429" y="3971"/>
                <a:pt x="8916" y="4179"/>
              </a:cubicBezTo>
              <a:lnTo>
                <a:pt x="9583" y="3876"/>
              </a:lnTo>
              <a:cubicBezTo>
                <a:pt x="9396" y="4307"/>
                <a:pt x="9387" y="4846"/>
                <a:pt x="9219" y="5284"/>
              </a:cubicBezTo>
              <a:cubicBezTo>
                <a:pt x="9821" y="5441"/>
                <a:pt x="10711" y="5759"/>
                <a:pt x="11325" y="5825"/>
              </a:cubicBezTo>
              <a:cubicBezTo>
                <a:pt x="11120" y="6227"/>
                <a:pt x="9621" y="6805"/>
                <a:pt x="9446" y="7228"/>
              </a:cubicBezTo>
              <a:cubicBezTo>
                <a:pt x="9278" y="7243"/>
                <a:pt x="8946" y="7273"/>
                <a:pt x="8772" y="7280"/>
              </a:cubicBezTo>
              <a:lnTo>
                <a:pt x="8259" y="8158"/>
              </a:lnTo>
              <a:cubicBezTo>
                <a:pt x="7922" y="8285"/>
                <a:pt x="7826" y="8372"/>
                <a:pt x="7488" y="8476"/>
              </a:cubicBezTo>
              <a:cubicBezTo>
                <a:pt x="7362" y="8840"/>
                <a:pt x="6659" y="8039"/>
                <a:pt x="6538" y="8403"/>
              </a:cubicBezTo>
              <a:cubicBezTo>
                <a:pt x="5738" y="8157"/>
                <a:pt x="4913" y="9923"/>
                <a:pt x="4172" y="9478"/>
              </a:cubicBezTo>
              <a:cubicBezTo>
                <a:pt x="3685" y="9871"/>
                <a:pt x="3341" y="9113"/>
                <a:pt x="3251" y="9834"/>
              </a:cubicBezTo>
              <a:cubicBezTo>
                <a:pt x="2583" y="10526"/>
                <a:pt x="1638" y="10225"/>
                <a:pt x="819" y="9801"/>
              </a:cubicBezTo>
              <a:cubicBezTo>
                <a:pt x="385" y="9459"/>
                <a:pt x="163" y="8864"/>
                <a:pt x="0" y="8291"/>
              </a:cubicBezTo>
              <a:cubicBezTo>
                <a:pt x="590" y="7652"/>
                <a:pt x="546" y="7235"/>
                <a:pt x="1257" y="6842"/>
              </a:cubicBezTo>
              <a:cubicBezTo>
                <a:pt x="1564" y="6365"/>
                <a:pt x="2143" y="5785"/>
                <a:pt x="1951" y="5302"/>
              </a:cubicBezTo>
              <a:cubicBezTo>
                <a:pt x="2131" y="5042"/>
                <a:pt x="2318" y="4781"/>
                <a:pt x="2505" y="4529"/>
              </a:cubicBezTo>
              <a:cubicBezTo>
                <a:pt x="2511" y="3674"/>
                <a:pt x="2492" y="2811"/>
                <a:pt x="2456" y="1963"/>
              </a:cubicBezTo>
              <a:lnTo>
                <a:pt x="3287" y="2275"/>
              </a:lnTo>
              <a:cubicBezTo>
                <a:pt x="3811" y="2030"/>
                <a:pt x="3605" y="1654"/>
                <a:pt x="4141" y="1438"/>
              </a:cubicBezTo>
              <a:cubicBezTo>
                <a:pt x="4008" y="940"/>
                <a:pt x="4588" y="595"/>
                <a:pt x="4377" y="14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97269</xdr:colOff>
      <xdr:row>44</xdr:row>
      <xdr:rowOff>82798</xdr:rowOff>
    </xdr:from>
    <xdr:to>
      <xdr:col>51</xdr:col>
      <xdr:colOff>77076</xdr:colOff>
      <xdr:row>47</xdr:row>
      <xdr:rowOff>71594</xdr:rowOff>
    </xdr:to>
    <xdr:sp macro="" textlink="">
      <xdr:nvSpPr>
        <xdr:cNvPr id="745" name="ropczycko-sędziszowski"/>
        <xdr:cNvSpPr>
          <a:spLocks/>
        </xdr:cNvSpPr>
      </xdr:nvSpPr>
      <xdr:spPr bwMode="auto">
        <a:xfrm>
          <a:off x="5697969" y="5111998"/>
          <a:ext cx="208407" cy="331696"/>
        </a:xfrm>
        <a:custGeom>
          <a:avLst/>
          <a:gdLst>
            <a:gd name="T0" fmla="*/ 84 w 765"/>
            <a:gd name="T1" fmla="*/ 84 h 1041"/>
            <a:gd name="T2" fmla="*/ 286 w 765"/>
            <a:gd name="T3" fmla="*/ 0 h 1041"/>
            <a:gd name="T4" fmla="*/ 728 w 765"/>
            <a:gd name="T5" fmla="*/ 28 h 1041"/>
            <a:gd name="T6" fmla="*/ 725 w 765"/>
            <a:gd name="T7" fmla="*/ 96 h 1041"/>
            <a:gd name="T8" fmla="*/ 708 w 765"/>
            <a:gd name="T9" fmla="*/ 241 h 1041"/>
            <a:gd name="T10" fmla="*/ 752 w 765"/>
            <a:gd name="T11" fmla="*/ 334 h 1041"/>
            <a:gd name="T12" fmla="*/ 765 w 765"/>
            <a:gd name="T13" fmla="*/ 615 h 1041"/>
            <a:gd name="T14" fmla="*/ 667 w 765"/>
            <a:gd name="T15" fmla="*/ 704 h 1041"/>
            <a:gd name="T16" fmla="*/ 509 w 765"/>
            <a:gd name="T17" fmla="*/ 781 h 1041"/>
            <a:gd name="T18" fmla="*/ 488 w 765"/>
            <a:gd name="T19" fmla="*/ 909 h 1041"/>
            <a:gd name="T20" fmla="*/ 464 w 765"/>
            <a:gd name="T21" fmla="*/ 924 h 1041"/>
            <a:gd name="T22" fmla="*/ 141 w 765"/>
            <a:gd name="T23" fmla="*/ 1041 h 1041"/>
            <a:gd name="T24" fmla="*/ 58 w 765"/>
            <a:gd name="T25" fmla="*/ 867 h 1041"/>
            <a:gd name="T26" fmla="*/ 0 w 765"/>
            <a:gd name="T27" fmla="*/ 822 h 1041"/>
            <a:gd name="T28" fmla="*/ 23 w 765"/>
            <a:gd name="T29" fmla="*/ 657 h 1041"/>
            <a:gd name="T30" fmla="*/ 142 w 765"/>
            <a:gd name="T31" fmla="*/ 637 h 1041"/>
            <a:gd name="T32" fmla="*/ 107 w 765"/>
            <a:gd name="T33" fmla="*/ 517 h 1041"/>
            <a:gd name="T34" fmla="*/ 59 w 765"/>
            <a:gd name="T35" fmla="*/ 496 h 1041"/>
            <a:gd name="T36" fmla="*/ 85 w 765"/>
            <a:gd name="T37" fmla="*/ 426 h 1041"/>
            <a:gd name="T38" fmla="*/ 227 w 765"/>
            <a:gd name="T39" fmla="*/ 196 h 1041"/>
            <a:gd name="T40" fmla="*/ 120 w 765"/>
            <a:gd name="T41" fmla="*/ 107 h 1041"/>
            <a:gd name="T42" fmla="*/ 84 w 765"/>
            <a:gd name="T43" fmla="*/ 84 h 1041"/>
            <a:gd name="connsiteX0" fmla="*/ 1098 w 10000"/>
            <a:gd name="connsiteY0" fmla="*/ 1750 h 10943"/>
            <a:gd name="connsiteX1" fmla="*/ 2640 w 10000"/>
            <a:gd name="connsiteY1" fmla="*/ 0 h 10943"/>
            <a:gd name="connsiteX2" fmla="*/ 9516 w 10000"/>
            <a:gd name="connsiteY2" fmla="*/ 1212 h 10943"/>
            <a:gd name="connsiteX3" fmla="*/ 9477 w 10000"/>
            <a:gd name="connsiteY3" fmla="*/ 1865 h 10943"/>
            <a:gd name="connsiteX4" fmla="*/ 9255 w 10000"/>
            <a:gd name="connsiteY4" fmla="*/ 3258 h 10943"/>
            <a:gd name="connsiteX5" fmla="*/ 9830 w 10000"/>
            <a:gd name="connsiteY5" fmla="*/ 4151 h 10943"/>
            <a:gd name="connsiteX6" fmla="*/ 10000 w 10000"/>
            <a:gd name="connsiteY6" fmla="*/ 6851 h 10943"/>
            <a:gd name="connsiteX7" fmla="*/ 8719 w 10000"/>
            <a:gd name="connsiteY7" fmla="*/ 7706 h 10943"/>
            <a:gd name="connsiteX8" fmla="*/ 6654 w 10000"/>
            <a:gd name="connsiteY8" fmla="*/ 8445 h 10943"/>
            <a:gd name="connsiteX9" fmla="*/ 6379 w 10000"/>
            <a:gd name="connsiteY9" fmla="*/ 9675 h 10943"/>
            <a:gd name="connsiteX10" fmla="*/ 6065 w 10000"/>
            <a:gd name="connsiteY10" fmla="*/ 9819 h 10943"/>
            <a:gd name="connsiteX11" fmla="*/ 1843 w 10000"/>
            <a:gd name="connsiteY11" fmla="*/ 10943 h 10943"/>
            <a:gd name="connsiteX12" fmla="*/ 758 w 10000"/>
            <a:gd name="connsiteY12" fmla="*/ 9272 h 10943"/>
            <a:gd name="connsiteX13" fmla="*/ 0 w 10000"/>
            <a:gd name="connsiteY13" fmla="*/ 8839 h 10943"/>
            <a:gd name="connsiteX14" fmla="*/ 301 w 10000"/>
            <a:gd name="connsiteY14" fmla="*/ 7254 h 10943"/>
            <a:gd name="connsiteX15" fmla="*/ 1856 w 10000"/>
            <a:gd name="connsiteY15" fmla="*/ 7062 h 10943"/>
            <a:gd name="connsiteX16" fmla="*/ 1399 w 10000"/>
            <a:gd name="connsiteY16" fmla="*/ 5909 h 10943"/>
            <a:gd name="connsiteX17" fmla="*/ 771 w 10000"/>
            <a:gd name="connsiteY17" fmla="*/ 5708 h 10943"/>
            <a:gd name="connsiteX18" fmla="*/ 1111 w 10000"/>
            <a:gd name="connsiteY18" fmla="*/ 5035 h 10943"/>
            <a:gd name="connsiteX19" fmla="*/ 2967 w 10000"/>
            <a:gd name="connsiteY19" fmla="*/ 2826 h 10943"/>
            <a:gd name="connsiteX20" fmla="*/ 1569 w 10000"/>
            <a:gd name="connsiteY20" fmla="*/ 1971 h 10943"/>
            <a:gd name="connsiteX21" fmla="*/ 1098 w 10000"/>
            <a:gd name="connsiteY21" fmla="*/ 1750 h 10943"/>
            <a:gd name="connsiteX0" fmla="*/ 1098 w 10000"/>
            <a:gd name="connsiteY0" fmla="*/ 1750 h 10943"/>
            <a:gd name="connsiteX1" fmla="*/ 2640 w 10000"/>
            <a:gd name="connsiteY1" fmla="*/ 0 h 10943"/>
            <a:gd name="connsiteX2" fmla="*/ 9516 w 10000"/>
            <a:gd name="connsiteY2" fmla="*/ 1212 h 10943"/>
            <a:gd name="connsiteX3" fmla="*/ 9477 w 10000"/>
            <a:gd name="connsiteY3" fmla="*/ 1865 h 10943"/>
            <a:gd name="connsiteX4" fmla="*/ 9255 w 10000"/>
            <a:gd name="connsiteY4" fmla="*/ 3258 h 10943"/>
            <a:gd name="connsiteX5" fmla="*/ 9830 w 10000"/>
            <a:gd name="connsiteY5" fmla="*/ 4151 h 10943"/>
            <a:gd name="connsiteX6" fmla="*/ 10000 w 10000"/>
            <a:gd name="connsiteY6" fmla="*/ 6851 h 10943"/>
            <a:gd name="connsiteX7" fmla="*/ 8719 w 10000"/>
            <a:gd name="connsiteY7" fmla="*/ 7706 h 10943"/>
            <a:gd name="connsiteX8" fmla="*/ 6654 w 10000"/>
            <a:gd name="connsiteY8" fmla="*/ 8445 h 10943"/>
            <a:gd name="connsiteX9" fmla="*/ 6379 w 10000"/>
            <a:gd name="connsiteY9" fmla="*/ 9675 h 10943"/>
            <a:gd name="connsiteX10" fmla="*/ 6065 w 10000"/>
            <a:gd name="connsiteY10" fmla="*/ 9819 h 10943"/>
            <a:gd name="connsiteX11" fmla="*/ 1843 w 10000"/>
            <a:gd name="connsiteY11" fmla="*/ 10943 h 10943"/>
            <a:gd name="connsiteX12" fmla="*/ 758 w 10000"/>
            <a:gd name="connsiteY12" fmla="*/ 9272 h 10943"/>
            <a:gd name="connsiteX13" fmla="*/ 0 w 10000"/>
            <a:gd name="connsiteY13" fmla="*/ 8839 h 10943"/>
            <a:gd name="connsiteX14" fmla="*/ 301 w 10000"/>
            <a:gd name="connsiteY14" fmla="*/ 7254 h 10943"/>
            <a:gd name="connsiteX15" fmla="*/ 1856 w 10000"/>
            <a:gd name="connsiteY15" fmla="*/ 7062 h 10943"/>
            <a:gd name="connsiteX16" fmla="*/ 1399 w 10000"/>
            <a:gd name="connsiteY16" fmla="*/ 5909 h 10943"/>
            <a:gd name="connsiteX17" fmla="*/ 771 w 10000"/>
            <a:gd name="connsiteY17" fmla="*/ 5708 h 10943"/>
            <a:gd name="connsiteX18" fmla="*/ 1111 w 10000"/>
            <a:gd name="connsiteY18" fmla="*/ 5035 h 10943"/>
            <a:gd name="connsiteX19" fmla="*/ 1318 w 10000"/>
            <a:gd name="connsiteY19" fmla="*/ 2826 h 10943"/>
            <a:gd name="connsiteX20" fmla="*/ 1569 w 10000"/>
            <a:gd name="connsiteY20" fmla="*/ 1971 h 10943"/>
            <a:gd name="connsiteX21" fmla="*/ 1098 w 10000"/>
            <a:gd name="connsiteY21" fmla="*/ 1750 h 109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0" h="10943">
              <a:moveTo>
                <a:pt x="1098" y="1750"/>
              </a:moveTo>
              <a:cubicBezTo>
                <a:pt x="1987" y="1500"/>
                <a:pt x="1751" y="259"/>
                <a:pt x="2640" y="0"/>
              </a:cubicBezTo>
              <a:cubicBezTo>
                <a:pt x="4561" y="96"/>
                <a:pt x="7582" y="1529"/>
                <a:pt x="9516" y="1212"/>
              </a:cubicBezTo>
              <a:cubicBezTo>
                <a:pt x="9516" y="1375"/>
                <a:pt x="9490" y="1702"/>
                <a:pt x="9477" y="1865"/>
              </a:cubicBezTo>
              <a:cubicBezTo>
                <a:pt x="9425" y="2326"/>
                <a:pt x="9333" y="2797"/>
                <a:pt x="9255" y="3258"/>
              </a:cubicBezTo>
              <a:cubicBezTo>
                <a:pt x="9438" y="3546"/>
                <a:pt x="9673" y="3834"/>
                <a:pt x="9830" y="4151"/>
              </a:cubicBezTo>
              <a:cubicBezTo>
                <a:pt x="9699" y="5054"/>
                <a:pt x="9752" y="5957"/>
                <a:pt x="10000" y="6851"/>
              </a:cubicBezTo>
              <a:cubicBezTo>
                <a:pt x="9582" y="7139"/>
                <a:pt x="9150" y="7427"/>
                <a:pt x="8719" y="7706"/>
              </a:cubicBezTo>
              <a:cubicBezTo>
                <a:pt x="8039" y="7965"/>
                <a:pt x="7333" y="8196"/>
                <a:pt x="6654" y="8445"/>
              </a:cubicBezTo>
              <a:cubicBezTo>
                <a:pt x="6562" y="8858"/>
                <a:pt x="6471" y="9262"/>
                <a:pt x="6379" y="9675"/>
              </a:cubicBezTo>
              <a:cubicBezTo>
                <a:pt x="6301" y="9713"/>
                <a:pt x="6144" y="9790"/>
                <a:pt x="6065" y="9819"/>
              </a:cubicBezTo>
              <a:cubicBezTo>
                <a:pt x="4484" y="9761"/>
                <a:pt x="2993" y="10136"/>
                <a:pt x="1843" y="10943"/>
              </a:cubicBezTo>
              <a:cubicBezTo>
                <a:pt x="1516" y="10367"/>
                <a:pt x="1203" y="9790"/>
                <a:pt x="758" y="9272"/>
              </a:cubicBezTo>
              <a:cubicBezTo>
                <a:pt x="562" y="9166"/>
                <a:pt x="196" y="8945"/>
                <a:pt x="0" y="8839"/>
              </a:cubicBezTo>
              <a:cubicBezTo>
                <a:pt x="105" y="8311"/>
                <a:pt x="209" y="7783"/>
                <a:pt x="301" y="7254"/>
              </a:cubicBezTo>
              <a:lnTo>
                <a:pt x="1856" y="7062"/>
              </a:lnTo>
              <a:cubicBezTo>
                <a:pt x="1686" y="6687"/>
                <a:pt x="2000" y="6082"/>
                <a:pt x="1399" y="5909"/>
              </a:cubicBezTo>
              <a:lnTo>
                <a:pt x="771" y="5708"/>
              </a:lnTo>
              <a:cubicBezTo>
                <a:pt x="863" y="5535"/>
                <a:pt x="1033" y="5199"/>
                <a:pt x="1111" y="5035"/>
              </a:cubicBezTo>
              <a:cubicBezTo>
                <a:pt x="1974" y="4430"/>
                <a:pt x="1148" y="3719"/>
                <a:pt x="1318" y="2826"/>
              </a:cubicBezTo>
              <a:cubicBezTo>
                <a:pt x="1018" y="2422"/>
                <a:pt x="2013" y="2249"/>
                <a:pt x="1569" y="1971"/>
              </a:cubicBezTo>
              <a:cubicBezTo>
                <a:pt x="1451" y="1923"/>
                <a:pt x="1216" y="1808"/>
                <a:pt x="1098" y="175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97232</xdr:colOff>
      <xdr:row>45</xdr:row>
      <xdr:rowOff>2371</xdr:rowOff>
    </xdr:from>
    <xdr:to>
      <xdr:col>50</xdr:col>
      <xdr:colOff>27628</xdr:colOff>
      <xdr:row>48</xdr:row>
      <xdr:rowOff>20439</xdr:rowOff>
    </xdr:to>
    <xdr:sp macro="" textlink="">
      <xdr:nvSpPr>
        <xdr:cNvPr id="747" name="dębicki"/>
        <xdr:cNvSpPr>
          <a:spLocks/>
        </xdr:cNvSpPr>
      </xdr:nvSpPr>
      <xdr:spPr bwMode="auto">
        <a:xfrm>
          <a:off x="5469332" y="5145871"/>
          <a:ext cx="273296" cy="360968"/>
        </a:xfrm>
        <a:custGeom>
          <a:avLst/>
          <a:gdLst>
            <a:gd name="T0" fmla="*/ 317 w 926"/>
            <a:gd name="T1" fmla="*/ 123 h 1200"/>
            <a:gd name="T2" fmla="*/ 829 w 926"/>
            <a:gd name="T3" fmla="*/ 16 h 1200"/>
            <a:gd name="T4" fmla="*/ 865 w 926"/>
            <a:gd name="T5" fmla="*/ 39 h 1200"/>
            <a:gd name="T6" fmla="*/ 926 w 926"/>
            <a:gd name="T7" fmla="*/ 146 h 1200"/>
            <a:gd name="T8" fmla="*/ 858 w 926"/>
            <a:gd name="T9" fmla="*/ 282 h 1200"/>
            <a:gd name="T10" fmla="*/ 774 w 926"/>
            <a:gd name="T11" fmla="*/ 320 h 1200"/>
            <a:gd name="T12" fmla="*/ 804 w 926"/>
            <a:gd name="T13" fmla="*/ 428 h 1200"/>
            <a:gd name="T14" fmla="*/ 852 w 926"/>
            <a:gd name="T15" fmla="*/ 449 h 1200"/>
            <a:gd name="T16" fmla="*/ 745 w 926"/>
            <a:gd name="T17" fmla="*/ 754 h 1200"/>
            <a:gd name="T18" fmla="*/ 803 w 926"/>
            <a:gd name="T19" fmla="*/ 799 h 1200"/>
            <a:gd name="T20" fmla="*/ 835 w 926"/>
            <a:gd name="T21" fmla="*/ 982 h 1200"/>
            <a:gd name="T22" fmla="*/ 743 w 926"/>
            <a:gd name="T23" fmla="*/ 1158 h 1200"/>
            <a:gd name="T24" fmla="*/ 641 w 926"/>
            <a:gd name="T25" fmla="*/ 1200 h 1200"/>
            <a:gd name="T26" fmla="*/ 558 w 926"/>
            <a:gd name="T27" fmla="*/ 1074 h 1200"/>
            <a:gd name="T28" fmla="*/ 458 w 926"/>
            <a:gd name="T29" fmla="*/ 1065 h 1200"/>
            <a:gd name="T30" fmla="*/ 434 w 926"/>
            <a:gd name="T31" fmla="*/ 1199 h 1200"/>
            <a:gd name="T32" fmla="*/ 374 w 926"/>
            <a:gd name="T33" fmla="*/ 1133 h 1200"/>
            <a:gd name="T34" fmla="*/ 188 w 926"/>
            <a:gd name="T35" fmla="*/ 1091 h 1200"/>
            <a:gd name="T36" fmla="*/ 323 w 926"/>
            <a:gd name="T37" fmla="*/ 999 h 1200"/>
            <a:gd name="T38" fmla="*/ 329 w 926"/>
            <a:gd name="T39" fmla="*/ 865 h 1200"/>
            <a:gd name="T40" fmla="*/ 70 w 926"/>
            <a:gd name="T41" fmla="*/ 855 h 1200"/>
            <a:gd name="T42" fmla="*/ 0 w 926"/>
            <a:gd name="T43" fmla="*/ 658 h 1200"/>
            <a:gd name="T44" fmla="*/ 109 w 926"/>
            <a:gd name="T45" fmla="*/ 501 h 1200"/>
            <a:gd name="T46" fmla="*/ 10 w 926"/>
            <a:gd name="T47" fmla="*/ 447 h 1200"/>
            <a:gd name="T48" fmla="*/ 45 w 926"/>
            <a:gd name="T49" fmla="*/ 98 h 1200"/>
            <a:gd name="T50" fmla="*/ 189 w 926"/>
            <a:gd name="T51" fmla="*/ 103 h 1200"/>
            <a:gd name="T52" fmla="*/ 317 w 926"/>
            <a:gd name="T53" fmla="*/ 123 h 1200"/>
            <a:gd name="connsiteX0" fmla="*/ 4267 w 10844"/>
            <a:gd name="connsiteY0" fmla="*/ 933 h 9908"/>
            <a:gd name="connsiteX1" fmla="*/ 9796 w 10844"/>
            <a:gd name="connsiteY1" fmla="*/ 41 h 9908"/>
            <a:gd name="connsiteX2" fmla="*/ 10185 w 10844"/>
            <a:gd name="connsiteY2" fmla="*/ 233 h 9908"/>
            <a:gd name="connsiteX3" fmla="*/ 10844 w 10844"/>
            <a:gd name="connsiteY3" fmla="*/ 1125 h 9908"/>
            <a:gd name="connsiteX4" fmla="*/ 10110 w 10844"/>
            <a:gd name="connsiteY4" fmla="*/ 2258 h 9908"/>
            <a:gd name="connsiteX5" fmla="*/ 9203 w 10844"/>
            <a:gd name="connsiteY5" fmla="*/ 2575 h 9908"/>
            <a:gd name="connsiteX6" fmla="*/ 9527 w 10844"/>
            <a:gd name="connsiteY6" fmla="*/ 3475 h 9908"/>
            <a:gd name="connsiteX7" fmla="*/ 10045 w 10844"/>
            <a:gd name="connsiteY7" fmla="*/ 3650 h 9908"/>
            <a:gd name="connsiteX8" fmla="*/ 8889 w 10844"/>
            <a:gd name="connsiteY8" fmla="*/ 6191 h 9908"/>
            <a:gd name="connsiteX9" fmla="*/ 9516 w 10844"/>
            <a:gd name="connsiteY9" fmla="*/ 6566 h 9908"/>
            <a:gd name="connsiteX10" fmla="*/ 9861 w 10844"/>
            <a:gd name="connsiteY10" fmla="*/ 8091 h 9908"/>
            <a:gd name="connsiteX11" fmla="*/ 8868 w 10844"/>
            <a:gd name="connsiteY11" fmla="*/ 9558 h 9908"/>
            <a:gd name="connsiteX12" fmla="*/ 7766 w 10844"/>
            <a:gd name="connsiteY12" fmla="*/ 9908 h 9908"/>
            <a:gd name="connsiteX13" fmla="*/ 6870 w 10844"/>
            <a:gd name="connsiteY13" fmla="*/ 8858 h 9908"/>
            <a:gd name="connsiteX14" fmla="*/ 5790 w 10844"/>
            <a:gd name="connsiteY14" fmla="*/ 8783 h 9908"/>
            <a:gd name="connsiteX15" fmla="*/ 5531 w 10844"/>
            <a:gd name="connsiteY15" fmla="*/ 9900 h 9908"/>
            <a:gd name="connsiteX16" fmla="*/ 4883 w 10844"/>
            <a:gd name="connsiteY16" fmla="*/ 9350 h 9908"/>
            <a:gd name="connsiteX17" fmla="*/ 2874 w 10844"/>
            <a:gd name="connsiteY17" fmla="*/ 9000 h 9908"/>
            <a:gd name="connsiteX18" fmla="*/ 4332 w 10844"/>
            <a:gd name="connsiteY18" fmla="*/ 8233 h 9908"/>
            <a:gd name="connsiteX19" fmla="*/ 4397 w 10844"/>
            <a:gd name="connsiteY19" fmla="*/ 7116 h 9908"/>
            <a:gd name="connsiteX20" fmla="*/ 1600 w 10844"/>
            <a:gd name="connsiteY20" fmla="*/ 7033 h 9908"/>
            <a:gd name="connsiteX21" fmla="*/ 844 w 10844"/>
            <a:gd name="connsiteY21" fmla="*/ 5391 h 9908"/>
            <a:gd name="connsiteX22" fmla="*/ 2021 w 10844"/>
            <a:gd name="connsiteY22" fmla="*/ 4083 h 9908"/>
            <a:gd name="connsiteX23" fmla="*/ 952 w 10844"/>
            <a:gd name="connsiteY23" fmla="*/ 3633 h 9908"/>
            <a:gd name="connsiteX24" fmla="*/ 0 w 10844"/>
            <a:gd name="connsiteY24" fmla="*/ 1314 h 9908"/>
            <a:gd name="connsiteX25" fmla="*/ 2885 w 10844"/>
            <a:gd name="connsiteY25" fmla="*/ 766 h 9908"/>
            <a:gd name="connsiteX26" fmla="*/ 4267 w 10844"/>
            <a:gd name="connsiteY26" fmla="*/ 933 h 9908"/>
            <a:gd name="connsiteX0" fmla="*/ 6247 w 10000"/>
            <a:gd name="connsiteY0" fmla="*/ 347 h 10584"/>
            <a:gd name="connsiteX1" fmla="*/ 9034 w 10000"/>
            <a:gd name="connsiteY1" fmla="*/ 625 h 10584"/>
            <a:gd name="connsiteX2" fmla="*/ 9392 w 10000"/>
            <a:gd name="connsiteY2" fmla="*/ 819 h 10584"/>
            <a:gd name="connsiteX3" fmla="*/ 10000 w 10000"/>
            <a:gd name="connsiteY3" fmla="*/ 1719 h 10584"/>
            <a:gd name="connsiteX4" fmla="*/ 9323 w 10000"/>
            <a:gd name="connsiteY4" fmla="*/ 2863 h 10584"/>
            <a:gd name="connsiteX5" fmla="*/ 8487 w 10000"/>
            <a:gd name="connsiteY5" fmla="*/ 3183 h 10584"/>
            <a:gd name="connsiteX6" fmla="*/ 8786 w 10000"/>
            <a:gd name="connsiteY6" fmla="*/ 4091 h 10584"/>
            <a:gd name="connsiteX7" fmla="*/ 9263 w 10000"/>
            <a:gd name="connsiteY7" fmla="*/ 4268 h 10584"/>
            <a:gd name="connsiteX8" fmla="*/ 8197 w 10000"/>
            <a:gd name="connsiteY8" fmla="*/ 6832 h 10584"/>
            <a:gd name="connsiteX9" fmla="*/ 8775 w 10000"/>
            <a:gd name="connsiteY9" fmla="*/ 7211 h 10584"/>
            <a:gd name="connsiteX10" fmla="*/ 9094 w 10000"/>
            <a:gd name="connsiteY10" fmla="*/ 8750 h 10584"/>
            <a:gd name="connsiteX11" fmla="*/ 8178 w 10000"/>
            <a:gd name="connsiteY11" fmla="*/ 10231 h 10584"/>
            <a:gd name="connsiteX12" fmla="*/ 7162 w 10000"/>
            <a:gd name="connsiteY12" fmla="*/ 10584 h 10584"/>
            <a:gd name="connsiteX13" fmla="*/ 6335 w 10000"/>
            <a:gd name="connsiteY13" fmla="*/ 9524 h 10584"/>
            <a:gd name="connsiteX14" fmla="*/ 5339 w 10000"/>
            <a:gd name="connsiteY14" fmla="*/ 9449 h 10584"/>
            <a:gd name="connsiteX15" fmla="*/ 5101 w 10000"/>
            <a:gd name="connsiteY15" fmla="*/ 10576 h 10584"/>
            <a:gd name="connsiteX16" fmla="*/ 4503 w 10000"/>
            <a:gd name="connsiteY16" fmla="*/ 10021 h 10584"/>
            <a:gd name="connsiteX17" fmla="*/ 2650 w 10000"/>
            <a:gd name="connsiteY17" fmla="*/ 9668 h 10584"/>
            <a:gd name="connsiteX18" fmla="*/ 3995 w 10000"/>
            <a:gd name="connsiteY18" fmla="*/ 8893 h 10584"/>
            <a:gd name="connsiteX19" fmla="*/ 4055 w 10000"/>
            <a:gd name="connsiteY19" fmla="*/ 7766 h 10584"/>
            <a:gd name="connsiteX20" fmla="*/ 1475 w 10000"/>
            <a:gd name="connsiteY20" fmla="*/ 7682 h 10584"/>
            <a:gd name="connsiteX21" fmla="*/ 778 w 10000"/>
            <a:gd name="connsiteY21" fmla="*/ 6025 h 10584"/>
            <a:gd name="connsiteX22" fmla="*/ 1864 w 10000"/>
            <a:gd name="connsiteY22" fmla="*/ 4705 h 10584"/>
            <a:gd name="connsiteX23" fmla="*/ 878 w 10000"/>
            <a:gd name="connsiteY23" fmla="*/ 4251 h 10584"/>
            <a:gd name="connsiteX24" fmla="*/ 0 w 10000"/>
            <a:gd name="connsiteY24" fmla="*/ 1910 h 10584"/>
            <a:gd name="connsiteX25" fmla="*/ 2660 w 10000"/>
            <a:gd name="connsiteY25" fmla="*/ 1357 h 10584"/>
            <a:gd name="connsiteX26" fmla="*/ 6247 w 10000"/>
            <a:gd name="connsiteY26" fmla="*/ 347 h 10584"/>
            <a:gd name="connsiteX0" fmla="*/ 6247 w 10000"/>
            <a:gd name="connsiteY0" fmla="*/ 347 h 10584"/>
            <a:gd name="connsiteX1" fmla="*/ 9034 w 10000"/>
            <a:gd name="connsiteY1" fmla="*/ 625 h 10584"/>
            <a:gd name="connsiteX2" fmla="*/ 9392 w 10000"/>
            <a:gd name="connsiteY2" fmla="*/ 819 h 10584"/>
            <a:gd name="connsiteX3" fmla="*/ 10000 w 10000"/>
            <a:gd name="connsiteY3" fmla="*/ 1719 h 10584"/>
            <a:gd name="connsiteX4" fmla="*/ 9323 w 10000"/>
            <a:gd name="connsiteY4" fmla="*/ 2863 h 10584"/>
            <a:gd name="connsiteX5" fmla="*/ 8487 w 10000"/>
            <a:gd name="connsiteY5" fmla="*/ 3183 h 10584"/>
            <a:gd name="connsiteX6" fmla="*/ 8786 w 10000"/>
            <a:gd name="connsiteY6" fmla="*/ 4091 h 10584"/>
            <a:gd name="connsiteX7" fmla="*/ 9683 w 10000"/>
            <a:gd name="connsiteY7" fmla="*/ 5110 h 10584"/>
            <a:gd name="connsiteX8" fmla="*/ 8197 w 10000"/>
            <a:gd name="connsiteY8" fmla="*/ 6832 h 10584"/>
            <a:gd name="connsiteX9" fmla="*/ 8775 w 10000"/>
            <a:gd name="connsiteY9" fmla="*/ 7211 h 10584"/>
            <a:gd name="connsiteX10" fmla="*/ 9094 w 10000"/>
            <a:gd name="connsiteY10" fmla="*/ 8750 h 10584"/>
            <a:gd name="connsiteX11" fmla="*/ 8178 w 10000"/>
            <a:gd name="connsiteY11" fmla="*/ 10231 h 10584"/>
            <a:gd name="connsiteX12" fmla="*/ 7162 w 10000"/>
            <a:gd name="connsiteY12" fmla="*/ 10584 h 10584"/>
            <a:gd name="connsiteX13" fmla="*/ 6335 w 10000"/>
            <a:gd name="connsiteY13" fmla="*/ 9524 h 10584"/>
            <a:gd name="connsiteX14" fmla="*/ 5339 w 10000"/>
            <a:gd name="connsiteY14" fmla="*/ 9449 h 10584"/>
            <a:gd name="connsiteX15" fmla="*/ 5101 w 10000"/>
            <a:gd name="connsiteY15" fmla="*/ 10576 h 10584"/>
            <a:gd name="connsiteX16" fmla="*/ 4503 w 10000"/>
            <a:gd name="connsiteY16" fmla="*/ 10021 h 10584"/>
            <a:gd name="connsiteX17" fmla="*/ 2650 w 10000"/>
            <a:gd name="connsiteY17" fmla="*/ 9668 h 10584"/>
            <a:gd name="connsiteX18" fmla="*/ 3995 w 10000"/>
            <a:gd name="connsiteY18" fmla="*/ 8893 h 10584"/>
            <a:gd name="connsiteX19" fmla="*/ 4055 w 10000"/>
            <a:gd name="connsiteY19" fmla="*/ 7766 h 10584"/>
            <a:gd name="connsiteX20" fmla="*/ 1475 w 10000"/>
            <a:gd name="connsiteY20" fmla="*/ 7682 h 10584"/>
            <a:gd name="connsiteX21" fmla="*/ 778 w 10000"/>
            <a:gd name="connsiteY21" fmla="*/ 6025 h 10584"/>
            <a:gd name="connsiteX22" fmla="*/ 1864 w 10000"/>
            <a:gd name="connsiteY22" fmla="*/ 4705 h 10584"/>
            <a:gd name="connsiteX23" fmla="*/ 878 w 10000"/>
            <a:gd name="connsiteY23" fmla="*/ 4251 h 10584"/>
            <a:gd name="connsiteX24" fmla="*/ 0 w 10000"/>
            <a:gd name="connsiteY24" fmla="*/ 1910 h 10584"/>
            <a:gd name="connsiteX25" fmla="*/ 2660 w 10000"/>
            <a:gd name="connsiteY25" fmla="*/ 1357 h 10584"/>
            <a:gd name="connsiteX26" fmla="*/ 6247 w 10000"/>
            <a:gd name="connsiteY26" fmla="*/ 347 h 10584"/>
            <a:gd name="connsiteX0" fmla="*/ 6247 w 10000"/>
            <a:gd name="connsiteY0" fmla="*/ 347 h 10584"/>
            <a:gd name="connsiteX1" fmla="*/ 9034 w 10000"/>
            <a:gd name="connsiteY1" fmla="*/ 625 h 10584"/>
            <a:gd name="connsiteX2" fmla="*/ 9392 w 10000"/>
            <a:gd name="connsiteY2" fmla="*/ 819 h 10584"/>
            <a:gd name="connsiteX3" fmla="*/ 10000 w 10000"/>
            <a:gd name="connsiteY3" fmla="*/ 1719 h 10584"/>
            <a:gd name="connsiteX4" fmla="*/ 9323 w 10000"/>
            <a:gd name="connsiteY4" fmla="*/ 2863 h 10584"/>
            <a:gd name="connsiteX5" fmla="*/ 8487 w 10000"/>
            <a:gd name="connsiteY5" fmla="*/ 3183 h 10584"/>
            <a:gd name="connsiteX6" fmla="*/ 8786 w 10000"/>
            <a:gd name="connsiteY6" fmla="*/ 4091 h 10584"/>
            <a:gd name="connsiteX7" fmla="*/ 9683 w 10000"/>
            <a:gd name="connsiteY7" fmla="*/ 5110 h 10584"/>
            <a:gd name="connsiteX8" fmla="*/ 8197 w 10000"/>
            <a:gd name="connsiteY8" fmla="*/ 6832 h 10584"/>
            <a:gd name="connsiteX9" fmla="*/ 8775 w 10000"/>
            <a:gd name="connsiteY9" fmla="*/ 7211 h 10584"/>
            <a:gd name="connsiteX10" fmla="*/ 9094 w 10000"/>
            <a:gd name="connsiteY10" fmla="*/ 8750 h 10584"/>
            <a:gd name="connsiteX11" fmla="*/ 8178 w 10000"/>
            <a:gd name="connsiteY11" fmla="*/ 10231 h 10584"/>
            <a:gd name="connsiteX12" fmla="*/ 7162 w 10000"/>
            <a:gd name="connsiteY12" fmla="*/ 10584 h 10584"/>
            <a:gd name="connsiteX13" fmla="*/ 6335 w 10000"/>
            <a:gd name="connsiteY13" fmla="*/ 9524 h 10584"/>
            <a:gd name="connsiteX14" fmla="*/ 5339 w 10000"/>
            <a:gd name="connsiteY14" fmla="*/ 9449 h 10584"/>
            <a:gd name="connsiteX15" fmla="*/ 5101 w 10000"/>
            <a:gd name="connsiteY15" fmla="*/ 10576 h 10584"/>
            <a:gd name="connsiteX16" fmla="*/ 4503 w 10000"/>
            <a:gd name="connsiteY16" fmla="*/ 10021 h 10584"/>
            <a:gd name="connsiteX17" fmla="*/ 2650 w 10000"/>
            <a:gd name="connsiteY17" fmla="*/ 9668 h 10584"/>
            <a:gd name="connsiteX18" fmla="*/ 3995 w 10000"/>
            <a:gd name="connsiteY18" fmla="*/ 8893 h 10584"/>
            <a:gd name="connsiteX19" fmla="*/ 3424 w 10000"/>
            <a:gd name="connsiteY19" fmla="*/ 8103 h 10584"/>
            <a:gd name="connsiteX20" fmla="*/ 1475 w 10000"/>
            <a:gd name="connsiteY20" fmla="*/ 7682 h 10584"/>
            <a:gd name="connsiteX21" fmla="*/ 778 w 10000"/>
            <a:gd name="connsiteY21" fmla="*/ 6025 h 10584"/>
            <a:gd name="connsiteX22" fmla="*/ 1864 w 10000"/>
            <a:gd name="connsiteY22" fmla="*/ 4705 h 10584"/>
            <a:gd name="connsiteX23" fmla="*/ 878 w 10000"/>
            <a:gd name="connsiteY23" fmla="*/ 4251 h 10584"/>
            <a:gd name="connsiteX24" fmla="*/ 0 w 10000"/>
            <a:gd name="connsiteY24" fmla="*/ 1910 h 10584"/>
            <a:gd name="connsiteX25" fmla="*/ 2660 w 10000"/>
            <a:gd name="connsiteY25" fmla="*/ 1357 h 10584"/>
            <a:gd name="connsiteX26" fmla="*/ 6247 w 10000"/>
            <a:gd name="connsiteY26" fmla="*/ 347 h 10584"/>
            <a:gd name="connsiteX0" fmla="*/ 6247 w 10000"/>
            <a:gd name="connsiteY0" fmla="*/ 347 h 10652"/>
            <a:gd name="connsiteX1" fmla="*/ 9034 w 10000"/>
            <a:gd name="connsiteY1" fmla="*/ 625 h 10652"/>
            <a:gd name="connsiteX2" fmla="*/ 9392 w 10000"/>
            <a:gd name="connsiteY2" fmla="*/ 819 h 10652"/>
            <a:gd name="connsiteX3" fmla="*/ 10000 w 10000"/>
            <a:gd name="connsiteY3" fmla="*/ 1719 h 10652"/>
            <a:gd name="connsiteX4" fmla="*/ 9323 w 10000"/>
            <a:gd name="connsiteY4" fmla="*/ 2863 h 10652"/>
            <a:gd name="connsiteX5" fmla="*/ 8487 w 10000"/>
            <a:gd name="connsiteY5" fmla="*/ 3183 h 10652"/>
            <a:gd name="connsiteX6" fmla="*/ 8786 w 10000"/>
            <a:gd name="connsiteY6" fmla="*/ 4091 h 10652"/>
            <a:gd name="connsiteX7" fmla="*/ 9683 w 10000"/>
            <a:gd name="connsiteY7" fmla="*/ 5110 h 10652"/>
            <a:gd name="connsiteX8" fmla="*/ 8197 w 10000"/>
            <a:gd name="connsiteY8" fmla="*/ 6832 h 10652"/>
            <a:gd name="connsiteX9" fmla="*/ 8775 w 10000"/>
            <a:gd name="connsiteY9" fmla="*/ 7211 h 10652"/>
            <a:gd name="connsiteX10" fmla="*/ 9094 w 10000"/>
            <a:gd name="connsiteY10" fmla="*/ 8750 h 10652"/>
            <a:gd name="connsiteX11" fmla="*/ 8178 w 10000"/>
            <a:gd name="connsiteY11" fmla="*/ 10231 h 10652"/>
            <a:gd name="connsiteX12" fmla="*/ 7162 w 10000"/>
            <a:gd name="connsiteY12" fmla="*/ 10584 h 10652"/>
            <a:gd name="connsiteX13" fmla="*/ 6335 w 10000"/>
            <a:gd name="connsiteY13" fmla="*/ 9524 h 10652"/>
            <a:gd name="connsiteX14" fmla="*/ 5339 w 10000"/>
            <a:gd name="connsiteY14" fmla="*/ 9449 h 10652"/>
            <a:gd name="connsiteX15" fmla="*/ 5101 w 10000"/>
            <a:gd name="connsiteY15" fmla="*/ 10576 h 10652"/>
            <a:gd name="connsiteX16" fmla="*/ 4503 w 10000"/>
            <a:gd name="connsiteY16" fmla="*/ 10526 h 10652"/>
            <a:gd name="connsiteX17" fmla="*/ 2650 w 10000"/>
            <a:gd name="connsiteY17" fmla="*/ 9668 h 10652"/>
            <a:gd name="connsiteX18" fmla="*/ 3995 w 10000"/>
            <a:gd name="connsiteY18" fmla="*/ 8893 h 10652"/>
            <a:gd name="connsiteX19" fmla="*/ 3424 w 10000"/>
            <a:gd name="connsiteY19" fmla="*/ 8103 h 10652"/>
            <a:gd name="connsiteX20" fmla="*/ 1475 w 10000"/>
            <a:gd name="connsiteY20" fmla="*/ 7682 h 10652"/>
            <a:gd name="connsiteX21" fmla="*/ 778 w 10000"/>
            <a:gd name="connsiteY21" fmla="*/ 6025 h 10652"/>
            <a:gd name="connsiteX22" fmla="*/ 1864 w 10000"/>
            <a:gd name="connsiteY22" fmla="*/ 4705 h 10652"/>
            <a:gd name="connsiteX23" fmla="*/ 878 w 10000"/>
            <a:gd name="connsiteY23" fmla="*/ 4251 h 10652"/>
            <a:gd name="connsiteX24" fmla="*/ 0 w 10000"/>
            <a:gd name="connsiteY24" fmla="*/ 1910 h 10652"/>
            <a:gd name="connsiteX25" fmla="*/ 2660 w 10000"/>
            <a:gd name="connsiteY25" fmla="*/ 1357 h 10652"/>
            <a:gd name="connsiteX26" fmla="*/ 6247 w 10000"/>
            <a:gd name="connsiteY26" fmla="*/ 347 h 106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10000" h="10652">
              <a:moveTo>
                <a:pt x="6247" y="347"/>
              </a:moveTo>
              <a:cubicBezTo>
                <a:pt x="7761" y="-519"/>
                <a:pt x="7251" y="491"/>
                <a:pt x="9034" y="625"/>
              </a:cubicBezTo>
              <a:cubicBezTo>
                <a:pt x="9124" y="676"/>
                <a:pt x="9303" y="777"/>
                <a:pt x="9392" y="819"/>
              </a:cubicBezTo>
              <a:cubicBezTo>
                <a:pt x="9591" y="1114"/>
                <a:pt x="9801" y="1417"/>
                <a:pt x="10000" y="1719"/>
              </a:cubicBezTo>
              <a:cubicBezTo>
                <a:pt x="9771" y="2098"/>
                <a:pt x="9542" y="2476"/>
                <a:pt x="9323" y="2863"/>
              </a:cubicBezTo>
              <a:cubicBezTo>
                <a:pt x="9114" y="2939"/>
                <a:pt x="8695" y="3098"/>
                <a:pt x="8487" y="3183"/>
              </a:cubicBezTo>
              <a:cubicBezTo>
                <a:pt x="8566" y="3486"/>
                <a:pt x="8556" y="3830"/>
                <a:pt x="8786" y="4091"/>
              </a:cubicBezTo>
              <a:lnTo>
                <a:pt x="9683" y="5110"/>
              </a:lnTo>
              <a:cubicBezTo>
                <a:pt x="9086" y="5833"/>
                <a:pt x="7331" y="5891"/>
                <a:pt x="8197" y="6832"/>
              </a:cubicBezTo>
              <a:cubicBezTo>
                <a:pt x="8347" y="6925"/>
                <a:pt x="8626" y="7119"/>
                <a:pt x="8775" y="7211"/>
              </a:cubicBezTo>
              <a:cubicBezTo>
                <a:pt x="8884" y="7725"/>
                <a:pt x="8994" y="8237"/>
                <a:pt x="9094" y="8750"/>
              </a:cubicBezTo>
              <a:cubicBezTo>
                <a:pt x="8736" y="9213"/>
                <a:pt x="8437" y="9718"/>
                <a:pt x="8178" y="10231"/>
              </a:cubicBezTo>
              <a:lnTo>
                <a:pt x="7162" y="10584"/>
              </a:lnTo>
              <a:cubicBezTo>
                <a:pt x="6893" y="10231"/>
                <a:pt x="6614" y="9878"/>
                <a:pt x="6335" y="9524"/>
              </a:cubicBezTo>
              <a:lnTo>
                <a:pt x="5339" y="9449"/>
              </a:lnTo>
              <a:cubicBezTo>
                <a:pt x="5250" y="9819"/>
                <a:pt x="5170" y="10197"/>
                <a:pt x="5101" y="10576"/>
              </a:cubicBezTo>
              <a:cubicBezTo>
                <a:pt x="4941" y="10441"/>
                <a:pt x="4652" y="10668"/>
                <a:pt x="4503" y="10526"/>
              </a:cubicBezTo>
              <a:cubicBezTo>
                <a:pt x="3786" y="10837"/>
                <a:pt x="2860" y="10584"/>
                <a:pt x="2650" y="9668"/>
              </a:cubicBezTo>
              <a:cubicBezTo>
                <a:pt x="3088" y="9406"/>
                <a:pt x="3686" y="9280"/>
                <a:pt x="3995" y="8893"/>
              </a:cubicBezTo>
              <a:cubicBezTo>
                <a:pt x="4034" y="8515"/>
                <a:pt x="3424" y="8473"/>
                <a:pt x="3424" y="8103"/>
              </a:cubicBezTo>
              <a:lnTo>
                <a:pt x="1475" y="7682"/>
              </a:lnTo>
              <a:cubicBezTo>
                <a:pt x="1226" y="7127"/>
                <a:pt x="998" y="6580"/>
                <a:pt x="778" y="6025"/>
              </a:cubicBezTo>
              <a:cubicBezTo>
                <a:pt x="1177" y="5605"/>
                <a:pt x="1546" y="5176"/>
                <a:pt x="1864" y="4705"/>
              </a:cubicBezTo>
              <a:cubicBezTo>
                <a:pt x="1615" y="4596"/>
                <a:pt x="1127" y="4369"/>
                <a:pt x="878" y="4251"/>
              </a:cubicBezTo>
              <a:cubicBezTo>
                <a:pt x="1546" y="3385"/>
                <a:pt x="1085" y="2793"/>
                <a:pt x="0" y="1910"/>
              </a:cubicBezTo>
              <a:cubicBezTo>
                <a:pt x="468" y="1918"/>
                <a:pt x="2183" y="1332"/>
                <a:pt x="2660" y="1357"/>
              </a:cubicBezTo>
              <a:cubicBezTo>
                <a:pt x="3088" y="1408"/>
                <a:pt x="5819" y="279"/>
                <a:pt x="6247" y="347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15716</xdr:colOff>
      <xdr:row>45</xdr:row>
      <xdr:rowOff>68354</xdr:rowOff>
    </xdr:from>
    <xdr:to>
      <xdr:col>53</xdr:col>
      <xdr:colOff>41998</xdr:colOff>
      <xdr:row>46</xdr:row>
      <xdr:rowOff>71736</xdr:rowOff>
    </xdr:to>
    <xdr:sp macro="" textlink="">
      <xdr:nvSpPr>
        <xdr:cNvPr id="753" name="Rzeszów"/>
        <xdr:cNvSpPr>
          <a:spLocks/>
        </xdr:cNvSpPr>
      </xdr:nvSpPr>
      <xdr:spPr bwMode="auto">
        <a:xfrm>
          <a:off x="5959316" y="5211854"/>
          <a:ext cx="140582" cy="117682"/>
        </a:xfrm>
        <a:custGeom>
          <a:avLst/>
          <a:gdLst>
            <a:gd name="T0" fmla="*/ 33 w 378"/>
            <a:gd name="T1" fmla="*/ 4 h 320"/>
            <a:gd name="T2" fmla="*/ 116 w 378"/>
            <a:gd name="T3" fmla="*/ 61 h 320"/>
            <a:gd name="T4" fmla="*/ 161 w 378"/>
            <a:gd name="T5" fmla="*/ 0 h 320"/>
            <a:gd name="T6" fmla="*/ 302 w 378"/>
            <a:gd name="T7" fmla="*/ 39 h 320"/>
            <a:gd name="T8" fmla="*/ 303 w 378"/>
            <a:gd name="T9" fmla="*/ 127 h 320"/>
            <a:gd name="T10" fmla="*/ 359 w 378"/>
            <a:gd name="T11" fmla="*/ 272 h 320"/>
            <a:gd name="T12" fmla="*/ 284 w 378"/>
            <a:gd name="T13" fmla="*/ 263 h 320"/>
            <a:gd name="T14" fmla="*/ 136 w 378"/>
            <a:gd name="T15" fmla="*/ 279 h 320"/>
            <a:gd name="T16" fmla="*/ 0 w 378"/>
            <a:gd name="T17" fmla="*/ 102 h 320"/>
            <a:gd name="T18" fmla="*/ 33 w 378"/>
            <a:gd name="T19" fmla="*/ 4 h 3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78" h="320">
              <a:moveTo>
                <a:pt x="33" y="4"/>
              </a:moveTo>
              <a:cubicBezTo>
                <a:pt x="61" y="23"/>
                <a:pt x="88" y="42"/>
                <a:pt x="116" y="61"/>
              </a:cubicBezTo>
              <a:cubicBezTo>
                <a:pt x="127" y="46"/>
                <a:pt x="150" y="15"/>
                <a:pt x="161" y="0"/>
              </a:cubicBezTo>
              <a:cubicBezTo>
                <a:pt x="208" y="13"/>
                <a:pt x="255" y="25"/>
                <a:pt x="302" y="39"/>
              </a:cubicBezTo>
              <a:cubicBezTo>
                <a:pt x="302" y="60"/>
                <a:pt x="303" y="105"/>
                <a:pt x="303" y="127"/>
              </a:cubicBezTo>
              <a:cubicBezTo>
                <a:pt x="340" y="168"/>
                <a:pt x="378" y="212"/>
                <a:pt x="359" y="272"/>
              </a:cubicBezTo>
              <a:cubicBezTo>
                <a:pt x="340" y="270"/>
                <a:pt x="303" y="265"/>
                <a:pt x="284" y="263"/>
              </a:cubicBezTo>
              <a:cubicBezTo>
                <a:pt x="238" y="277"/>
                <a:pt x="182" y="320"/>
                <a:pt x="136" y="279"/>
              </a:cubicBezTo>
              <a:cubicBezTo>
                <a:pt x="81" y="229"/>
                <a:pt x="43" y="163"/>
                <a:pt x="0" y="102"/>
              </a:cubicBezTo>
              <a:cubicBezTo>
                <a:pt x="8" y="77"/>
                <a:pt x="25" y="28"/>
                <a:pt x="33" y="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54</xdr:col>
      <xdr:colOff>69118</xdr:colOff>
      <xdr:row>46</xdr:row>
      <xdr:rowOff>94567</xdr:rowOff>
    </xdr:from>
    <xdr:to>
      <xdr:col>58</xdr:col>
      <xdr:colOff>51276</xdr:colOff>
      <xdr:row>50</xdr:row>
      <xdr:rowOff>25502</xdr:rowOff>
    </xdr:to>
    <xdr:sp macro="" textlink="">
      <xdr:nvSpPr>
        <xdr:cNvPr id="761" name="przemyski"/>
        <xdr:cNvSpPr>
          <a:spLocks/>
        </xdr:cNvSpPr>
      </xdr:nvSpPr>
      <xdr:spPr bwMode="auto">
        <a:xfrm>
          <a:off x="6241318" y="5352367"/>
          <a:ext cx="439358" cy="388135"/>
        </a:xfrm>
        <a:custGeom>
          <a:avLst/>
          <a:gdLst>
            <a:gd name="T0" fmla="*/ 1615 w 1838"/>
            <a:gd name="T1" fmla="*/ 0 h 1362"/>
            <a:gd name="T2" fmla="*/ 1758 w 1838"/>
            <a:gd name="T3" fmla="*/ 44 h 1362"/>
            <a:gd name="T4" fmla="*/ 1838 w 1838"/>
            <a:gd name="T5" fmla="*/ 82 h 1362"/>
            <a:gd name="T6" fmla="*/ 1612 w 1838"/>
            <a:gd name="T7" fmla="*/ 395 h 1362"/>
            <a:gd name="T8" fmla="*/ 1194 w 1838"/>
            <a:gd name="T9" fmla="*/ 998 h 1362"/>
            <a:gd name="T10" fmla="*/ 990 w 1838"/>
            <a:gd name="T11" fmla="*/ 1362 h 1362"/>
            <a:gd name="T12" fmla="*/ 825 w 1838"/>
            <a:gd name="T13" fmla="*/ 1311 h 1362"/>
            <a:gd name="T14" fmla="*/ 717 w 1838"/>
            <a:gd name="T15" fmla="*/ 1029 h 1362"/>
            <a:gd name="T16" fmla="*/ 583 w 1838"/>
            <a:gd name="T17" fmla="*/ 1064 h 1362"/>
            <a:gd name="T18" fmla="*/ 591 w 1838"/>
            <a:gd name="T19" fmla="*/ 1201 h 1362"/>
            <a:gd name="T20" fmla="*/ 510 w 1838"/>
            <a:gd name="T21" fmla="*/ 1243 h 1362"/>
            <a:gd name="T22" fmla="*/ 381 w 1838"/>
            <a:gd name="T23" fmla="*/ 1345 h 1362"/>
            <a:gd name="T24" fmla="*/ 203 w 1838"/>
            <a:gd name="T25" fmla="*/ 1158 h 1362"/>
            <a:gd name="T26" fmla="*/ 189 w 1838"/>
            <a:gd name="T27" fmla="*/ 1141 h 1362"/>
            <a:gd name="T28" fmla="*/ 126 w 1838"/>
            <a:gd name="T29" fmla="*/ 1074 h 1362"/>
            <a:gd name="T30" fmla="*/ 105 w 1838"/>
            <a:gd name="T31" fmla="*/ 958 h 1362"/>
            <a:gd name="T32" fmla="*/ 0 w 1838"/>
            <a:gd name="T33" fmla="*/ 936 h 1362"/>
            <a:gd name="T34" fmla="*/ 41 w 1838"/>
            <a:gd name="T35" fmla="*/ 796 h 1362"/>
            <a:gd name="T36" fmla="*/ 121 w 1838"/>
            <a:gd name="T37" fmla="*/ 747 h 1362"/>
            <a:gd name="T38" fmla="*/ 56 w 1838"/>
            <a:gd name="T39" fmla="*/ 618 h 1362"/>
            <a:gd name="T40" fmla="*/ 56 w 1838"/>
            <a:gd name="T41" fmla="*/ 542 h 1362"/>
            <a:gd name="T42" fmla="*/ 53 w 1838"/>
            <a:gd name="T43" fmla="*/ 516 h 1362"/>
            <a:gd name="T44" fmla="*/ 37 w 1838"/>
            <a:gd name="T45" fmla="*/ 314 h 1362"/>
            <a:gd name="T46" fmla="*/ 217 w 1838"/>
            <a:gd name="T47" fmla="*/ 268 h 1362"/>
            <a:gd name="T48" fmla="*/ 381 w 1838"/>
            <a:gd name="T49" fmla="*/ 415 h 1362"/>
            <a:gd name="T50" fmla="*/ 794 w 1838"/>
            <a:gd name="T51" fmla="*/ 392 h 1362"/>
            <a:gd name="T52" fmla="*/ 1005 w 1838"/>
            <a:gd name="T53" fmla="*/ 140 h 1362"/>
            <a:gd name="T54" fmla="*/ 1384 w 1838"/>
            <a:gd name="T55" fmla="*/ 248 h 1362"/>
            <a:gd name="T56" fmla="*/ 1578 w 1838"/>
            <a:gd name="T57" fmla="*/ 76 h 1362"/>
            <a:gd name="T58" fmla="*/ 1615 w 1838"/>
            <a:gd name="T59" fmla="*/ 0 h 1362"/>
            <a:gd name="connsiteX0" fmla="*/ 8787 w 10000"/>
            <a:gd name="connsiteY0" fmla="*/ 0 h 10000"/>
            <a:gd name="connsiteX1" fmla="*/ 9565 w 10000"/>
            <a:gd name="connsiteY1" fmla="*/ 323 h 10000"/>
            <a:gd name="connsiteX2" fmla="*/ 10000 w 10000"/>
            <a:gd name="connsiteY2" fmla="*/ 602 h 10000"/>
            <a:gd name="connsiteX3" fmla="*/ 8770 w 10000"/>
            <a:gd name="connsiteY3" fmla="*/ 2900 h 10000"/>
            <a:gd name="connsiteX4" fmla="*/ 6496 w 10000"/>
            <a:gd name="connsiteY4" fmla="*/ 7327 h 10000"/>
            <a:gd name="connsiteX5" fmla="*/ 5386 w 10000"/>
            <a:gd name="connsiteY5" fmla="*/ 10000 h 10000"/>
            <a:gd name="connsiteX6" fmla="*/ 4489 w 10000"/>
            <a:gd name="connsiteY6" fmla="*/ 9626 h 10000"/>
            <a:gd name="connsiteX7" fmla="*/ 3901 w 10000"/>
            <a:gd name="connsiteY7" fmla="*/ 8442 h 10000"/>
            <a:gd name="connsiteX8" fmla="*/ 3172 w 10000"/>
            <a:gd name="connsiteY8" fmla="*/ 7812 h 10000"/>
            <a:gd name="connsiteX9" fmla="*/ 3215 w 10000"/>
            <a:gd name="connsiteY9" fmla="*/ 8818 h 10000"/>
            <a:gd name="connsiteX10" fmla="*/ 2775 w 10000"/>
            <a:gd name="connsiteY10" fmla="*/ 9126 h 10000"/>
            <a:gd name="connsiteX11" fmla="*/ 2073 w 10000"/>
            <a:gd name="connsiteY11" fmla="*/ 9875 h 10000"/>
            <a:gd name="connsiteX12" fmla="*/ 1104 w 10000"/>
            <a:gd name="connsiteY12" fmla="*/ 8502 h 10000"/>
            <a:gd name="connsiteX13" fmla="*/ 1028 w 10000"/>
            <a:gd name="connsiteY13" fmla="*/ 8377 h 10000"/>
            <a:gd name="connsiteX14" fmla="*/ 686 w 10000"/>
            <a:gd name="connsiteY14" fmla="*/ 7885 h 10000"/>
            <a:gd name="connsiteX15" fmla="*/ 571 w 10000"/>
            <a:gd name="connsiteY15" fmla="*/ 7034 h 10000"/>
            <a:gd name="connsiteX16" fmla="*/ 0 w 10000"/>
            <a:gd name="connsiteY16" fmla="*/ 6872 h 10000"/>
            <a:gd name="connsiteX17" fmla="*/ 223 w 10000"/>
            <a:gd name="connsiteY17" fmla="*/ 5844 h 10000"/>
            <a:gd name="connsiteX18" fmla="*/ 658 w 10000"/>
            <a:gd name="connsiteY18" fmla="*/ 5485 h 10000"/>
            <a:gd name="connsiteX19" fmla="*/ 305 w 10000"/>
            <a:gd name="connsiteY19" fmla="*/ 4537 h 10000"/>
            <a:gd name="connsiteX20" fmla="*/ 305 w 10000"/>
            <a:gd name="connsiteY20" fmla="*/ 3979 h 10000"/>
            <a:gd name="connsiteX21" fmla="*/ 288 w 10000"/>
            <a:gd name="connsiteY21" fmla="*/ 3789 h 10000"/>
            <a:gd name="connsiteX22" fmla="*/ 201 w 10000"/>
            <a:gd name="connsiteY22" fmla="*/ 2305 h 10000"/>
            <a:gd name="connsiteX23" fmla="*/ 1181 w 10000"/>
            <a:gd name="connsiteY23" fmla="*/ 1968 h 10000"/>
            <a:gd name="connsiteX24" fmla="*/ 2073 w 10000"/>
            <a:gd name="connsiteY24" fmla="*/ 3047 h 10000"/>
            <a:gd name="connsiteX25" fmla="*/ 4320 w 10000"/>
            <a:gd name="connsiteY25" fmla="*/ 2878 h 10000"/>
            <a:gd name="connsiteX26" fmla="*/ 5468 w 10000"/>
            <a:gd name="connsiteY26" fmla="*/ 1028 h 10000"/>
            <a:gd name="connsiteX27" fmla="*/ 7530 w 10000"/>
            <a:gd name="connsiteY27" fmla="*/ 1821 h 10000"/>
            <a:gd name="connsiteX28" fmla="*/ 8585 w 10000"/>
            <a:gd name="connsiteY28" fmla="*/ 558 h 10000"/>
            <a:gd name="connsiteX29" fmla="*/ 8787 w 10000"/>
            <a:gd name="connsiteY2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8787" y="0"/>
              </a:moveTo>
              <a:cubicBezTo>
                <a:pt x="9048" y="103"/>
                <a:pt x="9304" y="213"/>
                <a:pt x="9565" y="323"/>
              </a:cubicBezTo>
              <a:cubicBezTo>
                <a:pt x="9712" y="419"/>
                <a:pt x="9853" y="507"/>
                <a:pt x="10000" y="602"/>
              </a:cubicBezTo>
              <a:cubicBezTo>
                <a:pt x="9635" y="1417"/>
                <a:pt x="9189" y="2144"/>
                <a:pt x="8770" y="2900"/>
              </a:cubicBezTo>
              <a:cubicBezTo>
                <a:pt x="8069" y="4427"/>
                <a:pt x="7301" y="5896"/>
                <a:pt x="6496" y="7327"/>
              </a:cubicBezTo>
              <a:cubicBezTo>
                <a:pt x="6175" y="8253"/>
                <a:pt x="5838" y="9170"/>
                <a:pt x="5386" y="10000"/>
              </a:cubicBezTo>
              <a:cubicBezTo>
                <a:pt x="5087" y="9868"/>
                <a:pt x="4788" y="9743"/>
                <a:pt x="4489" y="9626"/>
              </a:cubicBezTo>
              <a:cubicBezTo>
                <a:pt x="4222" y="8972"/>
                <a:pt x="4037" y="9162"/>
                <a:pt x="3901" y="8442"/>
              </a:cubicBezTo>
              <a:cubicBezTo>
                <a:pt x="3656" y="8530"/>
                <a:pt x="3417" y="7724"/>
                <a:pt x="3172" y="7812"/>
              </a:cubicBezTo>
              <a:cubicBezTo>
                <a:pt x="3183" y="8142"/>
                <a:pt x="3199" y="8480"/>
                <a:pt x="3215" y="8818"/>
              </a:cubicBezTo>
              <a:cubicBezTo>
                <a:pt x="3063" y="8913"/>
                <a:pt x="2916" y="9016"/>
                <a:pt x="2775" y="9126"/>
              </a:cubicBezTo>
              <a:cubicBezTo>
                <a:pt x="2530" y="9354"/>
                <a:pt x="2301" y="9611"/>
                <a:pt x="2073" y="9875"/>
              </a:cubicBezTo>
              <a:cubicBezTo>
                <a:pt x="1676" y="9523"/>
                <a:pt x="1382" y="9009"/>
                <a:pt x="1104" y="8502"/>
              </a:cubicBezTo>
              <a:cubicBezTo>
                <a:pt x="1083" y="8473"/>
                <a:pt x="1045" y="8407"/>
                <a:pt x="1028" y="8377"/>
              </a:cubicBezTo>
              <a:cubicBezTo>
                <a:pt x="941" y="8260"/>
                <a:pt x="773" y="8010"/>
                <a:pt x="686" y="7885"/>
              </a:cubicBezTo>
              <a:cubicBezTo>
                <a:pt x="647" y="7599"/>
                <a:pt x="604" y="7313"/>
                <a:pt x="571" y="7034"/>
              </a:cubicBezTo>
              <a:cubicBezTo>
                <a:pt x="424" y="6990"/>
                <a:pt x="147" y="6916"/>
                <a:pt x="0" y="6872"/>
              </a:cubicBezTo>
              <a:cubicBezTo>
                <a:pt x="76" y="6535"/>
                <a:pt x="147" y="6182"/>
                <a:pt x="223" y="5844"/>
              </a:cubicBezTo>
              <a:cubicBezTo>
                <a:pt x="332" y="5756"/>
                <a:pt x="550" y="5573"/>
                <a:pt x="658" y="5485"/>
              </a:cubicBezTo>
              <a:cubicBezTo>
                <a:pt x="544" y="5169"/>
                <a:pt x="419" y="4853"/>
                <a:pt x="305" y="4537"/>
              </a:cubicBezTo>
              <a:lnTo>
                <a:pt x="305" y="3979"/>
              </a:lnTo>
              <a:cubicBezTo>
                <a:pt x="299" y="3916"/>
                <a:pt x="294" y="3852"/>
                <a:pt x="288" y="3789"/>
              </a:cubicBezTo>
              <a:cubicBezTo>
                <a:pt x="261" y="3297"/>
                <a:pt x="229" y="2797"/>
                <a:pt x="201" y="2305"/>
              </a:cubicBezTo>
              <a:cubicBezTo>
                <a:pt x="522" y="2188"/>
                <a:pt x="849" y="2070"/>
                <a:pt x="1181" y="1968"/>
              </a:cubicBezTo>
              <a:cubicBezTo>
                <a:pt x="1643" y="1997"/>
                <a:pt x="1861" y="2577"/>
                <a:pt x="2073" y="3047"/>
              </a:cubicBezTo>
              <a:cubicBezTo>
                <a:pt x="2807" y="3297"/>
                <a:pt x="3662" y="3532"/>
                <a:pt x="4320" y="2878"/>
              </a:cubicBezTo>
              <a:cubicBezTo>
                <a:pt x="4908" y="2504"/>
                <a:pt x="4886" y="1395"/>
                <a:pt x="5468" y="1028"/>
              </a:cubicBezTo>
              <a:cubicBezTo>
                <a:pt x="6088" y="1571"/>
                <a:pt x="6834" y="1579"/>
                <a:pt x="7530" y="1821"/>
              </a:cubicBezTo>
              <a:cubicBezTo>
                <a:pt x="7840" y="1336"/>
                <a:pt x="8188" y="910"/>
                <a:pt x="8585" y="558"/>
              </a:cubicBezTo>
              <a:cubicBezTo>
                <a:pt x="8634" y="419"/>
                <a:pt x="8738" y="140"/>
                <a:pt x="8787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101743</xdr:colOff>
      <xdr:row>46</xdr:row>
      <xdr:rowOff>102178</xdr:rowOff>
    </xdr:from>
    <xdr:to>
      <xdr:col>53</xdr:col>
      <xdr:colOff>4782</xdr:colOff>
      <xdr:row>48</xdr:row>
      <xdr:rowOff>63840</xdr:rowOff>
    </xdr:to>
    <xdr:sp macro="" textlink="">
      <xdr:nvSpPr>
        <xdr:cNvPr id="762" name="strzyżowski"/>
        <xdr:cNvSpPr>
          <a:spLocks/>
        </xdr:cNvSpPr>
      </xdr:nvSpPr>
      <xdr:spPr bwMode="auto">
        <a:xfrm>
          <a:off x="5702443" y="5359978"/>
          <a:ext cx="360239" cy="190262"/>
        </a:xfrm>
        <a:custGeom>
          <a:avLst/>
          <a:gdLst>
            <a:gd name="T0" fmla="*/ 516 w 1265"/>
            <a:gd name="T1" fmla="*/ 31 h 676"/>
            <a:gd name="T2" fmla="*/ 856 w 1265"/>
            <a:gd name="T3" fmla="*/ 34 h 676"/>
            <a:gd name="T4" fmla="*/ 884 w 1265"/>
            <a:gd name="T5" fmla="*/ 51 h 676"/>
            <a:gd name="T6" fmla="*/ 1011 w 1265"/>
            <a:gd name="T7" fmla="*/ 110 h 676"/>
            <a:gd name="T8" fmla="*/ 993 w 1265"/>
            <a:gd name="T9" fmla="*/ 224 h 676"/>
            <a:gd name="T10" fmla="*/ 1099 w 1265"/>
            <a:gd name="T11" fmla="*/ 357 h 676"/>
            <a:gd name="T12" fmla="*/ 1201 w 1265"/>
            <a:gd name="T13" fmla="*/ 422 h 676"/>
            <a:gd name="T14" fmla="*/ 1265 w 1265"/>
            <a:gd name="T15" fmla="*/ 502 h 676"/>
            <a:gd name="T16" fmla="*/ 1007 w 1265"/>
            <a:gd name="T17" fmla="*/ 656 h 676"/>
            <a:gd name="T18" fmla="*/ 590 w 1265"/>
            <a:gd name="T19" fmla="*/ 626 h 676"/>
            <a:gd name="T20" fmla="*/ 420 w 1265"/>
            <a:gd name="T21" fmla="*/ 472 h 676"/>
            <a:gd name="T22" fmla="*/ 367 w 1265"/>
            <a:gd name="T23" fmla="*/ 527 h 676"/>
            <a:gd name="T24" fmla="*/ 352 w 1265"/>
            <a:gd name="T25" fmla="*/ 639 h 676"/>
            <a:gd name="T26" fmla="*/ 207 w 1265"/>
            <a:gd name="T27" fmla="*/ 676 h 676"/>
            <a:gd name="T28" fmla="*/ 180 w 1265"/>
            <a:gd name="T29" fmla="*/ 522 h 676"/>
            <a:gd name="T30" fmla="*/ 0 w 1265"/>
            <a:gd name="T31" fmla="*/ 484 h 676"/>
            <a:gd name="T32" fmla="*/ 238 w 1265"/>
            <a:gd name="T33" fmla="*/ 228 h 676"/>
            <a:gd name="T34" fmla="*/ 420 w 1265"/>
            <a:gd name="T35" fmla="*/ 172 h 676"/>
            <a:gd name="T36" fmla="*/ 444 w 1265"/>
            <a:gd name="T37" fmla="*/ 157 h 676"/>
            <a:gd name="T38" fmla="*/ 516 w 1265"/>
            <a:gd name="T39" fmla="*/ 31 h 6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265" h="676">
              <a:moveTo>
                <a:pt x="516" y="31"/>
              </a:moveTo>
              <a:cubicBezTo>
                <a:pt x="628" y="4"/>
                <a:pt x="745" y="0"/>
                <a:pt x="856" y="34"/>
              </a:cubicBezTo>
              <a:lnTo>
                <a:pt x="884" y="51"/>
              </a:lnTo>
              <a:cubicBezTo>
                <a:pt x="933" y="56"/>
                <a:pt x="988" y="56"/>
                <a:pt x="1011" y="110"/>
              </a:cubicBezTo>
              <a:cubicBezTo>
                <a:pt x="922" y="81"/>
                <a:pt x="931" y="197"/>
                <a:pt x="993" y="224"/>
              </a:cubicBezTo>
              <a:cubicBezTo>
                <a:pt x="1029" y="267"/>
                <a:pt x="1064" y="312"/>
                <a:pt x="1099" y="357"/>
              </a:cubicBezTo>
              <a:cubicBezTo>
                <a:pt x="1118" y="402"/>
                <a:pt x="1152" y="424"/>
                <a:pt x="1201" y="422"/>
              </a:cubicBezTo>
              <a:cubicBezTo>
                <a:pt x="1222" y="449"/>
                <a:pt x="1243" y="475"/>
                <a:pt x="1265" y="502"/>
              </a:cubicBezTo>
              <a:cubicBezTo>
                <a:pt x="1151" y="495"/>
                <a:pt x="1061" y="557"/>
                <a:pt x="1007" y="656"/>
              </a:cubicBezTo>
              <a:cubicBezTo>
                <a:pt x="868" y="645"/>
                <a:pt x="729" y="635"/>
                <a:pt x="590" y="626"/>
              </a:cubicBezTo>
              <a:cubicBezTo>
                <a:pt x="538" y="571"/>
                <a:pt x="480" y="520"/>
                <a:pt x="420" y="472"/>
              </a:cubicBezTo>
              <a:cubicBezTo>
                <a:pt x="407" y="486"/>
                <a:pt x="381" y="513"/>
                <a:pt x="367" y="527"/>
              </a:cubicBezTo>
              <a:cubicBezTo>
                <a:pt x="326" y="560"/>
                <a:pt x="320" y="598"/>
                <a:pt x="352" y="639"/>
              </a:cubicBezTo>
              <a:cubicBezTo>
                <a:pt x="303" y="651"/>
                <a:pt x="255" y="663"/>
                <a:pt x="207" y="676"/>
              </a:cubicBezTo>
              <a:cubicBezTo>
                <a:pt x="198" y="624"/>
                <a:pt x="189" y="573"/>
                <a:pt x="180" y="522"/>
              </a:cubicBezTo>
              <a:cubicBezTo>
                <a:pt x="120" y="510"/>
                <a:pt x="60" y="496"/>
                <a:pt x="0" y="484"/>
              </a:cubicBezTo>
              <a:cubicBezTo>
                <a:pt x="3" y="348"/>
                <a:pt x="154" y="309"/>
                <a:pt x="238" y="228"/>
              </a:cubicBezTo>
              <a:cubicBezTo>
                <a:pt x="299" y="212"/>
                <a:pt x="361" y="197"/>
                <a:pt x="420" y="172"/>
              </a:cubicBezTo>
              <a:cubicBezTo>
                <a:pt x="426" y="169"/>
                <a:pt x="438" y="161"/>
                <a:pt x="444" y="157"/>
              </a:cubicBezTo>
              <a:cubicBezTo>
                <a:pt x="469" y="116"/>
                <a:pt x="493" y="73"/>
                <a:pt x="516" y="3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70148</xdr:colOff>
      <xdr:row>47</xdr:row>
      <xdr:rowOff>102035</xdr:rowOff>
    </xdr:from>
    <xdr:to>
      <xdr:col>50</xdr:col>
      <xdr:colOff>99090</xdr:colOff>
      <xdr:row>52</xdr:row>
      <xdr:rowOff>5353</xdr:rowOff>
    </xdr:to>
    <xdr:sp macro="" textlink="">
      <xdr:nvSpPr>
        <xdr:cNvPr id="766" name="jasielski"/>
        <xdr:cNvSpPr>
          <a:spLocks/>
        </xdr:cNvSpPr>
      </xdr:nvSpPr>
      <xdr:spPr bwMode="auto">
        <a:xfrm>
          <a:off x="5556548" y="5474135"/>
          <a:ext cx="257542" cy="474818"/>
        </a:xfrm>
        <a:custGeom>
          <a:avLst/>
          <a:gdLst>
            <a:gd name="T0" fmla="*/ 267 w 919"/>
            <a:gd name="T1" fmla="*/ 0 h 1630"/>
            <a:gd name="T2" fmla="*/ 367 w 919"/>
            <a:gd name="T3" fmla="*/ 150 h 1630"/>
            <a:gd name="T4" fmla="*/ 691 w 919"/>
            <a:gd name="T5" fmla="*/ 126 h 1630"/>
            <a:gd name="T6" fmla="*/ 714 w 919"/>
            <a:gd name="T7" fmla="*/ 301 h 1630"/>
            <a:gd name="T8" fmla="*/ 853 w 919"/>
            <a:gd name="T9" fmla="*/ 267 h 1630"/>
            <a:gd name="T10" fmla="*/ 919 w 919"/>
            <a:gd name="T11" fmla="*/ 299 h 1630"/>
            <a:gd name="T12" fmla="*/ 832 w 919"/>
            <a:gd name="T13" fmla="*/ 365 h 1630"/>
            <a:gd name="T14" fmla="*/ 874 w 919"/>
            <a:gd name="T15" fmla="*/ 541 h 1630"/>
            <a:gd name="T16" fmla="*/ 829 w 919"/>
            <a:gd name="T17" fmla="*/ 567 h 1630"/>
            <a:gd name="T18" fmla="*/ 801 w 919"/>
            <a:gd name="T19" fmla="*/ 719 h 1630"/>
            <a:gd name="T20" fmla="*/ 793 w 919"/>
            <a:gd name="T21" fmla="*/ 746 h 1630"/>
            <a:gd name="T22" fmla="*/ 767 w 919"/>
            <a:gd name="T23" fmla="*/ 846 h 1630"/>
            <a:gd name="T24" fmla="*/ 866 w 919"/>
            <a:gd name="T25" fmla="*/ 860 h 1630"/>
            <a:gd name="T26" fmla="*/ 862 w 919"/>
            <a:gd name="T27" fmla="*/ 1004 h 1630"/>
            <a:gd name="T28" fmla="*/ 839 w 919"/>
            <a:gd name="T29" fmla="*/ 1039 h 1630"/>
            <a:gd name="T30" fmla="*/ 857 w 919"/>
            <a:gd name="T31" fmla="*/ 1271 h 1630"/>
            <a:gd name="T32" fmla="*/ 829 w 919"/>
            <a:gd name="T33" fmla="*/ 1442 h 1630"/>
            <a:gd name="T34" fmla="*/ 797 w 919"/>
            <a:gd name="T35" fmla="*/ 1511 h 1630"/>
            <a:gd name="T36" fmla="*/ 411 w 919"/>
            <a:gd name="T37" fmla="*/ 1614 h 1630"/>
            <a:gd name="T38" fmla="*/ 449 w 919"/>
            <a:gd name="T39" fmla="*/ 1350 h 1630"/>
            <a:gd name="T40" fmla="*/ 338 w 919"/>
            <a:gd name="T41" fmla="*/ 1071 h 1630"/>
            <a:gd name="T42" fmla="*/ 234 w 919"/>
            <a:gd name="T43" fmla="*/ 1019 h 1630"/>
            <a:gd name="T44" fmla="*/ 300 w 919"/>
            <a:gd name="T45" fmla="*/ 856 h 1630"/>
            <a:gd name="T46" fmla="*/ 252 w 919"/>
            <a:gd name="T47" fmla="*/ 659 h 1630"/>
            <a:gd name="T48" fmla="*/ 179 w 919"/>
            <a:gd name="T49" fmla="*/ 467 h 1630"/>
            <a:gd name="T50" fmla="*/ 0 w 919"/>
            <a:gd name="T51" fmla="*/ 327 h 1630"/>
            <a:gd name="T52" fmla="*/ 260 w 919"/>
            <a:gd name="T53" fmla="*/ 202 h 1630"/>
            <a:gd name="T54" fmla="*/ 215 w 919"/>
            <a:gd name="T55" fmla="*/ 141 h 1630"/>
            <a:gd name="T56" fmla="*/ 267 w 919"/>
            <a:gd name="T57" fmla="*/ 0 h 163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919" h="1630">
              <a:moveTo>
                <a:pt x="267" y="0"/>
              </a:moveTo>
              <a:cubicBezTo>
                <a:pt x="301" y="50"/>
                <a:pt x="333" y="100"/>
                <a:pt x="367" y="150"/>
              </a:cubicBezTo>
              <a:cubicBezTo>
                <a:pt x="473" y="128"/>
                <a:pt x="582" y="119"/>
                <a:pt x="691" y="126"/>
              </a:cubicBezTo>
              <a:cubicBezTo>
                <a:pt x="699" y="184"/>
                <a:pt x="706" y="242"/>
                <a:pt x="714" y="301"/>
              </a:cubicBezTo>
              <a:cubicBezTo>
                <a:pt x="760" y="289"/>
                <a:pt x="807" y="278"/>
                <a:pt x="853" y="267"/>
              </a:cubicBezTo>
              <a:cubicBezTo>
                <a:pt x="869" y="275"/>
                <a:pt x="902" y="291"/>
                <a:pt x="919" y="299"/>
              </a:cubicBezTo>
              <a:cubicBezTo>
                <a:pt x="889" y="320"/>
                <a:pt x="861" y="342"/>
                <a:pt x="832" y="365"/>
              </a:cubicBezTo>
              <a:cubicBezTo>
                <a:pt x="846" y="423"/>
                <a:pt x="861" y="482"/>
                <a:pt x="874" y="541"/>
              </a:cubicBezTo>
              <a:cubicBezTo>
                <a:pt x="863" y="547"/>
                <a:pt x="840" y="560"/>
                <a:pt x="829" y="567"/>
              </a:cubicBezTo>
              <a:cubicBezTo>
                <a:pt x="756" y="584"/>
                <a:pt x="743" y="675"/>
                <a:pt x="801" y="719"/>
              </a:cubicBezTo>
              <a:lnTo>
                <a:pt x="793" y="746"/>
              </a:lnTo>
              <a:cubicBezTo>
                <a:pt x="784" y="779"/>
                <a:pt x="775" y="812"/>
                <a:pt x="767" y="846"/>
              </a:cubicBezTo>
              <a:cubicBezTo>
                <a:pt x="791" y="850"/>
                <a:pt x="841" y="856"/>
                <a:pt x="866" y="860"/>
              </a:cubicBezTo>
              <a:cubicBezTo>
                <a:pt x="864" y="908"/>
                <a:pt x="863" y="956"/>
                <a:pt x="862" y="1004"/>
              </a:cubicBezTo>
              <a:cubicBezTo>
                <a:pt x="856" y="1013"/>
                <a:pt x="845" y="1030"/>
                <a:pt x="839" y="1039"/>
              </a:cubicBezTo>
              <a:cubicBezTo>
                <a:pt x="787" y="1113"/>
                <a:pt x="843" y="1194"/>
                <a:pt x="857" y="1271"/>
              </a:cubicBezTo>
              <a:cubicBezTo>
                <a:pt x="872" y="1329"/>
                <a:pt x="840" y="1386"/>
                <a:pt x="829" y="1442"/>
              </a:cubicBezTo>
              <a:cubicBezTo>
                <a:pt x="821" y="1459"/>
                <a:pt x="805" y="1494"/>
                <a:pt x="797" y="1511"/>
              </a:cubicBezTo>
              <a:cubicBezTo>
                <a:pt x="676" y="1569"/>
                <a:pt x="549" y="1630"/>
                <a:pt x="411" y="1614"/>
              </a:cubicBezTo>
              <a:cubicBezTo>
                <a:pt x="418" y="1525"/>
                <a:pt x="430" y="1437"/>
                <a:pt x="449" y="1350"/>
              </a:cubicBezTo>
              <a:cubicBezTo>
                <a:pt x="377" y="1272"/>
                <a:pt x="312" y="1183"/>
                <a:pt x="338" y="1071"/>
              </a:cubicBezTo>
              <a:cubicBezTo>
                <a:pt x="303" y="1053"/>
                <a:pt x="269" y="1036"/>
                <a:pt x="234" y="1019"/>
              </a:cubicBezTo>
              <a:cubicBezTo>
                <a:pt x="256" y="965"/>
                <a:pt x="278" y="910"/>
                <a:pt x="300" y="856"/>
              </a:cubicBezTo>
              <a:cubicBezTo>
                <a:pt x="279" y="792"/>
                <a:pt x="264" y="726"/>
                <a:pt x="252" y="659"/>
              </a:cubicBezTo>
              <a:cubicBezTo>
                <a:pt x="231" y="594"/>
                <a:pt x="214" y="526"/>
                <a:pt x="179" y="467"/>
              </a:cubicBezTo>
              <a:cubicBezTo>
                <a:pt x="109" y="432"/>
                <a:pt x="23" y="412"/>
                <a:pt x="0" y="327"/>
              </a:cubicBezTo>
              <a:cubicBezTo>
                <a:pt x="62" y="246"/>
                <a:pt x="183" y="266"/>
                <a:pt x="260" y="202"/>
              </a:cubicBezTo>
              <a:cubicBezTo>
                <a:pt x="249" y="187"/>
                <a:pt x="226" y="157"/>
                <a:pt x="215" y="141"/>
              </a:cubicBezTo>
              <a:cubicBezTo>
                <a:pt x="232" y="94"/>
                <a:pt x="250" y="47"/>
                <a:pt x="267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64844</xdr:colOff>
      <xdr:row>48</xdr:row>
      <xdr:rowOff>13535</xdr:rowOff>
    </xdr:from>
    <xdr:to>
      <xdr:col>52</xdr:col>
      <xdr:colOff>89310</xdr:colOff>
      <xdr:row>52</xdr:row>
      <xdr:rowOff>40437</xdr:rowOff>
    </xdr:to>
    <xdr:sp macro="" textlink="">
      <xdr:nvSpPr>
        <xdr:cNvPr id="768" name="krośnieński"/>
        <xdr:cNvSpPr>
          <a:spLocks/>
        </xdr:cNvSpPr>
      </xdr:nvSpPr>
      <xdr:spPr bwMode="auto">
        <a:xfrm>
          <a:off x="5779844" y="5499935"/>
          <a:ext cx="253066" cy="484102"/>
        </a:xfrm>
        <a:custGeom>
          <a:avLst/>
          <a:gdLst>
            <a:gd name="T0" fmla="*/ 115 w 906"/>
            <a:gd name="T1" fmla="*/ 55 h 1692"/>
            <a:gd name="T2" fmla="*/ 168 w 906"/>
            <a:gd name="T3" fmla="*/ 0 h 1692"/>
            <a:gd name="T4" fmla="*/ 338 w 906"/>
            <a:gd name="T5" fmla="*/ 154 h 1692"/>
            <a:gd name="T6" fmla="*/ 366 w 906"/>
            <a:gd name="T7" fmla="*/ 181 h 1692"/>
            <a:gd name="T8" fmla="*/ 691 w 906"/>
            <a:gd name="T9" fmla="*/ 201 h 1692"/>
            <a:gd name="T10" fmla="*/ 613 w 906"/>
            <a:gd name="T11" fmla="*/ 334 h 1692"/>
            <a:gd name="T12" fmla="*/ 716 w 906"/>
            <a:gd name="T13" fmla="*/ 358 h 1692"/>
            <a:gd name="T14" fmla="*/ 609 w 906"/>
            <a:gd name="T15" fmla="*/ 776 h 1692"/>
            <a:gd name="T16" fmla="*/ 732 w 906"/>
            <a:gd name="T17" fmla="*/ 720 h 1692"/>
            <a:gd name="T18" fmla="*/ 760 w 906"/>
            <a:gd name="T19" fmla="*/ 714 h 1692"/>
            <a:gd name="T20" fmla="*/ 767 w 906"/>
            <a:gd name="T21" fmla="*/ 906 h 1692"/>
            <a:gd name="T22" fmla="*/ 836 w 906"/>
            <a:gd name="T23" fmla="*/ 959 h 1692"/>
            <a:gd name="T24" fmla="*/ 845 w 906"/>
            <a:gd name="T25" fmla="*/ 979 h 1692"/>
            <a:gd name="T26" fmla="*/ 859 w 906"/>
            <a:gd name="T27" fmla="*/ 1180 h 1692"/>
            <a:gd name="T28" fmla="*/ 906 w 906"/>
            <a:gd name="T29" fmla="*/ 1220 h 1692"/>
            <a:gd name="T30" fmla="*/ 877 w 906"/>
            <a:gd name="T31" fmla="*/ 1325 h 1692"/>
            <a:gd name="T32" fmla="*/ 637 w 906"/>
            <a:gd name="T33" fmla="*/ 1294 h 1692"/>
            <a:gd name="T34" fmla="*/ 740 w 906"/>
            <a:gd name="T35" fmla="*/ 1542 h 1692"/>
            <a:gd name="T36" fmla="*/ 768 w 906"/>
            <a:gd name="T37" fmla="*/ 1580 h 1692"/>
            <a:gd name="T38" fmla="*/ 754 w 906"/>
            <a:gd name="T39" fmla="*/ 1664 h 1692"/>
            <a:gd name="T40" fmla="*/ 618 w 906"/>
            <a:gd name="T41" fmla="*/ 1632 h 1692"/>
            <a:gd name="T42" fmla="*/ 602 w 906"/>
            <a:gd name="T43" fmla="*/ 1646 h 1692"/>
            <a:gd name="T44" fmla="*/ 558 w 906"/>
            <a:gd name="T45" fmla="*/ 1692 h 1692"/>
            <a:gd name="T46" fmla="*/ 166 w 906"/>
            <a:gd name="T47" fmla="*/ 1464 h 1692"/>
            <a:gd name="T48" fmla="*/ 4 w 906"/>
            <a:gd name="T49" fmla="*/ 1451 h 1692"/>
            <a:gd name="T50" fmla="*/ 36 w 906"/>
            <a:gd name="T51" fmla="*/ 1382 h 1692"/>
            <a:gd name="T52" fmla="*/ 46 w 906"/>
            <a:gd name="T53" fmla="*/ 979 h 1692"/>
            <a:gd name="T54" fmla="*/ 69 w 906"/>
            <a:gd name="T55" fmla="*/ 944 h 1692"/>
            <a:gd name="T56" fmla="*/ 129 w 906"/>
            <a:gd name="T57" fmla="*/ 772 h 1692"/>
            <a:gd name="T58" fmla="*/ 27 w 906"/>
            <a:gd name="T59" fmla="*/ 740 h 1692"/>
            <a:gd name="T60" fmla="*/ 0 w 906"/>
            <a:gd name="T61" fmla="*/ 686 h 1692"/>
            <a:gd name="T62" fmla="*/ 8 w 906"/>
            <a:gd name="T63" fmla="*/ 659 h 1692"/>
            <a:gd name="T64" fmla="*/ 36 w 906"/>
            <a:gd name="T65" fmla="*/ 507 h 1692"/>
            <a:gd name="T66" fmla="*/ 81 w 906"/>
            <a:gd name="T67" fmla="*/ 481 h 1692"/>
            <a:gd name="T68" fmla="*/ 100 w 906"/>
            <a:gd name="T69" fmla="*/ 469 h 1692"/>
            <a:gd name="T70" fmla="*/ 162 w 906"/>
            <a:gd name="T71" fmla="*/ 257 h 1692"/>
            <a:gd name="T72" fmla="*/ 126 w 906"/>
            <a:gd name="T73" fmla="*/ 239 h 1692"/>
            <a:gd name="T74" fmla="*/ 60 w 906"/>
            <a:gd name="T75" fmla="*/ 207 h 1692"/>
            <a:gd name="T76" fmla="*/ 100 w 906"/>
            <a:gd name="T77" fmla="*/ 167 h 1692"/>
            <a:gd name="T78" fmla="*/ 115 w 906"/>
            <a:gd name="T79" fmla="*/ 55 h 16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906" h="1692">
              <a:moveTo>
                <a:pt x="115" y="55"/>
              </a:moveTo>
              <a:cubicBezTo>
                <a:pt x="129" y="41"/>
                <a:pt x="155" y="14"/>
                <a:pt x="168" y="0"/>
              </a:cubicBezTo>
              <a:cubicBezTo>
                <a:pt x="228" y="48"/>
                <a:pt x="286" y="99"/>
                <a:pt x="338" y="154"/>
              </a:cubicBezTo>
              <a:lnTo>
                <a:pt x="366" y="181"/>
              </a:lnTo>
              <a:cubicBezTo>
                <a:pt x="473" y="200"/>
                <a:pt x="582" y="200"/>
                <a:pt x="691" y="201"/>
              </a:cubicBezTo>
              <a:cubicBezTo>
                <a:pt x="664" y="245"/>
                <a:pt x="639" y="290"/>
                <a:pt x="613" y="334"/>
              </a:cubicBezTo>
              <a:cubicBezTo>
                <a:pt x="639" y="340"/>
                <a:pt x="690" y="352"/>
                <a:pt x="716" y="358"/>
              </a:cubicBezTo>
              <a:cubicBezTo>
                <a:pt x="665" y="493"/>
                <a:pt x="628" y="633"/>
                <a:pt x="609" y="776"/>
              </a:cubicBezTo>
              <a:cubicBezTo>
                <a:pt x="650" y="757"/>
                <a:pt x="691" y="738"/>
                <a:pt x="732" y="720"/>
              </a:cubicBezTo>
              <a:lnTo>
                <a:pt x="760" y="714"/>
              </a:lnTo>
              <a:cubicBezTo>
                <a:pt x="819" y="767"/>
                <a:pt x="779" y="841"/>
                <a:pt x="767" y="906"/>
              </a:cubicBezTo>
              <a:cubicBezTo>
                <a:pt x="784" y="919"/>
                <a:pt x="819" y="946"/>
                <a:pt x="836" y="959"/>
              </a:cubicBezTo>
              <a:lnTo>
                <a:pt x="845" y="979"/>
              </a:lnTo>
              <a:cubicBezTo>
                <a:pt x="816" y="1040"/>
                <a:pt x="791" y="1133"/>
                <a:pt x="859" y="1180"/>
              </a:cubicBezTo>
              <a:cubicBezTo>
                <a:pt x="871" y="1189"/>
                <a:pt x="894" y="1210"/>
                <a:pt x="906" y="1220"/>
              </a:cubicBezTo>
              <a:cubicBezTo>
                <a:pt x="899" y="1246"/>
                <a:pt x="885" y="1298"/>
                <a:pt x="877" y="1325"/>
              </a:cubicBezTo>
              <a:cubicBezTo>
                <a:pt x="797" y="1314"/>
                <a:pt x="717" y="1304"/>
                <a:pt x="637" y="1294"/>
              </a:cubicBezTo>
              <a:cubicBezTo>
                <a:pt x="653" y="1382"/>
                <a:pt x="674" y="1474"/>
                <a:pt x="740" y="1542"/>
              </a:cubicBezTo>
              <a:cubicBezTo>
                <a:pt x="747" y="1551"/>
                <a:pt x="761" y="1570"/>
                <a:pt x="768" y="1580"/>
              </a:cubicBezTo>
              <a:cubicBezTo>
                <a:pt x="764" y="1601"/>
                <a:pt x="758" y="1643"/>
                <a:pt x="754" y="1664"/>
              </a:cubicBezTo>
              <a:cubicBezTo>
                <a:pt x="708" y="1653"/>
                <a:pt x="663" y="1641"/>
                <a:pt x="618" y="1632"/>
              </a:cubicBezTo>
              <a:cubicBezTo>
                <a:pt x="614" y="1635"/>
                <a:pt x="606" y="1643"/>
                <a:pt x="602" y="1646"/>
              </a:cubicBezTo>
              <a:cubicBezTo>
                <a:pt x="591" y="1658"/>
                <a:pt x="569" y="1681"/>
                <a:pt x="558" y="1692"/>
              </a:cubicBezTo>
              <a:cubicBezTo>
                <a:pt x="444" y="1589"/>
                <a:pt x="303" y="1527"/>
                <a:pt x="166" y="1464"/>
              </a:cubicBezTo>
              <a:cubicBezTo>
                <a:pt x="114" y="1441"/>
                <a:pt x="57" y="1451"/>
                <a:pt x="4" y="1451"/>
              </a:cubicBezTo>
              <a:cubicBezTo>
                <a:pt x="12" y="1434"/>
                <a:pt x="28" y="1399"/>
                <a:pt x="36" y="1382"/>
              </a:cubicBezTo>
              <a:cubicBezTo>
                <a:pt x="178" y="1280"/>
                <a:pt x="68" y="1113"/>
                <a:pt x="46" y="979"/>
              </a:cubicBezTo>
              <a:cubicBezTo>
                <a:pt x="52" y="970"/>
                <a:pt x="63" y="953"/>
                <a:pt x="69" y="944"/>
              </a:cubicBezTo>
              <a:cubicBezTo>
                <a:pt x="108" y="895"/>
                <a:pt x="116" y="831"/>
                <a:pt x="129" y="772"/>
              </a:cubicBezTo>
              <a:cubicBezTo>
                <a:pt x="95" y="761"/>
                <a:pt x="61" y="751"/>
                <a:pt x="27" y="740"/>
              </a:cubicBezTo>
              <a:cubicBezTo>
                <a:pt x="21" y="726"/>
                <a:pt x="7" y="699"/>
                <a:pt x="0" y="686"/>
              </a:cubicBezTo>
              <a:lnTo>
                <a:pt x="8" y="659"/>
              </a:lnTo>
              <a:cubicBezTo>
                <a:pt x="24" y="610"/>
                <a:pt x="40" y="559"/>
                <a:pt x="36" y="507"/>
              </a:cubicBezTo>
              <a:cubicBezTo>
                <a:pt x="47" y="500"/>
                <a:pt x="70" y="487"/>
                <a:pt x="81" y="481"/>
              </a:cubicBezTo>
              <a:lnTo>
                <a:pt x="100" y="469"/>
              </a:lnTo>
              <a:cubicBezTo>
                <a:pt x="96" y="391"/>
                <a:pt x="107" y="316"/>
                <a:pt x="162" y="257"/>
              </a:cubicBezTo>
              <a:cubicBezTo>
                <a:pt x="153" y="252"/>
                <a:pt x="135" y="244"/>
                <a:pt x="126" y="239"/>
              </a:cubicBezTo>
              <a:cubicBezTo>
                <a:pt x="109" y="231"/>
                <a:pt x="76" y="215"/>
                <a:pt x="60" y="207"/>
              </a:cubicBezTo>
              <a:lnTo>
                <a:pt x="100" y="167"/>
              </a:lnTo>
              <a:cubicBezTo>
                <a:pt x="132" y="135"/>
                <a:pt x="138" y="98"/>
                <a:pt x="115" y="55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14878</xdr:colOff>
      <xdr:row>48</xdr:row>
      <xdr:rowOff>13535</xdr:rowOff>
    </xdr:from>
    <xdr:to>
      <xdr:col>54</xdr:col>
      <xdr:colOff>91447</xdr:colOff>
      <xdr:row>49</xdr:row>
      <xdr:rowOff>109360</xdr:rowOff>
    </xdr:to>
    <xdr:sp macro="" textlink="">
      <xdr:nvSpPr>
        <xdr:cNvPr id="769" name="brzozowski"/>
        <xdr:cNvSpPr>
          <a:spLocks/>
        </xdr:cNvSpPr>
      </xdr:nvSpPr>
      <xdr:spPr bwMode="auto">
        <a:xfrm>
          <a:off x="5958478" y="5499935"/>
          <a:ext cx="305169" cy="210125"/>
        </a:xfrm>
        <a:custGeom>
          <a:avLst/>
          <a:gdLst>
            <a:gd name="T0" fmla="*/ 464 w 1089"/>
            <a:gd name="T1" fmla="*/ 21 h 756"/>
            <a:gd name="T2" fmla="*/ 490 w 1089"/>
            <a:gd name="T3" fmla="*/ 0 h 756"/>
            <a:gd name="T4" fmla="*/ 602 w 1089"/>
            <a:gd name="T5" fmla="*/ 53 h 756"/>
            <a:gd name="T6" fmla="*/ 674 w 1089"/>
            <a:gd name="T7" fmla="*/ 178 h 756"/>
            <a:gd name="T8" fmla="*/ 932 w 1089"/>
            <a:gd name="T9" fmla="*/ 242 h 756"/>
            <a:gd name="T10" fmla="*/ 1032 w 1089"/>
            <a:gd name="T11" fmla="*/ 312 h 756"/>
            <a:gd name="T12" fmla="*/ 942 w 1089"/>
            <a:gd name="T13" fmla="*/ 440 h 756"/>
            <a:gd name="T14" fmla="*/ 1089 w 1089"/>
            <a:gd name="T15" fmla="*/ 510 h 756"/>
            <a:gd name="T16" fmla="*/ 897 w 1089"/>
            <a:gd name="T17" fmla="*/ 679 h 756"/>
            <a:gd name="T18" fmla="*/ 609 w 1089"/>
            <a:gd name="T19" fmla="*/ 669 h 756"/>
            <a:gd name="T20" fmla="*/ 603 w 1089"/>
            <a:gd name="T21" fmla="*/ 670 h 756"/>
            <a:gd name="T22" fmla="*/ 243 w 1089"/>
            <a:gd name="T23" fmla="*/ 756 h 756"/>
            <a:gd name="T24" fmla="*/ 136 w 1089"/>
            <a:gd name="T25" fmla="*/ 707 h 756"/>
            <a:gd name="T26" fmla="*/ 111 w 1089"/>
            <a:gd name="T27" fmla="*/ 712 h 756"/>
            <a:gd name="T28" fmla="*/ 83 w 1089"/>
            <a:gd name="T29" fmla="*/ 718 h 756"/>
            <a:gd name="T30" fmla="*/ 0 w 1089"/>
            <a:gd name="T31" fmla="*/ 705 h 756"/>
            <a:gd name="T32" fmla="*/ 112 w 1089"/>
            <a:gd name="T33" fmla="*/ 363 h 756"/>
            <a:gd name="T34" fmla="*/ 45 w 1089"/>
            <a:gd name="T35" fmla="*/ 276 h 756"/>
            <a:gd name="T36" fmla="*/ 243 w 1089"/>
            <a:gd name="T37" fmla="*/ 78 h 756"/>
            <a:gd name="T38" fmla="*/ 360 w 1089"/>
            <a:gd name="T39" fmla="*/ 111 h 756"/>
            <a:gd name="T40" fmla="*/ 464 w 1089"/>
            <a:gd name="T41" fmla="*/ 21 h 7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089" h="756">
              <a:moveTo>
                <a:pt x="464" y="21"/>
              </a:moveTo>
              <a:lnTo>
                <a:pt x="490" y="0"/>
              </a:lnTo>
              <a:cubicBezTo>
                <a:pt x="518" y="35"/>
                <a:pt x="556" y="53"/>
                <a:pt x="602" y="53"/>
              </a:cubicBezTo>
              <a:cubicBezTo>
                <a:pt x="623" y="96"/>
                <a:pt x="648" y="137"/>
                <a:pt x="674" y="178"/>
              </a:cubicBezTo>
              <a:cubicBezTo>
                <a:pt x="757" y="209"/>
                <a:pt x="844" y="225"/>
                <a:pt x="932" y="242"/>
              </a:cubicBezTo>
              <a:cubicBezTo>
                <a:pt x="965" y="265"/>
                <a:pt x="999" y="288"/>
                <a:pt x="1032" y="312"/>
              </a:cubicBezTo>
              <a:cubicBezTo>
                <a:pt x="1000" y="353"/>
                <a:pt x="971" y="397"/>
                <a:pt x="942" y="440"/>
              </a:cubicBezTo>
              <a:cubicBezTo>
                <a:pt x="991" y="463"/>
                <a:pt x="1040" y="487"/>
                <a:pt x="1089" y="510"/>
              </a:cubicBezTo>
              <a:cubicBezTo>
                <a:pt x="1023" y="563"/>
                <a:pt x="958" y="620"/>
                <a:pt x="897" y="679"/>
              </a:cubicBezTo>
              <a:cubicBezTo>
                <a:pt x="807" y="631"/>
                <a:pt x="704" y="627"/>
                <a:pt x="609" y="669"/>
              </a:cubicBezTo>
              <a:lnTo>
                <a:pt x="603" y="670"/>
              </a:lnTo>
              <a:cubicBezTo>
                <a:pt x="485" y="703"/>
                <a:pt x="365" y="736"/>
                <a:pt x="243" y="756"/>
              </a:cubicBezTo>
              <a:cubicBezTo>
                <a:pt x="206" y="742"/>
                <a:pt x="171" y="723"/>
                <a:pt x="136" y="707"/>
              </a:cubicBezTo>
              <a:cubicBezTo>
                <a:pt x="130" y="708"/>
                <a:pt x="117" y="711"/>
                <a:pt x="111" y="712"/>
              </a:cubicBezTo>
              <a:lnTo>
                <a:pt x="83" y="718"/>
              </a:lnTo>
              <a:cubicBezTo>
                <a:pt x="55" y="714"/>
                <a:pt x="27" y="709"/>
                <a:pt x="0" y="705"/>
              </a:cubicBezTo>
              <a:cubicBezTo>
                <a:pt x="29" y="589"/>
                <a:pt x="64" y="473"/>
                <a:pt x="112" y="363"/>
              </a:cubicBezTo>
              <a:cubicBezTo>
                <a:pt x="90" y="334"/>
                <a:pt x="68" y="305"/>
                <a:pt x="45" y="276"/>
              </a:cubicBezTo>
              <a:cubicBezTo>
                <a:pt x="113" y="212"/>
                <a:pt x="179" y="146"/>
                <a:pt x="243" y="78"/>
              </a:cubicBezTo>
              <a:cubicBezTo>
                <a:pt x="281" y="88"/>
                <a:pt x="321" y="100"/>
                <a:pt x="360" y="111"/>
              </a:cubicBezTo>
              <a:cubicBezTo>
                <a:pt x="394" y="80"/>
                <a:pt x="429" y="51"/>
                <a:pt x="464" y="2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0</xdr:colOff>
      <xdr:row>48</xdr:row>
      <xdr:rowOff>0</xdr:rowOff>
    </xdr:from>
    <xdr:to>
      <xdr:col>56</xdr:col>
      <xdr:colOff>12700</xdr:colOff>
      <xdr:row>49</xdr:row>
      <xdr:rowOff>12700</xdr:rowOff>
    </xdr:to>
    <xdr:sp macro="" textlink="">
      <xdr:nvSpPr>
        <xdr:cNvPr id="770" name="Przemyśl"/>
        <xdr:cNvSpPr>
          <a:spLocks/>
        </xdr:cNvSpPr>
      </xdr:nvSpPr>
      <xdr:spPr bwMode="auto">
        <a:xfrm>
          <a:off x="6286500" y="5486400"/>
          <a:ext cx="127000" cy="127000"/>
        </a:xfrm>
        <a:custGeom>
          <a:avLst/>
          <a:gdLst>
            <a:gd name="T0" fmla="*/ 0 w 261"/>
            <a:gd name="T1" fmla="*/ 0 h 218"/>
            <a:gd name="T2" fmla="*/ 261 w 261"/>
            <a:gd name="T3" fmla="*/ 70 h 218"/>
            <a:gd name="T4" fmla="*/ 25 w 261"/>
            <a:gd name="T5" fmla="*/ 212 h 218"/>
            <a:gd name="T6" fmla="*/ 7 w 261"/>
            <a:gd name="T7" fmla="*/ 218 h 218"/>
            <a:gd name="T8" fmla="*/ 5 w 261"/>
            <a:gd name="T9" fmla="*/ 181 h 218"/>
            <a:gd name="T10" fmla="*/ 0 w 261"/>
            <a:gd name="T11" fmla="*/ 0 h 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261" h="218">
              <a:moveTo>
                <a:pt x="0" y="0"/>
              </a:moveTo>
              <a:cubicBezTo>
                <a:pt x="91" y="4"/>
                <a:pt x="179" y="30"/>
                <a:pt x="261" y="70"/>
              </a:cubicBezTo>
              <a:cubicBezTo>
                <a:pt x="202" y="146"/>
                <a:pt x="122" y="199"/>
                <a:pt x="25" y="212"/>
              </a:cubicBezTo>
              <a:lnTo>
                <a:pt x="7" y="218"/>
              </a:lnTo>
              <a:lnTo>
                <a:pt x="5" y="181"/>
              </a:lnTo>
              <a:cubicBezTo>
                <a:pt x="3" y="121"/>
                <a:pt x="1" y="60"/>
                <a:pt x="0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50</xdr:col>
      <xdr:colOff>106996</xdr:colOff>
      <xdr:row>49</xdr:row>
      <xdr:rowOff>13392</xdr:rowOff>
    </xdr:from>
    <xdr:to>
      <xdr:col>51</xdr:col>
      <xdr:colOff>99407</xdr:colOff>
      <xdr:row>50</xdr:row>
      <xdr:rowOff>19226</xdr:rowOff>
    </xdr:to>
    <xdr:sp macro="" textlink="">
      <xdr:nvSpPr>
        <xdr:cNvPr id="776" name="Krosno"/>
        <xdr:cNvSpPr>
          <a:spLocks/>
        </xdr:cNvSpPr>
      </xdr:nvSpPr>
      <xdr:spPr bwMode="auto">
        <a:xfrm>
          <a:off x="5821996" y="5614092"/>
          <a:ext cx="106711" cy="120134"/>
        </a:xfrm>
        <a:custGeom>
          <a:avLst/>
          <a:gdLst>
            <a:gd name="T0" fmla="*/ 5 w 278"/>
            <a:gd name="T1" fmla="*/ 184 h 319"/>
            <a:gd name="T2" fmla="*/ 18 w 278"/>
            <a:gd name="T3" fmla="*/ 0 h 319"/>
            <a:gd name="T4" fmla="*/ 270 w 278"/>
            <a:gd name="T5" fmla="*/ 102 h 319"/>
            <a:gd name="T6" fmla="*/ 218 w 278"/>
            <a:gd name="T7" fmla="*/ 319 h 319"/>
            <a:gd name="T8" fmla="*/ 5 w 278"/>
            <a:gd name="T9" fmla="*/ 184 h 3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78" h="319">
              <a:moveTo>
                <a:pt x="5" y="184"/>
              </a:moveTo>
              <a:cubicBezTo>
                <a:pt x="0" y="122"/>
                <a:pt x="3" y="60"/>
                <a:pt x="18" y="0"/>
              </a:cubicBezTo>
              <a:cubicBezTo>
                <a:pt x="107" y="20"/>
                <a:pt x="193" y="52"/>
                <a:pt x="270" y="102"/>
              </a:cubicBezTo>
              <a:cubicBezTo>
                <a:pt x="268" y="177"/>
                <a:pt x="278" y="261"/>
                <a:pt x="218" y="319"/>
              </a:cubicBezTo>
              <a:cubicBezTo>
                <a:pt x="152" y="266"/>
                <a:pt x="82" y="219"/>
                <a:pt x="5" y="18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55</xdr:col>
      <xdr:colOff>14469</xdr:colOff>
      <xdr:row>49</xdr:row>
      <xdr:rowOff>36105</xdr:rowOff>
    </xdr:from>
    <xdr:to>
      <xdr:col>57</xdr:col>
      <xdr:colOff>43619</xdr:colOff>
      <xdr:row>52</xdr:row>
      <xdr:rowOff>79663</xdr:rowOff>
    </xdr:to>
    <xdr:sp macro="" textlink="">
      <xdr:nvSpPr>
        <xdr:cNvPr id="777" name="bieszczadzki"/>
        <xdr:cNvSpPr>
          <a:spLocks/>
        </xdr:cNvSpPr>
      </xdr:nvSpPr>
      <xdr:spPr bwMode="auto">
        <a:xfrm>
          <a:off x="6300969" y="5636805"/>
          <a:ext cx="257750" cy="386458"/>
        </a:xfrm>
        <a:custGeom>
          <a:avLst/>
          <a:gdLst>
            <a:gd name="T0" fmla="*/ 234 w 1204"/>
            <a:gd name="T1" fmla="*/ 35 h 2427"/>
            <a:gd name="T2" fmla="*/ 368 w 1204"/>
            <a:gd name="T3" fmla="*/ 0 h 2427"/>
            <a:gd name="T4" fmla="*/ 476 w 1204"/>
            <a:gd name="T5" fmla="*/ 282 h 2427"/>
            <a:gd name="T6" fmla="*/ 641 w 1204"/>
            <a:gd name="T7" fmla="*/ 333 h 2427"/>
            <a:gd name="T8" fmla="*/ 522 w 1204"/>
            <a:gd name="T9" fmla="*/ 573 h 2427"/>
            <a:gd name="T10" fmla="*/ 775 w 1204"/>
            <a:gd name="T11" fmla="*/ 1217 h 2427"/>
            <a:gd name="T12" fmla="*/ 767 w 1204"/>
            <a:gd name="T13" fmla="*/ 1707 h 2427"/>
            <a:gd name="T14" fmla="*/ 766 w 1204"/>
            <a:gd name="T15" fmla="*/ 1844 h 2427"/>
            <a:gd name="T16" fmla="*/ 1134 w 1204"/>
            <a:gd name="T17" fmla="*/ 2110 h 2427"/>
            <a:gd name="T18" fmla="*/ 1204 w 1204"/>
            <a:gd name="T19" fmla="*/ 2427 h 2427"/>
            <a:gd name="T20" fmla="*/ 990 w 1204"/>
            <a:gd name="T21" fmla="*/ 2319 h 2427"/>
            <a:gd name="T22" fmla="*/ 987 w 1204"/>
            <a:gd name="T23" fmla="*/ 2317 h 2427"/>
            <a:gd name="T24" fmla="*/ 950 w 1204"/>
            <a:gd name="T25" fmla="*/ 2247 h 2427"/>
            <a:gd name="T26" fmla="*/ 690 w 1204"/>
            <a:gd name="T27" fmla="*/ 2269 h 2427"/>
            <a:gd name="T28" fmla="*/ 520 w 1204"/>
            <a:gd name="T29" fmla="*/ 2094 h 2427"/>
            <a:gd name="T30" fmla="*/ 497 w 1204"/>
            <a:gd name="T31" fmla="*/ 2074 h 2427"/>
            <a:gd name="T32" fmla="*/ 405 w 1204"/>
            <a:gd name="T33" fmla="*/ 2014 h 2427"/>
            <a:gd name="T34" fmla="*/ 379 w 1204"/>
            <a:gd name="T35" fmla="*/ 1951 h 2427"/>
            <a:gd name="T36" fmla="*/ 375 w 1204"/>
            <a:gd name="T37" fmla="*/ 1825 h 2427"/>
            <a:gd name="T38" fmla="*/ 217 w 1204"/>
            <a:gd name="T39" fmla="*/ 1734 h 2427"/>
            <a:gd name="T40" fmla="*/ 131 w 1204"/>
            <a:gd name="T41" fmla="*/ 1504 h 2427"/>
            <a:gd name="T42" fmla="*/ 174 w 1204"/>
            <a:gd name="T43" fmla="*/ 1380 h 2427"/>
            <a:gd name="T44" fmla="*/ 326 w 1204"/>
            <a:gd name="T45" fmla="*/ 1211 h 2427"/>
            <a:gd name="T46" fmla="*/ 142 w 1204"/>
            <a:gd name="T47" fmla="*/ 992 h 2427"/>
            <a:gd name="T48" fmla="*/ 252 w 1204"/>
            <a:gd name="T49" fmla="*/ 830 h 2427"/>
            <a:gd name="T50" fmla="*/ 258 w 1204"/>
            <a:gd name="T51" fmla="*/ 770 h 2427"/>
            <a:gd name="T52" fmla="*/ 189 w 1204"/>
            <a:gd name="T53" fmla="*/ 722 h 2427"/>
            <a:gd name="T54" fmla="*/ 182 w 1204"/>
            <a:gd name="T55" fmla="*/ 533 h 2427"/>
            <a:gd name="T56" fmla="*/ 74 w 1204"/>
            <a:gd name="T57" fmla="*/ 521 h 2427"/>
            <a:gd name="T58" fmla="*/ 14 w 1204"/>
            <a:gd name="T59" fmla="*/ 483 h 2427"/>
            <a:gd name="T60" fmla="*/ 0 w 1204"/>
            <a:gd name="T61" fmla="*/ 388 h 2427"/>
            <a:gd name="T62" fmla="*/ 161 w 1204"/>
            <a:gd name="T63" fmla="*/ 214 h 2427"/>
            <a:gd name="T64" fmla="*/ 242 w 1204"/>
            <a:gd name="T65" fmla="*/ 172 h 2427"/>
            <a:gd name="T66" fmla="*/ 234 w 1204"/>
            <a:gd name="T67" fmla="*/ 35 h 2427"/>
            <a:gd name="connsiteX0" fmla="*/ 1944 w 10000"/>
            <a:gd name="connsiteY0" fmla="*/ 144 h 10000"/>
            <a:gd name="connsiteX1" fmla="*/ 3056 w 10000"/>
            <a:gd name="connsiteY1" fmla="*/ 0 h 10000"/>
            <a:gd name="connsiteX2" fmla="*/ 4475 w 10000"/>
            <a:gd name="connsiteY2" fmla="*/ 778 h 10000"/>
            <a:gd name="connsiteX3" fmla="*/ 5324 w 10000"/>
            <a:gd name="connsiteY3" fmla="*/ 1372 h 10000"/>
            <a:gd name="connsiteX4" fmla="*/ 4336 w 10000"/>
            <a:gd name="connsiteY4" fmla="*/ 2361 h 10000"/>
            <a:gd name="connsiteX5" fmla="*/ 6437 w 10000"/>
            <a:gd name="connsiteY5" fmla="*/ 5014 h 10000"/>
            <a:gd name="connsiteX6" fmla="*/ 6370 w 10000"/>
            <a:gd name="connsiteY6" fmla="*/ 7033 h 10000"/>
            <a:gd name="connsiteX7" fmla="*/ 6362 w 10000"/>
            <a:gd name="connsiteY7" fmla="*/ 7598 h 10000"/>
            <a:gd name="connsiteX8" fmla="*/ 9419 w 10000"/>
            <a:gd name="connsiteY8" fmla="*/ 8694 h 10000"/>
            <a:gd name="connsiteX9" fmla="*/ 10000 w 10000"/>
            <a:gd name="connsiteY9" fmla="*/ 10000 h 10000"/>
            <a:gd name="connsiteX10" fmla="*/ 8223 w 10000"/>
            <a:gd name="connsiteY10" fmla="*/ 9555 h 10000"/>
            <a:gd name="connsiteX11" fmla="*/ 8198 w 10000"/>
            <a:gd name="connsiteY11" fmla="*/ 9547 h 10000"/>
            <a:gd name="connsiteX12" fmla="*/ 7890 w 10000"/>
            <a:gd name="connsiteY12" fmla="*/ 9258 h 10000"/>
            <a:gd name="connsiteX13" fmla="*/ 5731 w 10000"/>
            <a:gd name="connsiteY13" fmla="*/ 9349 h 10000"/>
            <a:gd name="connsiteX14" fmla="*/ 4319 w 10000"/>
            <a:gd name="connsiteY14" fmla="*/ 8628 h 10000"/>
            <a:gd name="connsiteX15" fmla="*/ 4128 w 10000"/>
            <a:gd name="connsiteY15" fmla="*/ 8546 h 10000"/>
            <a:gd name="connsiteX16" fmla="*/ 3364 w 10000"/>
            <a:gd name="connsiteY16" fmla="*/ 8298 h 10000"/>
            <a:gd name="connsiteX17" fmla="*/ 3148 w 10000"/>
            <a:gd name="connsiteY17" fmla="*/ 8039 h 10000"/>
            <a:gd name="connsiteX18" fmla="*/ 3115 w 10000"/>
            <a:gd name="connsiteY18" fmla="*/ 7520 h 10000"/>
            <a:gd name="connsiteX19" fmla="*/ 1802 w 10000"/>
            <a:gd name="connsiteY19" fmla="*/ 7145 h 10000"/>
            <a:gd name="connsiteX20" fmla="*/ 1088 w 10000"/>
            <a:gd name="connsiteY20" fmla="*/ 6197 h 10000"/>
            <a:gd name="connsiteX21" fmla="*/ 1445 w 10000"/>
            <a:gd name="connsiteY21" fmla="*/ 5686 h 10000"/>
            <a:gd name="connsiteX22" fmla="*/ 2708 w 10000"/>
            <a:gd name="connsiteY22" fmla="*/ 4990 h 10000"/>
            <a:gd name="connsiteX23" fmla="*/ 1179 w 10000"/>
            <a:gd name="connsiteY23" fmla="*/ 4087 h 10000"/>
            <a:gd name="connsiteX24" fmla="*/ 2093 w 10000"/>
            <a:gd name="connsiteY24" fmla="*/ 3420 h 10000"/>
            <a:gd name="connsiteX25" fmla="*/ 2143 w 10000"/>
            <a:gd name="connsiteY25" fmla="*/ 3173 h 10000"/>
            <a:gd name="connsiteX26" fmla="*/ 1570 w 10000"/>
            <a:gd name="connsiteY26" fmla="*/ 2975 h 10000"/>
            <a:gd name="connsiteX27" fmla="*/ 1512 w 10000"/>
            <a:gd name="connsiteY27" fmla="*/ 2196 h 10000"/>
            <a:gd name="connsiteX28" fmla="*/ 615 w 10000"/>
            <a:gd name="connsiteY28" fmla="*/ 2147 h 10000"/>
            <a:gd name="connsiteX29" fmla="*/ 116 w 10000"/>
            <a:gd name="connsiteY29" fmla="*/ 1990 h 10000"/>
            <a:gd name="connsiteX30" fmla="*/ 0 w 10000"/>
            <a:gd name="connsiteY30" fmla="*/ 1599 h 10000"/>
            <a:gd name="connsiteX31" fmla="*/ 1337 w 10000"/>
            <a:gd name="connsiteY31" fmla="*/ 882 h 10000"/>
            <a:gd name="connsiteX32" fmla="*/ 2010 w 10000"/>
            <a:gd name="connsiteY32" fmla="*/ 709 h 10000"/>
            <a:gd name="connsiteX33" fmla="*/ 1944 w 10000"/>
            <a:gd name="connsiteY33" fmla="*/ 14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10000" h="10000">
              <a:moveTo>
                <a:pt x="1944" y="144"/>
              </a:moveTo>
              <a:lnTo>
                <a:pt x="3056" y="0"/>
              </a:lnTo>
              <a:cubicBezTo>
                <a:pt x="3264" y="404"/>
                <a:pt x="4069" y="411"/>
                <a:pt x="4475" y="778"/>
              </a:cubicBezTo>
              <a:cubicBezTo>
                <a:pt x="4932" y="844"/>
                <a:pt x="4867" y="1298"/>
                <a:pt x="5324" y="1372"/>
              </a:cubicBezTo>
              <a:cubicBezTo>
                <a:pt x="4950" y="1685"/>
                <a:pt x="4527" y="2002"/>
                <a:pt x="4336" y="2361"/>
              </a:cubicBezTo>
              <a:cubicBezTo>
                <a:pt x="5731" y="3070"/>
                <a:pt x="6163" y="4067"/>
                <a:pt x="6437" y="5014"/>
              </a:cubicBezTo>
              <a:cubicBezTo>
                <a:pt x="6653" y="5690"/>
                <a:pt x="6013" y="6366"/>
                <a:pt x="6370" y="7033"/>
              </a:cubicBezTo>
              <a:cubicBezTo>
                <a:pt x="6346" y="7219"/>
                <a:pt x="5955" y="7462"/>
                <a:pt x="6362" y="7598"/>
              </a:cubicBezTo>
              <a:cubicBezTo>
                <a:pt x="7392" y="7956"/>
                <a:pt x="8513" y="8249"/>
                <a:pt x="9419" y="8694"/>
              </a:cubicBezTo>
              <a:cubicBezTo>
                <a:pt x="9527" y="9135"/>
                <a:pt x="9693" y="9580"/>
                <a:pt x="10000" y="10000"/>
              </a:cubicBezTo>
              <a:cubicBezTo>
                <a:pt x="9485" y="9786"/>
                <a:pt x="8887" y="9621"/>
                <a:pt x="8223" y="9555"/>
              </a:cubicBezTo>
              <a:cubicBezTo>
                <a:pt x="8215" y="9552"/>
                <a:pt x="8206" y="9550"/>
                <a:pt x="8198" y="9547"/>
              </a:cubicBezTo>
              <a:cubicBezTo>
                <a:pt x="8123" y="9473"/>
                <a:pt x="7965" y="9328"/>
                <a:pt x="7890" y="9258"/>
              </a:cubicBezTo>
              <a:cubicBezTo>
                <a:pt x="7168" y="9275"/>
                <a:pt x="6462" y="9353"/>
                <a:pt x="5731" y="9349"/>
              </a:cubicBezTo>
              <a:cubicBezTo>
                <a:pt x="5224" y="9126"/>
                <a:pt x="4817" y="8855"/>
                <a:pt x="4319" y="8628"/>
              </a:cubicBezTo>
              <a:cubicBezTo>
                <a:pt x="4269" y="8607"/>
                <a:pt x="4178" y="8566"/>
                <a:pt x="4128" y="8546"/>
              </a:cubicBezTo>
              <a:cubicBezTo>
                <a:pt x="3879" y="8459"/>
                <a:pt x="3621" y="8377"/>
                <a:pt x="3364" y="8298"/>
              </a:cubicBezTo>
              <a:cubicBezTo>
                <a:pt x="3314" y="8232"/>
                <a:pt x="3206" y="8105"/>
                <a:pt x="3148" y="8039"/>
              </a:cubicBezTo>
              <a:cubicBezTo>
                <a:pt x="3131" y="7866"/>
                <a:pt x="3123" y="7689"/>
                <a:pt x="3115" y="7520"/>
              </a:cubicBezTo>
              <a:lnTo>
                <a:pt x="1802" y="7145"/>
              </a:lnTo>
              <a:cubicBezTo>
                <a:pt x="1586" y="6823"/>
                <a:pt x="1354" y="6510"/>
                <a:pt x="1088" y="6197"/>
              </a:cubicBezTo>
              <a:cubicBezTo>
                <a:pt x="1204" y="6028"/>
                <a:pt x="1312" y="5855"/>
                <a:pt x="1445" y="5686"/>
              </a:cubicBezTo>
              <a:cubicBezTo>
                <a:pt x="1869" y="5455"/>
                <a:pt x="2326" y="5241"/>
                <a:pt x="2708" y="4990"/>
              </a:cubicBezTo>
              <a:cubicBezTo>
                <a:pt x="2326" y="4639"/>
                <a:pt x="1728" y="4368"/>
                <a:pt x="1179" y="4087"/>
              </a:cubicBezTo>
              <a:cubicBezTo>
                <a:pt x="1387" y="3836"/>
                <a:pt x="1719" y="3618"/>
                <a:pt x="2093" y="3420"/>
              </a:cubicBezTo>
              <a:cubicBezTo>
                <a:pt x="2757" y="3589"/>
                <a:pt x="2841" y="3127"/>
                <a:pt x="2143" y="3173"/>
              </a:cubicBezTo>
              <a:lnTo>
                <a:pt x="1570" y="2975"/>
              </a:lnTo>
              <a:cubicBezTo>
                <a:pt x="1553" y="2715"/>
                <a:pt x="1537" y="2456"/>
                <a:pt x="1512" y="2196"/>
              </a:cubicBezTo>
              <a:lnTo>
                <a:pt x="615" y="2147"/>
              </a:lnTo>
              <a:cubicBezTo>
                <a:pt x="490" y="2105"/>
                <a:pt x="241" y="2027"/>
                <a:pt x="116" y="1990"/>
              </a:cubicBezTo>
              <a:cubicBezTo>
                <a:pt x="91" y="1891"/>
                <a:pt x="33" y="1698"/>
                <a:pt x="0" y="1599"/>
              </a:cubicBezTo>
              <a:cubicBezTo>
                <a:pt x="532" y="1401"/>
                <a:pt x="1005" y="1170"/>
                <a:pt x="1337" y="882"/>
              </a:cubicBezTo>
              <a:cubicBezTo>
                <a:pt x="1553" y="820"/>
                <a:pt x="1777" y="762"/>
                <a:pt x="2010" y="709"/>
              </a:cubicBezTo>
              <a:cubicBezTo>
                <a:pt x="1985" y="519"/>
                <a:pt x="1960" y="330"/>
                <a:pt x="1944" y="144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22322</xdr:colOff>
      <xdr:row>49</xdr:row>
      <xdr:rowOff>63696</xdr:rowOff>
    </xdr:from>
    <xdr:to>
      <xdr:col>55</xdr:col>
      <xdr:colOff>51581</xdr:colOff>
      <xdr:row>52</xdr:row>
      <xdr:rowOff>79159</xdr:rowOff>
    </xdr:to>
    <xdr:sp macro="" textlink="">
      <xdr:nvSpPr>
        <xdr:cNvPr id="778" name="sanocki"/>
        <xdr:cNvSpPr>
          <a:spLocks/>
        </xdr:cNvSpPr>
      </xdr:nvSpPr>
      <xdr:spPr bwMode="auto">
        <a:xfrm>
          <a:off x="5965922" y="5664396"/>
          <a:ext cx="372159" cy="358363"/>
        </a:xfrm>
        <a:custGeom>
          <a:avLst/>
          <a:gdLst>
            <a:gd name="T0" fmla="*/ 1024 w 1329"/>
            <a:gd name="T1" fmla="*/ 0 h 1702"/>
            <a:gd name="T2" fmla="*/ 1169 w 1329"/>
            <a:gd name="T3" fmla="*/ 50 h 1702"/>
            <a:gd name="T4" fmla="*/ 1183 w 1329"/>
            <a:gd name="T5" fmla="*/ 67 h 1702"/>
            <a:gd name="T6" fmla="*/ 1219 w 1329"/>
            <a:gd name="T7" fmla="*/ 188 h 1702"/>
            <a:gd name="T8" fmla="*/ 1329 w 1329"/>
            <a:gd name="T9" fmla="*/ 275 h 1702"/>
            <a:gd name="T10" fmla="*/ 1244 w 1329"/>
            <a:gd name="T11" fmla="*/ 327 h 1702"/>
            <a:gd name="T12" fmla="*/ 1298 w 1329"/>
            <a:gd name="T13" fmla="*/ 407 h 1702"/>
            <a:gd name="T14" fmla="*/ 1243 w 1329"/>
            <a:gd name="T15" fmla="*/ 471 h 1702"/>
            <a:gd name="T16" fmla="*/ 1169 w 1329"/>
            <a:gd name="T17" fmla="*/ 406 h 1702"/>
            <a:gd name="T18" fmla="*/ 1091 w 1329"/>
            <a:gd name="T19" fmla="*/ 486 h 1702"/>
            <a:gd name="T20" fmla="*/ 1013 w 1329"/>
            <a:gd name="T21" fmla="*/ 591 h 1702"/>
            <a:gd name="T22" fmla="*/ 1026 w 1329"/>
            <a:gd name="T23" fmla="*/ 703 h 1702"/>
            <a:gd name="T24" fmla="*/ 1016 w 1329"/>
            <a:gd name="T25" fmla="*/ 763 h 1702"/>
            <a:gd name="T26" fmla="*/ 920 w 1329"/>
            <a:gd name="T27" fmla="*/ 1001 h 1702"/>
            <a:gd name="T28" fmla="*/ 882 w 1329"/>
            <a:gd name="T29" fmla="*/ 1081 h 1702"/>
            <a:gd name="T30" fmla="*/ 833 w 1329"/>
            <a:gd name="T31" fmla="*/ 1437 h 1702"/>
            <a:gd name="T32" fmla="*/ 959 w 1329"/>
            <a:gd name="T33" fmla="*/ 1479 h 1702"/>
            <a:gd name="T34" fmla="*/ 922 w 1329"/>
            <a:gd name="T35" fmla="*/ 1702 h 1702"/>
            <a:gd name="T36" fmla="*/ 498 w 1329"/>
            <a:gd name="T37" fmla="*/ 1572 h 1702"/>
            <a:gd name="T38" fmla="*/ 488 w 1329"/>
            <a:gd name="T39" fmla="*/ 1379 h 1702"/>
            <a:gd name="T40" fmla="*/ 308 w 1329"/>
            <a:gd name="T41" fmla="*/ 1142 h 1702"/>
            <a:gd name="T42" fmla="*/ 123 w 1329"/>
            <a:gd name="T43" fmla="*/ 1112 h 1702"/>
            <a:gd name="T44" fmla="*/ 95 w 1329"/>
            <a:gd name="T45" fmla="*/ 1002 h 1702"/>
            <a:gd name="T46" fmla="*/ 85 w 1329"/>
            <a:gd name="T47" fmla="*/ 986 h 1702"/>
            <a:gd name="T48" fmla="*/ 57 w 1329"/>
            <a:gd name="T49" fmla="*/ 948 h 1702"/>
            <a:gd name="T50" fmla="*/ 0 w 1329"/>
            <a:gd name="T51" fmla="*/ 726 h 1702"/>
            <a:gd name="T52" fmla="*/ 154 w 1329"/>
            <a:gd name="T53" fmla="*/ 797 h 1702"/>
            <a:gd name="T54" fmla="*/ 223 w 1329"/>
            <a:gd name="T55" fmla="*/ 626 h 1702"/>
            <a:gd name="T56" fmla="*/ 176 w 1329"/>
            <a:gd name="T57" fmla="*/ 586 h 1702"/>
            <a:gd name="T58" fmla="*/ 162 w 1329"/>
            <a:gd name="T59" fmla="*/ 385 h 1702"/>
            <a:gd name="T60" fmla="*/ 153 w 1329"/>
            <a:gd name="T61" fmla="*/ 365 h 1702"/>
            <a:gd name="T62" fmla="*/ 121 w 1329"/>
            <a:gd name="T63" fmla="*/ 281 h 1702"/>
            <a:gd name="T64" fmla="*/ 325 w 1329"/>
            <a:gd name="T65" fmla="*/ 159 h 1702"/>
            <a:gd name="T66" fmla="*/ 447 w 1329"/>
            <a:gd name="T67" fmla="*/ 195 h 1702"/>
            <a:gd name="T68" fmla="*/ 569 w 1329"/>
            <a:gd name="T69" fmla="*/ 78 h 1702"/>
            <a:gd name="T70" fmla="*/ 575 w 1329"/>
            <a:gd name="T71" fmla="*/ 77 h 1702"/>
            <a:gd name="T72" fmla="*/ 650 w 1329"/>
            <a:gd name="T73" fmla="*/ 102 h 1702"/>
            <a:gd name="T74" fmla="*/ 748 w 1329"/>
            <a:gd name="T75" fmla="*/ 70 h 1702"/>
            <a:gd name="T76" fmla="*/ 853 w 1329"/>
            <a:gd name="T77" fmla="*/ 158 h 1702"/>
            <a:gd name="T78" fmla="*/ 1024 w 1329"/>
            <a:gd name="T79" fmla="*/ 0 h 17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1329" h="1702">
              <a:moveTo>
                <a:pt x="1024" y="0"/>
              </a:moveTo>
              <a:cubicBezTo>
                <a:pt x="1072" y="17"/>
                <a:pt x="1121" y="32"/>
                <a:pt x="1169" y="50"/>
              </a:cubicBezTo>
              <a:cubicBezTo>
                <a:pt x="1172" y="54"/>
                <a:pt x="1179" y="63"/>
                <a:pt x="1183" y="67"/>
              </a:cubicBezTo>
              <a:cubicBezTo>
                <a:pt x="1195" y="107"/>
                <a:pt x="1208" y="147"/>
                <a:pt x="1219" y="188"/>
              </a:cubicBezTo>
              <a:cubicBezTo>
                <a:pt x="1256" y="217"/>
                <a:pt x="1292" y="245"/>
                <a:pt x="1329" y="275"/>
              </a:cubicBezTo>
              <a:cubicBezTo>
                <a:pt x="1308" y="288"/>
                <a:pt x="1265" y="314"/>
                <a:pt x="1244" y="327"/>
              </a:cubicBezTo>
              <a:cubicBezTo>
                <a:pt x="1262" y="353"/>
                <a:pt x="1280" y="380"/>
                <a:pt x="1298" y="407"/>
              </a:cubicBezTo>
              <a:cubicBezTo>
                <a:pt x="1284" y="423"/>
                <a:pt x="1257" y="455"/>
                <a:pt x="1243" y="471"/>
              </a:cubicBezTo>
              <a:cubicBezTo>
                <a:pt x="1224" y="455"/>
                <a:pt x="1187" y="423"/>
                <a:pt x="1169" y="406"/>
              </a:cubicBezTo>
              <a:cubicBezTo>
                <a:pt x="1118" y="340"/>
                <a:pt x="1058" y="433"/>
                <a:pt x="1091" y="486"/>
              </a:cubicBezTo>
              <a:cubicBezTo>
                <a:pt x="1063" y="519"/>
                <a:pt x="1038" y="555"/>
                <a:pt x="1013" y="591"/>
              </a:cubicBezTo>
              <a:cubicBezTo>
                <a:pt x="972" y="620"/>
                <a:pt x="968" y="691"/>
                <a:pt x="1026" y="703"/>
              </a:cubicBezTo>
              <a:cubicBezTo>
                <a:pt x="1024" y="718"/>
                <a:pt x="1019" y="748"/>
                <a:pt x="1016" y="763"/>
              </a:cubicBezTo>
              <a:cubicBezTo>
                <a:pt x="982" y="841"/>
                <a:pt x="948" y="920"/>
                <a:pt x="920" y="1001"/>
              </a:cubicBezTo>
              <a:cubicBezTo>
                <a:pt x="907" y="1028"/>
                <a:pt x="894" y="1054"/>
                <a:pt x="882" y="1081"/>
              </a:cubicBezTo>
              <a:cubicBezTo>
                <a:pt x="832" y="1189"/>
                <a:pt x="758" y="1323"/>
                <a:pt x="833" y="1437"/>
              </a:cubicBezTo>
              <a:cubicBezTo>
                <a:pt x="875" y="1451"/>
                <a:pt x="917" y="1465"/>
                <a:pt x="959" y="1479"/>
              </a:cubicBezTo>
              <a:cubicBezTo>
                <a:pt x="944" y="1553"/>
                <a:pt x="931" y="1627"/>
                <a:pt x="922" y="1702"/>
              </a:cubicBezTo>
              <a:cubicBezTo>
                <a:pt x="778" y="1667"/>
                <a:pt x="640" y="1611"/>
                <a:pt x="498" y="1572"/>
              </a:cubicBezTo>
              <a:cubicBezTo>
                <a:pt x="494" y="1507"/>
                <a:pt x="491" y="1443"/>
                <a:pt x="488" y="1379"/>
              </a:cubicBezTo>
              <a:cubicBezTo>
                <a:pt x="412" y="1313"/>
                <a:pt x="353" y="1231"/>
                <a:pt x="308" y="1142"/>
              </a:cubicBezTo>
              <a:cubicBezTo>
                <a:pt x="246" y="1131"/>
                <a:pt x="185" y="1122"/>
                <a:pt x="123" y="1112"/>
              </a:cubicBezTo>
              <a:cubicBezTo>
                <a:pt x="114" y="1075"/>
                <a:pt x="105" y="1038"/>
                <a:pt x="95" y="1002"/>
              </a:cubicBezTo>
              <a:lnTo>
                <a:pt x="85" y="986"/>
              </a:lnTo>
              <a:cubicBezTo>
                <a:pt x="78" y="976"/>
                <a:pt x="64" y="957"/>
                <a:pt x="57" y="948"/>
              </a:cubicBezTo>
              <a:cubicBezTo>
                <a:pt x="38" y="874"/>
                <a:pt x="18" y="800"/>
                <a:pt x="0" y="726"/>
              </a:cubicBezTo>
              <a:cubicBezTo>
                <a:pt x="51" y="749"/>
                <a:pt x="102" y="773"/>
                <a:pt x="154" y="797"/>
              </a:cubicBezTo>
              <a:cubicBezTo>
                <a:pt x="203" y="748"/>
                <a:pt x="295" y="698"/>
                <a:pt x="223" y="626"/>
              </a:cubicBezTo>
              <a:cubicBezTo>
                <a:pt x="211" y="616"/>
                <a:pt x="188" y="595"/>
                <a:pt x="176" y="586"/>
              </a:cubicBezTo>
              <a:cubicBezTo>
                <a:pt x="192" y="519"/>
                <a:pt x="197" y="446"/>
                <a:pt x="162" y="385"/>
              </a:cubicBezTo>
              <a:lnTo>
                <a:pt x="153" y="365"/>
              </a:lnTo>
              <a:cubicBezTo>
                <a:pt x="145" y="344"/>
                <a:pt x="129" y="302"/>
                <a:pt x="121" y="281"/>
              </a:cubicBezTo>
              <a:cubicBezTo>
                <a:pt x="189" y="240"/>
                <a:pt x="257" y="200"/>
                <a:pt x="325" y="159"/>
              </a:cubicBezTo>
              <a:cubicBezTo>
                <a:pt x="366" y="171"/>
                <a:pt x="406" y="183"/>
                <a:pt x="447" y="195"/>
              </a:cubicBezTo>
              <a:cubicBezTo>
                <a:pt x="487" y="155"/>
                <a:pt x="526" y="115"/>
                <a:pt x="569" y="78"/>
              </a:cubicBezTo>
              <a:lnTo>
                <a:pt x="575" y="77"/>
              </a:lnTo>
              <a:lnTo>
                <a:pt x="650" y="102"/>
              </a:lnTo>
              <a:cubicBezTo>
                <a:pt x="683" y="92"/>
                <a:pt x="716" y="81"/>
                <a:pt x="748" y="70"/>
              </a:cubicBezTo>
              <a:cubicBezTo>
                <a:pt x="783" y="99"/>
                <a:pt x="818" y="128"/>
                <a:pt x="853" y="158"/>
              </a:cubicBezTo>
              <a:cubicBezTo>
                <a:pt x="906" y="101"/>
                <a:pt x="962" y="48"/>
                <a:pt x="1024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12088</xdr:colOff>
      <xdr:row>50</xdr:row>
      <xdr:rowOff>21684</xdr:rowOff>
    </xdr:from>
    <xdr:to>
      <xdr:col>55</xdr:col>
      <xdr:colOff>102344</xdr:colOff>
      <xdr:row>52</xdr:row>
      <xdr:rowOff>26615</xdr:rowOff>
    </xdr:to>
    <xdr:sp macro="" textlink="">
      <xdr:nvSpPr>
        <xdr:cNvPr id="781" name="leski"/>
        <xdr:cNvSpPr>
          <a:spLocks/>
        </xdr:cNvSpPr>
      </xdr:nvSpPr>
      <xdr:spPr bwMode="auto">
        <a:xfrm>
          <a:off x="6184288" y="5736684"/>
          <a:ext cx="204556" cy="233531"/>
        </a:xfrm>
        <a:custGeom>
          <a:avLst/>
          <a:gdLst>
            <a:gd name="T0" fmla="*/ 269 w 886"/>
            <a:gd name="T1" fmla="*/ 80 h 1567"/>
            <a:gd name="T2" fmla="*/ 347 w 886"/>
            <a:gd name="T3" fmla="*/ 0 h 1567"/>
            <a:gd name="T4" fmla="*/ 421 w 886"/>
            <a:gd name="T5" fmla="*/ 65 h 1567"/>
            <a:gd name="T6" fmla="*/ 438 w 886"/>
            <a:gd name="T7" fmla="*/ 78 h 1567"/>
            <a:gd name="T8" fmla="*/ 521 w 886"/>
            <a:gd name="T9" fmla="*/ 15 h 1567"/>
            <a:gd name="T10" fmla="*/ 581 w 886"/>
            <a:gd name="T11" fmla="*/ 53 h 1567"/>
            <a:gd name="T12" fmla="*/ 636 w 886"/>
            <a:gd name="T13" fmla="*/ 100 h 1567"/>
            <a:gd name="T14" fmla="*/ 696 w 886"/>
            <a:gd name="T15" fmla="*/ 254 h 1567"/>
            <a:gd name="T16" fmla="*/ 765 w 886"/>
            <a:gd name="T17" fmla="*/ 302 h 1567"/>
            <a:gd name="T18" fmla="*/ 759 w 886"/>
            <a:gd name="T19" fmla="*/ 362 h 1567"/>
            <a:gd name="T20" fmla="*/ 649 w 886"/>
            <a:gd name="T21" fmla="*/ 524 h 1567"/>
            <a:gd name="T22" fmla="*/ 776 w 886"/>
            <a:gd name="T23" fmla="*/ 730 h 1567"/>
            <a:gd name="T24" fmla="*/ 681 w 886"/>
            <a:gd name="T25" fmla="*/ 912 h 1567"/>
            <a:gd name="T26" fmla="*/ 638 w 886"/>
            <a:gd name="T27" fmla="*/ 1036 h 1567"/>
            <a:gd name="T28" fmla="*/ 724 w 886"/>
            <a:gd name="T29" fmla="*/ 1266 h 1567"/>
            <a:gd name="T30" fmla="*/ 882 w 886"/>
            <a:gd name="T31" fmla="*/ 1357 h 1567"/>
            <a:gd name="T32" fmla="*/ 886 w 886"/>
            <a:gd name="T33" fmla="*/ 1483 h 1567"/>
            <a:gd name="T34" fmla="*/ 876 w 886"/>
            <a:gd name="T35" fmla="*/ 1566 h 1567"/>
            <a:gd name="T36" fmla="*/ 589 w 886"/>
            <a:gd name="T37" fmla="*/ 1548 h 1567"/>
            <a:gd name="T38" fmla="*/ 485 w 886"/>
            <a:gd name="T39" fmla="*/ 1426 h 1567"/>
            <a:gd name="T40" fmla="*/ 154 w 886"/>
            <a:gd name="T41" fmla="*/ 1399 h 1567"/>
            <a:gd name="T42" fmla="*/ 137 w 886"/>
            <a:gd name="T43" fmla="*/ 1073 h 1567"/>
            <a:gd name="T44" fmla="*/ 11 w 886"/>
            <a:gd name="T45" fmla="*/ 1031 h 1567"/>
            <a:gd name="T46" fmla="*/ 60 w 886"/>
            <a:gd name="T47" fmla="*/ 675 h 1567"/>
            <a:gd name="T48" fmla="*/ 98 w 886"/>
            <a:gd name="T49" fmla="*/ 595 h 1567"/>
            <a:gd name="T50" fmla="*/ 194 w 886"/>
            <a:gd name="T51" fmla="*/ 357 h 1567"/>
            <a:gd name="T52" fmla="*/ 204 w 886"/>
            <a:gd name="T53" fmla="*/ 297 h 1567"/>
            <a:gd name="T54" fmla="*/ 191 w 886"/>
            <a:gd name="T55" fmla="*/ 185 h 1567"/>
            <a:gd name="T56" fmla="*/ 269 w 886"/>
            <a:gd name="T57" fmla="*/ 80 h 15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886" h="1567">
              <a:moveTo>
                <a:pt x="269" y="80"/>
              </a:moveTo>
              <a:cubicBezTo>
                <a:pt x="300" y="58"/>
                <a:pt x="326" y="32"/>
                <a:pt x="347" y="0"/>
              </a:cubicBezTo>
              <a:cubicBezTo>
                <a:pt x="365" y="17"/>
                <a:pt x="402" y="49"/>
                <a:pt x="421" y="65"/>
              </a:cubicBezTo>
              <a:lnTo>
                <a:pt x="438" y="78"/>
              </a:lnTo>
              <a:cubicBezTo>
                <a:pt x="466" y="58"/>
                <a:pt x="493" y="36"/>
                <a:pt x="521" y="15"/>
              </a:cubicBezTo>
              <a:cubicBezTo>
                <a:pt x="536" y="24"/>
                <a:pt x="566" y="43"/>
                <a:pt x="581" y="53"/>
              </a:cubicBezTo>
              <a:cubicBezTo>
                <a:pt x="595" y="65"/>
                <a:pt x="622" y="88"/>
                <a:pt x="636" y="100"/>
              </a:cubicBezTo>
              <a:cubicBezTo>
                <a:pt x="653" y="152"/>
                <a:pt x="670" y="205"/>
                <a:pt x="696" y="254"/>
              </a:cubicBezTo>
              <a:cubicBezTo>
                <a:pt x="713" y="266"/>
                <a:pt x="748" y="290"/>
                <a:pt x="765" y="302"/>
              </a:cubicBezTo>
              <a:cubicBezTo>
                <a:pt x="763" y="317"/>
                <a:pt x="760" y="347"/>
                <a:pt x="759" y="362"/>
              </a:cubicBezTo>
              <a:cubicBezTo>
                <a:pt x="714" y="410"/>
                <a:pt x="674" y="463"/>
                <a:pt x="649" y="524"/>
              </a:cubicBezTo>
              <a:cubicBezTo>
                <a:pt x="655" y="612"/>
                <a:pt x="709" y="678"/>
                <a:pt x="776" y="730"/>
              </a:cubicBezTo>
              <a:cubicBezTo>
                <a:pt x="733" y="784"/>
                <a:pt x="701" y="845"/>
                <a:pt x="681" y="912"/>
              </a:cubicBezTo>
              <a:cubicBezTo>
                <a:pt x="665" y="953"/>
                <a:pt x="652" y="995"/>
                <a:pt x="638" y="1036"/>
              </a:cubicBezTo>
              <a:cubicBezTo>
                <a:pt x="670" y="1112"/>
                <a:pt x="698" y="1188"/>
                <a:pt x="724" y="1266"/>
              </a:cubicBezTo>
              <a:cubicBezTo>
                <a:pt x="777" y="1296"/>
                <a:pt x="829" y="1326"/>
                <a:pt x="882" y="1357"/>
              </a:cubicBezTo>
              <a:cubicBezTo>
                <a:pt x="883" y="1398"/>
                <a:pt x="884" y="1441"/>
                <a:pt x="886" y="1483"/>
              </a:cubicBezTo>
              <a:lnTo>
                <a:pt x="876" y="1566"/>
              </a:lnTo>
              <a:cubicBezTo>
                <a:pt x="780" y="1567"/>
                <a:pt x="684" y="1559"/>
                <a:pt x="589" y="1548"/>
              </a:cubicBezTo>
              <a:cubicBezTo>
                <a:pt x="554" y="1507"/>
                <a:pt x="520" y="1467"/>
                <a:pt x="485" y="1426"/>
              </a:cubicBezTo>
              <a:cubicBezTo>
                <a:pt x="374" y="1426"/>
                <a:pt x="264" y="1417"/>
                <a:pt x="154" y="1399"/>
              </a:cubicBezTo>
              <a:cubicBezTo>
                <a:pt x="115" y="1293"/>
                <a:pt x="154" y="1181"/>
                <a:pt x="137" y="1073"/>
              </a:cubicBezTo>
              <a:cubicBezTo>
                <a:pt x="95" y="1059"/>
                <a:pt x="53" y="1045"/>
                <a:pt x="11" y="1031"/>
              </a:cubicBezTo>
              <a:cubicBezTo>
                <a:pt x="0" y="910"/>
                <a:pt x="22" y="790"/>
                <a:pt x="60" y="675"/>
              </a:cubicBezTo>
              <a:cubicBezTo>
                <a:pt x="72" y="648"/>
                <a:pt x="85" y="622"/>
                <a:pt x="98" y="595"/>
              </a:cubicBezTo>
              <a:cubicBezTo>
                <a:pt x="142" y="521"/>
                <a:pt x="186" y="445"/>
                <a:pt x="194" y="357"/>
              </a:cubicBezTo>
              <a:cubicBezTo>
                <a:pt x="197" y="342"/>
                <a:pt x="202" y="312"/>
                <a:pt x="204" y="297"/>
              </a:cubicBezTo>
              <a:cubicBezTo>
                <a:pt x="200" y="269"/>
                <a:pt x="194" y="213"/>
                <a:pt x="191" y="185"/>
              </a:cubicBezTo>
              <a:cubicBezTo>
                <a:pt x="216" y="149"/>
                <a:pt x="241" y="113"/>
                <a:pt x="269" y="8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39267</xdr:colOff>
      <xdr:row>42</xdr:row>
      <xdr:rowOff>26644</xdr:rowOff>
    </xdr:from>
    <xdr:to>
      <xdr:col>43</xdr:col>
      <xdr:colOff>23867</xdr:colOff>
      <xdr:row>44</xdr:row>
      <xdr:rowOff>41580</xdr:rowOff>
    </xdr:to>
    <xdr:sp macro="" textlink="">
      <xdr:nvSpPr>
        <xdr:cNvPr id="713" name="miechowski"/>
        <xdr:cNvSpPr>
          <a:spLocks/>
        </xdr:cNvSpPr>
      </xdr:nvSpPr>
      <xdr:spPr bwMode="auto">
        <a:xfrm>
          <a:off x="4611267" y="4827244"/>
          <a:ext cx="327500" cy="243536"/>
        </a:xfrm>
        <a:custGeom>
          <a:avLst/>
          <a:gdLst>
            <a:gd name="T0" fmla="*/ 311 w 1165"/>
            <a:gd name="T1" fmla="*/ 26 h 827"/>
            <a:gd name="T2" fmla="*/ 355 w 1165"/>
            <a:gd name="T3" fmla="*/ 0 h 827"/>
            <a:gd name="T4" fmla="*/ 493 w 1165"/>
            <a:gd name="T5" fmla="*/ 42 h 827"/>
            <a:gd name="T6" fmla="*/ 568 w 1165"/>
            <a:gd name="T7" fmla="*/ 1 h 827"/>
            <a:gd name="T8" fmla="*/ 617 w 1165"/>
            <a:gd name="T9" fmla="*/ 108 h 827"/>
            <a:gd name="T10" fmla="*/ 996 w 1165"/>
            <a:gd name="T11" fmla="*/ 148 h 827"/>
            <a:gd name="T12" fmla="*/ 1165 w 1165"/>
            <a:gd name="T13" fmla="*/ 516 h 827"/>
            <a:gd name="T14" fmla="*/ 1087 w 1165"/>
            <a:gd name="T15" fmla="*/ 547 h 827"/>
            <a:gd name="T16" fmla="*/ 988 w 1165"/>
            <a:gd name="T17" fmla="*/ 735 h 827"/>
            <a:gd name="T18" fmla="*/ 804 w 1165"/>
            <a:gd name="T19" fmla="*/ 762 h 827"/>
            <a:gd name="T20" fmla="*/ 759 w 1165"/>
            <a:gd name="T21" fmla="*/ 749 h 827"/>
            <a:gd name="T22" fmla="*/ 638 w 1165"/>
            <a:gd name="T23" fmla="*/ 688 h 827"/>
            <a:gd name="T24" fmla="*/ 442 w 1165"/>
            <a:gd name="T25" fmla="*/ 780 h 827"/>
            <a:gd name="T26" fmla="*/ 181 w 1165"/>
            <a:gd name="T27" fmla="*/ 826 h 827"/>
            <a:gd name="T28" fmla="*/ 223 w 1165"/>
            <a:gd name="T29" fmla="*/ 754 h 827"/>
            <a:gd name="T30" fmla="*/ 0 w 1165"/>
            <a:gd name="T31" fmla="*/ 679 h 827"/>
            <a:gd name="T32" fmla="*/ 41 w 1165"/>
            <a:gd name="T33" fmla="*/ 289 h 827"/>
            <a:gd name="T34" fmla="*/ 339 w 1165"/>
            <a:gd name="T35" fmla="*/ 129 h 827"/>
            <a:gd name="T36" fmla="*/ 311 w 1165"/>
            <a:gd name="T37" fmla="*/ 26 h 8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165" h="827">
              <a:moveTo>
                <a:pt x="311" y="26"/>
              </a:moveTo>
              <a:cubicBezTo>
                <a:pt x="322" y="20"/>
                <a:pt x="344" y="7"/>
                <a:pt x="355" y="0"/>
              </a:cubicBezTo>
              <a:cubicBezTo>
                <a:pt x="401" y="13"/>
                <a:pt x="447" y="27"/>
                <a:pt x="493" y="42"/>
              </a:cubicBezTo>
              <a:cubicBezTo>
                <a:pt x="512" y="31"/>
                <a:pt x="550" y="11"/>
                <a:pt x="568" y="1"/>
              </a:cubicBezTo>
              <a:cubicBezTo>
                <a:pt x="585" y="37"/>
                <a:pt x="600" y="72"/>
                <a:pt x="617" y="108"/>
              </a:cubicBezTo>
              <a:cubicBezTo>
                <a:pt x="746" y="105"/>
                <a:pt x="887" y="49"/>
                <a:pt x="996" y="148"/>
              </a:cubicBezTo>
              <a:cubicBezTo>
                <a:pt x="993" y="292"/>
                <a:pt x="1098" y="398"/>
                <a:pt x="1165" y="516"/>
              </a:cubicBezTo>
              <a:cubicBezTo>
                <a:pt x="1145" y="524"/>
                <a:pt x="1106" y="539"/>
                <a:pt x="1087" y="547"/>
              </a:cubicBezTo>
              <a:cubicBezTo>
                <a:pt x="1061" y="612"/>
                <a:pt x="1071" y="714"/>
                <a:pt x="988" y="735"/>
              </a:cubicBezTo>
              <a:cubicBezTo>
                <a:pt x="930" y="758"/>
                <a:pt x="866" y="762"/>
                <a:pt x="804" y="762"/>
              </a:cubicBezTo>
              <a:lnTo>
                <a:pt x="759" y="749"/>
              </a:lnTo>
              <a:cubicBezTo>
                <a:pt x="718" y="728"/>
                <a:pt x="678" y="708"/>
                <a:pt x="638" y="688"/>
              </a:cubicBezTo>
              <a:cubicBezTo>
                <a:pt x="573" y="719"/>
                <a:pt x="507" y="750"/>
                <a:pt x="442" y="780"/>
              </a:cubicBezTo>
              <a:cubicBezTo>
                <a:pt x="358" y="812"/>
                <a:pt x="270" y="827"/>
                <a:pt x="181" y="826"/>
              </a:cubicBezTo>
              <a:cubicBezTo>
                <a:pt x="191" y="808"/>
                <a:pt x="212" y="772"/>
                <a:pt x="223" y="754"/>
              </a:cubicBezTo>
              <a:cubicBezTo>
                <a:pt x="148" y="729"/>
                <a:pt x="74" y="704"/>
                <a:pt x="0" y="679"/>
              </a:cubicBezTo>
              <a:cubicBezTo>
                <a:pt x="39" y="552"/>
                <a:pt x="50" y="420"/>
                <a:pt x="41" y="289"/>
              </a:cubicBezTo>
              <a:cubicBezTo>
                <a:pt x="130" y="214"/>
                <a:pt x="210" y="107"/>
                <a:pt x="339" y="129"/>
              </a:cubicBezTo>
              <a:cubicBezTo>
                <a:pt x="330" y="95"/>
                <a:pt x="320" y="60"/>
                <a:pt x="311" y="26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69556</xdr:colOff>
      <xdr:row>42</xdr:row>
      <xdr:rowOff>102749</xdr:rowOff>
    </xdr:from>
    <xdr:to>
      <xdr:col>40</xdr:col>
      <xdr:colOff>103287</xdr:colOff>
      <xdr:row>45</xdr:row>
      <xdr:rowOff>18605</xdr:rowOff>
    </xdr:to>
    <xdr:sp macro="" textlink="">
      <xdr:nvSpPr>
        <xdr:cNvPr id="717" name="okulski"/>
        <xdr:cNvSpPr>
          <a:spLocks/>
        </xdr:cNvSpPr>
      </xdr:nvSpPr>
      <xdr:spPr bwMode="auto">
        <a:xfrm>
          <a:off x="4298656" y="4903349"/>
          <a:ext cx="376631" cy="258756"/>
        </a:xfrm>
        <a:custGeom>
          <a:avLst/>
          <a:gdLst>
            <a:gd name="T0" fmla="*/ 786 w 1362"/>
            <a:gd name="T1" fmla="*/ 22 h 895"/>
            <a:gd name="T2" fmla="*/ 833 w 1362"/>
            <a:gd name="T3" fmla="*/ 0 h 895"/>
            <a:gd name="T4" fmla="*/ 1151 w 1362"/>
            <a:gd name="T5" fmla="*/ 19 h 895"/>
            <a:gd name="T6" fmla="*/ 1180 w 1362"/>
            <a:gd name="T7" fmla="*/ 24 h 895"/>
            <a:gd name="T8" fmla="*/ 1139 w 1362"/>
            <a:gd name="T9" fmla="*/ 414 h 895"/>
            <a:gd name="T10" fmla="*/ 1362 w 1362"/>
            <a:gd name="T11" fmla="*/ 489 h 895"/>
            <a:gd name="T12" fmla="*/ 1320 w 1362"/>
            <a:gd name="T13" fmla="*/ 561 h 895"/>
            <a:gd name="T14" fmla="*/ 1308 w 1362"/>
            <a:gd name="T15" fmla="*/ 575 h 895"/>
            <a:gd name="T16" fmla="*/ 1209 w 1362"/>
            <a:gd name="T17" fmla="*/ 558 h 895"/>
            <a:gd name="T18" fmla="*/ 1141 w 1362"/>
            <a:gd name="T19" fmla="*/ 638 h 895"/>
            <a:gd name="T20" fmla="*/ 1124 w 1362"/>
            <a:gd name="T21" fmla="*/ 596 h 895"/>
            <a:gd name="T22" fmla="*/ 752 w 1362"/>
            <a:gd name="T23" fmla="*/ 482 h 895"/>
            <a:gd name="T24" fmla="*/ 678 w 1362"/>
            <a:gd name="T25" fmla="*/ 841 h 895"/>
            <a:gd name="T26" fmla="*/ 560 w 1362"/>
            <a:gd name="T27" fmla="*/ 848 h 895"/>
            <a:gd name="T28" fmla="*/ 336 w 1362"/>
            <a:gd name="T29" fmla="*/ 768 h 895"/>
            <a:gd name="T30" fmla="*/ 322 w 1362"/>
            <a:gd name="T31" fmla="*/ 764 h 895"/>
            <a:gd name="T32" fmla="*/ 34 w 1362"/>
            <a:gd name="T33" fmla="*/ 693 h 895"/>
            <a:gd name="T34" fmla="*/ 0 w 1362"/>
            <a:gd name="T35" fmla="*/ 642 h 895"/>
            <a:gd name="T36" fmla="*/ 148 w 1362"/>
            <a:gd name="T37" fmla="*/ 521 h 895"/>
            <a:gd name="T38" fmla="*/ 148 w 1362"/>
            <a:gd name="T39" fmla="*/ 423 h 895"/>
            <a:gd name="T40" fmla="*/ 346 w 1362"/>
            <a:gd name="T41" fmla="*/ 423 h 895"/>
            <a:gd name="T42" fmla="*/ 397 w 1362"/>
            <a:gd name="T43" fmla="*/ 91 h 895"/>
            <a:gd name="T44" fmla="*/ 747 w 1362"/>
            <a:gd name="T45" fmla="*/ 110 h 895"/>
            <a:gd name="T46" fmla="*/ 786 w 1362"/>
            <a:gd name="T47" fmla="*/ 22 h 8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362" h="895">
              <a:moveTo>
                <a:pt x="786" y="22"/>
              </a:moveTo>
              <a:cubicBezTo>
                <a:pt x="797" y="17"/>
                <a:pt x="821" y="6"/>
                <a:pt x="833" y="0"/>
              </a:cubicBezTo>
              <a:cubicBezTo>
                <a:pt x="938" y="16"/>
                <a:pt x="1044" y="21"/>
                <a:pt x="1151" y="19"/>
              </a:cubicBezTo>
              <a:cubicBezTo>
                <a:pt x="1158" y="20"/>
                <a:pt x="1173" y="22"/>
                <a:pt x="1180" y="24"/>
              </a:cubicBezTo>
              <a:cubicBezTo>
                <a:pt x="1189" y="155"/>
                <a:pt x="1178" y="287"/>
                <a:pt x="1139" y="414"/>
              </a:cubicBezTo>
              <a:cubicBezTo>
                <a:pt x="1213" y="439"/>
                <a:pt x="1287" y="464"/>
                <a:pt x="1362" y="489"/>
              </a:cubicBezTo>
              <a:cubicBezTo>
                <a:pt x="1351" y="507"/>
                <a:pt x="1330" y="543"/>
                <a:pt x="1320" y="561"/>
              </a:cubicBezTo>
              <a:cubicBezTo>
                <a:pt x="1317" y="564"/>
                <a:pt x="1311" y="572"/>
                <a:pt x="1308" y="575"/>
              </a:cubicBezTo>
              <a:cubicBezTo>
                <a:pt x="1275" y="569"/>
                <a:pt x="1242" y="564"/>
                <a:pt x="1209" y="558"/>
              </a:cubicBezTo>
              <a:cubicBezTo>
                <a:pt x="1186" y="584"/>
                <a:pt x="1163" y="611"/>
                <a:pt x="1141" y="638"/>
              </a:cubicBezTo>
              <a:lnTo>
                <a:pt x="1124" y="596"/>
              </a:lnTo>
              <a:cubicBezTo>
                <a:pt x="1001" y="554"/>
                <a:pt x="882" y="500"/>
                <a:pt x="752" y="482"/>
              </a:cubicBezTo>
              <a:cubicBezTo>
                <a:pt x="745" y="604"/>
                <a:pt x="750" y="735"/>
                <a:pt x="678" y="841"/>
              </a:cubicBezTo>
              <a:cubicBezTo>
                <a:pt x="659" y="895"/>
                <a:pt x="594" y="865"/>
                <a:pt x="560" y="848"/>
              </a:cubicBezTo>
              <a:cubicBezTo>
                <a:pt x="490" y="808"/>
                <a:pt x="415" y="781"/>
                <a:pt x="336" y="768"/>
              </a:cubicBezTo>
              <a:lnTo>
                <a:pt x="322" y="764"/>
              </a:lnTo>
              <a:cubicBezTo>
                <a:pt x="226" y="739"/>
                <a:pt x="132" y="711"/>
                <a:pt x="34" y="693"/>
              </a:cubicBezTo>
              <a:cubicBezTo>
                <a:pt x="26" y="680"/>
                <a:pt x="9" y="654"/>
                <a:pt x="0" y="642"/>
              </a:cubicBezTo>
              <a:cubicBezTo>
                <a:pt x="50" y="601"/>
                <a:pt x="99" y="561"/>
                <a:pt x="148" y="521"/>
              </a:cubicBezTo>
              <a:cubicBezTo>
                <a:pt x="148" y="496"/>
                <a:pt x="148" y="448"/>
                <a:pt x="148" y="423"/>
              </a:cubicBezTo>
              <a:cubicBezTo>
                <a:pt x="214" y="430"/>
                <a:pt x="280" y="430"/>
                <a:pt x="346" y="423"/>
              </a:cubicBezTo>
              <a:cubicBezTo>
                <a:pt x="322" y="309"/>
                <a:pt x="334" y="191"/>
                <a:pt x="397" y="91"/>
              </a:cubicBezTo>
              <a:cubicBezTo>
                <a:pt x="510" y="129"/>
                <a:pt x="630" y="133"/>
                <a:pt x="747" y="110"/>
              </a:cubicBezTo>
              <a:cubicBezTo>
                <a:pt x="757" y="88"/>
                <a:pt x="776" y="44"/>
                <a:pt x="786" y="2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55777</xdr:colOff>
      <xdr:row>43</xdr:row>
      <xdr:rowOff>56943</xdr:rowOff>
    </xdr:from>
    <xdr:to>
      <xdr:col>48</xdr:col>
      <xdr:colOff>37745</xdr:colOff>
      <xdr:row>45</xdr:row>
      <xdr:rowOff>79488</xdr:rowOff>
    </xdr:to>
    <xdr:sp macro="" textlink="">
      <xdr:nvSpPr>
        <xdr:cNvPr id="726" name="dąbrowski"/>
        <xdr:cNvSpPr>
          <a:spLocks/>
        </xdr:cNvSpPr>
      </xdr:nvSpPr>
      <xdr:spPr bwMode="auto">
        <a:xfrm>
          <a:off x="5199277" y="4971843"/>
          <a:ext cx="324868" cy="251145"/>
        </a:xfrm>
        <a:custGeom>
          <a:avLst/>
          <a:gdLst>
            <a:gd name="T0" fmla="*/ 777 w 1117"/>
            <a:gd name="T1" fmla="*/ 116 h 878"/>
            <a:gd name="T2" fmla="*/ 957 w 1117"/>
            <a:gd name="T3" fmla="*/ 0 h 878"/>
            <a:gd name="T4" fmla="*/ 1117 w 1117"/>
            <a:gd name="T5" fmla="*/ 80 h 878"/>
            <a:gd name="T6" fmla="*/ 941 w 1117"/>
            <a:gd name="T7" fmla="*/ 477 h 878"/>
            <a:gd name="T8" fmla="*/ 1038 w 1117"/>
            <a:gd name="T9" fmla="*/ 446 h 878"/>
            <a:gd name="T10" fmla="*/ 1043 w 1117"/>
            <a:gd name="T11" fmla="*/ 491 h 878"/>
            <a:gd name="T12" fmla="*/ 991 w 1117"/>
            <a:gd name="T13" fmla="*/ 725 h 878"/>
            <a:gd name="T14" fmla="*/ 928 w 1117"/>
            <a:gd name="T15" fmla="*/ 842 h 878"/>
            <a:gd name="T16" fmla="*/ 761 w 1117"/>
            <a:gd name="T17" fmla="*/ 878 h 878"/>
            <a:gd name="T18" fmla="*/ 645 w 1117"/>
            <a:gd name="T19" fmla="*/ 840 h 878"/>
            <a:gd name="T20" fmla="*/ 625 w 1117"/>
            <a:gd name="T21" fmla="*/ 871 h 878"/>
            <a:gd name="T22" fmla="*/ 533 w 1117"/>
            <a:gd name="T23" fmla="*/ 790 h 878"/>
            <a:gd name="T24" fmla="*/ 499 w 1117"/>
            <a:gd name="T25" fmla="*/ 726 h 878"/>
            <a:gd name="T26" fmla="*/ 483 w 1117"/>
            <a:gd name="T27" fmla="*/ 698 h 878"/>
            <a:gd name="T28" fmla="*/ 375 w 1117"/>
            <a:gd name="T29" fmla="*/ 678 h 878"/>
            <a:gd name="T30" fmla="*/ 290 w 1117"/>
            <a:gd name="T31" fmla="*/ 488 h 878"/>
            <a:gd name="T32" fmla="*/ 74 w 1117"/>
            <a:gd name="T33" fmla="*/ 529 h 878"/>
            <a:gd name="T34" fmla="*/ 39 w 1117"/>
            <a:gd name="T35" fmla="*/ 524 h 878"/>
            <a:gd name="T36" fmla="*/ 0 w 1117"/>
            <a:gd name="T37" fmla="*/ 408 h 878"/>
            <a:gd name="T38" fmla="*/ 127 w 1117"/>
            <a:gd name="T39" fmla="*/ 319 h 878"/>
            <a:gd name="T40" fmla="*/ 777 w 1117"/>
            <a:gd name="T41" fmla="*/ 116 h 878"/>
            <a:gd name="connsiteX0" fmla="*/ 6956 w 10387"/>
            <a:gd name="connsiteY0" fmla="*/ 1321 h 10000"/>
            <a:gd name="connsiteX1" fmla="*/ 8568 w 10387"/>
            <a:gd name="connsiteY1" fmla="*/ 0 h 10000"/>
            <a:gd name="connsiteX2" fmla="*/ 10000 w 10387"/>
            <a:gd name="connsiteY2" fmla="*/ 911 h 10000"/>
            <a:gd name="connsiteX3" fmla="*/ 8424 w 10387"/>
            <a:gd name="connsiteY3" fmla="*/ 5433 h 10000"/>
            <a:gd name="connsiteX4" fmla="*/ 9293 w 10387"/>
            <a:gd name="connsiteY4" fmla="*/ 5080 h 10000"/>
            <a:gd name="connsiteX5" fmla="*/ 9338 w 10387"/>
            <a:gd name="connsiteY5" fmla="*/ 5592 h 10000"/>
            <a:gd name="connsiteX6" fmla="*/ 10376 w 10387"/>
            <a:gd name="connsiteY6" fmla="*/ 9597 h 10000"/>
            <a:gd name="connsiteX7" fmla="*/ 8308 w 10387"/>
            <a:gd name="connsiteY7" fmla="*/ 9590 h 10000"/>
            <a:gd name="connsiteX8" fmla="*/ 6813 w 10387"/>
            <a:gd name="connsiteY8" fmla="*/ 10000 h 10000"/>
            <a:gd name="connsiteX9" fmla="*/ 5774 w 10387"/>
            <a:gd name="connsiteY9" fmla="*/ 9567 h 10000"/>
            <a:gd name="connsiteX10" fmla="*/ 5595 w 10387"/>
            <a:gd name="connsiteY10" fmla="*/ 9920 h 10000"/>
            <a:gd name="connsiteX11" fmla="*/ 4772 w 10387"/>
            <a:gd name="connsiteY11" fmla="*/ 8998 h 10000"/>
            <a:gd name="connsiteX12" fmla="*/ 4467 w 10387"/>
            <a:gd name="connsiteY12" fmla="*/ 8269 h 10000"/>
            <a:gd name="connsiteX13" fmla="*/ 4324 w 10387"/>
            <a:gd name="connsiteY13" fmla="*/ 7950 h 10000"/>
            <a:gd name="connsiteX14" fmla="*/ 3357 w 10387"/>
            <a:gd name="connsiteY14" fmla="*/ 7722 h 10000"/>
            <a:gd name="connsiteX15" fmla="*/ 2596 w 10387"/>
            <a:gd name="connsiteY15" fmla="*/ 5558 h 10000"/>
            <a:gd name="connsiteX16" fmla="*/ 662 w 10387"/>
            <a:gd name="connsiteY16" fmla="*/ 6025 h 10000"/>
            <a:gd name="connsiteX17" fmla="*/ 349 w 10387"/>
            <a:gd name="connsiteY17" fmla="*/ 5968 h 10000"/>
            <a:gd name="connsiteX18" fmla="*/ 0 w 10387"/>
            <a:gd name="connsiteY18" fmla="*/ 4647 h 10000"/>
            <a:gd name="connsiteX19" fmla="*/ 1137 w 10387"/>
            <a:gd name="connsiteY19" fmla="*/ 3633 h 10000"/>
            <a:gd name="connsiteX20" fmla="*/ 6956 w 10387"/>
            <a:gd name="connsiteY20" fmla="*/ 132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0387" h="10000">
              <a:moveTo>
                <a:pt x="6956" y="1321"/>
              </a:moveTo>
              <a:cubicBezTo>
                <a:pt x="7502" y="911"/>
                <a:pt x="8030" y="444"/>
                <a:pt x="8568" y="0"/>
              </a:cubicBezTo>
              <a:cubicBezTo>
                <a:pt x="9033" y="319"/>
                <a:pt x="9526" y="581"/>
                <a:pt x="10000" y="911"/>
              </a:cubicBezTo>
              <a:cubicBezTo>
                <a:pt x="9364" y="2346"/>
                <a:pt x="8585" y="3747"/>
                <a:pt x="8424" y="5433"/>
              </a:cubicBezTo>
              <a:cubicBezTo>
                <a:pt x="8639" y="5342"/>
                <a:pt x="9078" y="5171"/>
                <a:pt x="9293" y="5080"/>
              </a:cubicBezTo>
              <a:cubicBezTo>
                <a:pt x="9311" y="5205"/>
                <a:pt x="9329" y="5467"/>
                <a:pt x="9338" y="5592"/>
              </a:cubicBezTo>
              <a:cubicBezTo>
                <a:pt x="9176" y="6481"/>
                <a:pt x="10528" y="8709"/>
                <a:pt x="10376" y="9597"/>
              </a:cubicBezTo>
              <a:cubicBezTo>
                <a:pt x="10188" y="10042"/>
                <a:pt x="8496" y="9146"/>
                <a:pt x="8308" y="9590"/>
              </a:cubicBezTo>
              <a:cubicBezTo>
                <a:pt x="7816" y="9727"/>
                <a:pt x="7314" y="9886"/>
                <a:pt x="6813" y="10000"/>
              </a:cubicBezTo>
              <a:cubicBezTo>
                <a:pt x="6455" y="9897"/>
                <a:pt x="6115" y="9715"/>
                <a:pt x="5774" y="9567"/>
              </a:cubicBezTo>
              <a:lnTo>
                <a:pt x="5595" y="9920"/>
              </a:lnTo>
              <a:cubicBezTo>
                <a:pt x="5354" y="9556"/>
                <a:pt x="5058" y="9282"/>
                <a:pt x="4772" y="8998"/>
              </a:cubicBezTo>
              <a:cubicBezTo>
                <a:pt x="4700" y="8815"/>
                <a:pt x="4548" y="8451"/>
                <a:pt x="4467" y="8269"/>
              </a:cubicBezTo>
              <a:cubicBezTo>
                <a:pt x="4419" y="8163"/>
                <a:pt x="4372" y="8056"/>
                <a:pt x="4324" y="7950"/>
              </a:cubicBezTo>
              <a:cubicBezTo>
                <a:pt x="4002" y="7870"/>
                <a:pt x="3679" y="7790"/>
                <a:pt x="3357" y="7722"/>
              </a:cubicBezTo>
              <a:cubicBezTo>
                <a:pt x="3115" y="6993"/>
                <a:pt x="2865" y="6276"/>
                <a:pt x="2596" y="5558"/>
              </a:cubicBezTo>
              <a:cubicBezTo>
                <a:pt x="1952" y="5718"/>
                <a:pt x="1307" y="5888"/>
                <a:pt x="662" y="6025"/>
              </a:cubicBezTo>
              <a:cubicBezTo>
                <a:pt x="582" y="6014"/>
                <a:pt x="430" y="5979"/>
                <a:pt x="349" y="5968"/>
              </a:cubicBezTo>
              <a:cubicBezTo>
                <a:pt x="233" y="5524"/>
                <a:pt x="116" y="5080"/>
                <a:pt x="0" y="4647"/>
              </a:cubicBezTo>
              <a:cubicBezTo>
                <a:pt x="367" y="4294"/>
                <a:pt x="716" y="3884"/>
                <a:pt x="1137" y="3633"/>
              </a:cubicBezTo>
              <a:cubicBezTo>
                <a:pt x="3044" y="2745"/>
                <a:pt x="5040" y="2187"/>
                <a:pt x="6956" y="1321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4190</xdr:colOff>
      <xdr:row>43</xdr:row>
      <xdr:rowOff>110216</xdr:rowOff>
    </xdr:from>
    <xdr:to>
      <xdr:col>45</xdr:col>
      <xdr:colOff>18561</xdr:colOff>
      <xdr:row>45</xdr:row>
      <xdr:rowOff>94709</xdr:rowOff>
    </xdr:to>
    <xdr:sp macro="" textlink="">
      <xdr:nvSpPr>
        <xdr:cNvPr id="731" name="proszowicki"/>
        <xdr:cNvSpPr>
          <a:spLocks/>
        </xdr:cNvSpPr>
      </xdr:nvSpPr>
      <xdr:spPr bwMode="auto">
        <a:xfrm>
          <a:off x="4804790" y="5025116"/>
          <a:ext cx="357271" cy="213093"/>
        </a:xfrm>
        <a:custGeom>
          <a:avLst/>
          <a:gdLst>
            <a:gd name="T0" fmla="*/ 130 w 1266"/>
            <a:gd name="T1" fmla="*/ 128 h 750"/>
            <a:gd name="T2" fmla="*/ 451 w 1266"/>
            <a:gd name="T3" fmla="*/ 0 h 750"/>
            <a:gd name="T4" fmla="*/ 495 w 1266"/>
            <a:gd name="T5" fmla="*/ 195 h 750"/>
            <a:gd name="T6" fmla="*/ 568 w 1266"/>
            <a:gd name="T7" fmla="*/ 390 h 750"/>
            <a:gd name="T8" fmla="*/ 687 w 1266"/>
            <a:gd name="T9" fmla="*/ 461 h 750"/>
            <a:gd name="T10" fmla="*/ 930 w 1266"/>
            <a:gd name="T11" fmla="*/ 477 h 750"/>
            <a:gd name="T12" fmla="*/ 1266 w 1266"/>
            <a:gd name="T13" fmla="*/ 437 h 750"/>
            <a:gd name="T14" fmla="*/ 1129 w 1266"/>
            <a:gd name="T15" fmla="*/ 578 h 750"/>
            <a:gd name="T16" fmla="*/ 650 w 1266"/>
            <a:gd name="T17" fmla="*/ 624 h 750"/>
            <a:gd name="T18" fmla="*/ 580 w 1266"/>
            <a:gd name="T19" fmla="*/ 729 h 750"/>
            <a:gd name="T20" fmla="*/ 547 w 1266"/>
            <a:gd name="T21" fmla="*/ 717 h 750"/>
            <a:gd name="T22" fmla="*/ 479 w 1266"/>
            <a:gd name="T23" fmla="*/ 681 h 750"/>
            <a:gd name="T24" fmla="*/ 476 w 1266"/>
            <a:gd name="T25" fmla="*/ 566 h 750"/>
            <a:gd name="T26" fmla="*/ 340 w 1266"/>
            <a:gd name="T27" fmla="*/ 569 h 750"/>
            <a:gd name="T28" fmla="*/ 307 w 1266"/>
            <a:gd name="T29" fmla="*/ 725 h 750"/>
            <a:gd name="T30" fmla="*/ 224 w 1266"/>
            <a:gd name="T31" fmla="*/ 750 h 750"/>
            <a:gd name="T32" fmla="*/ 112 w 1266"/>
            <a:gd name="T33" fmla="*/ 616 h 750"/>
            <a:gd name="T34" fmla="*/ 69 w 1266"/>
            <a:gd name="T35" fmla="*/ 589 h 750"/>
            <a:gd name="T36" fmla="*/ 118 w 1266"/>
            <a:gd name="T37" fmla="*/ 468 h 750"/>
            <a:gd name="T38" fmla="*/ 86 w 1266"/>
            <a:gd name="T39" fmla="*/ 394 h 750"/>
            <a:gd name="T40" fmla="*/ 117 w 1266"/>
            <a:gd name="T41" fmla="*/ 339 h 750"/>
            <a:gd name="T42" fmla="*/ 30 w 1266"/>
            <a:gd name="T43" fmla="*/ 284 h 750"/>
            <a:gd name="T44" fmla="*/ 0 w 1266"/>
            <a:gd name="T45" fmla="*/ 229 h 750"/>
            <a:gd name="T46" fmla="*/ 98 w 1266"/>
            <a:gd name="T47" fmla="*/ 197 h 750"/>
            <a:gd name="T48" fmla="*/ 130 w 1266"/>
            <a:gd name="T49" fmla="*/ 128 h 7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266" h="750">
              <a:moveTo>
                <a:pt x="130" y="128"/>
              </a:moveTo>
              <a:cubicBezTo>
                <a:pt x="245" y="108"/>
                <a:pt x="355" y="67"/>
                <a:pt x="451" y="0"/>
              </a:cubicBezTo>
              <a:cubicBezTo>
                <a:pt x="484" y="60"/>
                <a:pt x="499" y="126"/>
                <a:pt x="495" y="195"/>
              </a:cubicBezTo>
              <a:cubicBezTo>
                <a:pt x="554" y="246"/>
                <a:pt x="576" y="314"/>
                <a:pt x="568" y="390"/>
              </a:cubicBezTo>
              <a:cubicBezTo>
                <a:pt x="607" y="414"/>
                <a:pt x="647" y="437"/>
                <a:pt x="687" y="461"/>
              </a:cubicBezTo>
              <a:cubicBezTo>
                <a:pt x="768" y="468"/>
                <a:pt x="848" y="477"/>
                <a:pt x="930" y="477"/>
              </a:cubicBezTo>
              <a:cubicBezTo>
                <a:pt x="1044" y="475"/>
                <a:pt x="1151" y="424"/>
                <a:pt x="1266" y="437"/>
              </a:cubicBezTo>
              <a:cubicBezTo>
                <a:pt x="1216" y="480"/>
                <a:pt x="1170" y="527"/>
                <a:pt x="1129" y="578"/>
              </a:cubicBezTo>
              <a:cubicBezTo>
                <a:pt x="972" y="619"/>
                <a:pt x="811" y="653"/>
                <a:pt x="650" y="624"/>
              </a:cubicBezTo>
              <a:cubicBezTo>
                <a:pt x="627" y="659"/>
                <a:pt x="603" y="694"/>
                <a:pt x="580" y="729"/>
              </a:cubicBezTo>
              <a:cubicBezTo>
                <a:pt x="572" y="726"/>
                <a:pt x="555" y="720"/>
                <a:pt x="547" y="717"/>
              </a:cubicBezTo>
              <a:cubicBezTo>
                <a:pt x="530" y="708"/>
                <a:pt x="496" y="690"/>
                <a:pt x="479" y="681"/>
              </a:cubicBezTo>
              <a:cubicBezTo>
                <a:pt x="478" y="652"/>
                <a:pt x="477" y="595"/>
                <a:pt x="476" y="566"/>
              </a:cubicBezTo>
              <a:cubicBezTo>
                <a:pt x="430" y="567"/>
                <a:pt x="385" y="568"/>
                <a:pt x="340" y="569"/>
              </a:cubicBezTo>
              <a:cubicBezTo>
                <a:pt x="330" y="621"/>
                <a:pt x="319" y="673"/>
                <a:pt x="307" y="725"/>
              </a:cubicBezTo>
              <a:cubicBezTo>
                <a:pt x="286" y="731"/>
                <a:pt x="245" y="744"/>
                <a:pt x="224" y="750"/>
              </a:cubicBezTo>
              <a:cubicBezTo>
                <a:pt x="192" y="700"/>
                <a:pt x="168" y="641"/>
                <a:pt x="112" y="616"/>
              </a:cubicBezTo>
              <a:lnTo>
                <a:pt x="69" y="589"/>
              </a:lnTo>
              <a:cubicBezTo>
                <a:pt x="85" y="548"/>
                <a:pt x="102" y="508"/>
                <a:pt x="118" y="468"/>
              </a:cubicBezTo>
              <a:cubicBezTo>
                <a:pt x="110" y="450"/>
                <a:pt x="94" y="412"/>
                <a:pt x="86" y="394"/>
              </a:cubicBezTo>
              <a:cubicBezTo>
                <a:pt x="94" y="380"/>
                <a:pt x="109" y="353"/>
                <a:pt x="117" y="339"/>
              </a:cubicBezTo>
              <a:cubicBezTo>
                <a:pt x="88" y="321"/>
                <a:pt x="59" y="303"/>
                <a:pt x="30" y="284"/>
              </a:cubicBezTo>
              <a:cubicBezTo>
                <a:pt x="23" y="271"/>
                <a:pt x="8" y="243"/>
                <a:pt x="0" y="229"/>
              </a:cubicBezTo>
              <a:cubicBezTo>
                <a:pt x="25" y="221"/>
                <a:pt x="74" y="205"/>
                <a:pt x="98" y="197"/>
              </a:cubicBezTo>
              <a:cubicBezTo>
                <a:pt x="107" y="180"/>
                <a:pt x="122" y="145"/>
                <a:pt x="130" y="128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66903</xdr:colOff>
      <xdr:row>44</xdr:row>
      <xdr:rowOff>18748</xdr:rowOff>
    </xdr:from>
    <xdr:to>
      <xdr:col>43</xdr:col>
      <xdr:colOff>31310</xdr:colOff>
      <xdr:row>48</xdr:row>
      <xdr:rowOff>5925</xdr:rowOff>
    </xdr:to>
    <xdr:sp macro="" textlink="">
      <xdr:nvSpPr>
        <xdr:cNvPr id="735" name="krakowski"/>
        <xdr:cNvSpPr>
          <a:spLocks/>
        </xdr:cNvSpPr>
      </xdr:nvSpPr>
      <xdr:spPr bwMode="auto">
        <a:xfrm>
          <a:off x="4410303" y="5047948"/>
          <a:ext cx="535907" cy="444377"/>
        </a:xfrm>
        <a:custGeom>
          <a:avLst/>
          <a:gdLst>
            <a:gd name="T0" fmla="*/ 347 w 1586"/>
            <a:gd name="T1" fmla="*/ 0 h 1541"/>
            <a:gd name="T2" fmla="*/ 719 w 1586"/>
            <a:gd name="T3" fmla="*/ 114 h 1541"/>
            <a:gd name="T4" fmla="*/ 736 w 1586"/>
            <a:gd name="T5" fmla="*/ 156 h 1541"/>
            <a:gd name="T6" fmla="*/ 744 w 1586"/>
            <a:gd name="T7" fmla="*/ 206 h 1541"/>
            <a:gd name="T8" fmla="*/ 903 w 1586"/>
            <a:gd name="T9" fmla="*/ 93 h 1541"/>
            <a:gd name="T10" fmla="*/ 915 w 1586"/>
            <a:gd name="T11" fmla="*/ 79 h 1541"/>
            <a:gd name="T12" fmla="*/ 1176 w 1586"/>
            <a:gd name="T13" fmla="*/ 33 h 1541"/>
            <a:gd name="T14" fmla="*/ 1493 w 1586"/>
            <a:gd name="T15" fmla="*/ 2 h 1541"/>
            <a:gd name="T16" fmla="*/ 1538 w 1586"/>
            <a:gd name="T17" fmla="*/ 15 h 1541"/>
            <a:gd name="T18" fmla="*/ 1505 w 1586"/>
            <a:gd name="T19" fmla="*/ 90 h 1541"/>
            <a:gd name="T20" fmla="*/ 1391 w 1586"/>
            <a:gd name="T21" fmla="*/ 164 h 1541"/>
            <a:gd name="T22" fmla="*/ 1453 w 1586"/>
            <a:gd name="T23" fmla="*/ 204 h 1541"/>
            <a:gd name="T24" fmla="*/ 1540 w 1586"/>
            <a:gd name="T25" fmla="*/ 259 h 1541"/>
            <a:gd name="T26" fmla="*/ 1509 w 1586"/>
            <a:gd name="T27" fmla="*/ 314 h 1541"/>
            <a:gd name="T28" fmla="*/ 1541 w 1586"/>
            <a:gd name="T29" fmla="*/ 388 h 1541"/>
            <a:gd name="T30" fmla="*/ 1492 w 1586"/>
            <a:gd name="T31" fmla="*/ 509 h 1541"/>
            <a:gd name="T32" fmla="*/ 1535 w 1586"/>
            <a:gd name="T33" fmla="*/ 536 h 1541"/>
            <a:gd name="T34" fmla="*/ 1586 w 1586"/>
            <a:gd name="T35" fmla="*/ 625 h 1541"/>
            <a:gd name="T36" fmla="*/ 1372 w 1586"/>
            <a:gd name="T37" fmla="*/ 681 h 1541"/>
            <a:gd name="T38" fmla="*/ 1353 w 1586"/>
            <a:gd name="T39" fmla="*/ 682 h 1541"/>
            <a:gd name="T40" fmla="*/ 848 w 1586"/>
            <a:gd name="T41" fmla="*/ 628 h 1541"/>
            <a:gd name="T42" fmla="*/ 844 w 1586"/>
            <a:gd name="T43" fmla="*/ 652 h 1541"/>
            <a:gd name="T44" fmla="*/ 727 w 1586"/>
            <a:gd name="T45" fmla="*/ 776 h 1541"/>
            <a:gd name="T46" fmla="*/ 696 w 1586"/>
            <a:gd name="T47" fmla="*/ 911 h 1541"/>
            <a:gd name="T48" fmla="*/ 744 w 1586"/>
            <a:gd name="T49" fmla="*/ 961 h 1541"/>
            <a:gd name="T50" fmla="*/ 699 w 1586"/>
            <a:gd name="T51" fmla="*/ 1021 h 1541"/>
            <a:gd name="T52" fmla="*/ 656 w 1586"/>
            <a:gd name="T53" fmla="*/ 1118 h 1541"/>
            <a:gd name="T54" fmla="*/ 806 w 1586"/>
            <a:gd name="T55" fmla="*/ 1155 h 1541"/>
            <a:gd name="T56" fmla="*/ 1060 w 1586"/>
            <a:gd name="T57" fmla="*/ 1265 h 1541"/>
            <a:gd name="T58" fmla="*/ 1139 w 1586"/>
            <a:gd name="T59" fmla="*/ 1315 h 1541"/>
            <a:gd name="T60" fmla="*/ 1059 w 1586"/>
            <a:gd name="T61" fmla="*/ 1369 h 1541"/>
            <a:gd name="T62" fmla="*/ 937 w 1586"/>
            <a:gd name="T63" fmla="*/ 1454 h 1541"/>
            <a:gd name="T64" fmla="*/ 752 w 1586"/>
            <a:gd name="T65" fmla="*/ 1334 h 1541"/>
            <a:gd name="T66" fmla="*/ 702 w 1586"/>
            <a:gd name="T67" fmla="*/ 1496 h 1541"/>
            <a:gd name="T68" fmla="*/ 683 w 1586"/>
            <a:gd name="T69" fmla="*/ 1518 h 1541"/>
            <a:gd name="T70" fmla="*/ 634 w 1586"/>
            <a:gd name="T71" fmla="*/ 1541 h 1541"/>
            <a:gd name="T72" fmla="*/ 429 w 1586"/>
            <a:gd name="T73" fmla="*/ 1320 h 1541"/>
            <a:gd name="T74" fmla="*/ 260 w 1586"/>
            <a:gd name="T75" fmla="*/ 1201 h 1541"/>
            <a:gd name="T76" fmla="*/ 39 w 1586"/>
            <a:gd name="T77" fmla="*/ 1031 h 1541"/>
            <a:gd name="T78" fmla="*/ 223 w 1586"/>
            <a:gd name="T79" fmla="*/ 987 h 1541"/>
            <a:gd name="T80" fmla="*/ 190 w 1586"/>
            <a:gd name="T81" fmla="*/ 923 h 1541"/>
            <a:gd name="T82" fmla="*/ 104 w 1586"/>
            <a:gd name="T83" fmla="*/ 764 h 1541"/>
            <a:gd name="T84" fmla="*/ 31 w 1586"/>
            <a:gd name="T85" fmla="*/ 720 h 1541"/>
            <a:gd name="T86" fmla="*/ 23 w 1586"/>
            <a:gd name="T87" fmla="*/ 676 h 1541"/>
            <a:gd name="T88" fmla="*/ 57 w 1586"/>
            <a:gd name="T89" fmla="*/ 476 h 1541"/>
            <a:gd name="T90" fmla="*/ 0 w 1586"/>
            <a:gd name="T91" fmla="*/ 409 h 1541"/>
            <a:gd name="T92" fmla="*/ 0 w 1586"/>
            <a:gd name="T93" fmla="*/ 395 h 1541"/>
            <a:gd name="T94" fmla="*/ 155 w 1586"/>
            <a:gd name="T95" fmla="*/ 366 h 1541"/>
            <a:gd name="T96" fmla="*/ 273 w 1586"/>
            <a:gd name="T97" fmla="*/ 359 h 1541"/>
            <a:gd name="T98" fmla="*/ 347 w 1586"/>
            <a:gd name="T99" fmla="*/ 0 h 1541"/>
            <a:gd name="connsiteX0" fmla="*/ 2188 w 12001"/>
            <a:gd name="connsiteY0" fmla="*/ 0 h 10000"/>
            <a:gd name="connsiteX1" fmla="*/ 4533 w 12001"/>
            <a:gd name="connsiteY1" fmla="*/ 740 h 10000"/>
            <a:gd name="connsiteX2" fmla="*/ 4641 w 12001"/>
            <a:gd name="connsiteY2" fmla="*/ 1012 h 10000"/>
            <a:gd name="connsiteX3" fmla="*/ 4691 w 12001"/>
            <a:gd name="connsiteY3" fmla="*/ 1337 h 10000"/>
            <a:gd name="connsiteX4" fmla="*/ 5694 w 12001"/>
            <a:gd name="connsiteY4" fmla="*/ 604 h 10000"/>
            <a:gd name="connsiteX5" fmla="*/ 5769 w 12001"/>
            <a:gd name="connsiteY5" fmla="*/ 513 h 10000"/>
            <a:gd name="connsiteX6" fmla="*/ 7415 w 12001"/>
            <a:gd name="connsiteY6" fmla="*/ 214 h 10000"/>
            <a:gd name="connsiteX7" fmla="*/ 9414 w 12001"/>
            <a:gd name="connsiteY7" fmla="*/ 13 h 10000"/>
            <a:gd name="connsiteX8" fmla="*/ 9697 w 12001"/>
            <a:gd name="connsiteY8" fmla="*/ 97 h 10000"/>
            <a:gd name="connsiteX9" fmla="*/ 9489 w 12001"/>
            <a:gd name="connsiteY9" fmla="*/ 584 h 10000"/>
            <a:gd name="connsiteX10" fmla="*/ 8770 w 12001"/>
            <a:gd name="connsiteY10" fmla="*/ 1064 h 10000"/>
            <a:gd name="connsiteX11" fmla="*/ 9161 w 12001"/>
            <a:gd name="connsiteY11" fmla="*/ 1324 h 10000"/>
            <a:gd name="connsiteX12" fmla="*/ 9710 w 12001"/>
            <a:gd name="connsiteY12" fmla="*/ 1681 h 10000"/>
            <a:gd name="connsiteX13" fmla="*/ 9515 w 12001"/>
            <a:gd name="connsiteY13" fmla="*/ 2038 h 10000"/>
            <a:gd name="connsiteX14" fmla="*/ 9716 w 12001"/>
            <a:gd name="connsiteY14" fmla="*/ 2518 h 10000"/>
            <a:gd name="connsiteX15" fmla="*/ 9407 w 12001"/>
            <a:gd name="connsiteY15" fmla="*/ 3303 h 10000"/>
            <a:gd name="connsiteX16" fmla="*/ 9678 w 12001"/>
            <a:gd name="connsiteY16" fmla="*/ 3478 h 10000"/>
            <a:gd name="connsiteX17" fmla="*/ 12001 w 12001"/>
            <a:gd name="connsiteY17" fmla="*/ 4640 h 10000"/>
            <a:gd name="connsiteX18" fmla="*/ 8651 w 12001"/>
            <a:gd name="connsiteY18" fmla="*/ 4419 h 10000"/>
            <a:gd name="connsiteX19" fmla="*/ 8531 w 12001"/>
            <a:gd name="connsiteY19" fmla="*/ 4426 h 10000"/>
            <a:gd name="connsiteX20" fmla="*/ 5347 w 12001"/>
            <a:gd name="connsiteY20" fmla="*/ 4075 h 10000"/>
            <a:gd name="connsiteX21" fmla="*/ 5322 w 12001"/>
            <a:gd name="connsiteY21" fmla="*/ 4231 h 10000"/>
            <a:gd name="connsiteX22" fmla="*/ 4584 w 12001"/>
            <a:gd name="connsiteY22" fmla="*/ 5036 h 10000"/>
            <a:gd name="connsiteX23" fmla="*/ 4388 w 12001"/>
            <a:gd name="connsiteY23" fmla="*/ 5912 h 10000"/>
            <a:gd name="connsiteX24" fmla="*/ 4691 w 12001"/>
            <a:gd name="connsiteY24" fmla="*/ 6236 h 10000"/>
            <a:gd name="connsiteX25" fmla="*/ 4407 w 12001"/>
            <a:gd name="connsiteY25" fmla="*/ 6626 h 10000"/>
            <a:gd name="connsiteX26" fmla="*/ 4136 w 12001"/>
            <a:gd name="connsiteY26" fmla="*/ 7255 h 10000"/>
            <a:gd name="connsiteX27" fmla="*/ 5082 w 12001"/>
            <a:gd name="connsiteY27" fmla="*/ 7495 h 10000"/>
            <a:gd name="connsiteX28" fmla="*/ 6683 w 12001"/>
            <a:gd name="connsiteY28" fmla="*/ 8209 h 10000"/>
            <a:gd name="connsiteX29" fmla="*/ 7182 w 12001"/>
            <a:gd name="connsiteY29" fmla="*/ 8533 h 10000"/>
            <a:gd name="connsiteX30" fmla="*/ 6677 w 12001"/>
            <a:gd name="connsiteY30" fmla="*/ 8884 h 10000"/>
            <a:gd name="connsiteX31" fmla="*/ 5908 w 12001"/>
            <a:gd name="connsiteY31" fmla="*/ 9435 h 10000"/>
            <a:gd name="connsiteX32" fmla="*/ 4741 w 12001"/>
            <a:gd name="connsiteY32" fmla="*/ 8657 h 10000"/>
            <a:gd name="connsiteX33" fmla="*/ 4426 w 12001"/>
            <a:gd name="connsiteY33" fmla="*/ 9708 h 10000"/>
            <a:gd name="connsiteX34" fmla="*/ 4306 w 12001"/>
            <a:gd name="connsiteY34" fmla="*/ 9851 h 10000"/>
            <a:gd name="connsiteX35" fmla="*/ 3997 w 12001"/>
            <a:gd name="connsiteY35" fmla="*/ 10000 h 10000"/>
            <a:gd name="connsiteX36" fmla="*/ 2705 w 12001"/>
            <a:gd name="connsiteY36" fmla="*/ 8566 h 10000"/>
            <a:gd name="connsiteX37" fmla="*/ 1639 w 12001"/>
            <a:gd name="connsiteY37" fmla="*/ 7794 h 10000"/>
            <a:gd name="connsiteX38" fmla="*/ 246 w 12001"/>
            <a:gd name="connsiteY38" fmla="*/ 6690 h 10000"/>
            <a:gd name="connsiteX39" fmla="*/ 1406 w 12001"/>
            <a:gd name="connsiteY39" fmla="*/ 6405 h 10000"/>
            <a:gd name="connsiteX40" fmla="*/ 1198 w 12001"/>
            <a:gd name="connsiteY40" fmla="*/ 5990 h 10000"/>
            <a:gd name="connsiteX41" fmla="*/ 656 w 12001"/>
            <a:gd name="connsiteY41" fmla="*/ 4958 h 10000"/>
            <a:gd name="connsiteX42" fmla="*/ 195 w 12001"/>
            <a:gd name="connsiteY42" fmla="*/ 4672 h 10000"/>
            <a:gd name="connsiteX43" fmla="*/ 145 w 12001"/>
            <a:gd name="connsiteY43" fmla="*/ 4387 h 10000"/>
            <a:gd name="connsiteX44" fmla="*/ 359 w 12001"/>
            <a:gd name="connsiteY44" fmla="*/ 3089 h 10000"/>
            <a:gd name="connsiteX45" fmla="*/ 0 w 12001"/>
            <a:gd name="connsiteY45" fmla="*/ 2654 h 10000"/>
            <a:gd name="connsiteX46" fmla="*/ 0 w 12001"/>
            <a:gd name="connsiteY46" fmla="*/ 2563 h 10000"/>
            <a:gd name="connsiteX47" fmla="*/ 977 w 12001"/>
            <a:gd name="connsiteY47" fmla="*/ 2375 h 10000"/>
            <a:gd name="connsiteX48" fmla="*/ 1721 w 12001"/>
            <a:gd name="connsiteY48" fmla="*/ 2330 h 10000"/>
            <a:gd name="connsiteX49" fmla="*/ 2188 w 12001"/>
            <a:gd name="connsiteY49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468 w 12011"/>
            <a:gd name="connsiteY18" fmla="*/ 4326 h 10000"/>
            <a:gd name="connsiteX19" fmla="*/ 8651 w 12011"/>
            <a:gd name="connsiteY19" fmla="*/ 4419 h 10000"/>
            <a:gd name="connsiteX20" fmla="*/ 8531 w 12011"/>
            <a:gd name="connsiteY20" fmla="*/ 4426 h 10000"/>
            <a:gd name="connsiteX21" fmla="*/ 5347 w 12011"/>
            <a:gd name="connsiteY21" fmla="*/ 4075 h 10000"/>
            <a:gd name="connsiteX22" fmla="*/ 5322 w 12011"/>
            <a:gd name="connsiteY22" fmla="*/ 4231 h 10000"/>
            <a:gd name="connsiteX23" fmla="*/ 4584 w 12011"/>
            <a:gd name="connsiteY23" fmla="*/ 5036 h 10000"/>
            <a:gd name="connsiteX24" fmla="*/ 4388 w 12011"/>
            <a:gd name="connsiteY24" fmla="*/ 5912 h 10000"/>
            <a:gd name="connsiteX25" fmla="*/ 4691 w 12011"/>
            <a:gd name="connsiteY25" fmla="*/ 6236 h 10000"/>
            <a:gd name="connsiteX26" fmla="*/ 4407 w 12011"/>
            <a:gd name="connsiteY26" fmla="*/ 6626 h 10000"/>
            <a:gd name="connsiteX27" fmla="*/ 4136 w 12011"/>
            <a:gd name="connsiteY27" fmla="*/ 7255 h 10000"/>
            <a:gd name="connsiteX28" fmla="*/ 5082 w 12011"/>
            <a:gd name="connsiteY28" fmla="*/ 7495 h 10000"/>
            <a:gd name="connsiteX29" fmla="*/ 6683 w 12011"/>
            <a:gd name="connsiteY29" fmla="*/ 8209 h 10000"/>
            <a:gd name="connsiteX30" fmla="*/ 7182 w 12011"/>
            <a:gd name="connsiteY30" fmla="*/ 8533 h 10000"/>
            <a:gd name="connsiteX31" fmla="*/ 6677 w 12011"/>
            <a:gd name="connsiteY31" fmla="*/ 8884 h 10000"/>
            <a:gd name="connsiteX32" fmla="*/ 5908 w 12011"/>
            <a:gd name="connsiteY32" fmla="*/ 9435 h 10000"/>
            <a:gd name="connsiteX33" fmla="*/ 4741 w 12011"/>
            <a:gd name="connsiteY33" fmla="*/ 8657 h 10000"/>
            <a:gd name="connsiteX34" fmla="*/ 4426 w 12011"/>
            <a:gd name="connsiteY34" fmla="*/ 9708 h 10000"/>
            <a:gd name="connsiteX35" fmla="*/ 4306 w 12011"/>
            <a:gd name="connsiteY35" fmla="*/ 9851 h 10000"/>
            <a:gd name="connsiteX36" fmla="*/ 3997 w 12011"/>
            <a:gd name="connsiteY36" fmla="*/ 10000 h 10000"/>
            <a:gd name="connsiteX37" fmla="*/ 2705 w 12011"/>
            <a:gd name="connsiteY37" fmla="*/ 8566 h 10000"/>
            <a:gd name="connsiteX38" fmla="*/ 1639 w 12011"/>
            <a:gd name="connsiteY38" fmla="*/ 7794 h 10000"/>
            <a:gd name="connsiteX39" fmla="*/ 246 w 12011"/>
            <a:gd name="connsiteY39" fmla="*/ 6690 h 10000"/>
            <a:gd name="connsiteX40" fmla="*/ 1406 w 12011"/>
            <a:gd name="connsiteY40" fmla="*/ 6405 h 10000"/>
            <a:gd name="connsiteX41" fmla="*/ 1198 w 12011"/>
            <a:gd name="connsiteY41" fmla="*/ 5990 h 10000"/>
            <a:gd name="connsiteX42" fmla="*/ 656 w 12011"/>
            <a:gd name="connsiteY42" fmla="*/ 4958 h 10000"/>
            <a:gd name="connsiteX43" fmla="*/ 195 w 12011"/>
            <a:gd name="connsiteY43" fmla="*/ 4672 h 10000"/>
            <a:gd name="connsiteX44" fmla="*/ 145 w 12011"/>
            <a:gd name="connsiteY44" fmla="*/ 4387 h 10000"/>
            <a:gd name="connsiteX45" fmla="*/ 359 w 12011"/>
            <a:gd name="connsiteY45" fmla="*/ 3089 h 10000"/>
            <a:gd name="connsiteX46" fmla="*/ 0 w 12011"/>
            <a:gd name="connsiteY46" fmla="*/ 2654 h 10000"/>
            <a:gd name="connsiteX47" fmla="*/ 0 w 12011"/>
            <a:gd name="connsiteY47" fmla="*/ 2563 h 10000"/>
            <a:gd name="connsiteX48" fmla="*/ 977 w 12011"/>
            <a:gd name="connsiteY48" fmla="*/ 2375 h 10000"/>
            <a:gd name="connsiteX49" fmla="*/ 1721 w 12011"/>
            <a:gd name="connsiteY49" fmla="*/ 2330 h 10000"/>
            <a:gd name="connsiteX50" fmla="*/ 2188 w 12011"/>
            <a:gd name="connsiteY50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373 w 12011"/>
            <a:gd name="connsiteY18" fmla="*/ 5689 h 10000"/>
            <a:gd name="connsiteX19" fmla="*/ 8651 w 12011"/>
            <a:gd name="connsiteY19" fmla="*/ 4419 h 10000"/>
            <a:gd name="connsiteX20" fmla="*/ 8531 w 12011"/>
            <a:gd name="connsiteY20" fmla="*/ 4426 h 10000"/>
            <a:gd name="connsiteX21" fmla="*/ 5347 w 12011"/>
            <a:gd name="connsiteY21" fmla="*/ 4075 h 10000"/>
            <a:gd name="connsiteX22" fmla="*/ 5322 w 12011"/>
            <a:gd name="connsiteY22" fmla="*/ 4231 h 10000"/>
            <a:gd name="connsiteX23" fmla="*/ 4584 w 12011"/>
            <a:gd name="connsiteY23" fmla="*/ 5036 h 10000"/>
            <a:gd name="connsiteX24" fmla="*/ 4388 w 12011"/>
            <a:gd name="connsiteY24" fmla="*/ 5912 h 10000"/>
            <a:gd name="connsiteX25" fmla="*/ 4691 w 12011"/>
            <a:gd name="connsiteY25" fmla="*/ 6236 h 10000"/>
            <a:gd name="connsiteX26" fmla="*/ 4407 w 12011"/>
            <a:gd name="connsiteY26" fmla="*/ 6626 h 10000"/>
            <a:gd name="connsiteX27" fmla="*/ 4136 w 12011"/>
            <a:gd name="connsiteY27" fmla="*/ 7255 h 10000"/>
            <a:gd name="connsiteX28" fmla="*/ 5082 w 12011"/>
            <a:gd name="connsiteY28" fmla="*/ 7495 h 10000"/>
            <a:gd name="connsiteX29" fmla="*/ 6683 w 12011"/>
            <a:gd name="connsiteY29" fmla="*/ 8209 h 10000"/>
            <a:gd name="connsiteX30" fmla="*/ 7182 w 12011"/>
            <a:gd name="connsiteY30" fmla="*/ 8533 h 10000"/>
            <a:gd name="connsiteX31" fmla="*/ 6677 w 12011"/>
            <a:gd name="connsiteY31" fmla="*/ 8884 h 10000"/>
            <a:gd name="connsiteX32" fmla="*/ 5908 w 12011"/>
            <a:gd name="connsiteY32" fmla="*/ 9435 h 10000"/>
            <a:gd name="connsiteX33" fmla="*/ 4741 w 12011"/>
            <a:gd name="connsiteY33" fmla="*/ 8657 h 10000"/>
            <a:gd name="connsiteX34" fmla="*/ 4426 w 12011"/>
            <a:gd name="connsiteY34" fmla="*/ 9708 h 10000"/>
            <a:gd name="connsiteX35" fmla="*/ 4306 w 12011"/>
            <a:gd name="connsiteY35" fmla="*/ 9851 h 10000"/>
            <a:gd name="connsiteX36" fmla="*/ 3997 w 12011"/>
            <a:gd name="connsiteY36" fmla="*/ 10000 h 10000"/>
            <a:gd name="connsiteX37" fmla="*/ 2705 w 12011"/>
            <a:gd name="connsiteY37" fmla="*/ 8566 h 10000"/>
            <a:gd name="connsiteX38" fmla="*/ 1639 w 12011"/>
            <a:gd name="connsiteY38" fmla="*/ 7794 h 10000"/>
            <a:gd name="connsiteX39" fmla="*/ 246 w 12011"/>
            <a:gd name="connsiteY39" fmla="*/ 6690 h 10000"/>
            <a:gd name="connsiteX40" fmla="*/ 1406 w 12011"/>
            <a:gd name="connsiteY40" fmla="*/ 6405 h 10000"/>
            <a:gd name="connsiteX41" fmla="*/ 1198 w 12011"/>
            <a:gd name="connsiteY41" fmla="*/ 5990 h 10000"/>
            <a:gd name="connsiteX42" fmla="*/ 656 w 12011"/>
            <a:gd name="connsiteY42" fmla="*/ 4958 h 10000"/>
            <a:gd name="connsiteX43" fmla="*/ 195 w 12011"/>
            <a:gd name="connsiteY43" fmla="*/ 4672 h 10000"/>
            <a:gd name="connsiteX44" fmla="*/ 145 w 12011"/>
            <a:gd name="connsiteY44" fmla="*/ 4387 h 10000"/>
            <a:gd name="connsiteX45" fmla="*/ 359 w 12011"/>
            <a:gd name="connsiteY45" fmla="*/ 3089 h 10000"/>
            <a:gd name="connsiteX46" fmla="*/ 0 w 12011"/>
            <a:gd name="connsiteY46" fmla="*/ 2654 h 10000"/>
            <a:gd name="connsiteX47" fmla="*/ 0 w 12011"/>
            <a:gd name="connsiteY47" fmla="*/ 2563 h 10000"/>
            <a:gd name="connsiteX48" fmla="*/ 977 w 12011"/>
            <a:gd name="connsiteY48" fmla="*/ 2375 h 10000"/>
            <a:gd name="connsiteX49" fmla="*/ 1721 w 12011"/>
            <a:gd name="connsiteY49" fmla="*/ 2330 h 10000"/>
            <a:gd name="connsiteX50" fmla="*/ 2188 w 12011"/>
            <a:gd name="connsiteY50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373 w 12011"/>
            <a:gd name="connsiteY18" fmla="*/ 5689 h 10000"/>
            <a:gd name="connsiteX19" fmla="*/ 9621 w 12011"/>
            <a:gd name="connsiteY19" fmla="*/ 5105 h 10000"/>
            <a:gd name="connsiteX20" fmla="*/ 8651 w 12011"/>
            <a:gd name="connsiteY20" fmla="*/ 4419 h 10000"/>
            <a:gd name="connsiteX21" fmla="*/ 8531 w 12011"/>
            <a:gd name="connsiteY21" fmla="*/ 4426 h 10000"/>
            <a:gd name="connsiteX22" fmla="*/ 5347 w 12011"/>
            <a:gd name="connsiteY22" fmla="*/ 4075 h 10000"/>
            <a:gd name="connsiteX23" fmla="*/ 5322 w 12011"/>
            <a:gd name="connsiteY23" fmla="*/ 4231 h 10000"/>
            <a:gd name="connsiteX24" fmla="*/ 4584 w 12011"/>
            <a:gd name="connsiteY24" fmla="*/ 5036 h 10000"/>
            <a:gd name="connsiteX25" fmla="*/ 4388 w 12011"/>
            <a:gd name="connsiteY25" fmla="*/ 5912 h 10000"/>
            <a:gd name="connsiteX26" fmla="*/ 4691 w 12011"/>
            <a:gd name="connsiteY26" fmla="*/ 6236 h 10000"/>
            <a:gd name="connsiteX27" fmla="*/ 4407 w 12011"/>
            <a:gd name="connsiteY27" fmla="*/ 6626 h 10000"/>
            <a:gd name="connsiteX28" fmla="*/ 4136 w 12011"/>
            <a:gd name="connsiteY28" fmla="*/ 7255 h 10000"/>
            <a:gd name="connsiteX29" fmla="*/ 5082 w 12011"/>
            <a:gd name="connsiteY29" fmla="*/ 7495 h 10000"/>
            <a:gd name="connsiteX30" fmla="*/ 6683 w 12011"/>
            <a:gd name="connsiteY30" fmla="*/ 8209 h 10000"/>
            <a:gd name="connsiteX31" fmla="*/ 7182 w 12011"/>
            <a:gd name="connsiteY31" fmla="*/ 8533 h 10000"/>
            <a:gd name="connsiteX32" fmla="*/ 6677 w 12011"/>
            <a:gd name="connsiteY32" fmla="*/ 8884 h 10000"/>
            <a:gd name="connsiteX33" fmla="*/ 5908 w 12011"/>
            <a:gd name="connsiteY33" fmla="*/ 9435 h 10000"/>
            <a:gd name="connsiteX34" fmla="*/ 4741 w 12011"/>
            <a:gd name="connsiteY34" fmla="*/ 8657 h 10000"/>
            <a:gd name="connsiteX35" fmla="*/ 4426 w 12011"/>
            <a:gd name="connsiteY35" fmla="*/ 9708 h 10000"/>
            <a:gd name="connsiteX36" fmla="*/ 4306 w 12011"/>
            <a:gd name="connsiteY36" fmla="*/ 9851 h 10000"/>
            <a:gd name="connsiteX37" fmla="*/ 3997 w 12011"/>
            <a:gd name="connsiteY37" fmla="*/ 10000 h 10000"/>
            <a:gd name="connsiteX38" fmla="*/ 2705 w 12011"/>
            <a:gd name="connsiteY38" fmla="*/ 8566 h 10000"/>
            <a:gd name="connsiteX39" fmla="*/ 1639 w 12011"/>
            <a:gd name="connsiteY39" fmla="*/ 7794 h 10000"/>
            <a:gd name="connsiteX40" fmla="*/ 246 w 12011"/>
            <a:gd name="connsiteY40" fmla="*/ 6690 h 10000"/>
            <a:gd name="connsiteX41" fmla="*/ 1406 w 12011"/>
            <a:gd name="connsiteY41" fmla="*/ 6405 h 10000"/>
            <a:gd name="connsiteX42" fmla="*/ 1198 w 12011"/>
            <a:gd name="connsiteY42" fmla="*/ 5990 h 10000"/>
            <a:gd name="connsiteX43" fmla="*/ 656 w 12011"/>
            <a:gd name="connsiteY43" fmla="*/ 4958 h 10000"/>
            <a:gd name="connsiteX44" fmla="*/ 195 w 12011"/>
            <a:gd name="connsiteY44" fmla="*/ 4672 h 10000"/>
            <a:gd name="connsiteX45" fmla="*/ 145 w 12011"/>
            <a:gd name="connsiteY45" fmla="*/ 4387 h 10000"/>
            <a:gd name="connsiteX46" fmla="*/ 359 w 12011"/>
            <a:gd name="connsiteY46" fmla="*/ 3089 h 10000"/>
            <a:gd name="connsiteX47" fmla="*/ 0 w 12011"/>
            <a:gd name="connsiteY47" fmla="*/ 2654 h 10000"/>
            <a:gd name="connsiteX48" fmla="*/ 0 w 12011"/>
            <a:gd name="connsiteY48" fmla="*/ 2563 h 10000"/>
            <a:gd name="connsiteX49" fmla="*/ 977 w 12011"/>
            <a:gd name="connsiteY49" fmla="*/ 2375 h 10000"/>
            <a:gd name="connsiteX50" fmla="*/ 1721 w 12011"/>
            <a:gd name="connsiteY50" fmla="*/ 2330 h 10000"/>
            <a:gd name="connsiteX51" fmla="*/ 2188 w 12011"/>
            <a:gd name="connsiteY51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373 w 12011"/>
            <a:gd name="connsiteY18" fmla="*/ 5689 h 10000"/>
            <a:gd name="connsiteX19" fmla="*/ 10097 w 12011"/>
            <a:gd name="connsiteY19" fmla="*/ 4229 h 10000"/>
            <a:gd name="connsiteX20" fmla="*/ 8651 w 12011"/>
            <a:gd name="connsiteY20" fmla="*/ 4419 h 10000"/>
            <a:gd name="connsiteX21" fmla="*/ 8531 w 12011"/>
            <a:gd name="connsiteY21" fmla="*/ 4426 h 10000"/>
            <a:gd name="connsiteX22" fmla="*/ 5347 w 12011"/>
            <a:gd name="connsiteY22" fmla="*/ 4075 h 10000"/>
            <a:gd name="connsiteX23" fmla="*/ 5322 w 12011"/>
            <a:gd name="connsiteY23" fmla="*/ 4231 h 10000"/>
            <a:gd name="connsiteX24" fmla="*/ 4584 w 12011"/>
            <a:gd name="connsiteY24" fmla="*/ 5036 h 10000"/>
            <a:gd name="connsiteX25" fmla="*/ 4388 w 12011"/>
            <a:gd name="connsiteY25" fmla="*/ 5912 h 10000"/>
            <a:gd name="connsiteX26" fmla="*/ 4691 w 12011"/>
            <a:gd name="connsiteY26" fmla="*/ 6236 h 10000"/>
            <a:gd name="connsiteX27" fmla="*/ 4407 w 12011"/>
            <a:gd name="connsiteY27" fmla="*/ 6626 h 10000"/>
            <a:gd name="connsiteX28" fmla="*/ 4136 w 12011"/>
            <a:gd name="connsiteY28" fmla="*/ 7255 h 10000"/>
            <a:gd name="connsiteX29" fmla="*/ 5082 w 12011"/>
            <a:gd name="connsiteY29" fmla="*/ 7495 h 10000"/>
            <a:gd name="connsiteX30" fmla="*/ 6683 w 12011"/>
            <a:gd name="connsiteY30" fmla="*/ 8209 h 10000"/>
            <a:gd name="connsiteX31" fmla="*/ 7182 w 12011"/>
            <a:gd name="connsiteY31" fmla="*/ 8533 h 10000"/>
            <a:gd name="connsiteX32" fmla="*/ 6677 w 12011"/>
            <a:gd name="connsiteY32" fmla="*/ 8884 h 10000"/>
            <a:gd name="connsiteX33" fmla="*/ 5908 w 12011"/>
            <a:gd name="connsiteY33" fmla="*/ 9435 h 10000"/>
            <a:gd name="connsiteX34" fmla="*/ 4741 w 12011"/>
            <a:gd name="connsiteY34" fmla="*/ 8657 h 10000"/>
            <a:gd name="connsiteX35" fmla="*/ 4426 w 12011"/>
            <a:gd name="connsiteY35" fmla="*/ 9708 h 10000"/>
            <a:gd name="connsiteX36" fmla="*/ 4306 w 12011"/>
            <a:gd name="connsiteY36" fmla="*/ 9851 h 10000"/>
            <a:gd name="connsiteX37" fmla="*/ 3997 w 12011"/>
            <a:gd name="connsiteY37" fmla="*/ 10000 h 10000"/>
            <a:gd name="connsiteX38" fmla="*/ 2705 w 12011"/>
            <a:gd name="connsiteY38" fmla="*/ 8566 h 10000"/>
            <a:gd name="connsiteX39" fmla="*/ 1639 w 12011"/>
            <a:gd name="connsiteY39" fmla="*/ 7794 h 10000"/>
            <a:gd name="connsiteX40" fmla="*/ 246 w 12011"/>
            <a:gd name="connsiteY40" fmla="*/ 6690 h 10000"/>
            <a:gd name="connsiteX41" fmla="*/ 1406 w 12011"/>
            <a:gd name="connsiteY41" fmla="*/ 6405 h 10000"/>
            <a:gd name="connsiteX42" fmla="*/ 1198 w 12011"/>
            <a:gd name="connsiteY42" fmla="*/ 5990 h 10000"/>
            <a:gd name="connsiteX43" fmla="*/ 656 w 12011"/>
            <a:gd name="connsiteY43" fmla="*/ 4958 h 10000"/>
            <a:gd name="connsiteX44" fmla="*/ 195 w 12011"/>
            <a:gd name="connsiteY44" fmla="*/ 4672 h 10000"/>
            <a:gd name="connsiteX45" fmla="*/ 145 w 12011"/>
            <a:gd name="connsiteY45" fmla="*/ 4387 h 10000"/>
            <a:gd name="connsiteX46" fmla="*/ 359 w 12011"/>
            <a:gd name="connsiteY46" fmla="*/ 3089 h 10000"/>
            <a:gd name="connsiteX47" fmla="*/ 0 w 12011"/>
            <a:gd name="connsiteY47" fmla="*/ 2654 h 10000"/>
            <a:gd name="connsiteX48" fmla="*/ 0 w 12011"/>
            <a:gd name="connsiteY48" fmla="*/ 2563 h 10000"/>
            <a:gd name="connsiteX49" fmla="*/ 977 w 12011"/>
            <a:gd name="connsiteY49" fmla="*/ 2375 h 10000"/>
            <a:gd name="connsiteX50" fmla="*/ 1721 w 12011"/>
            <a:gd name="connsiteY50" fmla="*/ 2330 h 10000"/>
            <a:gd name="connsiteX51" fmla="*/ 2188 w 12011"/>
            <a:gd name="connsiteY51" fmla="*/ 0 h 10000"/>
            <a:gd name="connsiteX0" fmla="*/ 2188 w 12013"/>
            <a:gd name="connsiteY0" fmla="*/ 0 h 10000"/>
            <a:gd name="connsiteX1" fmla="*/ 4533 w 12013"/>
            <a:gd name="connsiteY1" fmla="*/ 740 h 10000"/>
            <a:gd name="connsiteX2" fmla="*/ 4641 w 12013"/>
            <a:gd name="connsiteY2" fmla="*/ 1012 h 10000"/>
            <a:gd name="connsiteX3" fmla="*/ 4691 w 12013"/>
            <a:gd name="connsiteY3" fmla="*/ 1337 h 10000"/>
            <a:gd name="connsiteX4" fmla="*/ 5694 w 12013"/>
            <a:gd name="connsiteY4" fmla="*/ 604 h 10000"/>
            <a:gd name="connsiteX5" fmla="*/ 5769 w 12013"/>
            <a:gd name="connsiteY5" fmla="*/ 513 h 10000"/>
            <a:gd name="connsiteX6" fmla="*/ 7415 w 12013"/>
            <a:gd name="connsiteY6" fmla="*/ 214 h 10000"/>
            <a:gd name="connsiteX7" fmla="*/ 9414 w 12013"/>
            <a:gd name="connsiteY7" fmla="*/ 13 h 10000"/>
            <a:gd name="connsiteX8" fmla="*/ 9697 w 12013"/>
            <a:gd name="connsiteY8" fmla="*/ 97 h 10000"/>
            <a:gd name="connsiteX9" fmla="*/ 9489 w 12013"/>
            <a:gd name="connsiteY9" fmla="*/ 584 h 10000"/>
            <a:gd name="connsiteX10" fmla="*/ 8770 w 12013"/>
            <a:gd name="connsiteY10" fmla="*/ 1064 h 10000"/>
            <a:gd name="connsiteX11" fmla="*/ 9161 w 12013"/>
            <a:gd name="connsiteY11" fmla="*/ 1324 h 10000"/>
            <a:gd name="connsiteX12" fmla="*/ 9710 w 12013"/>
            <a:gd name="connsiteY12" fmla="*/ 1681 h 10000"/>
            <a:gd name="connsiteX13" fmla="*/ 9515 w 12013"/>
            <a:gd name="connsiteY13" fmla="*/ 2038 h 10000"/>
            <a:gd name="connsiteX14" fmla="*/ 9716 w 12013"/>
            <a:gd name="connsiteY14" fmla="*/ 2518 h 10000"/>
            <a:gd name="connsiteX15" fmla="*/ 9407 w 12013"/>
            <a:gd name="connsiteY15" fmla="*/ 3303 h 10000"/>
            <a:gd name="connsiteX16" fmla="*/ 9678 w 12013"/>
            <a:gd name="connsiteY16" fmla="*/ 3478 h 10000"/>
            <a:gd name="connsiteX17" fmla="*/ 11048 w 12013"/>
            <a:gd name="connsiteY17" fmla="*/ 4229 h 10000"/>
            <a:gd name="connsiteX18" fmla="*/ 12001 w 12013"/>
            <a:gd name="connsiteY18" fmla="*/ 4640 h 10000"/>
            <a:gd name="connsiteX19" fmla="*/ 10373 w 12013"/>
            <a:gd name="connsiteY19" fmla="*/ 5689 h 10000"/>
            <a:gd name="connsiteX20" fmla="*/ 10097 w 12013"/>
            <a:gd name="connsiteY20" fmla="*/ 4229 h 10000"/>
            <a:gd name="connsiteX21" fmla="*/ 8651 w 12013"/>
            <a:gd name="connsiteY21" fmla="*/ 4419 h 10000"/>
            <a:gd name="connsiteX22" fmla="*/ 8531 w 12013"/>
            <a:gd name="connsiteY22" fmla="*/ 4426 h 10000"/>
            <a:gd name="connsiteX23" fmla="*/ 5347 w 12013"/>
            <a:gd name="connsiteY23" fmla="*/ 4075 h 10000"/>
            <a:gd name="connsiteX24" fmla="*/ 5322 w 12013"/>
            <a:gd name="connsiteY24" fmla="*/ 4231 h 10000"/>
            <a:gd name="connsiteX25" fmla="*/ 4584 w 12013"/>
            <a:gd name="connsiteY25" fmla="*/ 5036 h 10000"/>
            <a:gd name="connsiteX26" fmla="*/ 4388 w 12013"/>
            <a:gd name="connsiteY26" fmla="*/ 5912 h 10000"/>
            <a:gd name="connsiteX27" fmla="*/ 4691 w 12013"/>
            <a:gd name="connsiteY27" fmla="*/ 6236 h 10000"/>
            <a:gd name="connsiteX28" fmla="*/ 4407 w 12013"/>
            <a:gd name="connsiteY28" fmla="*/ 6626 h 10000"/>
            <a:gd name="connsiteX29" fmla="*/ 4136 w 12013"/>
            <a:gd name="connsiteY29" fmla="*/ 7255 h 10000"/>
            <a:gd name="connsiteX30" fmla="*/ 5082 w 12013"/>
            <a:gd name="connsiteY30" fmla="*/ 7495 h 10000"/>
            <a:gd name="connsiteX31" fmla="*/ 6683 w 12013"/>
            <a:gd name="connsiteY31" fmla="*/ 8209 h 10000"/>
            <a:gd name="connsiteX32" fmla="*/ 7182 w 12013"/>
            <a:gd name="connsiteY32" fmla="*/ 8533 h 10000"/>
            <a:gd name="connsiteX33" fmla="*/ 6677 w 12013"/>
            <a:gd name="connsiteY33" fmla="*/ 8884 h 10000"/>
            <a:gd name="connsiteX34" fmla="*/ 5908 w 12013"/>
            <a:gd name="connsiteY34" fmla="*/ 9435 h 10000"/>
            <a:gd name="connsiteX35" fmla="*/ 4741 w 12013"/>
            <a:gd name="connsiteY35" fmla="*/ 8657 h 10000"/>
            <a:gd name="connsiteX36" fmla="*/ 4426 w 12013"/>
            <a:gd name="connsiteY36" fmla="*/ 9708 h 10000"/>
            <a:gd name="connsiteX37" fmla="*/ 4306 w 12013"/>
            <a:gd name="connsiteY37" fmla="*/ 9851 h 10000"/>
            <a:gd name="connsiteX38" fmla="*/ 3997 w 12013"/>
            <a:gd name="connsiteY38" fmla="*/ 10000 h 10000"/>
            <a:gd name="connsiteX39" fmla="*/ 2705 w 12013"/>
            <a:gd name="connsiteY39" fmla="*/ 8566 h 10000"/>
            <a:gd name="connsiteX40" fmla="*/ 1639 w 12013"/>
            <a:gd name="connsiteY40" fmla="*/ 7794 h 10000"/>
            <a:gd name="connsiteX41" fmla="*/ 246 w 12013"/>
            <a:gd name="connsiteY41" fmla="*/ 6690 h 10000"/>
            <a:gd name="connsiteX42" fmla="*/ 1406 w 12013"/>
            <a:gd name="connsiteY42" fmla="*/ 6405 h 10000"/>
            <a:gd name="connsiteX43" fmla="*/ 1198 w 12013"/>
            <a:gd name="connsiteY43" fmla="*/ 5990 h 10000"/>
            <a:gd name="connsiteX44" fmla="*/ 656 w 12013"/>
            <a:gd name="connsiteY44" fmla="*/ 4958 h 10000"/>
            <a:gd name="connsiteX45" fmla="*/ 195 w 12013"/>
            <a:gd name="connsiteY45" fmla="*/ 4672 h 10000"/>
            <a:gd name="connsiteX46" fmla="*/ 145 w 12013"/>
            <a:gd name="connsiteY46" fmla="*/ 4387 h 10000"/>
            <a:gd name="connsiteX47" fmla="*/ 359 w 12013"/>
            <a:gd name="connsiteY47" fmla="*/ 3089 h 10000"/>
            <a:gd name="connsiteX48" fmla="*/ 0 w 12013"/>
            <a:gd name="connsiteY48" fmla="*/ 2654 h 10000"/>
            <a:gd name="connsiteX49" fmla="*/ 0 w 12013"/>
            <a:gd name="connsiteY49" fmla="*/ 2563 h 10000"/>
            <a:gd name="connsiteX50" fmla="*/ 977 w 12013"/>
            <a:gd name="connsiteY50" fmla="*/ 2375 h 10000"/>
            <a:gd name="connsiteX51" fmla="*/ 1721 w 12013"/>
            <a:gd name="connsiteY51" fmla="*/ 2330 h 10000"/>
            <a:gd name="connsiteX52" fmla="*/ 2188 w 12013"/>
            <a:gd name="connsiteY52" fmla="*/ 0 h 10000"/>
            <a:gd name="connsiteX0" fmla="*/ 2188 w 12024"/>
            <a:gd name="connsiteY0" fmla="*/ 0 h 10000"/>
            <a:gd name="connsiteX1" fmla="*/ 4533 w 12024"/>
            <a:gd name="connsiteY1" fmla="*/ 740 h 10000"/>
            <a:gd name="connsiteX2" fmla="*/ 4641 w 12024"/>
            <a:gd name="connsiteY2" fmla="*/ 1012 h 10000"/>
            <a:gd name="connsiteX3" fmla="*/ 4691 w 12024"/>
            <a:gd name="connsiteY3" fmla="*/ 1337 h 10000"/>
            <a:gd name="connsiteX4" fmla="*/ 5694 w 12024"/>
            <a:gd name="connsiteY4" fmla="*/ 604 h 10000"/>
            <a:gd name="connsiteX5" fmla="*/ 5769 w 12024"/>
            <a:gd name="connsiteY5" fmla="*/ 513 h 10000"/>
            <a:gd name="connsiteX6" fmla="*/ 7415 w 12024"/>
            <a:gd name="connsiteY6" fmla="*/ 214 h 10000"/>
            <a:gd name="connsiteX7" fmla="*/ 9414 w 12024"/>
            <a:gd name="connsiteY7" fmla="*/ 13 h 10000"/>
            <a:gd name="connsiteX8" fmla="*/ 9697 w 12024"/>
            <a:gd name="connsiteY8" fmla="*/ 97 h 10000"/>
            <a:gd name="connsiteX9" fmla="*/ 9489 w 12024"/>
            <a:gd name="connsiteY9" fmla="*/ 584 h 10000"/>
            <a:gd name="connsiteX10" fmla="*/ 8770 w 12024"/>
            <a:gd name="connsiteY10" fmla="*/ 1064 h 10000"/>
            <a:gd name="connsiteX11" fmla="*/ 9161 w 12024"/>
            <a:gd name="connsiteY11" fmla="*/ 1324 h 10000"/>
            <a:gd name="connsiteX12" fmla="*/ 9710 w 12024"/>
            <a:gd name="connsiteY12" fmla="*/ 1681 h 10000"/>
            <a:gd name="connsiteX13" fmla="*/ 9515 w 12024"/>
            <a:gd name="connsiteY13" fmla="*/ 2038 h 10000"/>
            <a:gd name="connsiteX14" fmla="*/ 9716 w 12024"/>
            <a:gd name="connsiteY14" fmla="*/ 2518 h 10000"/>
            <a:gd name="connsiteX15" fmla="*/ 9407 w 12024"/>
            <a:gd name="connsiteY15" fmla="*/ 3303 h 10000"/>
            <a:gd name="connsiteX16" fmla="*/ 9678 w 12024"/>
            <a:gd name="connsiteY16" fmla="*/ 3478 h 10000"/>
            <a:gd name="connsiteX17" fmla="*/ 11048 w 12024"/>
            <a:gd name="connsiteY17" fmla="*/ 4229 h 10000"/>
            <a:gd name="connsiteX18" fmla="*/ 12001 w 12024"/>
            <a:gd name="connsiteY18" fmla="*/ 4640 h 10000"/>
            <a:gd name="connsiteX19" fmla="*/ 11621 w 12024"/>
            <a:gd name="connsiteY19" fmla="*/ 4229 h 10000"/>
            <a:gd name="connsiteX20" fmla="*/ 10373 w 12024"/>
            <a:gd name="connsiteY20" fmla="*/ 5689 h 10000"/>
            <a:gd name="connsiteX21" fmla="*/ 10097 w 12024"/>
            <a:gd name="connsiteY21" fmla="*/ 4229 h 10000"/>
            <a:gd name="connsiteX22" fmla="*/ 8651 w 12024"/>
            <a:gd name="connsiteY22" fmla="*/ 4419 h 10000"/>
            <a:gd name="connsiteX23" fmla="*/ 8531 w 12024"/>
            <a:gd name="connsiteY23" fmla="*/ 4426 h 10000"/>
            <a:gd name="connsiteX24" fmla="*/ 5347 w 12024"/>
            <a:gd name="connsiteY24" fmla="*/ 4075 h 10000"/>
            <a:gd name="connsiteX25" fmla="*/ 5322 w 12024"/>
            <a:gd name="connsiteY25" fmla="*/ 4231 h 10000"/>
            <a:gd name="connsiteX26" fmla="*/ 4584 w 12024"/>
            <a:gd name="connsiteY26" fmla="*/ 5036 h 10000"/>
            <a:gd name="connsiteX27" fmla="*/ 4388 w 12024"/>
            <a:gd name="connsiteY27" fmla="*/ 5912 h 10000"/>
            <a:gd name="connsiteX28" fmla="*/ 4691 w 12024"/>
            <a:gd name="connsiteY28" fmla="*/ 6236 h 10000"/>
            <a:gd name="connsiteX29" fmla="*/ 4407 w 12024"/>
            <a:gd name="connsiteY29" fmla="*/ 6626 h 10000"/>
            <a:gd name="connsiteX30" fmla="*/ 4136 w 12024"/>
            <a:gd name="connsiteY30" fmla="*/ 7255 h 10000"/>
            <a:gd name="connsiteX31" fmla="*/ 5082 w 12024"/>
            <a:gd name="connsiteY31" fmla="*/ 7495 h 10000"/>
            <a:gd name="connsiteX32" fmla="*/ 6683 w 12024"/>
            <a:gd name="connsiteY32" fmla="*/ 8209 h 10000"/>
            <a:gd name="connsiteX33" fmla="*/ 7182 w 12024"/>
            <a:gd name="connsiteY33" fmla="*/ 8533 h 10000"/>
            <a:gd name="connsiteX34" fmla="*/ 6677 w 12024"/>
            <a:gd name="connsiteY34" fmla="*/ 8884 h 10000"/>
            <a:gd name="connsiteX35" fmla="*/ 5908 w 12024"/>
            <a:gd name="connsiteY35" fmla="*/ 9435 h 10000"/>
            <a:gd name="connsiteX36" fmla="*/ 4741 w 12024"/>
            <a:gd name="connsiteY36" fmla="*/ 8657 h 10000"/>
            <a:gd name="connsiteX37" fmla="*/ 4426 w 12024"/>
            <a:gd name="connsiteY37" fmla="*/ 9708 h 10000"/>
            <a:gd name="connsiteX38" fmla="*/ 4306 w 12024"/>
            <a:gd name="connsiteY38" fmla="*/ 9851 h 10000"/>
            <a:gd name="connsiteX39" fmla="*/ 3997 w 12024"/>
            <a:gd name="connsiteY39" fmla="*/ 10000 h 10000"/>
            <a:gd name="connsiteX40" fmla="*/ 2705 w 12024"/>
            <a:gd name="connsiteY40" fmla="*/ 8566 h 10000"/>
            <a:gd name="connsiteX41" fmla="*/ 1639 w 12024"/>
            <a:gd name="connsiteY41" fmla="*/ 7794 h 10000"/>
            <a:gd name="connsiteX42" fmla="*/ 246 w 12024"/>
            <a:gd name="connsiteY42" fmla="*/ 6690 h 10000"/>
            <a:gd name="connsiteX43" fmla="*/ 1406 w 12024"/>
            <a:gd name="connsiteY43" fmla="*/ 6405 h 10000"/>
            <a:gd name="connsiteX44" fmla="*/ 1198 w 12024"/>
            <a:gd name="connsiteY44" fmla="*/ 5990 h 10000"/>
            <a:gd name="connsiteX45" fmla="*/ 656 w 12024"/>
            <a:gd name="connsiteY45" fmla="*/ 4958 h 10000"/>
            <a:gd name="connsiteX46" fmla="*/ 195 w 12024"/>
            <a:gd name="connsiteY46" fmla="*/ 4672 h 10000"/>
            <a:gd name="connsiteX47" fmla="*/ 145 w 12024"/>
            <a:gd name="connsiteY47" fmla="*/ 4387 h 10000"/>
            <a:gd name="connsiteX48" fmla="*/ 359 w 12024"/>
            <a:gd name="connsiteY48" fmla="*/ 3089 h 10000"/>
            <a:gd name="connsiteX49" fmla="*/ 0 w 12024"/>
            <a:gd name="connsiteY49" fmla="*/ 2654 h 10000"/>
            <a:gd name="connsiteX50" fmla="*/ 0 w 12024"/>
            <a:gd name="connsiteY50" fmla="*/ 2563 h 10000"/>
            <a:gd name="connsiteX51" fmla="*/ 977 w 12024"/>
            <a:gd name="connsiteY51" fmla="*/ 2375 h 10000"/>
            <a:gd name="connsiteX52" fmla="*/ 1721 w 12024"/>
            <a:gd name="connsiteY52" fmla="*/ 2330 h 10000"/>
            <a:gd name="connsiteX53" fmla="*/ 2188 w 12024"/>
            <a:gd name="connsiteY53" fmla="*/ 0 h 10000"/>
            <a:gd name="connsiteX0" fmla="*/ 2188 w 12091"/>
            <a:gd name="connsiteY0" fmla="*/ 0 h 10000"/>
            <a:gd name="connsiteX1" fmla="*/ 4533 w 12091"/>
            <a:gd name="connsiteY1" fmla="*/ 740 h 10000"/>
            <a:gd name="connsiteX2" fmla="*/ 4641 w 12091"/>
            <a:gd name="connsiteY2" fmla="*/ 1012 h 10000"/>
            <a:gd name="connsiteX3" fmla="*/ 4691 w 12091"/>
            <a:gd name="connsiteY3" fmla="*/ 1337 h 10000"/>
            <a:gd name="connsiteX4" fmla="*/ 5694 w 12091"/>
            <a:gd name="connsiteY4" fmla="*/ 604 h 10000"/>
            <a:gd name="connsiteX5" fmla="*/ 5769 w 12091"/>
            <a:gd name="connsiteY5" fmla="*/ 513 h 10000"/>
            <a:gd name="connsiteX6" fmla="*/ 7415 w 12091"/>
            <a:gd name="connsiteY6" fmla="*/ 214 h 10000"/>
            <a:gd name="connsiteX7" fmla="*/ 9414 w 12091"/>
            <a:gd name="connsiteY7" fmla="*/ 13 h 10000"/>
            <a:gd name="connsiteX8" fmla="*/ 9697 w 12091"/>
            <a:gd name="connsiteY8" fmla="*/ 97 h 10000"/>
            <a:gd name="connsiteX9" fmla="*/ 9489 w 12091"/>
            <a:gd name="connsiteY9" fmla="*/ 584 h 10000"/>
            <a:gd name="connsiteX10" fmla="*/ 8770 w 12091"/>
            <a:gd name="connsiteY10" fmla="*/ 1064 h 10000"/>
            <a:gd name="connsiteX11" fmla="*/ 9161 w 12091"/>
            <a:gd name="connsiteY11" fmla="*/ 1324 h 10000"/>
            <a:gd name="connsiteX12" fmla="*/ 9710 w 12091"/>
            <a:gd name="connsiteY12" fmla="*/ 1681 h 10000"/>
            <a:gd name="connsiteX13" fmla="*/ 9515 w 12091"/>
            <a:gd name="connsiteY13" fmla="*/ 2038 h 10000"/>
            <a:gd name="connsiteX14" fmla="*/ 9716 w 12091"/>
            <a:gd name="connsiteY14" fmla="*/ 2518 h 10000"/>
            <a:gd name="connsiteX15" fmla="*/ 9407 w 12091"/>
            <a:gd name="connsiteY15" fmla="*/ 3303 h 10000"/>
            <a:gd name="connsiteX16" fmla="*/ 9678 w 12091"/>
            <a:gd name="connsiteY16" fmla="*/ 3478 h 10000"/>
            <a:gd name="connsiteX17" fmla="*/ 11048 w 12091"/>
            <a:gd name="connsiteY17" fmla="*/ 4229 h 10000"/>
            <a:gd name="connsiteX18" fmla="*/ 12001 w 12091"/>
            <a:gd name="connsiteY18" fmla="*/ 4640 h 10000"/>
            <a:gd name="connsiteX19" fmla="*/ 11907 w 12091"/>
            <a:gd name="connsiteY19" fmla="*/ 3353 h 10000"/>
            <a:gd name="connsiteX20" fmla="*/ 10373 w 12091"/>
            <a:gd name="connsiteY20" fmla="*/ 5689 h 10000"/>
            <a:gd name="connsiteX21" fmla="*/ 10097 w 12091"/>
            <a:gd name="connsiteY21" fmla="*/ 4229 h 10000"/>
            <a:gd name="connsiteX22" fmla="*/ 8651 w 12091"/>
            <a:gd name="connsiteY22" fmla="*/ 4419 h 10000"/>
            <a:gd name="connsiteX23" fmla="*/ 8531 w 12091"/>
            <a:gd name="connsiteY23" fmla="*/ 4426 h 10000"/>
            <a:gd name="connsiteX24" fmla="*/ 5347 w 12091"/>
            <a:gd name="connsiteY24" fmla="*/ 4075 h 10000"/>
            <a:gd name="connsiteX25" fmla="*/ 5322 w 12091"/>
            <a:gd name="connsiteY25" fmla="*/ 4231 h 10000"/>
            <a:gd name="connsiteX26" fmla="*/ 4584 w 12091"/>
            <a:gd name="connsiteY26" fmla="*/ 5036 h 10000"/>
            <a:gd name="connsiteX27" fmla="*/ 4388 w 12091"/>
            <a:gd name="connsiteY27" fmla="*/ 5912 h 10000"/>
            <a:gd name="connsiteX28" fmla="*/ 4691 w 12091"/>
            <a:gd name="connsiteY28" fmla="*/ 6236 h 10000"/>
            <a:gd name="connsiteX29" fmla="*/ 4407 w 12091"/>
            <a:gd name="connsiteY29" fmla="*/ 6626 h 10000"/>
            <a:gd name="connsiteX30" fmla="*/ 4136 w 12091"/>
            <a:gd name="connsiteY30" fmla="*/ 7255 h 10000"/>
            <a:gd name="connsiteX31" fmla="*/ 5082 w 12091"/>
            <a:gd name="connsiteY31" fmla="*/ 7495 h 10000"/>
            <a:gd name="connsiteX32" fmla="*/ 6683 w 12091"/>
            <a:gd name="connsiteY32" fmla="*/ 8209 h 10000"/>
            <a:gd name="connsiteX33" fmla="*/ 7182 w 12091"/>
            <a:gd name="connsiteY33" fmla="*/ 8533 h 10000"/>
            <a:gd name="connsiteX34" fmla="*/ 6677 w 12091"/>
            <a:gd name="connsiteY34" fmla="*/ 8884 h 10000"/>
            <a:gd name="connsiteX35" fmla="*/ 5908 w 12091"/>
            <a:gd name="connsiteY35" fmla="*/ 9435 h 10000"/>
            <a:gd name="connsiteX36" fmla="*/ 4741 w 12091"/>
            <a:gd name="connsiteY36" fmla="*/ 8657 h 10000"/>
            <a:gd name="connsiteX37" fmla="*/ 4426 w 12091"/>
            <a:gd name="connsiteY37" fmla="*/ 9708 h 10000"/>
            <a:gd name="connsiteX38" fmla="*/ 4306 w 12091"/>
            <a:gd name="connsiteY38" fmla="*/ 9851 h 10000"/>
            <a:gd name="connsiteX39" fmla="*/ 3997 w 12091"/>
            <a:gd name="connsiteY39" fmla="*/ 10000 h 10000"/>
            <a:gd name="connsiteX40" fmla="*/ 2705 w 12091"/>
            <a:gd name="connsiteY40" fmla="*/ 8566 h 10000"/>
            <a:gd name="connsiteX41" fmla="*/ 1639 w 12091"/>
            <a:gd name="connsiteY41" fmla="*/ 7794 h 10000"/>
            <a:gd name="connsiteX42" fmla="*/ 246 w 12091"/>
            <a:gd name="connsiteY42" fmla="*/ 6690 h 10000"/>
            <a:gd name="connsiteX43" fmla="*/ 1406 w 12091"/>
            <a:gd name="connsiteY43" fmla="*/ 6405 h 10000"/>
            <a:gd name="connsiteX44" fmla="*/ 1198 w 12091"/>
            <a:gd name="connsiteY44" fmla="*/ 5990 h 10000"/>
            <a:gd name="connsiteX45" fmla="*/ 656 w 12091"/>
            <a:gd name="connsiteY45" fmla="*/ 4958 h 10000"/>
            <a:gd name="connsiteX46" fmla="*/ 195 w 12091"/>
            <a:gd name="connsiteY46" fmla="*/ 4672 h 10000"/>
            <a:gd name="connsiteX47" fmla="*/ 145 w 12091"/>
            <a:gd name="connsiteY47" fmla="*/ 4387 h 10000"/>
            <a:gd name="connsiteX48" fmla="*/ 359 w 12091"/>
            <a:gd name="connsiteY48" fmla="*/ 3089 h 10000"/>
            <a:gd name="connsiteX49" fmla="*/ 0 w 12091"/>
            <a:gd name="connsiteY49" fmla="*/ 2654 h 10000"/>
            <a:gd name="connsiteX50" fmla="*/ 0 w 12091"/>
            <a:gd name="connsiteY50" fmla="*/ 2563 h 10000"/>
            <a:gd name="connsiteX51" fmla="*/ 977 w 12091"/>
            <a:gd name="connsiteY51" fmla="*/ 2375 h 10000"/>
            <a:gd name="connsiteX52" fmla="*/ 1721 w 12091"/>
            <a:gd name="connsiteY52" fmla="*/ 2330 h 10000"/>
            <a:gd name="connsiteX53" fmla="*/ 2188 w 12091"/>
            <a:gd name="connsiteY53" fmla="*/ 0 h 10000"/>
            <a:gd name="connsiteX0" fmla="*/ 2188 w 12044"/>
            <a:gd name="connsiteY0" fmla="*/ 0 h 10000"/>
            <a:gd name="connsiteX1" fmla="*/ 4533 w 12044"/>
            <a:gd name="connsiteY1" fmla="*/ 740 h 10000"/>
            <a:gd name="connsiteX2" fmla="*/ 4641 w 12044"/>
            <a:gd name="connsiteY2" fmla="*/ 1012 h 10000"/>
            <a:gd name="connsiteX3" fmla="*/ 4691 w 12044"/>
            <a:gd name="connsiteY3" fmla="*/ 1337 h 10000"/>
            <a:gd name="connsiteX4" fmla="*/ 5694 w 12044"/>
            <a:gd name="connsiteY4" fmla="*/ 604 h 10000"/>
            <a:gd name="connsiteX5" fmla="*/ 5769 w 12044"/>
            <a:gd name="connsiteY5" fmla="*/ 513 h 10000"/>
            <a:gd name="connsiteX6" fmla="*/ 7415 w 12044"/>
            <a:gd name="connsiteY6" fmla="*/ 214 h 10000"/>
            <a:gd name="connsiteX7" fmla="*/ 9414 w 12044"/>
            <a:gd name="connsiteY7" fmla="*/ 13 h 10000"/>
            <a:gd name="connsiteX8" fmla="*/ 9697 w 12044"/>
            <a:gd name="connsiteY8" fmla="*/ 97 h 10000"/>
            <a:gd name="connsiteX9" fmla="*/ 9489 w 12044"/>
            <a:gd name="connsiteY9" fmla="*/ 584 h 10000"/>
            <a:gd name="connsiteX10" fmla="*/ 8770 w 12044"/>
            <a:gd name="connsiteY10" fmla="*/ 1064 h 10000"/>
            <a:gd name="connsiteX11" fmla="*/ 9161 w 12044"/>
            <a:gd name="connsiteY11" fmla="*/ 1324 h 10000"/>
            <a:gd name="connsiteX12" fmla="*/ 9710 w 12044"/>
            <a:gd name="connsiteY12" fmla="*/ 1681 h 10000"/>
            <a:gd name="connsiteX13" fmla="*/ 9515 w 12044"/>
            <a:gd name="connsiteY13" fmla="*/ 2038 h 10000"/>
            <a:gd name="connsiteX14" fmla="*/ 9716 w 12044"/>
            <a:gd name="connsiteY14" fmla="*/ 2518 h 10000"/>
            <a:gd name="connsiteX15" fmla="*/ 9407 w 12044"/>
            <a:gd name="connsiteY15" fmla="*/ 3303 h 10000"/>
            <a:gd name="connsiteX16" fmla="*/ 9678 w 12044"/>
            <a:gd name="connsiteY16" fmla="*/ 3478 h 10000"/>
            <a:gd name="connsiteX17" fmla="*/ 11048 w 12044"/>
            <a:gd name="connsiteY17" fmla="*/ 4229 h 10000"/>
            <a:gd name="connsiteX18" fmla="*/ 12001 w 12044"/>
            <a:gd name="connsiteY18" fmla="*/ 4640 h 10000"/>
            <a:gd name="connsiteX19" fmla="*/ 11907 w 12044"/>
            <a:gd name="connsiteY19" fmla="*/ 3353 h 10000"/>
            <a:gd name="connsiteX20" fmla="*/ 11313 w 12044"/>
            <a:gd name="connsiteY20" fmla="*/ 4618 h 10000"/>
            <a:gd name="connsiteX21" fmla="*/ 10373 w 12044"/>
            <a:gd name="connsiteY21" fmla="*/ 5689 h 10000"/>
            <a:gd name="connsiteX22" fmla="*/ 10097 w 12044"/>
            <a:gd name="connsiteY22" fmla="*/ 4229 h 10000"/>
            <a:gd name="connsiteX23" fmla="*/ 8651 w 12044"/>
            <a:gd name="connsiteY23" fmla="*/ 4419 h 10000"/>
            <a:gd name="connsiteX24" fmla="*/ 8531 w 12044"/>
            <a:gd name="connsiteY24" fmla="*/ 4426 h 10000"/>
            <a:gd name="connsiteX25" fmla="*/ 5347 w 12044"/>
            <a:gd name="connsiteY25" fmla="*/ 4075 h 10000"/>
            <a:gd name="connsiteX26" fmla="*/ 5322 w 12044"/>
            <a:gd name="connsiteY26" fmla="*/ 4231 h 10000"/>
            <a:gd name="connsiteX27" fmla="*/ 4584 w 12044"/>
            <a:gd name="connsiteY27" fmla="*/ 5036 h 10000"/>
            <a:gd name="connsiteX28" fmla="*/ 4388 w 12044"/>
            <a:gd name="connsiteY28" fmla="*/ 5912 h 10000"/>
            <a:gd name="connsiteX29" fmla="*/ 4691 w 12044"/>
            <a:gd name="connsiteY29" fmla="*/ 6236 h 10000"/>
            <a:gd name="connsiteX30" fmla="*/ 4407 w 12044"/>
            <a:gd name="connsiteY30" fmla="*/ 6626 h 10000"/>
            <a:gd name="connsiteX31" fmla="*/ 4136 w 12044"/>
            <a:gd name="connsiteY31" fmla="*/ 7255 h 10000"/>
            <a:gd name="connsiteX32" fmla="*/ 5082 w 12044"/>
            <a:gd name="connsiteY32" fmla="*/ 7495 h 10000"/>
            <a:gd name="connsiteX33" fmla="*/ 6683 w 12044"/>
            <a:gd name="connsiteY33" fmla="*/ 8209 h 10000"/>
            <a:gd name="connsiteX34" fmla="*/ 7182 w 12044"/>
            <a:gd name="connsiteY34" fmla="*/ 8533 h 10000"/>
            <a:gd name="connsiteX35" fmla="*/ 6677 w 12044"/>
            <a:gd name="connsiteY35" fmla="*/ 8884 h 10000"/>
            <a:gd name="connsiteX36" fmla="*/ 5908 w 12044"/>
            <a:gd name="connsiteY36" fmla="*/ 9435 h 10000"/>
            <a:gd name="connsiteX37" fmla="*/ 4741 w 12044"/>
            <a:gd name="connsiteY37" fmla="*/ 8657 h 10000"/>
            <a:gd name="connsiteX38" fmla="*/ 4426 w 12044"/>
            <a:gd name="connsiteY38" fmla="*/ 9708 h 10000"/>
            <a:gd name="connsiteX39" fmla="*/ 4306 w 12044"/>
            <a:gd name="connsiteY39" fmla="*/ 9851 h 10000"/>
            <a:gd name="connsiteX40" fmla="*/ 3997 w 12044"/>
            <a:gd name="connsiteY40" fmla="*/ 10000 h 10000"/>
            <a:gd name="connsiteX41" fmla="*/ 2705 w 12044"/>
            <a:gd name="connsiteY41" fmla="*/ 8566 h 10000"/>
            <a:gd name="connsiteX42" fmla="*/ 1639 w 12044"/>
            <a:gd name="connsiteY42" fmla="*/ 7794 h 10000"/>
            <a:gd name="connsiteX43" fmla="*/ 246 w 12044"/>
            <a:gd name="connsiteY43" fmla="*/ 6690 h 10000"/>
            <a:gd name="connsiteX44" fmla="*/ 1406 w 12044"/>
            <a:gd name="connsiteY44" fmla="*/ 6405 h 10000"/>
            <a:gd name="connsiteX45" fmla="*/ 1198 w 12044"/>
            <a:gd name="connsiteY45" fmla="*/ 5990 h 10000"/>
            <a:gd name="connsiteX46" fmla="*/ 656 w 12044"/>
            <a:gd name="connsiteY46" fmla="*/ 4958 h 10000"/>
            <a:gd name="connsiteX47" fmla="*/ 195 w 12044"/>
            <a:gd name="connsiteY47" fmla="*/ 4672 h 10000"/>
            <a:gd name="connsiteX48" fmla="*/ 145 w 12044"/>
            <a:gd name="connsiteY48" fmla="*/ 4387 h 10000"/>
            <a:gd name="connsiteX49" fmla="*/ 359 w 12044"/>
            <a:gd name="connsiteY49" fmla="*/ 3089 h 10000"/>
            <a:gd name="connsiteX50" fmla="*/ 0 w 12044"/>
            <a:gd name="connsiteY50" fmla="*/ 2654 h 10000"/>
            <a:gd name="connsiteX51" fmla="*/ 0 w 12044"/>
            <a:gd name="connsiteY51" fmla="*/ 2563 h 10000"/>
            <a:gd name="connsiteX52" fmla="*/ 977 w 12044"/>
            <a:gd name="connsiteY52" fmla="*/ 2375 h 10000"/>
            <a:gd name="connsiteX53" fmla="*/ 1721 w 12044"/>
            <a:gd name="connsiteY53" fmla="*/ 2330 h 10000"/>
            <a:gd name="connsiteX54" fmla="*/ 2188 w 12044"/>
            <a:gd name="connsiteY54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48 w 12145"/>
            <a:gd name="connsiteY17" fmla="*/ 4229 h 10000"/>
            <a:gd name="connsiteX18" fmla="*/ 12001 w 12145"/>
            <a:gd name="connsiteY18" fmla="*/ 4640 h 10000"/>
            <a:gd name="connsiteX19" fmla="*/ 11907 w 12145"/>
            <a:gd name="connsiteY19" fmla="*/ 3353 h 10000"/>
            <a:gd name="connsiteX20" fmla="*/ 12076 w 12145"/>
            <a:gd name="connsiteY20" fmla="*/ 4813 h 10000"/>
            <a:gd name="connsiteX21" fmla="*/ 10373 w 12145"/>
            <a:gd name="connsiteY21" fmla="*/ 5689 h 10000"/>
            <a:gd name="connsiteX22" fmla="*/ 10097 w 12145"/>
            <a:gd name="connsiteY22" fmla="*/ 4229 h 10000"/>
            <a:gd name="connsiteX23" fmla="*/ 8651 w 12145"/>
            <a:gd name="connsiteY23" fmla="*/ 4419 h 10000"/>
            <a:gd name="connsiteX24" fmla="*/ 8531 w 12145"/>
            <a:gd name="connsiteY24" fmla="*/ 4426 h 10000"/>
            <a:gd name="connsiteX25" fmla="*/ 5347 w 12145"/>
            <a:gd name="connsiteY25" fmla="*/ 4075 h 10000"/>
            <a:gd name="connsiteX26" fmla="*/ 5322 w 12145"/>
            <a:gd name="connsiteY26" fmla="*/ 4231 h 10000"/>
            <a:gd name="connsiteX27" fmla="*/ 4584 w 12145"/>
            <a:gd name="connsiteY27" fmla="*/ 5036 h 10000"/>
            <a:gd name="connsiteX28" fmla="*/ 4388 w 12145"/>
            <a:gd name="connsiteY28" fmla="*/ 5912 h 10000"/>
            <a:gd name="connsiteX29" fmla="*/ 4691 w 12145"/>
            <a:gd name="connsiteY29" fmla="*/ 6236 h 10000"/>
            <a:gd name="connsiteX30" fmla="*/ 4407 w 12145"/>
            <a:gd name="connsiteY30" fmla="*/ 6626 h 10000"/>
            <a:gd name="connsiteX31" fmla="*/ 4136 w 12145"/>
            <a:gd name="connsiteY31" fmla="*/ 7255 h 10000"/>
            <a:gd name="connsiteX32" fmla="*/ 5082 w 12145"/>
            <a:gd name="connsiteY32" fmla="*/ 7495 h 10000"/>
            <a:gd name="connsiteX33" fmla="*/ 6683 w 12145"/>
            <a:gd name="connsiteY33" fmla="*/ 8209 h 10000"/>
            <a:gd name="connsiteX34" fmla="*/ 7182 w 12145"/>
            <a:gd name="connsiteY34" fmla="*/ 8533 h 10000"/>
            <a:gd name="connsiteX35" fmla="*/ 6677 w 12145"/>
            <a:gd name="connsiteY35" fmla="*/ 8884 h 10000"/>
            <a:gd name="connsiteX36" fmla="*/ 5908 w 12145"/>
            <a:gd name="connsiteY36" fmla="*/ 9435 h 10000"/>
            <a:gd name="connsiteX37" fmla="*/ 4741 w 12145"/>
            <a:gd name="connsiteY37" fmla="*/ 8657 h 10000"/>
            <a:gd name="connsiteX38" fmla="*/ 4426 w 12145"/>
            <a:gd name="connsiteY38" fmla="*/ 9708 h 10000"/>
            <a:gd name="connsiteX39" fmla="*/ 4306 w 12145"/>
            <a:gd name="connsiteY39" fmla="*/ 9851 h 10000"/>
            <a:gd name="connsiteX40" fmla="*/ 3997 w 12145"/>
            <a:gd name="connsiteY40" fmla="*/ 10000 h 10000"/>
            <a:gd name="connsiteX41" fmla="*/ 2705 w 12145"/>
            <a:gd name="connsiteY41" fmla="*/ 8566 h 10000"/>
            <a:gd name="connsiteX42" fmla="*/ 1639 w 12145"/>
            <a:gd name="connsiteY42" fmla="*/ 7794 h 10000"/>
            <a:gd name="connsiteX43" fmla="*/ 246 w 12145"/>
            <a:gd name="connsiteY43" fmla="*/ 6690 h 10000"/>
            <a:gd name="connsiteX44" fmla="*/ 1406 w 12145"/>
            <a:gd name="connsiteY44" fmla="*/ 6405 h 10000"/>
            <a:gd name="connsiteX45" fmla="*/ 1198 w 12145"/>
            <a:gd name="connsiteY45" fmla="*/ 5990 h 10000"/>
            <a:gd name="connsiteX46" fmla="*/ 656 w 12145"/>
            <a:gd name="connsiteY46" fmla="*/ 4958 h 10000"/>
            <a:gd name="connsiteX47" fmla="*/ 195 w 12145"/>
            <a:gd name="connsiteY47" fmla="*/ 4672 h 10000"/>
            <a:gd name="connsiteX48" fmla="*/ 145 w 12145"/>
            <a:gd name="connsiteY48" fmla="*/ 4387 h 10000"/>
            <a:gd name="connsiteX49" fmla="*/ 359 w 12145"/>
            <a:gd name="connsiteY49" fmla="*/ 3089 h 10000"/>
            <a:gd name="connsiteX50" fmla="*/ 0 w 12145"/>
            <a:gd name="connsiteY50" fmla="*/ 2654 h 10000"/>
            <a:gd name="connsiteX51" fmla="*/ 0 w 12145"/>
            <a:gd name="connsiteY51" fmla="*/ 2563 h 10000"/>
            <a:gd name="connsiteX52" fmla="*/ 977 w 12145"/>
            <a:gd name="connsiteY52" fmla="*/ 2375 h 10000"/>
            <a:gd name="connsiteX53" fmla="*/ 1721 w 12145"/>
            <a:gd name="connsiteY53" fmla="*/ 2330 h 10000"/>
            <a:gd name="connsiteX54" fmla="*/ 2188 w 12145"/>
            <a:gd name="connsiteY54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902 w 12145"/>
            <a:gd name="connsiteY17" fmla="*/ 3353 h 10000"/>
            <a:gd name="connsiteX18" fmla="*/ 12001 w 12145"/>
            <a:gd name="connsiteY18" fmla="*/ 4640 h 10000"/>
            <a:gd name="connsiteX19" fmla="*/ 11907 w 12145"/>
            <a:gd name="connsiteY19" fmla="*/ 3353 h 10000"/>
            <a:gd name="connsiteX20" fmla="*/ 12076 w 12145"/>
            <a:gd name="connsiteY20" fmla="*/ 4813 h 10000"/>
            <a:gd name="connsiteX21" fmla="*/ 10373 w 12145"/>
            <a:gd name="connsiteY21" fmla="*/ 5689 h 10000"/>
            <a:gd name="connsiteX22" fmla="*/ 10097 w 12145"/>
            <a:gd name="connsiteY22" fmla="*/ 4229 h 10000"/>
            <a:gd name="connsiteX23" fmla="*/ 8651 w 12145"/>
            <a:gd name="connsiteY23" fmla="*/ 4419 h 10000"/>
            <a:gd name="connsiteX24" fmla="*/ 8531 w 12145"/>
            <a:gd name="connsiteY24" fmla="*/ 4426 h 10000"/>
            <a:gd name="connsiteX25" fmla="*/ 5347 w 12145"/>
            <a:gd name="connsiteY25" fmla="*/ 4075 h 10000"/>
            <a:gd name="connsiteX26" fmla="*/ 5322 w 12145"/>
            <a:gd name="connsiteY26" fmla="*/ 4231 h 10000"/>
            <a:gd name="connsiteX27" fmla="*/ 4584 w 12145"/>
            <a:gd name="connsiteY27" fmla="*/ 5036 h 10000"/>
            <a:gd name="connsiteX28" fmla="*/ 4388 w 12145"/>
            <a:gd name="connsiteY28" fmla="*/ 5912 h 10000"/>
            <a:gd name="connsiteX29" fmla="*/ 4691 w 12145"/>
            <a:gd name="connsiteY29" fmla="*/ 6236 h 10000"/>
            <a:gd name="connsiteX30" fmla="*/ 4407 w 12145"/>
            <a:gd name="connsiteY30" fmla="*/ 6626 h 10000"/>
            <a:gd name="connsiteX31" fmla="*/ 4136 w 12145"/>
            <a:gd name="connsiteY31" fmla="*/ 7255 h 10000"/>
            <a:gd name="connsiteX32" fmla="*/ 5082 w 12145"/>
            <a:gd name="connsiteY32" fmla="*/ 7495 h 10000"/>
            <a:gd name="connsiteX33" fmla="*/ 6683 w 12145"/>
            <a:gd name="connsiteY33" fmla="*/ 8209 h 10000"/>
            <a:gd name="connsiteX34" fmla="*/ 7182 w 12145"/>
            <a:gd name="connsiteY34" fmla="*/ 8533 h 10000"/>
            <a:gd name="connsiteX35" fmla="*/ 6677 w 12145"/>
            <a:gd name="connsiteY35" fmla="*/ 8884 h 10000"/>
            <a:gd name="connsiteX36" fmla="*/ 5908 w 12145"/>
            <a:gd name="connsiteY36" fmla="*/ 9435 h 10000"/>
            <a:gd name="connsiteX37" fmla="*/ 4741 w 12145"/>
            <a:gd name="connsiteY37" fmla="*/ 8657 h 10000"/>
            <a:gd name="connsiteX38" fmla="*/ 4426 w 12145"/>
            <a:gd name="connsiteY38" fmla="*/ 9708 h 10000"/>
            <a:gd name="connsiteX39" fmla="*/ 4306 w 12145"/>
            <a:gd name="connsiteY39" fmla="*/ 9851 h 10000"/>
            <a:gd name="connsiteX40" fmla="*/ 3997 w 12145"/>
            <a:gd name="connsiteY40" fmla="*/ 10000 h 10000"/>
            <a:gd name="connsiteX41" fmla="*/ 2705 w 12145"/>
            <a:gd name="connsiteY41" fmla="*/ 8566 h 10000"/>
            <a:gd name="connsiteX42" fmla="*/ 1639 w 12145"/>
            <a:gd name="connsiteY42" fmla="*/ 7794 h 10000"/>
            <a:gd name="connsiteX43" fmla="*/ 246 w 12145"/>
            <a:gd name="connsiteY43" fmla="*/ 6690 h 10000"/>
            <a:gd name="connsiteX44" fmla="*/ 1406 w 12145"/>
            <a:gd name="connsiteY44" fmla="*/ 6405 h 10000"/>
            <a:gd name="connsiteX45" fmla="*/ 1198 w 12145"/>
            <a:gd name="connsiteY45" fmla="*/ 5990 h 10000"/>
            <a:gd name="connsiteX46" fmla="*/ 656 w 12145"/>
            <a:gd name="connsiteY46" fmla="*/ 4958 h 10000"/>
            <a:gd name="connsiteX47" fmla="*/ 195 w 12145"/>
            <a:gd name="connsiteY47" fmla="*/ 4672 h 10000"/>
            <a:gd name="connsiteX48" fmla="*/ 145 w 12145"/>
            <a:gd name="connsiteY48" fmla="*/ 4387 h 10000"/>
            <a:gd name="connsiteX49" fmla="*/ 359 w 12145"/>
            <a:gd name="connsiteY49" fmla="*/ 3089 h 10000"/>
            <a:gd name="connsiteX50" fmla="*/ 0 w 12145"/>
            <a:gd name="connsiteY50" fmla="*/ 2654 h 10000"/>
            <a:gd name="connsiteX51" fmla="*/ 0 w 12145"/>
            <a:gd name="connsiteY51" fmla="*/ 2563 h 10000"/>
            <a:gd name="connsiteX52" fmla="*/ 977 w 12145"/>
            <a:gd name="connsiteY52" fmla="*/ 2375 h 10000"/>
            <a:gd name="connsiteX53" fmla="*/ 1721 w 12145"/>
            <a:gd name="connsiteY53" fmla="*/ 2330 h 10000"/>
            <a:gd name="connsiteX54" fmla="*/ 2188 w 12145"/>
            <a:gd name="connsiteY54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0637 w 12145"/>
            <a:gd name="connsiteY17" fmla="*/ 3256 h 10000"/>
            <a:gd name="connsiteX18" fmla="*/ 11902 w 12145"/>
            <a:gd name="connsiteY18" fmla="*/ 3353 h 10000"/>
            <a:gd name="connsiteX19" fmla="*/ 12001 w 12145"/>
            <a:gd name="connsiteY19" fmla="*/ 4640 h 10000"/>
            <a:gd name="connsiteX20" fmla="*/ 11907 w 12145"/>
            <a:gd name="connsiteY20" fmla="*/ 3353 h 10000"/>
            <a:gd name="connsiteX21" fmla="*/ 12076 w 12145"/>
            <a:gd name="connsiteY21" fmla="*/ 4813 h 10000"/>
            <a:gd name="connsiteX22" fmla="*/ 10373 w 12145"/>
            <a:gd name="connsiteY22" fmla="*/ 5689 h 10000"/>
            <a:gd name="connsiteX23" fmla="*/ 10097 w 12145"/>
            <a:gd name="connsiteY23" fmla="*/ 4229 h 10000"/>
            <a:gd name="connsiteX24" fmla="*/ 8651 w 12145"/>
            <a:gd name="connsiteY24" fmla="*/ 4419 h 10000"/>
            <a:gd name="connsiteX25" fmla="*/ 8531 w 12145"/>
            <a:gd name="connsiteY25" fmla="*/ 4426 h 10000"/>
            <a:gd name="connsiteX26" fmla="*/ 5347 w 12145"/>
            <a:gd name="connsiteY26" fmla="*/ 4075 h 10000"/>
            <a:gd name="connsiteX27" fmla="*/ 5322 w 12145"/>
            <a:gd name="connsiteY27" fmla="*/ 4231 h 10000"/>
            <a:gd name="connsiteX28" fmla="*/ 4584 w 12145"/>
            <a:gd name="connsiteY28" fmla="*/ 5036 h 10000"/>
            <a:gd name="connsiteX29" fmla="*/ 4388 w 12145"/>
            <a:gd name="connsiteY29" fmla="*/ 5912 h 10000"/>
            <a:gd name="connsiteX30" fmla="*/ 4691 w 12145"/>
            <a:gd name="connsiteY30" fmla="*/ 6236 h 10000"/>
            <a:gd name="connsiteX31" fmla="*/ 4407 w 12145"/>
            <a:gd name="connsiteY31" fmla="*/ 6626 h 10000"/>
            <a:gd name="connsiteX32" fmla="*/ 4136 w 12145"/>
            <a:gd name="connsiteY32" fmla="*/ 7255 h 10000"/>
            <a:gd name="connsiteX33" fmla="*/ 5082 w 12145"/>
            <a:gd name="connsiteY33" fmla="*/ 7495 h 10000"/>
            <a:gd name="connsiteX34" fmla="*/ 6683 w 12145"/>
            <a:gd name="connsiteY34" fmla="*/ 8209 h 10000"/>
            <a:gd name="connsiteX35" fmla="*/ 7182 w 12145"/>
            <a:gd name="connsiteY35" fmla="*/ 8533 h 10000"/>
            <a:gd name="connsiteX36" fmla="*/ 6677 w 12145"/>
            <a:gd name="connsiteY36" fmla="*/ 8884 h 10000"/>
            <a:gd name="connsiteX37" fmla="*/ 5908 w 12145"/>
            <a:gd name="connsiteY37" fmla="*/ 9435 h 10000"/>
            <a:gd name="connsiteX38" fmla="*/ 4741 w 12145"/>
            <a:gd name="connsiteY38" fmla="*/ 8657 h 10000"/>
            <a:gd name="connsiteX39" fmla="*/ 4426 w 12145"/>
            <a:gd name="connsiteY39" fmla="*/ 9708 h 10000"/>
            <a:gd name="connsiteX40" fmla="*/ 4306 w 12145"/>
            <a:gd name="connsiteY40" fmla="*/ 9851 h 10000"/>
            <a:gd name="connsiteX41" fmla="*/ 3997 w 12145"/>
            <a:gd name="connsiteY41" fmla="*/ 10000 h 10000"/>
            <a:gd name="connsiteX42" fmla="*/ 2705 w 12145"/>
            <a:gd name="connsiteY42" fmla="*/ 8566 h 10000"/>
            <a:gd name="connsiteX43" fmla="*/ 1639 w 12145"/>
            <a:gd name="connsiteY43" fmla="*/ 7794 h 10000"/>
            <a:gd name="connsiteX44" fmla="*/ 246 w 12145"/>
            <a:gd name="connsiteY44" fmla="*/ 6690 h 10000"/>
            <a:gd name="connsiteX45" fmla="*/ 1406 w 12145"/>
            <a:gd name="connsiteY45" fmla="*/ 6405 h 10000"/>
            <a:gd name="connsiteX46" fmla="*/ 1198 w 12145"/>
            <a:gd name="connsiteY46" fmla="*/ 5990 h 10000"/>
            <a:gd name="connsiteX47" fmla="*/ 656 w 12145"/>
            <a:gd name="connsiteY47" fmla="*/ 4958 h 10000"/>
            <a:gd name="connsiteX48" fmla="*/ 195 w 12145"/>
            <a:gd name="connsiteY48" fmla="*/ 4672 h 10000"/>
            <a:gd name="connsiteX49" fmla="*/ 145 w 12145"/>
            <a:gd name="connsiteY49" fmla="*/ 4387 h 10000"/>
            <a:gd name="connsiteX50" fmla="*/ 359 w 12145"/>
            <a:gd name="connsiteY50" fmla="*/ 3089 h 10000"/>
            <a:gd name="connsiteX51" fmla="*/ 0 w 12145"/>
            <a:gd name="connsiteY51" fmla="*/ 2654 h 10000"/>
            <a:gd name="connsiteX52" fmla="*/ 0 w 12145"/>
            <a:gd name="connsiteY52" fmla="*/ 2563 h 10000"/>
            <a:gd name="connsiteX53" fmla="*/ 977 w 12145"/>
            <a:gd name="connsiteY53" fmla="*/ 2375 h 10000"/>
            <a:gd name="connsiteX54" fmla="*/ 1721 w 12145"/>
            <a:gd name="connsiteY54" fmla="*/ 2330 h 10000"/>
            <a:gd name="connsiteX55" fmla="*/ 2188 w 12145"/>
            <a:gd name="connsiteY55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1902 w 12145"/>
            <a:gd name="connsiteY18" fmla="*/ 3353 h 10000"/>
            <a:gd name="connsiteX19" fmla="*/ 12001 w 12145"/>
            <a:gd name="connsiteY19" fmla="*/ 4640 h 10000"/>
            <a:gd name="connsiteX20" fmla="*/ 11907 w 12145"/>
            <a:gd name="connsiteY20" fmla="*/ 3353 h 10000"/>
            <a:gd name="connsiteX21" fmla="*/ 12076 w 12145"/>
            <a:gd name="connsiteY21" fmla="*/ 4813 h 10000"/>
            <a:gd name="connsiteX22" fmla="*/ 10373 w 12145"/>
            <a:gd name="connsiteY22" fmla="*/ 5689 h 10000"/>
            <a:gd name="connsiteX23" fmla="*/ 10097 w 12145"/>
            <a:gd name="connsiteY23" fmla="*/ 4229 h 10000"/>
            <a:gd name="connsiteX24" fmla="*/ 8651 w 12145"/>
            <a:gd name="connsiteY24" fmla="*/ 4419 h 10000"/>
            <a:gd name="connsiteX25" fmla="*/ 8531 w 12145"/>
            <a:gd name="connsiteY25" fmla="*/ 4426 h 10000"/>
            <a:gd name="connsiteX26" fmla="*/ 5347 w 12145"/>
            <a:gd name="connsiteY26" fmla="*/ 4075 h 10000"/>
            <a:gd name="connsiteX27" fmla="*/ 5322 w 12145"/>
            <a:gd name="connsiteY27" fmla="*/ 4231 h 10000"/>
            <a:gd name="connsiteX28" fmla="*/ 4584 w 12145"/>
            <a:gd name="connsiteY28" fmla="*/ 5036 h 10000"/>
            <a:gd name="connsiteX29" fmla="*/ 4388 w 12145"/>
            <a:gd name="connsiteY29" fmla="*/ 5912 h 10000"/>
            <a:gd name="connsiteX30" fmla="*/ 4691 w 12145"/>
            <a:gd name="connsiteY30" fmla="*/ 6236 h 10000"/>
            <a:gd name="connsiteX31" fmla="*/ 4407 w 12145"/>
            <a:gd name="connsiteY31" fmla="*/ 6626 h 10000"/>
            <a:gd name="connsiteX32" fmla="*/ 4136 w 12145"/>
            <a:gd name="connsiteY32" fmla="*/ 7255 h 10000"/>
            <a:gd name="connsiteX33" fmla="*/ 5082 w 12145"/>
            <a:gd name="connsiteY33" fmla="*/ 7495 h 10000"/>
            <a:gd name="connsiteX34" fmla="*/ 6683 w 12145"/>
            <a:gd name="connsiteY34" fmla="*/ 8209 h 10000"/>
            <a:gd name="connsiteX35" fmla="*/ 7182 w 12145"/>
            <a:gd name="connsiteY35" fmla="*/ 8533 h 10000"/>
            <a:gd name="connsiteX36" fmla="*/ 6677 w 12145"/>
            <a:gd name="connsiteY36" fmla="*/ 8884 h 10000"/>
            <a:gd name="connsiteX37" fmla="*/ 5908 w 12145"/>
            <a:gd name="connsiteY37" fmla="*/ 9435 h 10000"/>
            <a:gd name="connsiteX38" fmla="*/ 4741 w 12145"/>
            <a:gd name="connsiteY38" fmla="*/ 8657 h 10000"/>
            <a:gd name="connsiteX39" fmla="*/ 4426 w 12145"/>
            <a:gd name="connsiteY39" fmla="*/ 9708 h 10000"/>
            <a:gd name="connsiteX40" fmla="*/ 4306 w 12145"/>
            <a:gd name="connsiteY40" fmla="*/ 9851 h 10000"/>
            <a:gd name="connsiteX41" fmla="*/ 3997 w 12145"/>
            <a:gd name="connsiteY41" fmla="*/ 10000 h 10000"/>
            <a:gd name="connsiteX42" fmla="*/ 2705 w 12145"/>
            <a:gd name="connsiteY42" fmla="*/ 8566 h 10000"/>
            <a:gd name="connsiteX43" fmla="*/ 1639 w 12145"/>
            <a:gd name="connsiteY43" fmla="*/ 7794 h 10000"/>
            <a:gd name="connsiteX44" fmla="*/ 246 w 12145"/>
            <a:gd name="connsiteY44" fmla="*/ 6690 h 10000"/>
            <a:gd name="connsiteX45" fmla="*/ 1406 w 12145"/>
            <a:gd name="connsiteY45" fmla="*/ 6405 h 10000"/>
            <a:gd name="connsiteX46" fmla="*/ 1198 w 12145"/>
            <a:gd name="connsiteY46" fmla="*/ 5990 h 10000"/>
            <a:gd name="connsiteX47" fmla="*/ 656 w 12145"/>
            <a:gd name="connsiteY47" fmla="*/ 4958 h 10000"/>
            <a:gd name="connsiteX48" fmla="*/ 195 w 12145"/>
            <a:gd name="connsiteY48" fmla="*/ 4672 h 10000"/>
            <a:gd name="connsiteX49" fmla="*/ 145 w 12145"/>
            <a:gd name="connsiteY49" fmla="*/ 4387 h 10000"/>
            <a:gd name="connsiteX50" fmla="*/ 359 w 12145"/>
            <a:gd name="connsiteY50" fmla="*/ 3089 h 10000"/>
            <a:gd name="connsiteX51" fmla="*/ 0 w 12145"/>
            <a:gd name="connsiteY51" fmla="*/ 2654 h 10000"/>
            <a:gd name="connsiteX52" fmla="*/ 0 w 12145"/>
            <a:gd name="connsiteY52" fmla="*/ 2563 h 10000"/>
            <a:gd name="connsiteX53" fmla="*/ 977 w 12145"/>
            <a:gd name="connsiteY53" fmla="*/ 2375 h 10000"/>
            <a:gd name="connsiteX54" fmla="*/ 1721 w 12145"/>
            <a:gd name="connsiteY54" fmla="*/ 2330 h 10000"/>
            <a:gd name="connsiteX55" fmla="*/ 2188 w 12145"/>
            <a:gd name="connsiteY55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1490 w 12145"/>
            <a:gd name="connsiteY18" fmla="*/ 3840 h 10000"/>
            <a:gd name="connsiteX19" fmla="*/ 11902 w 12145"/>
            <a:gd name="connsiteY19" fmla="*/ 3353 h 10000"/>
            <a:gd name="connsiteX20" fmla="*/ 12001 w 12145"/>
            <a:gd name="connsiteY20" fmla="*/ 4640 h 10000"/>
            <a:gd name="connsiteX21" fmla="*/ 11907 w 12145"/>
            <a:gd name="connsiteY21" fmla="*/ 3353 h 10000"/>
            <a:gd name="connsiteX22" fmla="*/ 12076 w 12145"/>
            <a:gd name="connsiteY22" fmla="*/ 4813 h 10000"/>
            <a:gd name="connsiteX23" fmla="*/ 10373 w 12145"/>
            <a:gd name="connsiteY23" fmla="*/ 5689 h 10000"/>
            <a:gd name="connsiteX24" fmla="*/ 10097 w 12145"/>
            <a:gd name="connsiteY24" fmla="*/ 4229 h 10000"/>
            <a:gd name="connsiteX25" fmla="*/ 8651 w 12145"/>
            <a:gd name="connsiteY25" fmla="*/ 4419 h 10000"/>
            <a:gd name="connsiteX26" fmla="*/ 8531 w 12145"/>
            <a:gd name="connsiteY26" fmla="*/ 4426 h 10000"/>
            <a:gd name="connsiteX27" fmla="*/ 5347 w 12145"/>
            <a:gd name="connsiteY27" fmla="*/ 4075 h 10000"/>
            <a:gd name="connsiteX28" fmla="*/ 5322 w 12145"/>
            <a:gd name="connsiteY28" fmla="*/ 4231 h 10000"/>
            <a:gd name="connsiteX29" fmla="*/ 4584 w 12145"/>
            <a:gd name="connsiteY29" fmla="*/ 5036 h 10000"/>
            <a:gd name="connsiteX30" fmla="*/ 4388 w 12145"/>
            <a:gd name="connsiteY30" fmla="*/ 5912 h 10000"/>
            <a:gd name="connsiteX31" fmla="*/ 4691 w 12145"/>
            <a:gd name="connsiteY31" fmla="*/ 6236 h 10000"/>
            <a:gd name="connsiteX32" fmla="*/ 4407 w 12145"/>
            <a:gd name="connsiteY32" fmla="*/ 6626 h 10000"/>
            <a:gd name="connsiteX33" fmla="*/ 4136 w 12145"/>
            <a:gd name="connsiteY33" fmla="*/ 7255 h 10000"/>
            <a:gd name="connsiteX34" fmla="*/ 5082 w 12145"/>
            <a:gd name="connsiteY34" fmla="*/ 7495 h 10000"/>
            <a:gd name="connsiteX35" fmla="*/ 6683 w 12145"/>
            <a:gd name="connsiteY35" fmla="*/ 8209 h 10000"/>
            <a:gd name="connsiteX36" fmla="*/ 7182 w 12145"/>
            <a:gd name="connsiteY36" fmla="*/ 8533 h 10000"/>
            <a:gd name="connsiteX37" fmla="*/ 6677 w 12145"/>
            <a:gd name="connsiteY37" fmla="*/ 8884 h 10000"/>
            <a:gd name="connsiteX38" fmla="*/ 5908 w 12145"/>
            <a:gd name="connsiteY38" fmla="*/ 9435 h 10000"/>
            <a:gd name="connsiteX39" fmla="*/ 4741 w 12145"/>
            <a:gd name="connsiteY39" fmla="*/ 8657 h 10000"/>
            <a:gd name="connsiteX40" fmla="*/ 4426 w 12145"/>
            <a:gd name="connsiteY40" fmla="*/ 9708 h 10000"/>
            <a:gd name="connsiteX41" fmla="*/ 4306 w 12145"/>
            <a:gd name="connsiteY41" fmla="*/ 9851 h 10000"/>
            <a:gd name="connsiteX42" fmla="*/ 3997 w 12145"/>
            <a:gd name="connsiteY42" fmla="*/ 10000 h 10000"/>
            <a:gd name="connsiteX43" fmla="*/ 2705 w 12145"/>
            <a:gd name="connsiteY43" fmla="*/ 8566 h 10000"/>
            <a:gd name="connsiteX44" fmla="*/ 1639 w 12145"/>
            <a:gd name="connsiteY44" fmla="*/ 7794 h 10000"/>
            <a:gd name="connsiteX45" fmla="*/ 246 w 12145"/>
            <a:gd name="connsiteY45" fmla="*/ 6690 h 10000"/>
            <a:gd name="connsiteX46" fmla="*/ 1406 w 12145"/>
            <a:gd name="connsiteY46" fmla="*/ 6405 h 10000"/>
            <a:gd name="connsiteX47" fmla="*/ 1198 w 12145"/>
            <a:gd name="connsiteY47" fmla="*/ 5990 h 10000"/>
            <a:gd name="connsiteX48" fmla="*/ 656 w 12145"/>
            <a:gd name="connsiteY48" fmla="*/ 4958 h 10000"/>
            <a:gd name="connsiteX49" fmla="*/ 195 w 12145"/>
            <a:gd name="connsiteY49" fmla="*/ 4672 h 10000"/>
            <a:gd name="connsiteX50" fmla="*/ 145 w 12145"/>
            <a:gd name="connsiteY50" fmla="*/ 4387 h 10000"/>
            <a:gd name="connsiteX51" fmla="*/ 359 w 12145"/>
            <a:gd name="connsiteY51" fmla="*/ 3089 h 10000"/>
            <a:gd name="connsiteX52" fmla="*/ 0 w 12145"/>
            <a:gd name="connsiteY52" fmla="*/ 2654 h 10000"/>
            <a:gd name="connsiteX53" fmla="*/ 0 w 12145"/>
            <a:gd name="connsiteY53" fmla="*/ 2563 h 10000"/>
            <a:gd name="connsiteX54" fmla="*/ 977 w 12145"/>
            <a:gd name="connsiteY54" fmla="*/ 2375 h 10000"/>
            <a:gd name="connsiteX55" fmla="*/ 1721 w 12145"/>
            <a:gd name="connsiteY55" fmla="*/ 2330 h 10000"/>
            <a:gd name="connsiteX56" fmla="*/ 2188 w 12145"/>
            <a:gd name="connsiteY56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1490 w 12145"/>
            <a:gd name="connsiteY18" fmla="*/ 3548 h 10000"/>
            <a:gd name="connsiteX19" fmla="*/ 11902 w 12145"/>
            <a:gd name="connsiteY19" fmla="*/ 3353 h 10000"/>
            <a:gd name="connsiteX20" fmla="*/ 12001 w 12145"/>
            <a:gd name="connsiteY20" fmla="*/ 4640 h 10000"/>
            <a:gd name="connsiteX21" fmla="*/ 11907 w 12145"/>
            <a:gd name="connsiteY21" fmla="*/ 3353 h 10000"/>
            <a:gd name="connsiteX22" fmla="*/ 12076 w 12145"/>
            <a:gd name="connsiteY22" fmla="*/ 4813 h 10000"/>
            <a:gd name="connsiteX23" fmla="*/ 10373 w 12145"/>
            <a:gd name="connsiteY23" fmla="*/ 5689 h 10000"/>
            <a:gd name="connsiteX24" fmla="*/ 10097 w 12145"/>
            <a:gd name="connsiteY24" fmla="*/ 4229 h 10000"/>
            <a:gd name="connsiteX25" fmla="*/ 8651 w 12145"/>
            <a:gd name="connsiteY25" fmla="*/ 4419 h 10000"/>
            <a:gd name="connsiteX26" fmla="*/ 8531 w 12145"/>
            <a:gd name="connsiteY26" fmla="*/ 4426 h 10000"/>
            <a:gd name="connsiteX27" fmla="*/ 5347 w 12145"/>
            <a:gd name="connsiteY27" fmla="*/ 4075 h 10000"/>
            <a:gd name="connsiteX28" fmla="*/ 5322 w 12145"/>
            <a:gd name="connsiteY28" fmla="*/ 4231 h 10000"/>
            <a:gd name="connsiteX29" fmla="*/ 4584 w 12145"/>
            <a:gd name="connsiteY29" fmla="*/ 5036 h 10000"/>
            <a:gd name="connsiteX30" fmla="*/ 4388 w 12145"/>
            <a:gd name="connsiteY30" fmla="*/ 5912 h 10000"/>
            <a:gd name="connsiteX31" fmla="*/ 4691 w 12145"/>
            <a:gd name="connsiteY31" fmla="*/ 6236 h 10000"/>
            <a:gd name="connsiteX32" fmla="*/ 4407 w 12145"/>
            <a:gd name="connsiteY32" fmla="*/ 6626 h 10000"/>
            <a:gd name="connsiteX33" fmla="*/ 4136 w 12145"/>
            <a:gd name="connsiteY33" fmla="*/ 7255 h 10000"/>
            <a:gd name="connsiteX34" fmla="*/ 5082 w 12145"/>
            <a:gd name="connsiteY34" fmla="*/ 7495 h 10000"/>
            <a:gd name="connsiteX35" fmla="*/ 6683 w 12145"/>
            <a:gd name="connsiteY35" fmla="*/ 8209 h 10000"/>
            <a:gd name="connsiteX36" fmla="*/ 7182 w 12145"/>
            <a:gd name="connsiteY36" fmla="*/ 8533 h 10000"/>
            <a:gd name="connsiteX37" fmla="*/ 6677 w 12145"/>
            <a:gd name="connsiteY37" fmla="*/ 8884 h 10000"/>
            <a:gd name="connsiteX38" fmla="*/ 5908 w 12145"/>
            <a:gd name="connsiteY38" fmla="*/ 9435 h 10000"/>
            <a:gd name="connsiteX39" fmla="*/ 4741 w 12145"/>
            <a:gd name="connsiteY39" fmla="*/ 8657 h 10000"/>
            <a:gd name="connsiteX40" fmla="*/ 4426 w 12145"/>
            <a:gd name="connsiteY40" fmla="*/ 9708 h 10000"/>
            <a:gd name="connsiteX41" fmla="*/ 4306 w 12145"/>
            <a:gd name="connsiteY41" fmla="*/ 9851 h 10000"/>
            <a:gd name="connsiteX42" fmla="*/ 3997 w 12145"/>
            <a:gd name="connsiteY42" fmla="*/ 10000 h 10000"/>
            <a:gd name="connsiteX43" fmla="*/ 2705 w 12145"/>
            <a:gd name="connsiteY43" fmla="*/ 8566 h 10000"/>
            <a:gd name="connsiteX44" fmla="*/ 1639 w 12145"/>
            <a:gd name="connsiteY44" fmla="*/ 7794 h 10000"/>
            <a:gd name="connsiteX45" fmla="*/ 246 w 12145"/>
            <a:gd name="connsiteY45" fmla="*/ 6690 h 10000"/>
            <a:gd name="connsiteX46" fmla="*/ 1406 w 12145"/>
            <a:gd name="connsiteY46" fmla="*/ 6405 h 10000"/>
            <a:gd name="connsiteX47" fmla="*/ 1198 w 12145"/>
            <a:gd name="connsiteY47" fmla="*/ 5990 h 10000"/>
            <a:gd name="connsiteX48" fmla="*/ 656 w 12145"/>
            <a:gd name="connsiteY48" fmla="*/ 4958 h 10000"/>
            <a:gd name="connsiteX49" fmla="*/ 195 w 12145"/>
            <a:gd name="connsiteY49" fmla="*/ 4672 h 10000"/>
            <a:gd name="connsiteX50" fmla="*/ 145 w 12145"/>
            <a:gd name="connsiteY50" fmla="*/ 4387 h 10000"/>
            <a:gd name="connsiteX51" fmla="*/ 359 w 12145"/>
            <a:gd name="connsiteY51" fmla="*/ 3089 h 10000"/>
            <a:gd name="connsiteX52" fmla="*/ 0 w 12145"/>
            <a:gd name="connsiteY52" fmla="*/ 2654 h 10000"/>
            <a:gd name="connsiteX53" fmla="*/ 0 w 12145"/>
            <a:gd name="connsiteY53" fmla="*/ 2563 h 10000"/>
            <a:gd name="connsiteX54" fmla="*/ 977 w 12145"/>
            <a:gd name="connsiteY54" fmla="*/ 2375 h 10000"/>
            <a:gd name="connsiteX55" fmla="*/ 1721 w 12145"/>
            <a:gd name="connsiteY55" fmla="*/ 2330 h 10000"/>
            <a:gd name="connsiteX56" fmla="*/ 2188 w 12145"/>
            <a:gd name="connsiteY56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0921 w 12145"/>
            <a:gd name="connsiteY18" fmla="*/ 3353 h 10000"/>
            <a:gd name="connsiteX19" fmla="*/ 11902 w 12145"/>
            <a:gd name="connsiteY19" fmla="*/ 3353 h 10000"/>
            <a:gd name="connsiteX20" fmla="*/ 12001 w 12145"/>
            <a:gd name="connsiteY20" fmla="*/ 4640 h 10000"/>
            <a:gd name="connsiteX21" fmla="*/ 11907 w 12145"/>
            <a:gd name="connsiteY21" fmla="*/ 3353 h 10000"/>
            <a:gd name="connsiteX22" fmla="*/ 12076 w 12145"/>
            <a:gd name="connsiteY22" fmla="*/ 4813 h 10000"/>
            <a:gd name="connsiteX23" fmla="*/ 10373 w 12145"/>
            <a:gd name="connsiteY23" fmla="*/ 5689 h 10000"/>
            <a:gd name="connsiteX24" fmla="*/ 10097 w 12145"/>
            <a:gd name="connsiteY24" fmla="*/ 4229 h 10000"/>
            <a:gd name="connsiteX25" fmla="*/ 8651 w 12145"/>
            <a:gd name="connsiteY25" fmla="*/ 4419 h 10000"/>
            <a:gd name="connsiteX26" fmla="*/ 8531 w 12145"/>
            <a:gd name="connsiteY26" fmla="*/ 4426 h 10000"/>
            <a:gd name="connsiteX27" fmla="*/ 5347 w 12145"/>
            <a:gd name="connsiteY27" fmla="*/ 4075 h 10000"/>
            <a:gd name="connsiteX28" fmla="*/ 5322 w 12145"/>
            <a:gd name="connsiteY28" fmla="*/ 4231 h 10000"/>
            <a:gd name="connsiteX29" fmla="*/ 4584 w 12145"/>
            <a:gd name="connsiteY29" fmla="*/ 5036 h 10000"/>
            <a:gd name="connsiteX30" fmla="*/ 4388 w 12145"/>
            <a:gd name="connsiteY30" fmla="*/ 5912 h 10000"/>
            <a:gd name="connsiteX31" fmla="*/ 4691 w 12145"/>
            <a:gd name="connsiteY31" fmla="*/ 6236 h 10000"/>
            <a:gd name="connsiteX32" fmla="*/ 4407 w 12145"/>
            <a:gd name="connsiteY32" fmla="*/ 6626 h 10000"/>
            <a:gd name="connsiteX33" fmla="*/ 4136 w 12145"/>
            <a:gd name="connsiteY33" fmla="*/ 7255 h 10000"/>
            <a:gd name="connsiteX34" fmla="*/ 5082 w 12145"/>
            <a:gd name="connsiteY34" fmla="*/ 7495 h 10000"/>
            <a:gd name="connsiteX35" fmla="*/ 6683 w 12145"/>
            <a:gd name="connsiteY35" fmla="*/ 8209 h 10000"/>
            <a:gd name="connsiteX36" fmla="*/ 7182 w 12145"/>
            <a:gd name="connsiteY36" fmla="*/ 8533 h 10000"/>
            <a:gd name="connsiteX37" fmla="*/ 6677 w 12145"/>
            <a:gd name="connsiteY37" fmla="*/ 8884 h 10000"/>
            <a:gd name="connsiteX38" fmla="*/ 5908 w 12145"/>
            <a:gd name="connsiteY38" fmla="*/ 9435 h 10000"/>
            <a:gd name="connsiteX39" fmla="*/ 4741 w 12145"/>
            <a:gd name="connsiteY39" fmla="*/ 8657 h 10000"/>
            <a:gd name="connsiteX40" fmla="*/ 4426 w 12145"/>
            <a:gd name="connsiteY40" fmla="*/ 9708 h 10000"/>
            <a:gd name="connsiteX41" fmla="*/ 4306 w 12145"/>
            <a:gd name="connsiteY41" fmla="*/ 9851 h 10000"/>
            <a:gd name="connsiteX42" fmla="*/ 3997 w 12145"/>
            <a:gd name="connsiteY42" fmla="*/ 10000 h 10000"/>
            <a:gd name="connsiteX43" fmla="*/ 2705 w 12145"/>
            <a:gd name="connsiteY43" fmla="*/ 8566 h 10000"/>
            <a:gd name="connsiteX44" fmla="*/ 1639 w 12145"/>
            <a:gd name="connsiteY44" fmla="*/ 7794 h 10000"/>
            <a:gd name="connsiteX45" fmla="*/ 246 w 12145"/>
            <a:gd name="connsiteY45" fmla="*/ 6690 h 10000"/>
            <a:gd name="connsiteX46" fmla="*/ 1406 w 12145"/>
            <a:gd name="connsiteY46" fmla="*/ 6405 h 10000"/>
            <a:gd name="connsiteX47" fmla="*/ 1198 w 12145"/>
            <a:gd name="connsiteY47" fmla="*/ 5990 h 10000"/>
            <a:gd name="connsiteX48" fmla="*/ 656 w 12145"/>
            <a:gd name="connsiteY48" fmla="*/ 4958 h 10000"/>
            <a:gd name="connsiteX49" fmla="*/ 195 w 12145"/>
            <a:gd name="connsiteY49" fmla="*/ 4672 h 10000"/>
            <a:gd name="connsiteX50" fmla="*/ 145 w 12145"/>
            <a:gd name="connsiteY50" fmla="*/ 4387 h 10000"/>
            <a:gd name="connsiteX51" fmla="*/ 359 w 12145"/>
            <a:gd name="connsiteY51" fmla="*/ 3089 h 10000"/>
            <a:gd name="connsiteX52" fmla="*/ 0 w 12145"/>
            <a:gd name="connsiteY52" fmla="*/ 2654 h 10000"/>
            <a:gd name="connsiteX53" fmla="*/ 0 w 12145"/>
            <a:gd name="connsiteY53" fmla="*/ 2563 h 10000"/>
            <a:gd name="connsiteX54" fmla="*/ 977 w 12145"/>
            <a:gd name="connsiteY54" fmla="*/ 2375 h 10000"/>
            <a:gd name="connsiteX55" fmla="*/ 1721 w 12145"/>
            <a:gd name="connsiteY55" fmla="*/ 2330 h 10000"/>
            <a:gd name="connsiteX56" fmla="*/ 2188 w 12145"/>
            <a:gd name="connsiteY56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</a:cxnLst>
          <a:rect l="l" t="t" r="r" b="b"/>
          <a:pathLst>
            <a:path w="12145" h="10000">
              <a:moveTo>
                <a:pt x="2188" y="0"/>
              </a:moveTo>
              <a:cubicBezTo>
                <a:pt x="3008" y="117"/>
                <a:pt x="3758" y="467"/>
                <a:pt x="4533" y="740"/>
              </a:cubicBezTo>
              <a:lnTo>
                <a:pt x="4641" y="1012"/>
              </a:lnTo>
              <a:cubicBezTo>
                <a:pt x="4653" y="1090"/>
                <a:pt x="4678" y="1252"/>
                <a:pt x="4691" y="1337"/>
              </a:cubicBezTo>
              <a:cubicBezTo>
                <a:pt x="5032" y="1103"/>
                <a:pt x="5372" y="863"/>
                <a:pt x="5694" y="604"/>
              </a:cubicBezTo>
              <a:cubicBezTo>
                <a:pt x="5712" y="584"/>
                <a:pt x="5750" y="532"/>
                <a:pt x="5769" y="513"/>
              </a:cubicBezTo>
              <a:cubicBezTo>
                <a:pt x="6330" y="519"/>
                <a:pt x="6885" y="422"/>
                <a:pt x="7415" y="214"/>
              </a:cubicBezTo>
              <a:cubicBezTo>
                <a:pt x="8077" y="110"/>
                <a:pt x="8745" y="39"/>
                <a:pt x="9414" y="13"/>
              </a:cubicBezTo>
              <a:lnTo>
                <a:pt x="9697" y="97"/>
              </a:lnTo>
              <a:cubicBezTo>
                <a:pt x="9647" y="221"/>
                <a:pt x="9540" y="467"/>
                <a:pt x="9489" y="584"/>
              </a:cubicBezTo>
              <a:cubicBezTo>
                <a:pt x="9243" y="740"/>
                <a:pt x="9010" y="902"/>
                <a:pt x="8770" y="1064"/>
              </a:cubicBezTo>
              <a:cubicBezTo>
                <a:pt x="8871" y="1129"/>
                <a:pt x="9067" y="1259"/>
                <a:pt x="9161" y="1324"/>
              </a:cubicBezTo>
              <a:cubicBezTo>
                <a:pt x="9344" y="1447"/>
                <a:pt x="9527" y="1564"/>
                <a:pt x="9710" y="1681"/>
              </a:cubicBezTo>
              <a:cubicBezTo>
                <a:pt x="9660" y="1772"/>
                <a:pt x="9565" y="1947"/>
                <a:pt x="9515" y="2038"/>
              </a:cubicBezTo>
              <a:cubicBezTo>
                <a:pt x="9565" y="2154"/>
                <a:pt x="9666" y="2401"/>
                <a:pt x="9716" y="2518"/>
              </a:cubicBezTo>
              <a:cubicBezTo>
                <a:pt x="9615" y="2777"/>
                <a:pt x="9508" y="3037"/>
                <a:pt x="9407" y="3303"/>
              </a:cubicBezTo>
              <a:lnTo>
                <a:pt x="9678" y="3478"/>
              </a:lnTo>
              <a:cubicBezTo>
                <a:pt x="9883" y="3470"/>
                <a:pt x="10645" y="4445"/>
                <a:pt x="11016" y="4424"/>
              </a:cubicBezTo>
              <a:cubicBezTo>
                <a:pt x="11318" y="4484"/>
                <a:pt x="10773" y="3531"/>
                <a:pt x="10921" y="3353"/>
              </a:cubicBezTo>
              <a:cubicBezTo>
                <a:pt x="11069" y="3175"/>
                <a:pt x="11817" y="3220"/>
                <a:pt x="11902" y="3353"/>
              </a:cubicBezTo>
              <a:cubicBezTo>
                <a:pt x="11987" y="3486"/>
                <a:pt x="11906" y="4640"/>
                <a:pt x="12001" y="4640"/>
              </a:cubicBezTo>
              <a:cubicBezTo>
                <a:pt x="12096" y="4640"/>
                <a:pt x="12022" y="3357"/>
                <a:pt x="11907" y="3353"/>
              </a:cubicBezTo>
              <a:cubicBezTo>
                <a:pt x="11792" y="3349"/>
                <a:pt x="12332" y="4424"/>
                <a:pt x="12076" y="4813"/>
              </a:cubicBezTo>
              <a:cubicBezTo>
                <a:pt x="11820" y="5202"/>
                <a:pt x="10576" y="5754"/>
                <a:pt x="10373" y="5689"/>
              </a:cubicBezTo>
              <a:cubicBezTo>
                <a:pt x="9976" y="5766"/>
                <a:pt x="10384" y="4441"/>
                <a:pt x="10097" y="4229"/>
              </a:cubicBezTo>
              <a:cubicBezTo>
                <a:pt x="9810" y="4017"/>
                <a:pt x="8833" y="4532"/>
                <a:pt x="8651" y="4419"/>
              </a:cubicBezTo>
              <a:cubicBezTo>
                <a:pt x="8619" y="4419"/>
                <a:pt x="8562" y="4426"/>
                <a:pt x="8531" y="4426"/>
              </a:cubicBezTo>
              <a:cubicBezTo>
                <a:pt x="7453" y="4484"/>
                <a:pt x="6375" y="4458"/>
                <a:pt x="5347" y="4075"/>
              </a:cubicBezTo>
              <a:cubicBezTo>
                <a:pt x="5339" y="4127"/>
                <a:pt x="5330" y="4179"/>
                <a:pt x="5322" y="4231"/>
              </a:cubicBezTo>
              <a:cubicBezTo>
                <a:pt x="5183" y="4601"/>
                <a:pt x="4968" y="4925"/>
                <a:pt x="4584" y="5036"/>
              </a:cubicBezTo>
              <a:cubicBezTo>
                <a:pt x="4054" y="5049"/>
                <a:pt x="3922" y="5665"/>
                <a:pt x="4388" y="5912"/>
              </a:cubicBezTo>
              <a:cubicBezTo>
                <a:pt x="4464" y="5996"/>
                <a:pt x="4615" y="6158"/>
                <a:pt x="4691" y="6236"/>
              </a:cubicBezTo>
              <a:cubicBezTo>
                <a:pt x="4622" y="6334"/>
                <a:pt x="4477" y="6528"/>
                <a:pt x="4407" y="6626"/>
              </a:cubicBezTo>
              <a:cubicBezTo>
                <a:pt x="4023" y="6548"/>
                <a:pt x="3581" y="7164"/>
                <a:pt x="4136" y="7255"/>
              </a:cubicBezTo>
              <a:cubicBezTo>
                <a:pt x="4451" y="7326"/>
                <a:pt x="4767" y="7411"/>
                <a:pt x="5082" y="7495"/>
              </a:cubicBezTo>
              <a:cubicBezTo>
                <a:pt x="5631" y="7696"/>
                <a:pt x="6173" y="7923"/>
                <a:pt x="6683" y="8209"/>
              </a:cubicBezTo>
              <a:cubicBezTo>
                <a:pt x="6810" y="8293"/>
                <a:pt x="7055" y="8456"/>
                <a:pt x="7182" y="8533"/>
              </a:cubicBezTo>
              <a:cubicBezTo>
                <a:pt x="7011" y="8650"/>
                <a:pt x="6841" y="8767"/>
                <a:pt x="6677" y="8884"/>
              </a:cubicBezTo>
              <a:cubicBezTo>
                <a:pt x="6419" y="9059"/>
                <a:pt x="6160" y="9247"/>
                <a:pt x="5908" y="9435"/>
              </a:cubicBezTo>
              <a:lnTo>
                <a:pt x="4741" y="8657"/>
              </a:lnTo>
              <a:cubicBezTo>
                <a:pt x="4641" y="9007"/>
                <a:pt x="4540" y="9358"/>
                <a:pt x="4426" y="9708"/>
              </a:cubicBezTo>
              <a:lnTo>
                <a:pt x="4306" y="9851"/>
              </a:lnTo>
              <a:cubicBezTo>
                <a:pt x="4231" y="9890"/>
                <a:pt x="4073" y="9961"/>
                <a:pt x="3997" y="10000"/>
              </a:cubicBezTo>
              <a:cubicBezTo>
                <a:pt x="3480" y="9611"/>
                <a:pt x="2995" y="9163"/>
                <a:pt x="2705" y="8566"/>
              </a:cubicBezTo>
              <a:cubicBezTo>
                <a:pt x="2282" y="8417"/>
                <a:pt x="1835" y="8254"/>
                <a:pt x="1639" y="7794"/>
              </a:cubicBezTo>
              <a:cubicBezTo>
                <a:pt x="996" y="7703"/>
                <a:pt x="504" y="7294"/>
                <a:pt x="246" y="6690"/>
              </a:cubicBezTo>
              <a:cubicBezTo>
                <a:pt x="637" y="6606"/>
                <a:pt x="1021" y="6502"/>
                <a:pt x="1406" y="6405"/>
              </a:cubicBezTo>
              <a:cubicBezTo>
                <a:pt x="1356" y="6301"/>
                <a:pt x="1255" y="6093"/>
                <a:pt x="1198" y="5990"/>
              </a:cubicBezTo>
              <a:cubicBezTo>
                <a:pt x="1021" y="5646"/>
                <a:pt x="839" y="5302"/>
                <a:pt x="656" y="4958"/>
              </a:cubicBezTo>
              <a:cubicBezTo>
                <a:pt x="542" y="4886"/>
                <a:pt x="315" y="4744"/>
                <a:pt x="195" y="4672"/>
              </a:cubicBezTo>
              <a:cubicBezTo>
                <a:pt x="178" y="4577"/>
                <a:pt x="162" y="4482"/>
                <a:pt x="145" y="4387"/>
              </a:cubicBezTo>
              <a:cubicBezTo>
                <a:pt x="195" y="3952"/>
                <a:pt x="277" y="3524"/>
                <a:pt x="359" y="3089"/>
              </a:cubicBezTo>
              <a:cubicBezTo>
                <a:pt x="271" y="2979"/>
                <a:pt x="88" y="2764"/>
                <a:pt x="0" y="2654"/>
              </a:cubicBezTo>
              <a:lnTo>
                <a:pt x="0" y="2563"/>
              </a:lnTo>
              <a:lnTo>
                <a:pt x="977" y="2375"/>
              </a:lnTo>
              <a:cubicBezTo>
                <a:pt x="1192" y="2485"/>
                <a:pt x="1602" y="2680"/>
                <a:pt x="1721" y="2330"/>
              </a:cubicBezTo>
              <a:cubicBezTo>
                <a:pt x="2175" y="1642"/>
                <a:pt x="2144" y="792"/>
                <a:pt x="2188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26004</xdr:colOff>
      <xdr:row>44</xdr:row>
      <xdr:rowOff>87242</xdr:rowOff>
    </xdr:from>
    <xdr:to>
      <xdr:col>49</xdr:col>
      <xdr:colOff>15394</xdr:colOff>
      <xdr:row>49</xdr:row>
      <xdr:rowOff>33255</xdr:rowOff>
    </xdr:to>
    <xdr:sp macro="" textlink="">
      <xdr:nvSpPr>
        <xdr:cNvPr id="742" name="tarnowski"/>
        <xdr:cNvSpPr>
          <a:spLocks/>
        </xdr:cNvSpPr>
      </xdr:nvSpPr>
      <xdr:spPr bwMode="auto">
        <a:xfrm>
          <a:off x="5169504" y="5116442"/>
          <a:ext cx="446590" cy="517513"/>
        </a:xfrm>
        <a:custGeom>
          <a:avLst/>
          <a:gdLst>
            <a:gd name="T0" fmla="*/ 94 w 1623"/>
            <a:gd name="T1" fmla="*/ 0 h 1807"/>
            <a:gd name="T2" fmla="*/ 172 w 1623"/>
            <a:gd name="T3" fmla="*/ 28 h 1807"/>
            <a:gd name="T4" fmla="*/ 207 w 1623"/>
            <a:gd name="T5" fmla="*/ 33 h 1807"/>
            <a:gd name="T6" fmla="*/ 412 w 1623"/>
            <a:gd name="T7" fmla="*/ 59 h 1807"/>
            <a:gd name="T8" fmla="*/ 481 w 1623"/>
            <a:gd name="T9" fmla="*/ 233 h 1807"/>
            <a:gd name="T10" fmla="*/ 632 w 1623"/>
            <a:gd name="T11" fmla="*/ 230 h 1807"/>
            <a:gd name="T12" fmla="*/ 666 w 1623"/>
            <a:gd name="T13" fmla="*/ 294 h 1807"/>
            <a:gd name="T14" fmla="*/ 758 w 1623"/>
            <a:gd name="T15" fmla="*/ 375 h 1807"/>
            <a:gd name="T16" fmla="*/ 778 w 1623"/>
            <a:gd name="T17" fmla="*/ 344 h 1807"/>
            <a:gd name="T18" fmla="*/ 894 w 1623"/>
            <a:gd name="T19" fmla="*/ 382 h 1807"/>
            <a:gd name="T20" fmla="*/ 1158 w 1623"/>
            <a:gd name="T21" fmla="*/ 368 h 1807"/>
            <a:gd name="T22" fmla="*/ 1211 w 1623"/>
            <a:gd name="T23" fmla="*/ 403 h 1807"/>
            <a:gd name="T24" fmla="*/ 1163 w 1623"/>
            <a:gd name="T25" fmla="*/ 470 h 1807"/>
            <a:gd name="T26" fmla="*/ 1168 w 1623"/>
            <a:gd name="T27" fmla="*/ 533 h 1807"/>
            <a:gd name="T28" fmla="*/ 1107 w 1623"/>
            <a:gd name="T29" fmla="*/ 611 h 1807"/>
            <a:gd name="T30" fmla="*/ 1206 w 1623"/>
            <a:gd name="T31" fmla="*/ 699 h 1807"/>
            <a:gd name="T32" fmla="*/ 1163 w 1623"/>
            <a:gd name="T33" fmla="*/ 989 h 1807"/>
            <a:gd name="T34" fmla="*/ 1449 w 1623"/>
            <a:gd name="T35" fmla="*/ 1074 h 1807"/>
            <a:gd name="T36" fmla="*/ 1442 w 1623"/>
            <a:gd name="T37" fmla="*/ 1174 h 1807"/>
            <a:gd name="T38" fmla="*/ 1310 w 1623"/>
            <a:gd name="T39" fmla="*/ 1203 h 1807"/>
            <a:gd name="T40" fmla="*/ 1351 w 1623"/>
            <a:gd name="T41" fmla="*/ 1358 h 1807"/>
            <a:gd name="T42" fmla="*/ 1623 w 1623"/>
            <a:gd name="T43" fmla="*/ 1451 h 1807"/>
            <a:gd name="T44" fmla="*/ 1330 w 1623"/>
            <a:gd name="T45" fmla="*/ 1600 h 1807"/>
            <a:gd name="T46" fmla="*/ 1042 w 1623"/>
            <a:gd name="T47" fmla="*/ 1674 h 1807"/>
            <a:gd name="T48" fmla="*/ 967 w 1623"/>
            <a:gd name="T49" fmla="*/ 1723 h 1807"/>
            <a:gd name="T50" fmla="*/ 945 w 1623"/>
            <a:gd name="T51" fmla="*/ 1706 h 1807"/>
            <a:gd name="T52" fmla="*/ 892 w 1623"/>
            <a:gd name="T53" fmla="*/ 1659 h 1807"/>
            <a:gd name="T54" fmla="*/ 497 w 1623"/>
            <a:gd name="T55" fmla="*/ 1770 h 1807"/>
            <a:gd name="T56" fmla="*/ 459 w 1623"/>
            <a:gd name="T57" fmla="*/ 1722 h 1807"/>
            <a:gd name="T58" fmla="*/ 277 w 1623"/>
            <a:gd name="T59" fmla="*/ 1640 h 1807"/>
            <a:gd name="T60" fmla="*/ 97 w 1623"/>
            <a:gd name="T61" fmla="*/ 1465 h 1807"/>
            <a:gd name="T62" fmla="*/ 106 w 1623"/>
            <a:gd name="T63" fmla="*/ 1439 h 1807"/>
            <a:gd name="T64" fmla="*/ 157 w 1623"/>
            <a:gd name="T65" fmla="*/ 1376 h 1807"/>
            <a:gd name="T66" fmla="*/ 165 w 1623"/>
            <a:gd name="T67" fmla="*/ 1223 h 1807"/>
            <a:gd name="T68" fmla="*/ 263 w 1623"/>
            <a:gd name="T69" fmla="*/ 1197 h 1807"/>
            <a:gd name="T70" fmla="*/ 199 w 1623"/>
            <a:gd name="T71" fmla="*/ 809 h 1807"/>
            <a:gd name="T72" fmla="*/ 197 w 1623"/>
            <a:gd name="T73" fmla="*/ 789 h 1807"/>
            <a:gd name="T74" fmla="*/ 302 w 1623"/>
            <a:gd name="T75" fmla="*/ 754 h 1807"/>
            <a:gd name="T76" fmla="*/ 241 w 1623"/>
            <a:gd name="T77" fmla="*/ 472 h 1807"/>
            <a:gd name="T78" fmla="*/ 167 w 1623"/>
            <a:gd name="T79" fmla="*/ 423 h 1807"/>
            <a:gd name="T80" fmla="*/ 206 w 1623"/>
            <a:gd name="T81" fmla="*/ 310 h 1807"/>
            <a:gd name="T82" fmla="*/ 45 w 1623"/>
            <a:gd name="T83" fmla="*/ 122 h 1807"/>
            <a:gd name="T84" fmla="*/ 0 w 1623"/>
            <a:gd name="T85" fmla="*/ 98 h 1807"/>
            <a:gd name="T86" fmla="*/ 94 w 1623"/>
            <a:gd name="T87" fmla="*/ 0 h 18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1623" h="1807">
              <a:moveTo>
                <a:pt x="94" y="0"/>
              </a:moveTo>
              <a:cubicBezTo>
                <a:pt x="114" y="7"/>
                <a:pt x="153" y="21"/>
                <a:pt x="172" y="28"/>
              </a:cubicBezTo>
              <a:cubicBezTo>
                <a:pt x="181" y="29"/>
                <a:pt x="198" y="32"/>
                <a:pt x="207" y="33"/>
              </a:cubicBezTo>
              <a:cubicBezTo>
                <a:pt x="275" y="42"/>
                <a:pt x="343" y="51"/>
                <a:pt x="412" y="59"/>
              </a:cubicBezTo>
              <a:cubicBezTo>
                <a:pt x="435" y="117"/>
                <a:pt x="458" y="175"/>
                <a:pt x="481" y="233"/>
              </a:cubicBezTo>
              <a:cubicBezTo>
                <a:pt x="531" y="232"/>
                <a:pt x="582" y="231"/>
                <a:pt x="632" y="230"/>
              </a:cubicBezTo>
              <a:cubicBezTo>
                <a:pt x="641" y="246"/>
                <a:pt x="658" y="278"/>
                <a:pt x="666" y="294"/>
              </a:cubicBezTo>
              <a:cubicBezTo>
                <a:pt x="637" y="358"/>
                <a:pt x="708" y="467"/>
                <a:pt x="758" y="375"/>
              </a:cubicBezTo>
              <a:lnTo>
                <a:pt x="778" y="344"/>
              </a:lnTo>
              <a:cubicBezTo>
                <a:pt x="816" y="357"/>
                <a:pt x="854" y="373"/>
                <a:pt x="894" y="382"/>
              </a:cubicBezTo>
              <a:cubicBezTo>
                <a:pt x="982" y="394"/>
                <a:pt x="1071" y="382"/>
                <a:pt x="1158" y="368"/>
              </a:cubicBezTo>
              <a:cubicBezTo>
                <a:pt x="1171" y="377"/>
                <a:pt x="1198" y="394"/>
                <a:pt x="1211" y="403"/>
              </a:cubicBezTo>
              <a:cubicBezTo>
                <a:pt x="1195" y="425"/>
                <a:pt x="1179" y="448"/>
                <a:pt x="1163" y="470"/>
              </a:cubicBezTo>
              <a:cubicBezTo>
                <a:pt x="1164" y="486"/>
                <a:pt x="1167" y="517"/>
                <a:pt x="1168" y="533"/>
              </a:cubicBezTo>
              <a:cubicBezTo>
                <a:pt x="1148" y="558"/>
                <a:pt x="1127" y="584"/>
                <a:pt x="1107" y="611"/>
              </a:cubicBezTo>
              <a:cubicBezTo>
                <a:pt x="1140" y="640"/>
                <a:pt x="1173" y="669"/>
                <a:pt x="1206" y="699"/>
              </a:cubicBezTo>
              <a:cubicBezTo>
                <a:pt x="1108" y="770"/>
                <a:pt x="1116" y="891"/>
                <a:pt x="1163" y="989"/>
              </a:cubicBezTo>
              <a:cubicBezTo>
                <a:pt x="1201" y="1108"/>
                <a:pt x="1356" y="1053"/>
                <a:pt x="1449" y="1074"/>
              </a:cubicBezTo>
              <a:cubicBezTo>
                <a:pt x="1447" y="1099"/>
                <a:pt x="1444" y="1149"/>
                <a:pt x="1442" y="1174"/>
              </a:cubicBezTo>
              <a:cubicBezTo>
                <a:pt x="1398" y="1183"/>
                <a:pt x="1354" y="1193"/>
                <a:pt x="1310" y="1203"/>
              </a:cubicBezTo>
              <a:cubicBezTo>
                <a:pt x="1322" y="1253"/>
                <a:pt x="1307" y="1322"/>
                <a:pt x="1351" y="1358"/>
              </a:cubicBezTo>
              <a:cubicBezTo>
                <a:pt x="1443" y="1385"/>
                <a:pt x="1544" y="1390"/>
                <a:pt x="1623" y="1451"/>
              </a:cubicBezTo>
              <a:cubicBezTo>
                <a:pt x="1518" y="1485"/>
                <a:pt x="1406" y="1514"/>
                <a:pt x="1330" y="1600"/>
              </a:cubicBezTo>
              <a:cubicBezTo>
                <a:pt x="1230" y="1610"/>
                <a:pt x="1125" y="1610"/>
                <a:pt x="1042" y="1674"/>
              </a:cubicBezTo>
              <a:cubicBezTo>
                <a:pt x="1016" y="1689"/>
                <a:pt x="991" y="1706"/>
                <a:pt x="967" y="1723"/>
              </a:cubicBezTo>
              <a:lnTo>
                <a:pt x="945" y="1706"/>
              </a:lnTo>
              <a:cubicBezTo>
                <a:pt x="932" y="1694"/>
                <a:pt x="905" y="1671"/>
                <a:pt x="892" y="1659"/>
              </a:cubicBezTo>
              <a:cubicBezTo>
                <a:pt x="767" y="1719"/>
                <a:pt x="643" y="1807"/>
                <a:pt x="497" y="1770"/>
              </a:cubicBezTo>
              <a:lnTo>
                <a:pt x="459" y="1722"/>
              </a:lnTo>
              <a:cubicBezTo>
                <a:pt x="399" y="1693"/>
                <a:pt x="337" y="1669"/>
                <a:pt x="277" y="1640"/>
              </a:cubicBezTo>
              <a:cubicBezTo>
                <a:pt x="207" y="1593"/>
                <a:pt x="143" y="1536"/>
                <a:pt x="97" y="1465"/>
              </a:cubicBezTo>
              <a:lnTo>
                <a:pt x="106" y="1439"/>
              </a:lnTo>
              <a:cubicBezTo>
                <a:pt x="119" y="1423"/>
                <a:pt x="144" y="1392"/>
                <a:pt x="157" y="1376"/>
              </a:cubicBezTo>
              <a:cubicBezTo>
                <a:pt x="160" y="1325"/>
                <a:pt x="163" y="1274"/>
                <a:pt x="165" y="1223"/>
              </a:cubicBezTo>
              <a:cubicBezTo>
                <a:pt x="189" y="1217"/>
                <a:pt x="239" y="1204"/>
                <a:pt x="263" y="1197"/>
              </a:cubicBezTo>
              <a:cubicBezTo>
                <a:pt x="268" y="1065"/>
                <a:pt x="251" y="932"/>
                <a:pt x="199" y="809"/>
              </a:cubicBezTo>
              <a:lnTo>
                <a:pt x="197" y="789"/>
              </a:lnTo>
              <a:cubicBezTo>
                <a:pt x="232" y="777"/>
                <a:pt x="267" y="766"/>
                <a:pt x="302" y="754"/>
              </a:cubicBezTo>
              <a:cubicBezTo>
                <a:pt x="229" y="675"/>
                <a:pt x="273" y="565"/>
                <a:pt x="241" y="472"/>
              </a:cubicBezTo>
              <a:lnTo>
                <a:pt x="167" y="423"/>
              </a:lnTo>
              <a:cubicBezTo>
                <a:pt x="180" y="385"/>
                <a:pt x="193" y="348"/>
                <a:pt x="206" y="310"/>
              </a:cubicBezTo>
              <a:cubicBezTo>
                <a:pt x="152" y="247"/>
                <a:pt x="101" y="183"/>
                <a:pt x="45" y="122"/>
              </a:cubicBezTo>
              <a:lnTo>
                <a:pt x="0" y="98"/>
              </a:lnTo>
              <a:cubicBezTo>
                <a:pt x="32" y="66"/>
                <a:pt x="63" y="33"/>
                <a:pt x="94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17455</xdr:colOff>
      <xdr:row>44</xdr:row>
      <xdr:rowOff>94853</xdr:rowOff>
    </xdr:from>
    <xdr:to>
      <xdr:col>39</xdr:col>
      <xdr:colOff>4705</xdr:colOff>
      <xdr:row>46</xdr:row>
      <xdr:rowOff>86957</xdr:rowOff>
    </xdr:to>
    <xdr:sp macro="" textlink="">
      <xdr:nvSpPr>
        <xdr:cNvPr id="743" name="chrzanowski"/>
        <xdr:cNvSpPr>
          <a:spLocks/>
        </xdr:cNvSpPr>
      </xdr:nvSpPr>
      <xdr:spPr bwMode="auto">
        <a:xfrm>
          <a:off x="4246555" y="5124053"/>
          <a:ext cx="215850" cy="220704"/>
        </a:xfrm>
        <a:custGeom>
          <a:avLst/>
          <a:gdLst>
            <a:gd name="T0" fmla="*/ 335 w 787"/>
            <a:gd name="T1" fmla="*/ 59 h 745"/>
            <a:gd name="T2" fmla="*/ 514 w 787"/>
            <a:gd name="T3" fmla="*/ 0 h 745"/>
            <a:gd name="T4" fmla="*/ 528 w 787"/>
            <a:gd name="T5" fmla="*/ 4 h 745"/>
            <a:gd name="T6" fmla="*/ 601 w 787"/>
            <a:gd name="T7" fmla="*/ 43 h 745"/>
            <a:gd name="T8" fmla="*/ 597 w 787"/>
            <a:gd name="T9" fmla="*/ 113 h 745"/>
            <a:gd name="T10" fmla="*/ 597 w 787"/>
            <a:gd name="T11" fmla="*/ 127 h 745"/>
            <a:gd name="T12" fmla="*/ 620 w 787"/>
            <a:gd name="T13" fmla="*/ 394 h 745"/>
            <a:gd name="T14" fmla="*/ 628 w 787"/>
            <a:gd name="T15" fmla="*/ 438 h 745"/>
            <a:gd name="T16" fmla="*/ 701 w 787"/>
            <a:gd name="T17" fmla="*/ 482 h 745"/>
            <a:gd name="T18" fmla="*/ 787 w 787"/>
            <a:gd name="T19" fmla="*/ 641 h 745"/>
            <a:gd name="T20" fmla="*/ 662 w 787"/>
            <a:gd name="T21" fmla="*/ 717 h 745"/>
            <a:gd name="T22" fmla="*/ 52 w 787"/>
            <a:gd name="T23" fmla="*/ 605 h 745"/>
            <a:gd name="T24" fmla="*/ 19 w 787"/>
            <a:gd name="T25" fmla="*/ 490 h 745"/>
            <a:gd name="T26" fmla="*/ 0 w 787"/>
            <a:gd name="T27" fmla="*/ 344 h 745"/>
            <a:gd name="T28" fmla="*/ 166 w 787"/>
            <a:gd name="T29" fmla="*/ 291 h 745"/>
            <a:gd name="T30" fmla="*/ 335 w 787"/>
            <a:gd name="T31" fmla="*/ 59 h 7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787" h="745">
              <a:moveTo>
                <a:pt x="335" y="59"/>
              </a:moveTo>
              <a:cubicBezTo>
                <a:pt x="390" y="28"/>
                <a:pt x="452" y="14"/>
                <a:pt x="514" y="0"/>
              </a:cubicBezTo>
              <a:lnTo>
                <a:pt x="528" y="4"/>
              </a:lnTo>
              <a:cubicBezTo>
                <a:pt x="546" y="14"/>
                <a:pt x="582" y="33"/>
                <a:pt x="601" y="43"/>
              </a:cubicBezTo>
              <a:cubicBezTo>
                <a:pt x="600" y="61"/>
                <a:pt x="598" y="95"/>
                <a:pt x="597" y="113"/>
              </a:cubicBezTo>
              <a:lnTo>
                <a:pt x="597" y="127"/>
              </a:lnTo>
              <a:cubicBezTo>
                <a:pt x="605" y="216"/>
                <a:pt x="607" y="305"/>
                <a:pt x="620" y="394"/>
              </a:cubicBezTo>
              <a:lnTo>
                <a:pt x="628" y="438"/>
              </a:lnTo>
              <a:cubicBezTo>
                <a:pt x="647" y="449"/>
                <a:pt x="683" y="471"/>
                <a:pt x="701" y="482"/>
              </a:cubicBezTo>
              <a:cubicBezTo>
                <a:pt x="730" y="535"/>
                <a:pt x="759" y="588"/>
                <a:pt x="787" y="641"/>
              </a:cubicBezTo>
              <a:cubicBezTo>
                <a:pt x="753" y="674"/>
                <a:pt x="722" y="745"/>
                <a:pt x="662" y="717"/>
              </a:cubicBezTo>
              <a:cubicBezTo>
                <a:pt x="459" y="674"/>
                <a:pt x="251" y="667"/>
                <a:pt x="52" y="605"/>
              </a:cubicBezTo>
              <a:cubicBezTo>
                <a:pt x="40" y="567"/>
                <a:pt x="30" y="528"/>
                <a:pt x="19" y="490"/>
              </a:cubicBezTo>
              <a:cubicBezTo>
                <a:pt x="12" y="441"/>
                <a:pt x="6" y="393"/>
                <a:pt x="0" y="344"/>
              </a:cubicBezTo>
              <a:cubicBezTo>
                <a:pt x="55" y="328"/>
                <a:pt x="114" y="318"/>
                <a:pt x="166" y="291"/>
              </a:cubicBezTo>
              <a:cubicBezTo>
                <a:pt x="225" y="216"/>
                <a:pt x="241" y="102"/>
                <a:pt x="335" y="59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21215</xdr:colOff>
      <xdr:row>44</xdr:row>
      <xdr:rowOff>110074</xdr:rowOff>
    </xdr:from>
    <xdr:to>
      <xdr:col>45</xdr:col>
      <xdr:colOff>92993</xdr:colOff>
      <xdr:row>48</xdr:row>
      <xdr:rowOff>109503</xdr:rowOff>
    </xdr:to>
    <xdr:sp macro="" textlink="">
      <xdr:nvSpPr>
        <xdr:cNvPr id="744" name="brzeski (małopolskie)"/>
        <xdr:cNvSpPr>
          <a:spLocks/>
        </xdr:cNvSpPr>
      </xdr:nvSpPr>
      <xdr:spPr bwMode="auto">
        <a:xfrm>
          <a:off x="5050415" y="5139274"/>
          <a:ext cx="186078" cy="456629"/>
        </a:xfrm>
        <a:custGeom>
          <a:avLst/>
          <a:gdLst>
            <a:gd name="T0" fmla="*/ 384 w 651"/>
            <a:gd name="T1" fmla="*/ 22 h 1587"/>
            <a:gd name="T2" fmla="*/ 410 w 651"/>
            <a:gd name="T3" fmla="*/ 0 h 1587"/>
            <a:gd name="T4" fmla="*/ 455 w 651"/>
            <a:gd name="T5" fmla="*/ 24 h 1587"/>
            <a:gd name="T6" fmla="*/ 472 w 651"/>
            <a:gd name="T7" fmla="*/ 160 h 1587"/>
            <a:gd name="T8" fmla="*/ 616 w 651"/>
            <a:gd name="T9" fmla="*/ 212 h 1587"/>
            <a:gd name="T10" fmla="*/ 577 w 651"/>
            <a:gd name="T11" fmla="*/ 325 h 1587"/>
            <a:gd name="T12" fmla="*/ 651 w 651"/>
            <a:gd name="T13" fmla="*/ 374 h 1587"/>
            <a:gd name="T14" fmla="*/ 607 w 651"/>
            <a:gd name="T15" fmla="*/ 691 h 1587"/>
            <a:gd name="T16" fmla="*/ 609 w 651"/>
            <a:gd name="T17" fmla="*/ 711 h 1587"/>
            <a:gd name="T18" fmla="*/ 622 w 651"/>
            <a:gd name="T19" fmla="*/ 1054 h 1587"/>
            <a:gd name="T20" fmla="*/ 525 w 651"/>
            <a:gd name="T21" fmla="*/ 1153 h 1587"/>
            <a:gd name="T22" fmla="*/ 516 w 651"/>
            <a:gd name="T23" fmla="*/ 1341 h 1587"/>
            <a:gd name="T24" fmla="*/ 507 w 651"/>
            <a:gd name="T25" fmla="*/ 1367 h 1587"/>
            <a:gd name="T26" fmla="*/ 489 w 651"/>
            <a:gd name="T27" fmla="*/ 1411 h 1587"/>
            <a:gd name="T28" fmla="*/ 243 w 651"/>
            <a:gd name="T29" fmla="*/ 1587 h 1587"/>
            <a:gd name="T30" fmla="*/ 101 w 651"/>
            <a:gd name="T31" fmla="*/ 1506 h 1587"/>
            <a:gd name="T32" fmla="*/ 124 w 651"/>
            <a:gd name="T33" fmla="*/ 1370 h 1587"/>
            <a:gd name="T34" fmla="*/ 223 w 651"/>
            <a:gd name="T35" fmla="*/ 1344 h 1587"/>
            <a:gd name="T36" fmla="*/ 187 w 651"/>
            <a:gd name="T37" fmla="*/ 1068 h 1587"/>
            <a:gd name="T38" fmla="*/ 127 w 651"/>
            <a:gd name="T39" fmla="*/ 964 h 1587"/>
            <a:gd name="T40" fmla="*/ 348 w 651"/>
            <a:gd name="T41" fmla="*/ 498 h 1587"/>
            <a:gd name="T42" fmla="*/ 0 w 651"/>
            <a:gd name="T43" fmla="*/ 247 h 1587"/>
            <a:gd name="T44" fmla="*/ 207 w 651"/>
            <a:gd name="T45" fmla="*/ 209 h 1587"/>
            <a:gd name="T46" fmla="*/ 247 w 651"/>
            <a:gd name="T47" fmla="*/ 163 h 1587"/>
            <a:gd name="T48" fmla="*/ 384 w 651"/>
            <a:gd name="T49" fmla="*/ 22 h 15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651" h="1587">
              <a:moveTo>
                <a:pt x="384" y="22"/>
              </a:moveTo>
              <a:cubicBezTo>
                <a:pt x="390" y="17"/>
                <a:pt x="403" y="6"/>
                <a:pt x="410" y="0"/>
              </a:cubicBezTo>
              <a:lnTo>
                <a:pt x="455" y="24"/>
              </a:lnTo>
              <a:cubicBezTo>
                <a:pt x="461" y="69"/>
                <a:pt x="466" y="115"/>
                <a:pt x="472" y="160"/>
              </a:cubicBezTo>
              <a:cubicBezTo>
                <a:pt x="520" y="178"/>
                <a:pt x="567" y="195"/>
                <a:pt x="616" y="212"/>
              </a:cubicBezTo>
              <a:cubicBezTo>
                <a:pt x="603" y="250"/>
                <a:pt x="590" y="287"/>
                <a:pt x="577" y="325"/>
              </a:cubicBezTo>
              <a:lnTo>
                <a:pt x="651" y="374"/>
              </a:lnTo>
              <a:cubicBezTo>
                <a:pt x="630" y="479"/>
                <a:pt x="613" y="584"/>
                <a:pt x="607" y="691"/>
              </a:cubicBezTo>
              <a:lnTo>
                <a:pt x="609" y="711"/>
              </a:lnTo>
              <a:cubicBezTo>
                <a:pt x="616" y="825"/>
                <a:pt x="625" y="940"/>
                <a:pt x="622" y="1054"/>
              </a:cubicBezTo>
              <a:cubicBezTo>
                <a:pt x="589" y="1087"/>
                <a:pt x="557" y="1120"/>
                <a:pt x="525" y="1153"/>
              </a:cubicBezTo>
              <a:cubicBezTo>
                <a:pt x="525" y="1216"/>
                <a:pt x="523" y="1278"/>
                <a:pt x="516" y="1341"/>
              </a:cubicBezTo>
              <a:lnTo>
                <a:pt x="507" y="1367"/>
              </a:lnTo>
              <a:cubicBezTo>
                <a:pt x="503" y="1378"/>
                <a:pt x="494" y="1400"/>
                <a:pt x="489" y="1411"/>
              </a:cubicBezTo>
              <a:cubicBezTo>
                <a:pt x="381" y="1428"/>
                <a:pt x="292" y="1490"/>
                <a:pt x="243" y="1587"/>
              </a:cubicBezTo>
              <a:cubicBezTo>
                <a:pt x="195" y="1560"/>
                <a:pt x="149" y="1533"/>
                <a:pt x="101" y="1506"/>
              </a:cubicBezTo>
              <a:cubicBezTo>
                <a:pt x="108" y="1460"/>
                <a:pt x="116" y="1415"/>
                <a:pt x="124" y="1370"/>
              </a:cubicBezTo>
              <a:cubicBezTo>
                <a:pt x="149" y="1364"/>
                <a:pt x="199" y="1350"/>
                <a:pt x="223" y="1344"/>
              </a:cubicBezTo>
              <a:cubicBezTo>
                <a:pt x="201" y="1253"/>
                <a:pt x="189" y="1161"/>
                <a:pt x="187" y="1068"/>
              </a:cubicBezTo>
              <a:cubicBezTo>
                <a:pt x="167" y="1033"/>
                <a:pt x="147" y="999"/>
                <a:pt x="127" y="964"/>
              </a:cubicBezTo>
              <a:cubicBezTo>
                <a:pt x="172" y="797"/>
                <a:pt x="236" y="632"/>
                <a:pt x="348" y="498"/>
              </a:cubicBezTo>
              <a:cubicBezTo>
                <a:pt x="218" y="437"/>
                <a:pt x="54" y="397"/>
                <a:pt x="0" y="247"/>
              </a:cubicBezTo>
              <a:cubicBezTo>
                <a:pt x="69" y="235"/>
                <a:pt x="138" y="225"/>
                <a:pt x="207" y="209"/>
              </a:cubicBezTo>
              <a:cubicBezTo>
                <a:pt x="217" y="198"/>
                <a:pt x="236" y="175"/>
                <a:pt x="247" y="163"/>
              </a:cubicBezTo>
              <a:cubicBezTo>
                <a:pt x="288" y="112"/>
                <a:pt x="334" y="65"/>
                <a:pt x="384" y="2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86064</xdr:colOff>
      <xdr:row>45</xdr:row>
      <xdr:rowOff>64266</xdr:rowOff>
    </xdr:from>
    <xdr:to>
      <xdr:col>44</xdr:col>
      <xdr:colOff>95646</xdr:colOff>
      <xdr:row>48</xdr:row>
      <xdr:rowOff>102525</xdr:rowOff>
    </xdr:to>
    <xdr:sp macro="" textlink="">
      <xdr:nvSpPr>
        <xdr:cNvPr id="751" name="bocheński"/>
        <xdr:cNvSpPr>
          <a:spLocks/>
        </xdr:cNvSpPr>
      </xdr:nvSpPr>
      <xdr:spPr bwMode="auto">
        <a:xfrm>
          <a:off x="4886664" y="5207766"/>
          <a:ext cx="238182" cy="381159"/>
        </a:xfrm>
        <a:custGeom>
          <a:avLst/>
          <a:gdLst>
            <a:gd name="T0" fmla="*/ 230 w 852"/>
            <a:gd name="T1" fmla="*/ 137 h 1308"/>
            <a:gd name="T2" fmla="*/ 388 w 852"/>
            <a:gd name="T3" fmla="*/ 0 h 1308"/>
            <a:gd name="T4" fmla="*/ 533 w 852"/>
            <a:gd name="T5" fmla="*/ 29 h 1308"/>
            <a:gd name="T6" fmla="*/ 672 w 852"/>
            <a:gd name="T7" fmla="*/ 217 h 1308"/>
            <a:gd name="T8" fmla="*/ 852 w 852"/>
            <a:gd name="T9" fmla="*/ 261 h 1308"/>
            <a:gd name="T10" fmla="*/ 651 w 852"/>
            <a:gd name="T11" fmla="*/ 722 h 1308"/>
            <a:gd name="T12" fmla="*/ 722 w 852"/>
            <a:gd name="T13" fmla="*/ 837 h 1308"/>
            <a:gd name="T14" fmla="*/ 757 w 852"/>
            <a:gd name="T15" fmla="*/ 1077 h 1308"/>
            <a:gd name="T16" fmla="*/ 663 w 852"/>
            <a:gd name="T17" fmla="*/ 1095 h 1308"/>
            <a:gd name="T18" fmla="*/ 647 w 852"/>
            <a:gd name="T19" fmla="*/ 1200 h 1308"/>
            <a:gd name="T20" fmla="*/ 294 w 852"/>
            <a:gd name="T21" fmla="*/ 1293 h 1308"/>
            <a:gd name="T22" fmla="*/ 244 w 852"/>
            <a:gd name="T23" fmla="*/ 1215 h 1308"/>
            <a:gd name="T24" fmla="*/ 204 w 852"/>
            <a:gd name="T25" fmla="*/ 1150 h 1308"/>
            <a:gd name="T26" fmla="*/ 107 w 852"/>
            <a:gd name="T27" fmla="*/ 1216 h 1308"/>
            <a:gd name="T28" fmla="*/ 0 w 852"/>
            <a:gd name="T29" fmla="*/ 1113 h 1308"/>
            <a:gd name="T30" fmla="*/ 18 w 852"/>
            <a:gd name="T31" fmla="*/ 1004 h 1308"/>
            <a:gd name="T32" fmla="*/ 136 w 852"/>
            <a:gd name="T33" fmla="*/ 632 h 1308"/>
            <a:gd name="T34" fmla="*/ 305 w 852"/>
            <a:gd name="T35" fmla="*/ 600 h 1308"/>
            <a:gd name="T36" fmla="*/ 234 w 852"/>
            <a:gd name="T37" fmla="*/ 488 h 1308"/>
            <a:gd name="T38" fmla="*/ 362 w 852"/>
            <a:gd name="T39" fmla="*/ 442 h 1308"/>
            <a:gd name="T40" fmla="*/ 230 w 852"/>
            <a:gd name="T41" fmla="*/ 137 h 1308"/>
            <a:gd name="connsiteX0" fmla="*/ 2700 w 10000"/>
            <a:gd name="connsiteY0" fmla="*/ 1047 h 9905"/>
            <a:gd name="connsiteX1" fmla="*/ 4554 w 10000"/>
            <a:gd name="connsiteY1" fmla="*/ 0 h 9905"/>
            <a:gd name="connsiteX2" fmla="*/ 6256 w 10000"/>
            <a:gd name="connsiteY2" fmla="*/ 222 h 9905"/>
            <a:gd name="connsiteX3" fmla="*/ 7887 w 10000"/>
            <a:gd name="connsiteY3" fmla="*/ 1659 h 9905"/>
            <a:gd name="connsiteX4" fmla="*/ 10000 w 10000"/>
            <a:gd name="connsiteY4" fmla="*/ 1995 h 9905"/>
            <a:gd name="connsiteX5" fmla="*/ 9053 w 10000"/>
            <a:gd name="connsiteY5" fmla="*/ 5520 h 9905"/>
            <a:gd name="connsiteX6" fmla="*/ 8474 w 10000"/>
            <a:gd name="connsiteY6" fmla="*/ 6399 h 9905"/>
            <a:gd name="connsiteX7" fmla="*/ 8885 w 10000"/>
            <a:gd name="connsiteY7" fmla="*/ 8234 h 9905"/>
            <a:gd name="connsiteX8" fmla="*/ 7782 w 10000"/>
            <a:gd name="connsiteY8" fmla="*/ 8372 h 9905"/>
            <a:gd name="connsiteX9" fmla="*/ 7594 w 10000"/>
            <a:gd name="connsiteY9" fmla="*/ 9174 h 9905"/>
            <a:gd name="connsiteX10" fmla="*/ 3451 w 10000"/>
            <a:gd name="connsiteY10" fmla="*/ 9885 h 9905"/>
            <a:gd name="connsiteX11" fmla="*/ 2864 w 10000"/>
            <a:gd name="connsiteY11" fmla="*/ 9289 h 9905"/>
            <a:gd name="connsiteX12" fmla="*/ 2394 w 10000"/>
            <a:gd name="connsiteY12" fmla="*/ 8792 h 9905"/>
            <a:gd name="connsiteX13" fmla="*/ 1256 w 10000"/>
            <a:gd name="connsiteY13" fmla="*/ 9297 h 9905"/>
            <a:gd name="connsiteX14" fmla="*/ 0 w 10000"/>
            <a:gd name="connsiteY14" fmla="*/ 8509 h 9905"/>
            <a:gd name="connsiteX15" fmla="*/ 211 w 10000"/>
            <a:gd name="connsiteY15" fmla="*/ 7676 h 9905"/>
            <a:gd name="connsiteX16" fmla="*/ 1596 w 10000"/>
            <a:gd name="connsiteY16" fmla="*/ 4832 h 9905"/>
            <a:gd name="connsiteX17" fmla="*/ 3580 w 10000"/>
            <a:gd name="connsiteY17" fmla="*/ 4587 h 9905"/>
            <a:gd name="connsiteX18" fmla="*/ 2746 w 10000"/>
            <a:gd name="connsiteY18" fmla="*/ 3731 h 9905"/>
            <a:gd name="connsiteX19" fmla="*/ 4249 w 10000"/>
            <a:gd name="connsiteY19" fmla="*/ 3379 h 9905"/>
            <a:gd name="connsiteX20" fmla="*/ 2700 w 10000"/>
            <a:gd name="connsiteY20" fmla="*/ 1047 h 9905"/>
            <a:gd name="connsiteX0" fmla="*/ 2700 w 10000"/>
            <a:gd name="connsiteY0" fmla="*/ 1057 h 10000"/>
            <a:gd name="connsiteX1" fmla="*/ 4554 w 10000"/>
            <a:gd name="connsiteY1" fmla="*/ 0 h 10000"/>
            <a:gd name="connsiteX2" fmla="*/ 6256 w 10000"/>
            <a:gd name="connsiteY2" fmla="*/ 224 h 10000"/>
            <a:gd name="connsiteX3" fmla="*/ 8734 w 10000"/>
            <a:gd name="connsiteY3" fmla="*/ 1145 h 10000"/>
            <a:gd name="connsiteX4" fmla="*/ 10000 w 10000"/>
            <a:gd name="connsiteY4" fmla="*/ 2014 h 10000"/>
            <a:gd name="connsiteX5" fmla="*/ 9053 w 10000"/>
            <a:gd name="connsiteY5" fmla="*/ 5573 h 10000"/>
            <a:gd name="connsiteX6" fmla="*/ 8474 w 10000"/>
            <a:gd name="connsiteY6" fmla="*/ 6460 h 10000"/>
            <a:gd name="connsiteX7" fmla="*/ 8885 w 10000"/>
            <a:gd name="connsiteY7" fmla="*/ 8313 h 10000"/>
            <a:gd name="connsiteX8" fmla="*/ 7782 w 10000"/>
            <a:gd name="connsiteY8" fmla="*/ 8452 h 10000"/>
            <a:gd name="connsiteX9" fmla="*/ 7594 w 10000"/>
            <a:gd name="connsiteY9" fmla="*/ 9262 h 10000"/>
            <a:gd name="connsiteX10" fmla="*/ 3451 w 10000"/>
            <a:gd name="connsiteY10" fmla="*/ 9980 h 10000"/>
            <a:gd name="connsiteX11" fmla="*/ 2864 w 10000"/>
            <a:gd name="connsiteY11" fmla="*/ 9378 h 10000"/>
            <a:gd name="connsiteX12" fmla="*/ 2394 w 10000"/>
            <a:gd name="connsiteY12" fmla="*/ 8876 h 10000"/>
            <a:gd name="connsiteX13" fmla="*/ 1256 w 10000"/>
            <a:gd name="connsiteY13" fmla="*/ 9386 h 10000"/>
            <a:gd name="connsiteX14" fmla="*/ 0 w 10000"/>
            <a:gd name="connsiteY14" fmla="*/ 8591 h 10000"/>
            <a:gd name="connsiteX15" fmla="*/ 211 w 10000"/>
            <a:gd name="connsiteY15" fmla="*/ 7750 h 10000"/>
            <a:gd name="connsiteX16" fmla="*/ 1596 w 10000"/>
            <a:gd name="connsiteY16" fmla="*/ 4878 h 10000"/>
            <a:gd name="connsiteX17" fmla="*/ 3580 w 10000"/>
            <a:gd name="connsiteY17" fmla="*/ 4631 h 10000"/>
            <a:gd name="connsiteX18" fmla="*/ 2746 w 10000"/>
            <a:gd name="connsiteY18" fmla="*/ 3767 h 10000"/>
            <a:gd name="connsiteX19" fmla="*/ 4249 w 10000"/>
            <a:gd name="connsiteY19" fmla="*/ 3411 h 10000"/>
            <a:gd name="connsiteX20" fmla="*/ 2700 w 10000"/>
            <a:gd name="connsiteY20" fmla="*/ 105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0000" h="10000">
              <a:moveTo>
                <a:pt x="2700" y="1057"/>
              </a:moveTo>
              <a:cubicBezTo>
                <a:pt x="3333" y="710"/>
                <a:pt x="3944" y="362"/>
                <a:pt x="4554" y="0"/>
              </a:cubicBezTo>
              <a:lnTo>
                <a:pt x="6256" y="224"/>
              </a:lnTo>
              <a:cubicBezTo>
                <a:pt x="6772" y="718"/>
                <a:pt x="8159" y="674"/>
                <a:pt x="8734" y="1145"/>
              </a:cubicBezTo>
              <a:lnTo>
                <a:pt x="10000" y="2014"/>
              </a:lnTo>
              <a:cubicBezTo>
                <a:pt x="9202" y="3195"/>
                <a:pt x="9428" y="4284"/>
                <a:pt x="9053" y="5573"/>
              </a:cubicBezTo>
              <a:cubicBezTo>
                <a:pt x="9323" y="5866"/>
                <a:pt x="8192" y="6160"/>
                <a:pt x="8474" y="6460"/>
              </a:cubicBezTo>
              <a:cubicBezTo>
                <a:pt x="8415" y="7093"/>
                <a:pt x="8615" y="7711"/>
                <a:pt x="8885" y="8313"/>
              </a:cubicBezTo>
              <a:cubicBezTo>
                <a:pt x="8615" y="8351"/>
                <a:pt x="8063" y="8413"/>
                <a:pt x="7782" y="8452"/>
              </a:cubicBezTo>
              <a:cubicBezTo>
                <a:pt x="7723" y="8714"/>
                <a:pt x="7653" y="8992"/>
                <a:pt x="7594" y="9262"/>
              </a:cubicBezTo>
              <a:cubicBezTo>
                <a:pt x="6291" y="9694"/>
                <a:pt x="4953" y="10096"/>
                <a:pt x="3451" y="9980"/>
              </a:cubicBezTo>
              <a:cubicBezTo>
                <a:pt x="3310" y="9833"/>
                <a:pt x="3016" y="9533"/>
                <a:pt x="2864" y="9378"/>
              </a:cubicBezTo>
              <a:cubicBezTo>
                <a:pt x="2746" y="9255"/>
                <a:pt x="2512" y="8999"/>
                <a:pt x="2394" y="8876"/>
              </a:cubicBezTo>
              <a:cubicBezTo>
                <a:pt x="2019" y="9039"/>
                <a:pt x="1631" y="9216"/>
                <a:pt x="1256" y="9386"/>
              </a:cubicBezTo>
              <a:cubicBezTo>
                <a:pt x="833" y="9124"/>
                <a:pt x="423" y="8853"/>
                <a:pt x="0" y="8591"/>
              </a:cubicBezTo>
              <a:cubicBezTo>
                <a:pt x="59" y="8305"/>
                <a:pt x="117" y="8027"/>
                <a:pt x="211" y="7750"/>
              </a:cubicBezTo>
              <a:cubicBezTo>
                <a:pt x="1420" y="6985"/>
                <a:pt x="1678" y="5935"/>
                <a:pt x="1596" y="4878"/>
              </a:cubicBezTo>
              <a:lnTo>
                <a:pt x="3580" y="4631"/>
              </a:lnTo>
              <a:lnTo>
                <a:pt x="2746" y="3767"/>
              </a:lnTo>
              <a:cubicBezTo>
                <a:pt x="3239" y="3644"/>
                <a:pt x="3744" y="3528"/>
                <a:pt x="4249" y="3411"/>
              </a:cubicBezTo>
              <a:cubicBezTo>
                <a:pt x="4225" y="2509"/>
                <a:pt x="3556" y="1736"/>
                <a:pt x="2700" y="1057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11706</xdr:colOff>
      <xdr:row>45</xdr:row>
      <xdr:rowOff>48998</xdr:rowOff>
    </xdr:from>
    <xdr:to>
      <xdr:col>42</xdr:col>
      <xdr:colOff>63735</xdr:colOff>
      <xdr:row>47</xdr:row>
      <xdr:rowOff>39781</xdr:rowOff>
    </xdr:to>
    <xdr:sp macro="" textlink="">
      <xdr:nvSpPr>
        <xdr:cNvPr id="752" name="Kraków"/>
        <xdr:cNvSpPr>
          <a:spLocks/>
        </xdr:cNvSpPr>
      </xdr:nvSpPr>
      <xdr:spPr bwMode="auto">
        <a:xfrm>
          <a:off x="4583706" y="5192498"/>
          <a:ext cx="280629" cy="219383"/>
        </a:xfrm>
        <a:custGeom>
          <a:avLst/>
          <a:gdLst>
            <a:gd name="T0" fmla="*/ 188 w 966"/>
            <a:gd name="T1" fmla="*/ 0 h 538"/>
            <a:gd name="T2" fmla="*/ 260 w 966"/>
            <a:gd name="T3" fmla="*/ 67 h 538"/>
            <a:gd name="T4" fmla="*/ 697 w 966"/>
            <a:gd name="T5" fmla="*/ 30 h 538"/>
            <a:gd name="T6" fmla="*/ 716 w 966"/>
            <a:gd name="T7" fmla="*/ 29 h 538"/>
            <a:gd name="T8" fmla="*/ 780 w 966"/>
            <a:gd name="T9" fmla="*/ 41 h 538"/>
            <a:gd name="T10" fmla="*/ 895 w 966"/>
            <a:gd name="T11" fmla="*/ 20 h 538"/>
            <a:gd name="T12" fmla="*/ 901 w 966"/>
            <a:gd name="T13" fmla="*/ 162 h 538"/>
            <a:gd name="T14" fmla="*/ 966 w 966"/>
            <a:gd name="T15" fmla="*/ 258 h 538"/>
            <a:gd name="T16" fmla="*/ 644 w 966"/>
            <a:gd name="T17" fmla="*/ 305 h 538"/>
            <a:gd name="T18" fmla="*/ 619 w 966"/>
            <a:gd name="T19" fmla="*/ 424 h 538"/>
            <a:gd name="T20" fmla="*/ 509 w 966"/>
            <a:gd name="T21" fmla="*/ 456 h 538"/>
            <a:gd name="T22" fmla="*/ 476 w 966"/>
            <a:gd name="T23" fmla="*/ 538 h 538"/>
            <a:gd name="T24" fmla="*/ 150 w 966"/>
            <a:gd name="T25" fmla="*/ 503 h 538"/>
            <a:gd name="T26" fmla="*/ 0 w 966"/>
            <a:gd name="T27" fmla="*/ 466 h 538"/>
            <a:gd name="T28" fmla="*/ 43 w 966"/>
            <a:gd name="T29" fmla="*/ 369 h 538"/>
            <a:gd name="T30" fmla="*/ 88 w 966"/>
            <a:gd name="T31" fmla="*/ 309 h 538"/>
            <a:gd name="T32" fmla="*/ 40 w 966"/>
            <a:gd name="T33" fmla="*/ 259 h 538"/>
            <a:gd name="T34" fmla="*/ 71 w 966"/>
            <a:gd name="T35" fmla="*/ 124 h 538"/>
            <a:gd name="T36" fmla="*/ 188 w 966"/>
            <a:gd name="T37" fmla="*/ 0 h 538"/>
            <a:gd name="connsiteX0" fmla="*/ 1946 w 10000"/>
            <a:gd name="connsiteY0" fmla="*/ 0 h 10000"/>
            <a:gd name="connsiteX1" fmla="*/ 5333 w 10000"/>
            <a:gd name="connsiteY1" fmla="*/ 326 h 10000"/>
            <a:gd name="connsiteX2" fmla="*/ 7215 w 10000"/>
            <a:gd name="connsiteY2" fmla="*/ 558 h 10000"/>
            <a:gd name="connsiteX3" fmla="*/ 7412 w 10000"/>
            <a:gd name="connsiteY3" fmla="*/ 539 h 10000"/>
            <a:gd name="connsiteX4" fmla="*/ 8075 w 10000"/>
            <a:gd name="connsiteY4" fmla="*/ 762 h 10000"/>
            <a:gd name="connsiteX5" fmla="*/ 9265 w 10000"/>
            <a:gd name="connsiteY5" fmla="*/ 372 h 10000"/>
            <a:gd name="connsiteX6" fmla="*/ 9327 w 10000"/>
            <a:gd name="connsiteY6" fmla="*/ 3011 h 10000"/>
            <a:gd name="connsiteX7" fmla="*/ 10000 w 10000"/>
            <a:gd name="connsiteY7" fmla="*/ 4796 h 10000"/>
            <a:gd name="connsiteX8" fmla="*/ 6667 w 10000"/>
            <a:gd name="connsiteY8" fmla="*/ 5669 h 10000"/>
            <a:gd name="connsiteX9" fmla="*/ 6408 w 10000"/>
            <a:gd name="connsiteY9" fmla="*/ 7881 h 10000"/>
            <a:gd name="connsiteX10" fmla="*/ 5269 w 10000"/>
            <a:gd name="connsiteY10" fmla="*/ 8476 h 10000"/>
            <a:gd name="connsiteX11" fmla="*/ 4928 w 10000"/>
            <a:gd name="connsiteY11" fmla="*/ 10000 h 10000"/>
            <a:gd name="connsiteX12" fmla="*/ 1553 w 10000"/>
            <a:gd name="connsiteY12" fmla="*/ 9349 h 10000"/>
            <a:gd name="connsiteX13" fmla="*/ 0 w 10000"/>
            <a:gd name="connsiteY13" fmla="*/ 8662 h 10000"/>
            <a:gd name="connsiteX14" fmla="*/ 445 w 10000"/>
            <a:gd name="connsiteY14" fmla="*/ 6859 h 10000"/>
            <a:gd name="connsiteX15" fmla="*/ 911 w 10000"/>
            <a:gd name="connsiteY15" fmla="*/ 5743 h 10000"/>
            <a:gd name="connsiteX16" fmla="*/ 414 w 10000"/>
            <a:gd name="connsiteY16" fmla="*/ 4814 h 10000"/>
            <a:gd name="connsiteX17" fmla="*/ 735 w 10000"/>
            <a:gd name="connsiteY17" fmla="*/ 2305 h 10000"/>
            <a:gd name="connsiteX18" fmla="*/ 1946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1946" y="0"/>
              </a:moveTo>
              <a:cubicBezTo>
                <a:pt x="2195" y="428"/>
                <a:pt x="5084" y="-83"/>
                <a:pt x="5333" y="326"/>
              </a:cubicBezTo>
              <a:cubicBezTo>
                <a:pt x="6854" y="624"/>
                <a:pt x="5756" y="1450"/>
                <a:pt x="7215" y="558"/>
              </a:cubicBezTo>
              <a:cubicBezTo>
                <a:pt x="7267" y="558"/>
                <a:pt x="7360" y="539"/>
                <a:pt x="7412" y="539"/>
              </a:cubicBezTo>
              <a:lnTo>
                <a:pt x="8075" y="762"/>
              </a:lnTo>
              <a:cubicBezTo>
                <a:pt x="8478" y="651"/>
                <a:pt x="8872" y="502"/>
                <a:pt x="9265" y="372"/>
              </a:cubicBezTo>
              <a:cubicBezTo>
                <a:pt x="9275" y="1245"/>
                <a:pt x="9286" y="2119"/>
                <a:pt x="9327" y="3011"/>
              </a:cubicBezTo>
              <a:cubicBezTo>
                <a:pt x="9545" y="3606"/>
                <a:pt x="9772" y="4219"/>
                <a:pt x="10000" y="4796"/>
              </a:cubicBezTo>
              <a:cubicBezTo>
                <a:pt x="8872" y="4870"/>
                <a:pt x="7754" y="5149"/>
                <a:pt x="6667" y="5669"/>
              </a:cubicBezTo>
              <a:cubicBezTo>
                <a:pt x="6573" y="6394"/>
                <a:pt x="6491" y="7138"/>
                <a:pt x="6408" y="7881"/>
              </a:cubicBezTo>
              <a:cubicBezTo>
                <a:pt x="6025" y="8086"/>
                <a:pt x="5642" y="8271"/>
                <a:pt x="5269" y="8476"/>
              </a:cubicBezTo>
              <a:cubicBezTo>
                <a:pt x="5186" y="8866"/>
                <a:pt x="5010" y="9628"/>
                <a:pt x="4928" y="10000"/>
              </a:cubicBezTo>
              <a:cubicBezTo>
                <a:pt x="3789" y="9981"/>
                <a:pt x="2660" y="9851"/>
                <a:pt x="1553" y="9349"/>
              </a:cubicBezTo>
              <a:cubicBezTo>
                <a:pt x="1035" y="9108"/>
                <a:pt x="518" y="8866"/>
                <a:pt x="0" y="8662"/>
              </a:cubicBezTo>
              <a:cubicBezTo>
                <a:pt x="217" y="8104"/>
                <a:pt x="362" y="7509"/>
                <a:pt x="445" y="6859"/>
              </a:cubicBezTo>
              <a:cubicBezTo>
                <a:pt x="559" y="6580"/>
                <a:pt x="797" y="6022"/>
                <a:pt x="911" y="5743"/>
              </a:cubicBezTo>
              <a:cubicBezTo>
                <a:pt x="787" y="5520"/>
                <a:pt x="538" y="5056"/>
                <a:pt x="414" y="4814"/>
              </a:cubicBezTo>
              <a:cubicBezTo>
                <a:pt x="549" y="3996"/>
                <a:pt x="652" y="3141"/>
                <a:pt x="735" y="2305"/>
              </a:cubicBezTo>
              <a:cubicBezTo>
                <a:pt x="1366" y="1989"/>
                <a:pt x="1718" y="1059"/>
                <a:pt x="1946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36</xdr:col>
      <xdr:colOff>20106</xdr:colOff>
      <xdr:row>45</xdr:row>
      <xdr:rowOff>102319</xdr:rowOff>
    </xdr:from>
    <xdr:to>
      <xdr:col>38</xdr:col>
      <xdr:colOff>37131</xdr:colOff>
      <xdr:row>48</xdr:row>
      <xdr:rowOff>25787</xdr:rowOff>
    </xdr:to>
    <xdr:sp macro="" textlink="">
      <xdr:nvSpPr>
        <xdr:cNvPr id="754" name="oświęcimski"/>
        <xdr:cNvSpPr>
          <a:spLocks/>
        </xdr:cNvSpPr>
      </xdr:nvSpPr>
      <xdr:spPr bwMode="auto">
        <a:xfrm>
          <a:off x="4134906" y="5245819"/>
          <a:ext cx="245625" cy="266368"/>
        </a:xfrm>
        <a:custGeom>
          <a:avLst/>
          <a:gdLst>
            <a:gd name="T0" fmla="*/ 319 w 880"/>
            <a:gd name="T1" fmla="*/ 0 h 942"/>
            <a:gd name="T2" fmla="*/ 416 w 880"/>
            <a:gd name="T3" fmla="*/ 108 h 942"/>
            <a:gd name="T4" fmla="*/ 381 w 880"/>
            <a:gd name="T5" fmla="*/ 246 h 942"/>
            <a:gd name="T6" fmla="*/ 880 w 880"/>
            <a:gd name="T7" fmla="*/ 348 h 942"/>
            <a:gd name="T8" fmla="*/ 856 w 880"/>
            <a:gd name="T9" fmla="*/ 650 h 942"/>
            <a:gd name="T10" fmla="*/ 643 w 880"/>
            <a:gd name="T11" fmla="*/ 588 h 942"/>
            <a:gd name="T12" fmla="*/ 474 w 880"/>
            <a:gd name="T13" fmla="*/ 770 h 942"/>
            <a:gd name="T14" fmla="*/ 492 w 880"/>
            <a:gd name="T15" fmla="*/ 894 h 942"/>
            <a:gd name="T16" fmla="*/ 430 w 880"/>
            <a:gd name="T17" fmla="*/ 942 h 942"/>
            <a:gd name="T18" fmla="*/ 219 w 880"/>
            <a:gd name="T19" fmla="*/ 878 h 942"/>
            <a:gd name="T20" fmla="*/ 125 w 880"/>
            <a:gd name="T21" fmla="*/ 938 h 942"/>
            <a:gd name="T22" fmla="*/ 211 w 880"/>
            <a:gd name="T23" fmla="*/ 842 h 942"/>
            <a:gd name="T24" fmla="*/ 222 w 880"/>
            <a:gd name="T25" fmla="*/ 815 h 942"/>
            <a:gd name="T26" fmla="*/ 221 w 880"/>
            <a:gd name="T27" fmla="*/ 809 h 942"/>
            <a:gd name="T28" fmla="*/ 205 w 880"/>
            <a:gd name="T29" fmla="*/ 579 h 942"/>
            <a:gd name="T30" fmla="*/ 0 w 880"/>
            <a:gd name="T31" fmla="*/ 630 h 942"/>
            <a:gd name="T32" fmla="*/ 99 w 880"/>
            <a:gd name="T33" fmla="*/ 247 h 942"/>
            <a:gd name="T34" fmla="*/ 291 w 880"/>
            <a:gd name="T35" fmla="*/ 198 h 942"/>
            <a:gd name="T36" fmla="*/ 319 w 880"/>
            <a:gd name="T37" fmla="*/ 0 h 942"/>
            <a:gd name="connsiteX0" fmla="*/ 3625 w 10000"/>
            <a:gd name="connsiteY0" fmla="*/ 0 h 10000"/>
            <a:gd name="connsiteX1" fmla="*/ 4727 w 10000"/>
            <a:gd name="connsiteY1" fmla="*/ 1146 h 10000"/>
            <a:gd name="connsiteX2" fmla="*/ 7344 w 10000"/>
            <a:gd name="connsiteY2" fmla="*/ 2611 h 10000"/>
            <a:gd name="connsiteX3" fmla="*/ 10000 w 10000"/>
            <a:gd name="connsiteY3" fmla="*/ 3694 h 10000"/>
            <a:gd name="connsiteX4" fmla="*/ 9727 w 10000"/>
            <a:gd name="connsiteY4" fmla="*/ 6900 h 10000"/>
            <a:gd name="connsiteX5" fmla="*/ 7307 w 10000"/>
            <a:gd name="connsiteY5" fmla="*/ 6242 h 10000"/>
            <a:gd name="connsiteX6" fmla="*/ 5386 w 10000"/>
            <a:gd name="connsiteY6" fmla="*/ 8174 h 10000"/>
            <a:gd name="connsiteX7" fmla="*/ 5591 w 10000"/>
            <a:gd name="connsiteY7" fmla="*/ 9490 h 10000"/>
            <a:gd name="connsiteX8" fmla="*/ 4886 w 10000"/>
            <a:gd name="connsiteY8" fmla="*/ 10000 h 10000"/>
            <a:gd name="connsiteX9" fmla="*/ 2489 w 10000"/>
            <a:gd name="connsiteY9" fmla="*/ 9321 h 10000"/>
            <a:gd name="connsiteX10" fmla="*/ 1420 w 10000"/>
            <a:gd name="connsiteY10" fmla="*/ 9958 h 10000"/>
            <a:gd name="connsiteX11" fmla="*/ 2398 w 10000"/>
            <a:gd name="connsiteY11" fmla="*/ 8938 h 10000"/>
            <a:gd name="connsiteX12" fmla="*/ 2523 w 10000"/>
            <a:gd name="connsiteY12" fmla="*/ 8652 h 10000"/>
            <a:gd name="connsiteX13" fmla="*/ 2511 w 10000"/>
            <a:gd name="connsiteY13" fmla="*/ 8588 h 10000"/>
            <a:gd name="connsiteX14" fmla="*/ 2330 w 10000"/>
            <a:gd name="connsiteY14" fmla="*/ 6146 h 10000"/>
            <a:gd name="connsiteX15" fmla="*/ 0 w 10000"/>
            <a:gd name="connsiteY15" fmla="*/ 6688 h 10000"/>
            <a:gd name="connsiteX16" fmla="*/ 1125 w 10000"/>
            <a:gd name="connsiteY16" fmla="*/ 2622 h 10000"/>
            <a:gd name="connsiteX17" fmla="*/ 3307 w 10000"/>
            <a:gd name="connsiteY17" fmla="*/ 2102 h 10000"/>
            <a:gd name="connsiteX18" fmla="*/ 3625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3625" y="0"/>
              </a:moveTo>
              <a:cubicBezTo>
                <a:pt x="4000" y="372"/>
                <a:pt x="4364" y="764"/>
                <a:pt x="4727" y="1146"/>
              </a:cubicBezTo>
              <a:cubicBezTo>
                <a:pt x="4614" y="1635"/>
                <a:pt x="7480" y="2123"/>
                <a:pt x="7344" y="2611"/>
              </a:cubicBezTo>
              <a:cubicBezTo>
                <a:pt x="9275" y="2760"/>
                <a:pt x="8136" y="3206"/>
                <a:pt x="10000" y="3694"/>
              </a:cubicBezTo>
              <a:cubicBezTo>
                <a:pt x="9932" y="4766"/>
                <a:pt x="9898" y="5839"/>
                <a:pt x="9727" y="6900"/>
              </a:cubicBezTo>
              <a:cubicBezTo>
                <a:pt x="8898" y="6773"/>
                <a:pt x="8159" y="6231"/>
                <a:pt x="7307" y="6242"/>
              </a:cubicBezTo>
              <a:cubicBezTo>
                <a:pt x="6693" y="6900"/>
                <a:pt x="6102" y="7601"/>
                <a:pt x="5386" y="8174"/>
              </a:cubicBezTo>
              <a:cubicBezTo>
                <a:pt x="5455" y="8609"/>
                <a:pt x="5523" y="9045"/>
                <a:pt x="5591" y="9490"/>
              </a:cubicBezTo>
              <a:cubicBezTo>
                <a:pt x="5409" y="9618"/>
                <a:pt x="5057" y="9873"/>
                <a:pt x="4886" y="10000"/>
              </a:cubicBezTo>
              <a:cubicBezTo>
                <a:pt x="4091" y="9766"/>
                <a:pt x="3284" y="9544"/>
                <a:pt x="2489" y="9321"/>
              </a:cubicBezTo>
              <a:cubicBezTo>
                <a:pt x="2216" y="9480"/>
                <a:pt x="1682" y="9798"/>
                <a:pt x="1420" y="9958"/>
              </a:cubicBezTo>
              <a:cubicBezTo>
                <a:pt x="1750" y="9618"/>
                <a:pt x="2068" y="9278"/>
                <a:pt x="2398" y="8938"/>
              </a:cubicBezTo>
              <a:cubicBezTo>
                <a:pt x="2440" y="8843"/>
                <a:pt x="2481" y="8747"/>
                <a:pt x="2523" y="8652"/>
              </a:cubicBezTo>
              <a:cubicBezTo>
                <a:pt x="2519" y="8631"/>
                <a:pt x="2515" y="8609"/>
                <a:pt x="2511" y="8588"/>
              </a:cubicBezTo>
              <a:cubicBezTo>
                <a:pt x="2455" y="7771"/>
                <a:pt x="2386" y="6953"/>
                <a:pt x="2330" y="6146"/>
              </a:cubicBezTo>
              <a:lnTo>
                <a:pt x="0" y="6688"/>
              </a:lnTo>
              <a:cubicBezTo>
                <a:pt x="307" y="5318"/>
                <a:pt x="920" y="4023"/>
                <a:pt x="1125" y="2622"/>
              </a:cubicBezTo>
              <a:cubicBezTo>
                <a:pt x="1852" y="2473"/>
                <a:pt x="2580" y="2293"/>
                <a:pt x="3307" y="2102"/>
              </a:cubicBezTo>
              <a:cubicBezTo>
                <a:pt x="3352" y="1391"/>
                <a:pt x="3466" y="690"/>
                <a:pt x="3625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21729</xdr:colOff>
      <xdr:row>45</xdr:row>
      <xdr:rowOff>109930</xdr:rowOff>
    </xdr:from>
    <xdr:to>
      <xdr:col>43</xdr:col>
      <xdr:colOff>68527</xdr:colOff>
      <xdr:row>48</xdr:row>
      <xdr:rowOff>13536</xdr:rowOff>
    </xdr:to>
    <xdr:sp macro="" textlink="">
      <xdr:nvSpPr>
        <xdr:cNvPr id="755" name="wielicki"/>
        <xdr:cNvSpPr>
          <a:spLocks/>
        </xdr:cNvSpPr>
      </xdr:nvSpPr>
      <xdr:spPr bwMode="auto">
        <a:xfrm>
          <a:off x="4708029" y="5253430"/>
          <a:ext cx="275398" cy="246506"/>
        </a:xfrm>
        <a:custGeom>
          <a:avLst/>
          <a:gdLst>
            <a:gd name="T0" fmla="*/ 562 w 991"/>
            <a:gd name="T1" fmla="*/ 176 h 846"/>
            <a:gd name="T2" fmla="*/ 831 w 991"/>
            <a:gd name="T3" fmla="*/ 0 h 846"/>
            <a:gd name="T4" fmla="*/ 991 w 991"/>
            <a:gd name="T5" fmla="*/ 248 h 846"/>
            <a:gd name="T6" fmla="*/ 843 w 991"/>
            <a:gd name="T7" fmla="*/ 308 h 846"/>
            <a:gd name="T8" fmla="*/ 887 w 991"/>
            <a:gd name="T9" fmla="*/ 417 h 846"/>
            <a:gd name="T10" fmla="*/ 766 w 991"/>
            <a:gd name="T11" fmla="*/ 421 h 846"/>
            <a:gd name="T12" fmla="*/ 684 w 991"/>
            <a:gd name="T13" fmla="*/ 846 h 846"/>
            <a:gd name="T14" fmla="*/ 383 w 991"/>
            <a:gd name="T15" fmla="*/ 743 h 846"/>
            <a:gd name="T16" fmla="*/ 274 w 991"/>
            <a:gd name="T17" fmla="*/ 608 h 846"/>
            <a:gd name="T18" fmla="*/ 111 w 991"/>
            <a:gd name="T19" fmla="*/ 682 h 846"/>
            <a:gd name="T20" fmla="*/ 79 w 991"/>
            <a:gd name="T21" fmla="*/ 581 h 846"/>
            <a:gd name="T22" fmla="*/ 0 w 991"/>
            <a:gd name="T23" fmla="*/ 531 h 846"/>
            <a:gd name="T24" fmla="*/ 152 w 991"/>
            <a:gd name="T25" fmla="*/ 407 h 846"/>
            <a:gd name="T26" fmla="*/ 249 w 991"/>
            <a:gd name="T27" fmla="*/ 367 h 846"/>
            <a:gd name="T28" fmla="*/ 272 w 991"/>
            <a:gd name="T29" fmla="*/ 256 h 846"/>
            <a:gd name="T30" fmla="*/ 562 w 991"/>
            <a:gd name="T31" fmla="*/ 176 h 8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991" h="846">
              <a:moveTo>
                <a:pt x="562" y="176"/>
              </a:moveTo>
              <a:cubicBezTo>
                <a:pt x="652" y="118"/>
                <a:pt x="740" y="56"/>
                <a:pt x="831" y="0"/>
              </a:cubicBezTo>
              <a:cubicBezTo>
                <a:pt x="903" y="69"/>
                <a:pt x="973" y="145"/>
                <a:pt x="991" y="248"/>
              </a:cubicBezTo>
              <a:cubicBezTo>
                <a:pt x="941" y="268"/>
                <a:pt x="892" y="288"/>
                <a:pt x="843" y="308"/>
              </a:cubicBezTo>
              <a:cubicBezTo>
                <a:pt x="857" y="344"/>
                <a:pt x="872" y="380"/>
                <a:pt x="887" y="417"/>
              </a:cubicBezTo>
              <a:cubicBezTo>
                <a:pt x="846" y="418"/>
                <a:pt x="806" y="419"/>
                <a:pt x="766" y="421"/>
              </a:cubicBezTo>
              <a:cubicBezTo>
                <a:pt x="766" y="567"/>
                <a:pt x="742" y="711"/>
                <a:pt x="684" y="846"/>
              </a:cubicBezTo>
              <a:cubicBezTo>
                <a:pt x="584" y="810"/>
                <a:pt x="484" y="775"/>
                <a:pt x="383" y="743"/>
              </a:cubicBezTo>
              <a:cubicBezTo>
                <a:pt x="346" y="698"/>
                <a:pt x="310" y="653"/>
                <a:pt x="274" y="608"/>
              </a:cubicBezTo>
              <a:cubicBezTo>
                <a:pt x="220" y="633"/>
                <a:pt x="165" y="657"/>
                <a:pt x="111" y="682"/>
              </a:cubicBezTo>
              <a:cubicBezTo>
                <a:pt x="101" y="648"/>
                <a:pt x="90" y="614"/>
                <a:pt x="79" y="581"/>
              </a:cubicBezTo>
              <a:cubicBezTo>
                <a:pt x="59" y="569"/>
                <a:pt x="20" y="544"/>
                <a:pt x="0" y="531"/>
              </a:cubicBezTo>
              <a:cubicBezTo>
                <a:pt x="56" y="497"/>
                <a:pt x="110" y="459"/>
                <a:pt x="152" y="407"/>
              </a:cubicBezTo>
              <a:cubicBezTo>
                <a:pt x="184" y="394"/>
                <a:pt x="216" y="380"/>
                <a:pt x="249" y="367"/>
              </a:cubicBezTo>
              <a:cubicBezTo>
                <a:pt x="257" y="330"/>
                <a:pt x="264" y="293"/>
                <a:pt x="272" y="256"/>
              </a:cubicBezTo>
              <a:cubicBezTo>
                <a:pt x="370" y="234"/>
                <a:pt x="469" y="214"/>
                <a:pt x="562" y="176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39779</xdr:colOff>
      <xdr:row>46</xdr:row>
      <xdr:rowOff>14326</xdr:rowOff>
    </xdr:from>
    <xdr:to>
      <xdr:col>47</xdr:col>
      <xdr:colOff>72968</xdr:colOff>
      <xdr:row>47</xdr:row>
      <xdr:rowOff>29252</xdr:rowOff>
    </xdr:to>
    <xdr:sp macro="" textlink="">
      <xdr:nvSpPr>
        <xdr:cNvPr id="757" name="Tarnów"/>
        <xdr:cNvSpPr>
          <a:spLocks/>
        </xdr:cNvSpPr>
      </xdr:nvSpPr>
      <xdr:spPr bwMode="auto">
        <a:xfrm>
          <a:off x="5297579" y="5272126"/>
          <a:ext cx="147489" cy="129226"/>
        </a:xfrm>
        <a:custGeom>
          <a:avLst/>
          <a:gdLst>
            <a:gd name="T0" fmla="*/ 90 w 380"/>
            <a:gd name="T1" fmla="*/ 0 h 315"/>
            <a:gd name="T2" fmla="*/ 242 w 380"/>
            <a:gd name="T3" fmla="*/ 13 h 315"/>
            <a:gd name="T4" fmla="*/ 343 w 380"/>
            <a:gd name="T5" fmla="*/ 137 h 315"/>
            <a:gd name="T6" fmla="*/ 380 w 380"/>
            <a:gd name="T7" fmla="*/ 186 h 315"/>
            <a:gd name="T8" fmla="*/ 331 w 380"/>
            <a:gd name="T9" fmla="*/ 240 h 315"/>
            <a:gd name="T10" fmla="*/ 38 w 380"/>
            <a:gd name="T11" fmla="*/ 245 h 315"/>
            <a:gd name="T12" fmla="*/ 0 w 380"/>
            <a:gd name="T13" fmla="*/ 193 h 315"/>
            <a:gd name="T14" fmla="*/ 13 w 380"/>
            <a:gd name="T15" fmla="*/ 152 h 315"/>
            <a:gd name="T16" fmla="*/ 78 w 380"/>
            <a:gd name="T17" fmla="*/ 93 h 315"/>
            <a:gd name="T18" fmla="*/ 90 w 380"/>
            <a:gd name="T19" fmla="*/ 0 h 3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80" h="315">
              <a:moveTo>
                <a:pt x="90" y="0"/>
              </a:moveTo>
              <a:cubicBezTo>
                <a:pt x="141" y="3"/>
                <a:pt x="192" y="4"/>
                <a:pt x="242" y="13"/>
              </a:cubicBezTo>
              <a:cubicBezTo>
                <a:pt x="279" y="51"/>
                <a:pt x="310" y="95"/>
                <a:pt x="343" y="137"/>
              </a:cubicBezTo>
              <a:cubicBezTo>
                <a:pt x="352" y="149"/>
                <a:pt x="370" y="174"/>
                <a:pt x="380" y="186"/>
              </a:cubicBezTo>
              <a:cubicBezTo>
                <a:pt x="368" y="200"/>
                <a:pt x="343" y="227"/>
                <a:pt x="331" y="240"/>
              </a:cubicBezTo>
              <a:cubicBezTo>
                <a:pt x="247" y="307"/>
                <a:pt x="123" y="315"/>
                <a:pt x="38" y="245"/>
              </a:cubicBezTo>
              <a:cubicBezTo>
                <a:pt x="29" y="232"/>
                <a:pt x="9" y="206"/>
                <a:pt x="0" y="193"/>
              </a:cubicBezTo>
              <a:cubicBezTo>
                <a:pt x="3" y="183"/>
                <a:pt x="9" y="163"/>
                <a:pt x="13" y="152"/>
              </a:cubicBezTo>
              <a:cubicBezTo>
                <a:pt x="29" y="138"/>
                <a:pt x="62" y="107"/>
                <a:pt x="78" y="93"/>
              </a:cubicBezTo>
              <a:cubicBezTo>
                <a:pt x="81" y="69"/>
                <a:pt x="87" y="23"/>
                <a:pt x="90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37</xdr:col>
      <xdr:colOff>24897</xdr:colOff>
      <xdr:row>46</xdr:row>
      <xdr:rowOff>86957</xdr:rowOff>
    </xdr:from>
    <xdr:to>
      <xdr:col>40</xdr:col>
      <xdr:colOff>16938</xdr:colOff>
      <xdr:row>49</xdr:row>
      <xdr:rowOff>5783</xdr:rowOff>
    </xdr:to>
    <xdr:sp macro="" textlink="">
      <xdr:nvSpPr>
        <xdr:cNvPr id="759" name="wadowicki"/>
        <xdr:cNvSpPr>
          <a:spLocks/>
        </xdr:cNvSpPr>
      </xdr:nvSpPr>
      <xdr:spPr bwMode="auto">
        <a:xfrm>
          <a:off x="4253997" y="5344757"/>
          <a:ext cx="334941" cy="261726"/>
        </a:xfrm>
        <a:custGeom>
          <a:avLst/>
          <a:gdLst>
            <a:gd name="T0" fmla="*/ 452 w 1201"/>
            <a:gd name="T1" fmla="*/ 5 h 903"/>
            <a:gd name="T2" fmla="*/ 606 w 1201"/>
            <a:gd name="T3" fmla="*/ 0 h 903"/>
            <a:gd name="T4" fmla="*/ 827 w 1201"/>
            <a:gd name="T5" fmla="*/ 170 h 903"/>
            <a:gd name="T6" fmla="*/ 996 w 1201"/>
            <a:gd name="T7" fmla="*/ 289 h 903"/>
            <a:gd name="T8" fmla="*/ 1201 w 1201"/>
            <a:gd name="T9" fmla="*/ 510 h 903"/>
            <a:gd name="T10" fmla="*/ 1059 w 1201"/>
            <a:gd name="T11" fmla="*/ 710 h 903"/>
            <a:gd name="T12" fmla="*/ 1014 w 1201"/>
            <a:gd name="T13" fmla="*/ 771 h 903"/>
            <a:gd name="T14" fmla="*/ 952 w 1201"/>
            <a:gd name="T15" fmla="*/ 758 h 903"/>
            <a:gd name="T16" fmla="*/ 830 w 1201"/>
            <a:gd name="T17" fmla="*/ 787 h 903"/>
            <a:gd name="T18" fmla="*/ 732 w 1201"/>
            <a:gd name="T19" fmla="*/ 840 h 903"/>
            <a:gd name="T20" fmla="*/ 687 w 1201"/>
            <a:gd name="T21" fmla="*/ 830 h 903"/>
            <a:gd name="T22" fmla="*/ 384 w 1201"/>
            <a:gd name="T23" fmla="*/ 822 h 903"/>
            <a:gd name="T24" fmla="*/ 331 w 1201"/>
            <a:gd name="T25" fmla="*/ 875 h 903"/>
            <a:gd name="T26" fmla="*/ 308 w 1201"/>
            <a:gd name="T27" fmla="*/ 895 h 903"/>
            <a:gd name="T28" fmla="*/ 225 w 1201"/>
            <a:gd name="T29" fmla="*/ 903 h 903"/>
            <a:gd name="T30" fmla="*/ 62 w 1201"/>
            <a:gd name="T31" fmla="*/ 873 h 903"/>
            <a:gd name="T32" fmla="*/ 64 w 1201"/>
            <a:gd name="T33" fmla="*/ 551 h 903"/>
            <a:gd name="T34" fmla="*/ 46 w 1201"/>
            <a:gd name="T35" fmla="*/ 427 h 903"/>
            <a:gd name="T36" fmla="*/ 215 w 1201"/>
            <a:gd name="T37" fmla="*/ 245 h 903"/>
            <a:gd name="T38" fmla="*/ 428 w 1201"/>
            <a:gd name="T39" fmla="*/ 307 h 903"/>
            <a:gd name="T40" fmla="*/ 452 w 1201"/>
            <a:gd name="T41" fmla="*/ 5 h 9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201" h="903">
              <a:moveTo>
                <a:pt x="452" y="5"/>
              </a:moveTo>
              <a:cubicBezTo>
                <a:pt x="503" y="3"/>
                <a:pt x="554" y="2"/>
                <a:pt x="606" y="0"/>
              </a:cubicBezTo>
              <a:cubicBezTo>
                <a:pt x="647" y="93"/>
                <a:pt x="725" y="156"/>
                <a:pt x="827" y="170"/>
              </a:cubicBezTo>
              <a:cubicBezTo>
                <a:pt x="858" y="241"/>
                <a:pt x="929" y="266"/>
                <a:pt x="996" y="289"/>
              </a:cubicBezTo>
              <a:cubicBezTo>
                <a:pt x="1042" y="381"/>
                <a:pt x="1119" y="450"/>
                <a:pt x="1201" y="510"/>
              </a:cubicBezTo>
              <a:cubicBezTo>
                <a:pt x="1150" y="574"/>
                <a:pt x="1108" y="645"/>
                <a:pt x="1059" y="710"/>
              </a:cubicBezTo>
              <a:cubicBezTo>
                <a:pt x="1048" y="726"/>
                <a:pt x="1026" y="756"/>
                <a:pt x="1014" y="771"/>
              </a:cubicBezTo>
              <a:cubicBezTo>
                <a:pt x="999" y="768"/>
                <a:pt x="968" y="761"/>
                <a:pt x="952" y="758"/>
              </a:cubicBezTo>
              <a:cubicBezTo>
                <a:pt x="911" y="767"/>
                <a:pt x="871" y="776"/>
                <a:pt x="830" y="787"/>
              </a:cubicBezTo>
              <a:cubicBezTo>
                <a:pt x="782" y="781"/>
                <a:pt x="749" y="799"/>
                <a:pt x="732" y="840"/>
              </a:cubicBezTo>
              <a:cubicBezTo>
                <a:pt x="720" y="837"/>
                <a:pt x="699" y="833"/>
                <a:pt x="687" y="830"/>
              </a:cubicBezTo>
              <a:cubicBezTo>
                <a:pt x="587" y="808"/>
                <a:pt x="485" y="827"/>
                <a:pt x="384" y="822"/>
              </a:cubicBezTo>
              <a:lnTo>
                <a:pt x="331" y="875"/>
              </a:lnTo>
              <a:cubicBezTo>
                <a:pt x="325" y="880"/>
                <a:pt x="313" y="890"/>
                <a:pt x="308" y="895"/>
              </a:cubicBezTo>
              <a:cubicBezTo>
                <a:pt x="287" y="897"/>
                <a:pt x="246" y="901"/>
                <a:pt x="225" y="903"/>
              </a:cubicBezTo>
              <a:cubicBezTo>
                <a:pt x="170" y="894"/>
                <a:pt x="116" y="883"/>
                <a:pt x="62" y="873"/>
              </a:cubicBezTo>
              <a:cubicBezTo>
                <a:pt x="16" y="768"/>
                <a:pt x="0" y="654"/>
                <a:pt x="64" y="551"/>
              </a:cubicBezTo>
              <a:cubicBezTo>
                <a:pt x="58" y="509"/>
                <a:pt x="52" y="468"/>
                <a:pt x="46" y="427"/>
              </a:cubicBezTo>
              <a:cubicBezTo>
                <a:pt x="109" y="373"/>
                <a:pt x="161" y="307"/>
                <a:pt x="215" y="245"/>
              </a:cubicBezTo>
              <a:cubicBezTo>
                <a:pt x="290" y="244"/>
                <a:pt x="355" y="295"/>
                <a:pt x="428" y="307"/>
              </a:cubicBezTo>
              <a:cubicBezTo>
                <a:pt x="443" y="207"/>
                <a:pt x="446" y="106"/>
                <a:pt x="452" y="5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98497</xdr:colOff>
      <xdr:row>47</xdr:row>
      <xdr:rowOff>63983</xdr:rowOff>
    </xdr:from>
    <xdr:to>
      <xdr:col>42</xdr:col>
      <xdr:colOff>86065</xdr:colOff>
      <xdr:row>50</xdr:row>
      <xdr:rowOff>48334</xdr:rowOff>
    </xdr:to>
    <xdr:sp macro="" textlink="">
      <xdr:nvSpPr>
        <xdr:cNvPr id="765" name="myślenicki"/>
        <xdr:cNvSpPr>
          <a:spLocks/>
        </xdr:cNvSpPr>
      </xdr:nvSpPr>
      <xdr:spPr bwMode="auto">
        <a:xfrm>
          <a:off x="4556197" y="5436083"/>
          <a:ext cx="330468" cy="327251"/>
        </a:xfrm>
        <a:custGeom>
          <a:avLst/>
          <a:gdLst>
            <a:gd name="T0" fmla="*/ 400 w 1189"/>
            <a:gd name="T1" fmla="*/ 85 h 1126"/>
            <a:gd name="T2" fmla="*/ 522 w 1189"/>
            <a:gd name="T3" fmla="*/ 0 h 1126"/>
            <a:gd name="T4" fmla="*/ 627 w 1189"/>
            <a:gd name="T5" fmla="*/ 82 h 1126"/>
            <a:gd name="T6" fmla="*/ 797 w 1189"/>
            <a:gd name="T7" fmla="*/ 26 h 1126"/>
            <a:gd name="T8" fmla="*/ 913 w 1189"/>
            <a:gd name="T9" fmla="*/ 157 h 1126"/>
            <a:gd name="T10" fmla="*/ 1189 w 1189"/>
            <a:gd name="T11" fmla="*/ 320 h 1126"/>
            <a:gd name="T12" fmla="*/ 1110 w 1189"/>
            <a:gd name="T13" fmla="*/ 433 h 1126"/>
            <a:gd name="T14" fmla="*/ 997 w 1189"/>
            <a:gd name="T15" fmla="*/ 461 h 1126"/>
            <a:gd name="T16" fmla="*/ 968 w 1189"/>
            <a:gd name="T17" fmla="*/ 465 h 1126"/>
            <a:gd name="T18" fmla="*/ 944 w 1189"/>
            <a:gd name="T19" fmla="*/ 469 h 1126"/>
            <a:gd name="T20" fmla="*/ 929 w 1189"/>
            <a:gd name="T21" fmla="*/ 568 h 1126"/>
            <a:gd name="T22" fmla="*/ 928 w 1189"/>
            <a:gd name="T23" fmla="*/ 671 h 1126"/>
            <a:gd name="T24" fmla="*/ 762 w 1189"/>
            <a:gd name="T25" fmla="*/ 723 h 1126"/>
            <a:gd name="T26" fmla="*/ 687 w 1189"/>
            <a:gd name="T27" fmla="*/ 676 h 1126"/>
            <a:gd name="T28" fmla="*/ 612 w 1189"/>
            <a:gd name="T29" fmla="*/ 840 h 1126"/>
            <a:gd name="T30" fmla="*/ 601 w 1189"/>
            <a:gd name="T31" fmla="*/ 870 h 1126"/>
            <a:gd name="T32" fmla="*/ 576 w 1189"/>
            <a:gd name="T33" fmla="*/ 991 h 1126"/>
            <a:gd name="T34" fmla="*/ 456 w 1189"/>
            <a:gd name="T35" fmla="*/ 965 h 1126"/>
            <a:gd name="T36" fmla="*/ 451 w 1189"/>
            <a:gd name="T37" fmla="*/ 1126 h 1126"/>
            <a:gd name="T38" fmla="*/ 335 w 1189"/>
            <a:gd name="T39" fmla="*/ 857 h 1126"/>
            <a:gd name="T40" fmla="*/ 347 w 1189"/>
            <a:gd name="T41" fmla="*/ 818 h 1126"/>
            <a:gd name="T42" fmla="*/ 365 w 1189"/>
            <a:gd name="T43" fmla="*/ 764 h 1126"/>
            <a:gd name="T44" fmla="*/ 110 w 1189"/>
            <a:gd name="T45" fmla="*/ 790 h 1126"/>
            <a:gd name="T46" fmla="*/ 125 w 1189"/>
            <a:gd name="T47" fmla="*/ 504 h 1126"/>
            <a:gd name="T48" fmla="*/ 0 w 1189"/>
            <a:gd name="T49" fmla="*/ 473 h 1126"/>
            <a:gd name="T50" fmla="*/ 146 w 1189"/>
            <a:gd name="T51" fmla="*/ 149 h 1126"/>
            <a:gd name="T52" fmla="*/ 165 w 1189"/>
            <a:gd name="T53" fmla="*/ 127 h 1126"/>
            <a:gd name="T54" fmla="*/ 269 w 1189"/>
            <a:gd name="T55" fmla="*/ 43 h 1126"/>
            <a:gd name="T56" fmla="*/ 353 w 1189"/>
            <a:gd name="T57" fmla="*/ 119 h 1126"/>
            <a:gd name="T58" fmla="*/ 400 w 1189"/>
            <a:gd name="T59" fmla="*/ 85 h 1126"/>
            <a:gd name="connsiteX0" fmla="*/ 3364 w 10000"/>
            <a:gd name="connsiteY0" fmla="*/ 755 h 10000"/>
            <a:gd name="connsiteX1" fmla="*/ 4390 w 10000"/>
            <a:gd name="connsiteY1" fmla="*/ 0 h 10000"/>
            <a:gd name="connsiteX2" fmla="*/ 5273 w 10000"/>
            <a:gd name="connsiteY2" fmla="*/ 728 h 10000"/>
            <a:gd name="connsiteX3" fmla="*/ 6703 w 10000"/>
            <a:gd name="connsiteY3" fmla="*/ 231 h 10000"/>
            <a:gd name="connsiteX4" fmla="*/ 8696 w 10000"/>
            <a:gd name="connsiteY4" fmla="*/ 1394 h 10000"/>
            <a:gd name="connsiteX5" fmla="*/ 10000 w 10000"/>
            <a:gd name="connsiteY5" fmla="*/ 2842 h 10000"/>
            <a:gd name="connsiteX6" fmla="*/ 9336 w 10000"/>
            <a:gd name="connsiteY6" fmla="*/ 3845 h 10000"/>
            <a:gd name="connsiteX7" fmla="*/ 8385 w 10000"/>
            <a:gd name="connsiteY7" fmla="*/ 4094 h 10000"/>
            <a:gd name="connsiteX8" fmla="*/ 8141 w 10000"/>
            <a:gd name="connsiteY8" fmla="*/ 4130 h 10000"/>
            <a:gd name="connsiteX9" fmla="*/ 7939 w 10000"/>
            <a:gd name="connsiteY9" fmla="*/ 4165 h 10000"/>
            <a:gd name="connsiteX10" fmla="*/ 7813 w 10000"/>
            <a:gd name="connsiteY10" fmla="*/ 5044 h 10000"/>
            <a:gd name="connsiteX11" fmla="*/ 7805 w 10000"/>
            <a:gd name="connsiteY11" fmla="*/ 5959 h 10000"/>
            <a:gd name="connsiteX12" fmla="*/ 6409 w 10000"/>
            <a:gd name="connsiteY12" fmla="*/ 6421 h 10000"/>
            <a:gd name="connsiteX13" fmla="*/ 5778 w 10000"/>
            <a:gd name="connsiteY13" fmla="*/ 6004 h 10000"/>
            <a:gd name="connsiteX14" fmla="*/ 5147 w 10000"/>
            <a:gd name="connsiteY14" fmla="*/ 7460 h 10000"/>
            <a:gd name="connsiteX15" fmla="*/ 5055 w 10000"/>
            <a:gd name="connsiteY15" fmla="*/ 7726 h 10000"/>
            <a:gd name="connsiteX16" fmla="*/ 4844 w 10000"/>
            <a:gd name="connsiteY16" fmla="*/ 8801 h 10000"/>
            <a:gd name="connsiteX17" fmla="*/ 3835 w 10000"/>
            <a:gd name="connsiteY17" fmla="*/ 8570 h 10000"/>
            <a:gd name="connsiteX18" fmla="*/ 3793 w 10000"/>
            <a:gd name="connsiteY18" fmla="*/ 10000 h 10000"/>
            <a:gd name="connsiteX19" fmla="*/ 2817 w 10000"/>
            <a:gd name="connsiteY19" fmla="*/ 7611 h 10000"/>
            <a:gd name="connsiteX20" fmla="*/ 2918 w 10000"/>
            <a:gd name="connsiteY20" fmla="*/ 7265 h 10000"/>
            <a:gd name="connsiteX21" fmla="*/ 3070 w 10000"/>
            <a:gd name="connsiteY21" fmla="*/ 6785 h 10000"/>
            <a:gd name="connsiteX22" fmla="*/ 925 w 10000"/>
            <a:gd name="connsiteY22" fmla="*/ 7016 h 10000"/>
            <a:gd name="connsiteX23" fmla="*/ 1051 w 10000"/>
            <a:gd name="connsiteY23" fmla="*/ 4476 h 10000"/>
            <a:gd name="connsiteX24" fmla="*/ 0 w 10000"/>
            <a:gd name="connsiteY24" fmla="*/ 4201 h 10000"/>
            <a:gd name="connsiteX25" fmla="*/ 1228 w 10000"/>
            <a:gd name="connsiteY25" fmla="*/ 1323 h 10000"/>
            <a:gd name="connsiteX26" fmla="*/ 1388 w 10000"/>
            <a:gd name="connsiteY26" fmla="*/ 1128 h 10000"/>
            <a:gd name="connsiteX27" fmla="*/ 2262 w 10000"/>
            <a:gd name="connsiteY27" fmla="*/ 382 h 10000"/>
            <a:gd name="connsiteX28" fmla="*/ 2969 w 10000"/>
            <a:gd name="connsiteY28" fmla="*/ 1057 h 10000"/>
            <a:gd name="connsiteX29" fmla="*/ 3364 w 10000"/>
            <a:gd name="connsiteY29" fmla="*/ 75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3364" y="755"/>
              </a:moveTo>
              <a:cubicBezTo>
                <a:pt x="3701" y="497"/>
                <a:pt x="4045" y="240"/>
                <a:pt x="4390" y="0"/>
              </a:cubicBezTo>
              <a:cubicBezTo>
                <a:pt x="4685" y="240"/>
                <a:pt x="4979" y="488"/>
                <a:pt x="5273" y="728"/>
              </a:cubicBezTo>
              <a:cubicBezTo>
                <a:pt x="5753" y="568"/>
                <a:pt x="6224" y="400"/>
                <a:pt x="6703" y="231"/>
              </a:cubicBezTo>
              <a:cubicBezTo>
                <a:pt x="6997" y="639"/>
                <a:pt x="8141" y="1306"/>
                <a:pt x="8696" y="1394"/>
              </a:cubicBezTo>
              <a:cubicBezTo>
                <a:pt x="9596" y="1625"/>
                <a:pt x="9470" y="1989"/>
                <a:pt x="10000" y="2842"/>
              </a:cubicBezTo>
              <a:cubicBezTo>
                <a:pt x="9781" y="3171"/>
                <a:pt x="9563" y="3508"/>
                <a:pt x="9336" y="3845"/>
              </a:cubicBezTo>
              <a:cubicBezTo>
                <a:pt x="8966" y="3641"/>
                <a:pt x="8654" y="3730"/>
                <a:pt x="8385" y="4094"/>
              </a:cubicBezTo>
              <a:lnTo>
                <a:pt x="8141" y="4130"/>
              </a:lnTo>
              <a:lnTo>
                <a:pt x="7939" y="4165"/>
              </a:lnTo>
              <a:cubicBezTo>
                <a:pt x="7906" y="4378"/>
                <a:pt x="7847" y="4822"/>
                <a:pt x="7813" y="5044"/>
              </a:cubicBezTo>
              <a:cubicBezTo>
                <a:pt x="7813" y="5266"/>
                <a:pt x="7805" y="5728"/>
                <a:pt x="7805" y="5959"/>
              </a:cubicBezTo>
              <a:cubicBezTo>
                <a:pt x="7300" y="5968"/>
                <a:pt x="6838" y="6172"/>
                <a:pt x="6409" y="6421"/>
              </a:cubicBezTo>
              <a:cubicBezTo>
                <a:pt x="6249" y="6314"/>
                <a:pt x="5938" y="6101"/>
                <a:pt x="5778" y="6004"/>
              </a:cubicBezTo>
              <a:cubicBezTo>
                <a:pt x="5559" y="6483"/>
                <a:pt x="5332" y="6954"/>
                <a:pt x="5147" y="7460"/>
              </a:cubicBezTo>
              <a:cubicBezTo>
                <a:pt x="5116" y="7549"/>
                <a:pt x="5086" y="7637"/>
                <a:pt x="5055" y="7726"/>
              </a:cubicBezTo>
              <a:cubicBezTo>
                <a:pt x="4979" y="8082"/>
                <a:pt x="4903" y="8437"/>
                <a:pt x="4844" y="8801"/>
              </a:cubicBezTo>
              <a:lnTo>
                <a:pt x="3835" y="8570"/>
              </a:lnTo>
              <a:cubicBezTo>
                <a:pt x="3827" y="9041"/>
                <a:pt x="3810" y="9520"/>
                <a:pt x="3793" y="10000"/>
              </a:cubicBezTo>
              <a:cubicBezTo>
                <a:pt x="2876" y="9636"/>
                <a:pt x="3019" y="8437"/>
                <a:pt x="2817" y="7611"/>
              </a:cubicBezTo>
              <a:cubicBezTo>
                <a:pt x="2851" y="7496"/>
                <a:pt x="2884" y="7380"/>
                <a:pt x="2918" y="7265"/>
              </a:cubicBezTo>
              <a:cubicBezTo>
                <a:pt x="2960" y="7149"/>
                <a:pt x="3036" y="6909"/>
                <a:pt x="3070" y="6785"/>
              </a:cubicBezTo>
              <a:cubicBezTo>
                <a:pt x="2355" y="6812"/>
                <a:pt x="1640" y="6918"/>
                <a:pt x="925" y="7016"/>
              </a:cubicBezTo>
              <a:cubicBezTo>
                <a:pt x="765" y="6172"/>
                <a:pt x="866" y="5311"/>
                <a:pt x="1051" y="4476"/>
              </a:cubicBezTo>
              <a:lnTo>
                <a:pt x="0" y="4201"/>
              </a:lnTo>
              <a:cubicBezTo>
                <a:pt x="252" y="3179"/>
                <a:pt x="563" y="2140"/>
                <a:pt x="1228" y="1323"/>
              </a:cubicBezTo>
              <a:lnTo>
                <a:pt x="1388" y="1128"/>
              </a:lnTo>
              <a:cubicBezTo>
                <a:pt x="1648" y="844"/>
                <a:pt x="1943" y="595"/>
                <a:pt x="2262" y="382"/>
              </a:cubicBezTo>
              <a:cubicBezTo>
                <a:pt x="2565" y="497"/>
                <a:pt x="2801" y="728"/>
                <a:pt x="2969" y="1057"/>
              </a:cubicBezTo>
              <a:cubicBezTo>
                <a:pt x="3061" y="977"/>
                <a:pt x="3263" y="826"/>
                <a:pt x="3364" y="755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36616</xdr:colOff>
      <xdr:row>48</xdr:row>
      <xdr:rowOff>48619</xdr:rowOff>
    </xdr:from>
    <xdr:to>
      <xdr:col>44</xdr:col>
      <xdr:colOff>88204</xdr:colOff>
      <xdr:row>51</xdr:row>
      <xdr:rowOff>24741</xdr:rowOff>
    </xdr:to>
    <xdr:sp macro="" textlink="">
      <xdr:nvSpPr>
        <xdr:cNvPr id="771" name="limanowski"/>
        <xdr:cNvSpPr>
          <a:spLocks/>
        </xdr:cNvSpPr>
      </xdr:nvSpPr>
      <xdr:spPr bwMode="auto">
        <a:xfrm>
          <a:off x="4722916" y="5535019"/>
          <a:ext cx="394488" cy="319022"/>
        </a:xfrm>
        <a:custGeom>
          <a:avLst/>
          <a:gdLst>
            <a:gd name="T0" fmla="*/ 602 w 1424"/>
            <a:gd name="T1" fmla="*/ 0 h 1116"/>
            <a:gd name="T2" fmla="*/ 709 w 1424"/>
            <a:gd name="T3" fmla="*/ 103 h 1116"/>
            <a:gd name="T4" fmla="*/ 806 w 1424"/>
            <a:gd name="T5" fmla="*/ 37 h 1116"/>
            <a:gd name="T6" fmla="*/ 846 w 1424"/>
            <a:gd name="T7" fmla="*/ 102 h 1116"/>
            <a:gd name="T8" fmla="*/ 869 w 1424"/>
            <a:gd name="T9" fmla="*/ 201 h 1116"/>
            <a:gd name="T10" fmla="*/ 1117 w 1424"/>
            <a:gd name="T11" fmla="*/ 186 h 1116"/>
            <a:gd name="T12" fmla="*/ 1194 w 1424"/>
            <a:gd name="T13" fmla="*/ 138 h 1116"/>
            <a:gd name="T14" fmla="*/ 1282 w 1424"/>
            <a:gd name="T15" fmla="*/ 152 h 1116"/>
            <a:gd name="T16" fmla="*/ 1424 w 1424"/>
            <a:gd name="T17" fmla="*/ 233 h 1116"/>
            <a:gd name="T18" fmla="*/ 1371 w 1424"/>
            <a:gd name="T19" fmla="*/ 338 h 1116"/>
            <a:gd name="T20" fmla="*/ 1343 w 1424"/>
            <a:gd name="T21" fmla="*/ 365 h 1116"/>
            <a:gd name="T22" fmla="*/ 1294 w 1424"/>
            <a:gd name="T23" fmla="*/ 408 h 1116"/>
            <a:gd name="T24" fmla="*/ 1285 w 1424"/>
            <a:gd name="T25" fmla="*/ 415 h 1116"/>
            <a:gd name="T26" fmla="*/ 1290 w 1424"/>
            <a:gd name="T27" fmla="*/ 417 h 1116"/>
            <a:gd name="T28" fmla="*/ 1407 w 1424"/>
            <a:gd name="T29" fmla="*/ 476 h 1116"/>
            <a:gd name="T30" fmla="*/ 1328 w 1424"/>
            <a:gd name="T31" fmla="*/ 642 h 1116"/>
            <a:gd name="T32" fmla="*/ 1369 w 1424"/>
            <a:gd name="T33" fmla="*/ 713 h 1116"/>
            <a:gd name="T34" fmla="*/ 1324 w 1424"/>
            <a:gd name="T35" fmla="*/ 705 h 1116"/>
            <a:gd name="T36" fmla="*/ 1236 w 1424"/>
            <a:gd name="T37" fmla="*/ 687 h 1116"/>
            <a:gd name="T38" fmla="*/ 1320 w 1424"/>
            <a:gd name="T39" fmla="*/ 862 h 1116"/>
            <a:gd name="T40" fmla="*/ 1329 w 1424"/>
            <a:gd name="T41" fmla="*/ 886 h 1116"/>
            <a:gd name="T42" fmla="*/ 1259 w 1424"/>
            <a:gd name="T43" fmla="*/ 940 h 1116"/>
            <a:gd name="T44" fmla="*/ 1061 w 1424"/>
            <a:gd name="T45" fmla="*/ 884 h 1116"/>
            <a:gd name="T46" fmla="*/ 1025 w 1424"/>
            <a:gd name="T47" fmla="*/ 839 h 1116"/>
            <a:gd name="T48" fmla="*/ 875 w 1424"/>
            <a:gd name="T49" fmla="*/ 772 h 1116"/>
            <a:gd name="T50" fmla="*/ 903 w 1424"/>
            <a:gd name="T51" fmla="*/ 969 h 1116"/>
            <a:gd name="T52" fmla="*/ 921 w 1424"/>
            <a:gd name="T53" fmla="*/ 1001 h 1116"/>
            <a:gd name="T54" fmla="*/ 848 w 1424"/>
            <a:gd name="T55" fmla="*/ 1116 h 1116"/>
            <a:gd name="T56" fmla="*/ 817 w 1424"/>
            <a:gd name="T57" fmla="*/ 1096 h 1116"/>
            <a:gd name="T58" fmla="*/ 736 w 1424"/>
            <a:gd name="T59" fmla="*/ 988 h 1116"/>
            <a:gd name="T60" fmla="*/ 575 w 1424"/>
            <a:gd name="T61" fmla="*/ 1029 h 1116"/>
            <a:gd name="T62" fmla="*/ 225 w 1424"/>
            <a:gd name="T63" fmla="*/ 1079 h 1116"/>
            <a:gd name="T64" fmla="*/ 200 w 1424"/>
            <a:gd name="T65" fmla="*/ 1074 h 1116"/>
            <a:gd name="T66" fmla="*/ 61 w 1424"/>
            <a:gd name="T67" fmla="*/ 993 h 1116"/>
            <a:gd name="T68" fmla="*/ 51 w 1424"/>
            <a:gd name="T69" fmla="*/ 970 h 1116"/>
            <a:gd name="T70" fmla="*/ 25 w 1424"/>
            <a:gd name="T71" fmla="*/ 520 h 1116"/>
            <a:gd name="T72" fmla="*/ 100 w 1424"/>
            <a:gd name="T73" fmla="*/ 356 h 1116"/>
            <a:gd name="T74" fmla="*/ 175 w 1424"/>
            <a:gd name="T75" fmla="*/ 403 h 1116"/>
            <a:gd name="T76" fmla="*/ 341 w 1424"/>
            <a:gd name="T77" fmla="*/ 351 h 1116"/>
            <a:gd name="T78" fmla="*/ 342 w 1424"/>
            <a:gd name="T79" fmla="*/ 248 h 1116"/>
            <a:gd name="T80" fmla="*/ 381 w 1424"/>
            <a:gd name="T81" fmla="*/ 145 h 1116"/>
            <a:gd name="T82" fmla="*/ 410 w 1424"/>
            <a:gd name="T83" fmla="*/ 141 h 1116"/>
            <a:gd name="T84" fmla="*/ 523 w 1424"/>
            <a:gd name="T85" fmla="*/ 113 h 1116"/>
            <a:gd name="T86" fmla="*/ 602 w 1424"/>
            <a:gd name="T87" fmla="*/ 0 h 11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1424" h="1116">
              <a:moveTo>
                <a:pt x="602" y="0"/>
              </a:moveTo>
              <a:cubicBezTo>
                <a:pt x="638" y="34"/>
                <a:pt x="673" y="69"/>
                <a:pt x="709" y="103"/>
              </a:cubicBezTo>
              <a:cubicBezTo>
                <a:pt x="741" y="81"/>
                <a:pt x="774" y="58"/>
                <a:pt x="806" y="37"/>
              </a:cubicBezTo>
              <a:cubicBezTo>
                <a:pt x="816" y="53"/>
                <a:pt x="836" y="86"/>
                <a:pt x="846" y="102"/>
              </a:cubicBezTo>
              <a:cubicBezTo>
                <a:pt x="851" y="127"/>
                <a:pt x="863" y="176"/>
                <a:pt x="869" y="201"/>
              </a:cubicBezTo>
              <a:cubicBezTo>
                <a:pt x="952" y="197"/>
                <a:pt x="1035" y="194"/>
                <a:pt x="1117" y="186"/>
              </a:cubicBezTo>
              <a:cubicBezTo>
                <a:pt x="1137" y="174"/>
                <a:pt x="1175" y="150"/>
                <a:pt x="1194" y="138"/>
              </a:cubicBezTo>
              <a:cubicBezTo>
                <a:pt x="1216" y="141"/>
                <a:pt x="1260" y="148"/>
                <a:pt x="1282" y="152"/>
              </a:cubicBezTo>
              <a:cubicBezTo>
                <a:pt x="1330" y="179"/>
                <a:pt x="1376" y="206"/>
                <a:pt x="1424" y="233"/>
              </a:cubicBezTo>
              <a:cubicBezTo>
                <a:pt x="1406" y="268"/>
                <a:pt x="1388" y="303"/>
                <a:pt x="1371" y="338"/>
              </a:cubicBezTo>
              <a:cubicBezTo>
                <a:pt x="1364" y="345"/>
                <a:pt x="1350" y="359"/>
                <a:pt x="1343" y="365"/>
              </a:cubicBezTo>
              <a:cubicBezTo>
                <a:pt x="1330" y="376"/>
                <a:pt x="1306" y="397"/>
                <a:pt x="1294" y="408"/>
              </a:cubicBezTo>
              <a:cubicBezTo>
                <a:pt x="1292" y="410"/>
                <a:pt x="1288" y="413"/>
                <a:pt x="1285" y="415"/>
              </a:cubicBezTo>
              <a:lnTo>
                <a:pt x="1290" y="417"/>
              </a:lnTo>
              <a:cubicBezTo>
                <a:pt x="1329" y="437"/>
                <a:pt x="1368" y="456"/>
                <a:pt x="1407" y="476"/>
              </a:cubicBezTo>
              <a:cubicBezTo>
                <a:pt x="1382" y="532"/>
                <a:pt x="1355" y="587"/>
                <a:pt x="1328" y="642"/>
              </a:cubicBezTo>
              <a:cubicBezTo>
                <a:pt x="1339" y="660"/>
                <a:pt x="1358" y="695"/>
                <a:pt x="1369" y="713"/>
              </a:cubicBezTo>
              <a:lnTo>
                <a:pt x="1324" y="705"/>
              </a:lnTo>
              <a:cubicBezTo>
                <a:pt x="1295" y="698"/>
                <a:pt x="1265" y="693"/>
                <a:pt x="1236" y="687"/>
              </a:cubicBezTo>
              <a:cubicBezTo>
                <a:pt x="1265" y="745"/>
                <a:pt x="1294" y="802"/>
                <a:pt x="1320" y="862"/>
              </a:cubicBezTo>
              <a:lnTo>
                <a:pt x="1329" y="886"/>
              </a:lnTo>
              <a:cubicBezTo>
                <a:pt x="1312" y="900"/>
                <a:pt x="1277" y="927"/>
                <a:pt x="1259" y="940"/>
              </a:cubicBezTo>
              <a:cubicBezTo>
                <a:pt x="1199" y="905"/>
                <a:pt x="1132" y="878"/>
                <a:pt x="1061" y="884"/>
              </a:cubicBezTo>
              <a:lnTo>
                <a:pt x="1025" y="839"/>
              </a:lnTo>
              <a:cubicBezTo>
                <a:pt x="978" y="808"/>
                <a:pt x="926" y="791"/>
                <a:pt x="875" y="772"/>
              </a:cubicBezTo>
              <a:cubicBezTo>
                <a:pt x="878" y="838"/>
                <a:pt x="865" y="910"/>
                <a:pt x="903" y="969"/>
              </a:cubicBezTo>
              <a:lnTo>
                <a:pt x="921" y="1001"/>
              </a:lnTo>
              <a:cubicBezTo>
                <a:pt x="896" y="1038"/>
                <a:pt x="870" y="1076"/>
                <a:pt x="848" y="1116"/>
              </a:cubicBezTo>
              <a:lnTo>
                <a:pt x="817" y="1096"/>
              </a:lnTo>
              <a:cubicBezTo>
                <a:pt x="817" y="1050"/>
                <a:pt x="798" y="966"/>
                <a:pt x="736" y="988"/>
              </a:cubicBezTo>
              <a:cubicBezTo>
                <a:pt x="681" y="999"/>
                <a:pt x="628" y="1013"/>
                <a:pt x="575" y="1029"/>
              </a:cubicBezTo>
              <a:cubicBezTo>
                <a:pt x="460" y="1056"/>
                <a:pt x="343" y="1073"/>
                <a:pt x="225" y="1079"/>
              </a:cubicBezTo>
              <a:lnTo>
                <a:pt x="200" y="1074"/>
              </a:lnTo>
              <a:cubicBezTo>
                <a:pt x="177" y="1019"/>
                <a:pt x="123" y="976"/>
                <a:pt x="61" y="993"/>
              </a:cubicBezTo>
              <a:lnTo>
                <a:pt x="51" y="970"/>
              </a:lnTo>
              <a:cubicBezTo>
                <a:pt x="1" y="825"/>
                <a:pt x="0" y="669"/>
                <a:pt x="25" y="520"/>
              </a:cubicBezTo>
              <a:cubicBezTo>
                <a:pt x="47" y="463"/>
                <a:pt x="74" y="410"/>
                <a:pt x="100" y="356"/>
              </a:cubicBezTo>
              <a:cubicBezTo>
                <a:pt x="119" y="367"/>
                <a:pt x="156" y="391"/>
                <a:pt x="175" y="403"/>
              </a:cubicBezTo>
              <a:cubicBezTo>
                <a:pt x="226" y="453"/>
                <a:pt x="336" y="428"/>
                <a:pt x="341" y="351"/>
              </a:cubicBezTo>
              <a:cubicBezTo>
                <a:pt x="341" y="325"/>
                <a:pt x="342" y="273"/>
                <a:pt x="342" y="248"/>
              </a:cubicBezTo>
              <a:cubicBezTo>
                <a:pt x="388" y="227"/>
                <a:pt x="401" y="193"/>
                <a:pt x="381" y="145"/>
              </a:cubicBezTo>
              <a:lnTo>
                <a:pt x="410" y="141"/>
              </a:lnTo>
              <a:cubicBezTo>
                <a:pt x="457" y="161"/>
                <a:pt x="496" y="152"/>
                <a:pt x="523" y="113"/>
              </a:cubicBezTo>
              <a:cubicBezTo>
                <a:pt x="550" y="75"/>
                <a:pt x="576" y="37"/>
                <a:pt x="602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84442</xdr:colOff>
      <xdr:row>48</xdr:row>
      <xdr:rowOff>63840</xdr:rowOff>
    </xdr:from>
    <xdr:to>
      <xdr:col>40</xdr:col>
      <xdr:colOff>83926</xdr:colOff>
      <xdr:row>50</xdr:row>
      <xdr:rowOff>101607</xdr:rowOff>
    </xdr:to>
    <xdr:sp macro="" textlink="">
      <xdr:nvSpPr>
        <xdr:cNvPr id="773" name="suski"/>
        <xdr:cNvSpPr>
          <a:spLocks/>
        </xdr:cNvSpPr>
      </xdr:nvSpPr>
      <xdr:spPr bwMode="auto">
        <a:xfrm>
          <a:off x="4313542" y="5550240"/>
          <a:ext cx="342384" cy="266367"/>
        </a:xfrm>
        <a:custGeom>
          <a:avLst/>
          <a:gdLst>
            <a:gd name="T0" fmla="*/ 782 w 1219"/>
            <a:gd name="T1" fmla="*/ 61 h 931"/>
            <a:gd name="T2" fmla="*/ 827 w 1219"/>
            <a:gd name="T3" fmla="*/ 0 h 931"/>
            <a:gd name="T4" fmla="*/ 839 w 1219"/>
            <a:gd name="T5" fmla="*/ 145 h 931"/>
            <a:gd name="T6" fmla="*/ 949 w 1219"/>
            <a:gd name="T7" fmla="*/ 159 h 931"/>
            <a:gd name="T8" fmla="*/ 952 w 1219"/>
            <a:gd name="T9" fmla="*/ 446 h 931"/>
            <a:gd name="T10" fmla="*/ 1219 w 1219"/>
            <a:gd name="T11" fmla="*/ 446 h 931"/>
            <a:gd name="T12" fmla="*/ 1207 w 1219"/>
            <a:gd name="T13" fmla="*/ 485 h 931"/>
            <a:gd name="T14" fmla="*/ 1199 w 1219"/>
            <a:gd name="T15" fmla="*/ 649 h 931"/>
            <a:gd name="T16" fmla="*/ 1117 w 1219"/>
            <a:gd name="T17" fmla="*/ 831 h 931"/>
            <a:gd name="T18" fmla="*/ 876 w 1219"/>
            <a:gd name="T19" fmla="*/ 874 h 931"/>
            <a:gd name="T20" fmla="*/ 864 w 1219"/>
            <a:gd name="T21" fmla="*/ 931 h 931"/>
            <a:gd name="T22" fmla="*/ 659 w 1219"/>
            <a:gd name="T23" fmla="*/ 909 h 931"/>
            <a:gd name="T24" fmla="*/ 529 w 1219"/>
            <a:gd name="T25" fmla="*/ 758 h 931"/>
            <a:gd name="T26" fmla="*/ 490 w 1219"/>
            <a:gd name="T27" fmla="*/ 901 h 931"/>
            <a:gd name="T28" fmla="*/ 388 w 1219"/>
            <a:gd name="T29" fmla="*/ 930 h 931"/>
            <a:gd name="T30" fmla="*/ 231 w 1219"/>
            <a:gd name="T31" fmla="*/ 850 h 931"/>
            <a:gd name="T32" fmla="*/ 197 w 1219"/>
            <a:gd name="T33" fmla="*/ 548 h 931"/>
            <a:gd name="T34" fmla="*/ 0 w 1219"/>
            <a:gd name="T35" fmla="*/ 526 h 931"/>
            <a:gd name="T36" fmla="*/ 150 w 1219"/>
            <a:gd name="T37" fmla="*/ 344 h 931"/>
            <a:gd name="T38" fmla="*/ 76 w 1219"/>
            <a:gd name="T39" fmla="*/ 185 h 931"/>
            <a:gd name="T40" fmla="*/ 99 w 1219"/>
            <a:gd name="T41" fmla="*/ 165 h 931"/>
            <a:gd name="T42" fmla="*/ 455 w 1219"/>
            <a:gd name="T43" fmla="*/ 120 h 931"/>
            <a:gd name="T44" fmla="*/ 500 w 1219"/>
            <a:gd name="T45" fmla="*/ 130 h 931"/>
            <a:gd name="T46" fmla="*/ 598 w 1219"/>
            <a:gd name="T47" fmla="*/ 77 h 931"/>
            <a:gd name="T48" fmla="*/ 720 w 1219"/>
            <a:gd name="T49" fmla="*/ 48 h 931"/>
            <a:gd name="T50" fmla="*/ 782 w 1219"/>
            <a:gd name="T51" fmla="*/ 61 h 9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19" h="931">
              <a:moveTo>
                <a:pt x="782" y="61"/>
              </a:moveTo>
              <a:cubicBezTo>
                <a:pt x="794" y="46"/>
                <a:pt x="816" y="16"/>
                <a:pt x="827" y="0"/>
              </a:cubicBezTo>
              <a:cubicBezTo>
                <a:pt x="831" y="48"/>
                <a:pt x="836" y="97"/>
                <a:pt x="839" y="145"/>
              </a:cubicBezTo>
              <a:cubicBezTo>
                <a:pt x="876" y="149"/>
                <a:pt x="912" y="154"/>
                <a:pt x="949" y="159"/>
              </a:cubicBezTo>
              <a:cubicBezTo>
                <a:pt x="928" y="254"/>
                <a:pt x="929" y="351"/>
                <a:pt x="952" y="446"/>
              </a:cubicBezTo>
              <a:cubicBezTo>
                <a:pt x="1041" y="447"/>
                <a:pt x="1130" y="449"/>
                <a:pt x="1219" y="446"/>
              </a:cubicBezTo>
              <a:lnTo>
                <a:pt x="1207" y="485"/>
              </a:lnTo>
              <a:cubicBezTo>
                <a:pt x="1184" y="537"/>
                <a:pt x="1195" y="594"/>
                <a:pt x="1199" y="649"/>
              </a:cubicBezTo>
              <a:cubicBezTo>
                <a:pt x="1172" y="710"/>
                <a:pt x="1144" y="770"/>
                <a:pt x="1117" y="831"/>
              </a:cubicBezTo>
              <a:cubicBezTo>
                <a:pt x="1037" y="846"/>
                <a:pt x="956" y="860"/>
                <a:pt x="876" y="874"/>
              </a:cubicBezTo>
              <a:cubicBezTo>
                <a:pt x="873" y="888"/>
                <a:pt x="867" y="916"/>
                <a:pt x="864" y="931"/>
              </a:cubicBezTo>
              <a:cubicBezTo>
                <a:pt x="796" y="923"/>
                <a:pt x="727" y="916"/>
                <a:pt x="659" y="909"/>
              </a:cubicBezTo>
              <a:cubicBezTo>
                <a:pt x="615" y="859"/>
                <a:pt x="572" y="808"/>
                <a:pt x="529" y="758"/>
              </a:cubicBezTo>
              <a:cubicBezTo>
                <a:pt x="516" y="806"/>
                <a:pt x="503" y="853"/>
                <a:pt x="490" y="901"/>
              </a:cubicBezTo>
              <a:cubicBezTo>
                <a:pt x="464" y="909"/>
                <a:pt x="414" y="923"/>
                <a:pt x="388" y="930"/>
              </a:cubicBezTo>
              <a:cubicBezTo>
                <a:pt x="336" y="903"/>
                <a:pt x="283" y="876"/>
                <a:pt x="231" y="850"/>
              </a:cubicBezTo>
              <a:cubicBezTo>
                <a:pt x="223" y="749"/>
                <a:pt x="212" y="648"/>
                <a:pt x="197" y="548"/>
              </a:cubicBezTo>
              <a:cubicBezTo>
                <a:pt x="131" y="543"/>
                <a:pt x="65" y="536"/>
                <a:pt x="0" y="526"/>
              </a:cubicBezTo>
              <a:cubicBezTo>
                <a:pt x="52" y="467"/>
                <a:pt x="108" y="411"/>
                <a:pt x="150" y="344"/>
              </a:cubicBezTo>
              <a:cubicBezTo>
                <a:pt x="132" y="288"/>
                <a:pt x="103" y="236"/>
                <a:pt x="76" y="185"/>
              </a:cubicBezTo>
              <a:cubicBezTo>
                <a:pt x="81" y="180"/>
                <a:pt x="93" y="170"/>
                <a:pt x="99" y="165"/>
              </a:cubicBezTo>
              <a:cubicBezTo>
                <a:pt x="219" y="162"/>
                <a:pt x="339" y="151"/>
                <a:pt x="455" y="120"/>
              </a:cubicBezTo>
              <a:cubicBezTo>
                <a:pt x="467" y="123"/>
                <a:pt x="488" y="127"/>
                <a:pt x="500" y="130"/>
              </a:cubicBezTo>
              <a:cubicBezTo>
                <a:pt x="550" y="146"/>
                <a:pt x="583" y="128"/>
                <a:pt x="598" y="77"/>
              </a:cubicBezTo>
              <a:cubicBezTo>
                <a:pt x="639" y="66"/>
                <a:pt x="679" y="57"/>
                <a:pt x="720" y="48"/>
              </a:cubicBezTo>
              <a:cubicBezTo>
                <a:pt x="726" y="99"/>
                <a:pt x="746" y="104"/>
                <a:pt x="782" y="61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53641</xdr:colOff>
      <xdr:row>48</xdr:row>
      <xdr:rowOff>79061</xdr:rowOff>
    </xdr:from>
    <xdr:to>
      <xdr:col>47</xdr:col>
      <xdr:colOff>99605</xdr:colOff>
      <xdr:row>52</xdr:row>
      <xdr:rowOff>76528</xdr:rowOff>
    </xdr:to>
    <xdr:sp macro="" textlink="">
      <xdr:nvSpPr>
        <xdr:cNvPr id="774" name="nowosądecki"/>
        <xdr:cNvSpPr>
          <a:spLocks/>
        </xdr:cNvSpPr>
      </xdr:nvSpPr>
      <xdr:spPr bwMode="auto">
        <a:xfrm>
          <a:off x="4968541" y="5565461"/>
          <a:ext cx="503164" cy="454667"/>
        </a:xfrm>
        <a:custGeom>
          <a:avLst/>
          <a:gdLst>
            <a:gd name="T0" fmla="*/ 665 w 1797"/>
            <a:gd name="T1" fmla="*/ 12 h 1761"/>
            <a:gd name="T2" fmla="*/ 818 w 1797"/>
            <a:gd name="T3" fmla="*/ 0 h 1761"/>
            <a:gd name="T4" fmla="*/ 973 w 1797"/>
            <a:gd name="T5" fmla="*/ 78 h 1761"/>
            <a:gd name="T6" fmla="*/ 1155 w 1797"/>
            <a:gd name="T7" fmla="*/ 160 h 1761"/>
            <a:gd name="T8" fmla="*/ 1193 w 1797"/>
            <a:gd name="T9" fmla="*/ 208 h 1761"/>
            <a:gd name="T10" fmla="*/ 1285 w 1797"/>
            <a:gd name="T11" fmla="*/ 395 h 1761"/>
            <a:gd name="T12" fmla="*/ 1303 w 1797"/>
            <a:gd name="T13" fmla="*/ 436 h 1761"/>
            <a:gd name="T14" fmla="*/ 1387 w 1797"/>
            <a:gd name="T15" fmla="*/ 495 h 1761"/>
            <a:gd name="T16" fmla="*/ 1492 w 1797"/>
            <a:gd name="T17" fmla="*/ 403 h 1761"/>
            <a:gd name="T18" fmla="*/ 1571 w 1797"/>
            <a:gd name="T19" fmla="*/ 476 h 1761"/>
            <a:gd name="T20" fmla="*/ 1635 w 1797"/>
            <a:gd name="T21" fmla="*/ 536 h 1761"/>
            <a:gd name="T22" fmla="*/ 1644 w 1797"/>
            <a:gd name="T23" fmla="*/ 601 h 1761"/>
            <a:gd name="T24" fmla="*/ 1592 w 1797"/>
            <a:gd name="T25" fmla="*/ 623 h 1761"/>
            <a:gd name="T26" fmla="*/ 1527 w 1797"/>
            <a:gd name="T27" fmla="*/ 748 h 1761"/>
            <a:gd name="T28" fmla="*/ 1570 w 1797"/>
            <a:gd name="T29" fmla="*/ 785 h 1761"/>
            <a:gd name="T30" fmla="*/ 1518 w 1797"/>
            <a:gd name="T31" fmla="*/ 961 h 1761"/>
            <a:gd name="T32" fmla="*/ 1604 w 1797"/>
            <a:gd name="T33" fmla="*/ 1142 h 1761"/>
            <a:gd name="T34" fmla="*/ 1581 w 1797"/>
            <a:gd name="T35" fmla="*/ 1226 h 1761"/>
            <a:gd name="T36" fmla="*/ 1606 w 1797"/>
            <a:gd name="T37" fmla="*/ 1268 h 1761"/>
            <a:gd name="T38" fmla="*/ 1609 w 1797"/>
            <a:gd name="T39" fmla="*/ 1272 h 1761"/>
            <a:gd name="T40" fmla="*/ 1654 w 1797"/>
            <a:gd name="T41" fmla="*/ 1404 h 1761"/>
            <a:gd name="T42" fmla="*/ 1797 w 1797"/>
            <a:gd name="T43" fmla="*/ 1516 h 1761"/>
            <a:gd name="T44" fmla="*/ 1605 w 1797"/>
            <a:gd name="T45" fmla="*/ 1560 h 1761"/>
            <a:gd name="T46" fmla="*/ 1483 w 1797"/>
            <a:gd name="T47" fmla="*/ 1722 h 1761"/>
            <a:gd name="T48" fmla="*/ 1364 w 1797"/>
            <a:gd name="T49" fmla="*/ 1761 h 1761"/>
            <a:gd name="T50" fmla="*/ 1216 w 1797"/>
            <a:gd name="T51" fmla="*/ 1590 h 1761"/>
            <a:gd name="T52" fmla="*/ 1128 w 1797"/>
            <a:gd name="T53" fmla="*/ 1613 h 1761"/>
            <a:gd name="T54" fmla="*/ 895 w 1797"/>
            <a:gd name="T55" fmla="*/ 1351 h 1761"/>
            <a:gd name="T56" fmla="*/ 684 w 1797"/>
            <a:gd name="T57" fmla="*/ 1413 h 1761"/>
            <a:gd name="T58" fmla="*/ 524 w 1797"/>
            <a:gd name="T59" fmla="*/ 1248 h 1761"/>
            <a:gd name="T60" fmla="*/ 496 w 1797"/>
            <a:gd name="T61" fmla="*/ 1230 h 1761"/>
            <a:gd name="T62" fmla="*/ 264 w 1797"/>
            <a:gd name="T63" fmla="*/ 1197 h 1761"/>
            <a:gd name="T64" fmla="*/ 66 w 1797"/>
            <a:gd name="T65" fmla="*/ 1024 h 1761"/>
            <a:gd name="T66" fmla="*/ 56 w 1797"/>
            <a:gd name="T67" fmla="*/ 1021 h 1761"/>
            <a:gd name="T68" fmla="*/ 26 w 1797"/>
            <a:gd name="T69" fmla="*/ 891 h 1761"/>
            <a:gd name="T70" fmla="*/ 8 w 1797"/>
            <a:gd name="T71" fmla="*/ 859 h 1761"/>
            <a:gd name="T72" fmla="*/ 0 w 1797"/>
            <a:gd name="T73" fmla="*/ 701 h 1761"/>
            <a:gd name="T74" fmla="*/ 130 w 1797"/>
            <a:gd name="T75" fmla="*/ 729 h 1761"/>
            <a:gd name="T76" fmla="*/ 166 w 1797"/>
            <a:gd name="T77" fmla="*/ 774 h 1761"/>
            <a:gd name="T78" fmla="*/ 364 w 1797"/>
            <a:gd name="T79" fmla="*/ 830 h 1761"/>
            <a:gd name="T80" fmla="*/ 434 w 1797"/>
            <a:gd name="T81" fmla="*/ 776 h 1761"/>
            <a:gd name="T82" fmla="*/ 425 w 1797"/>
            <a:gd name="T83" fmla="*/ 752 h 1761"/>
            <a:gd name="T84" fmla="*/ 429 w 1797"/>
            <a:gd name="T85" fmla="*/ 595 h 1761"/>
            <a:gd name="T86" fmla="*/ 474 w 1797"/>
            <a:gd name="T87" fmla="*/ 603 h 1761"/>
            <a:gd name="T88" fmla="*/ 492 w 1797"/>
            <a:gd name="T89" fmla="*/ 608 h 1761"/>
            <a:gd name="T90" fmla="*/ 531 w 1797"/>
            <a:gd name="T91" fmla="*/ 376 h 1761"/>
            <a:gd name="T92" fmla="*/ 512 w 1797"/>
            <a:gd name="T93" fmla="*/ 366 h 1761"/>
            <a:gd name="T94" fmla="*/ 395 w 1797"/>
            <a:gd name="T95" fmla="*/ 307 h 1761"/>
            <a:gd name="T96" fmla="*/ 399 w 1797"/>
            <a:gd name="T97" fmla="*/ 298 h 1761"/>
            <a:gd name="T98" fmla="*/ 448 w 1797"/>
            <a:gd name="T99" fmla="*/ 255 h 1761"/>
            <a:gd name="T100" fmla="*/ 476 w 1797"/>
            <a:gd name="T101" fmla="*/ 228 h 1761"/>
            <a:gd name="T102" fmla="*/ 665 w 1797"/>
            <a:gd name="T103" fmla="*/ 12 h 17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1797" h="1761">
              <a:moveTo>
                <a:pt x="665" y="12"/>
              </a:moveTo>
              <a:cubicBezTo>
                <a:pt x="716" y="7"/>
                <a:pt x="766" y="3"/>
                <a:pt x="818" y="0"/>
              </a:cubicBezTo>
              <a:cubicBezTo>
                <a:pt x="869" y="27"/>
                <a:pt x="921" y="53"/>
                <a:pt x="973" y="78"/>
              </a:cubicBezTo>
              <a:cubicBezTo>
                <a:pt x="1033" y="107"/>
                <a:pt x="1095" y="131"/>
                <a:pt x="1155" y="160"/>
              </a:cubicBezTo>
              <a:lnTo>
                <a:pt x="1193" y="208"/>
              </a:lnTo>
              <a:cubicBezTo>
                <a:pt x="1230" y="267"/>
                <a:pt x="1258" y="332"/>
                <a:pt x="1285" y="395"/>
              </a:cubicBezTo>
              <a:cubicBezTo>
                <a:pt x="1290" y="406"/>
                <a:pt x="1299" y="426"/>
                <a:pt x="1303" y="436"/>
              </a:cubicBezTo>
              <a:cubicBezTo>
                <a:pt x="1331" y="456"/>
                <a:pt x="1359" y="476"/>
                <a:pt x="1387" y="495"/>
              </a:cubicBezTo>
              <a:cubicBezTo>
                <a:pt x="1422" y="464"/>
                <a:pt x="1457" y="434"/>
                <a:pt x="1492" y="403"/>
              </a:cubicBezTo>
              <a:cubicBezTo>
                <a:pt x="1512" y="422"/>
                <a:pt x="1551" y="458"/>
                <a:pt x="1571" y="476"/>
              </a:cubicBezTo>
              <a:cubicBezTo>
                <a:pt x="1592" y="496"/>
                <a:pt x="1613" y="516"/>
                <a:pt x="1635" y="536"/>
              </a:cubicBezTo>
              <a:cubicBezTo>
                <a:pt x="1637" y="552"/>
                <a:pt x="1642" y="585"/>
                <a:pt x="1644" y="601"/>
              </a:cubicBezTo>
              <a:cubicBezTo>
                <a:pt x="1631" y="606"/>
                <a:pt x="1605" y="618"/>
                <a:pt x="1592" y="623"/>
              </a:cubicBezTo>
              <a:cubicBezTo>
                <a:pt x="1537" y="631"/>
                <a:pt x="1455" y="701"/>
                <a:pt x="1527" y="748"/>
              </a:cubicBezTo>
              <a:cubicBezTo>
                <a:pt x="1538" y="757"/>
                <a:pt x="1559" y="776"/>
                <a:pt x="1570" y="785"/>
              </a:cubicBezTo>
              <a:cubicBezTo>
                <a:pt x="1562" y="846"/>
                <a:pt x="1542" y="905"/>
                <a:pt x="1518" y="961"/>
              </a:cubicBezTo>
              <a:cubicBezTo>
                <a:pt x="1538" y="1025"/>
                <a:pt x="1566" y="1086"/>
                <a:pt x="1604" y="1142"/>
              </a:cubicBezTo>
              <a:cubicBezTo>
                <a:pt x="1595" y="1169"/>
                <a:pt x="1588" y="1197"/>
                <a:pt x="1581" y="1226"/>
              </a:cubicBezTo>
              <a:lnTo>
                <a:pt x="1606" y="1268"/>
              </a:lnTo>
              <a:lnTo>
                <a:pt x="1609" y="1272"/>
              </a:lnTo>
              <a:cubicBezTo>
                <a:pt x="1625" y="1315"/>
                <a:pt x="1640" y="1359"/>
                <a:pt x="1654" y="1404"/>
              </a:cubicBezTo>
              <a:cubicBezTo>
                <a:pt x="1701" y="1442"/>
                <a:pt x="1749" y="1479"/>
                <a:pt x="1797" y="1516"/>
              </a:cubicBezTo>
              <a:cubicBezTo>
                <a:pt x="1733" y="1530"/>
                <a:pt x="1662" y="1526"/>
                <a:pt x="1605" y="1560"/>
              </a:cubicBezTo>
              <a:cubicBezTo>
                <a:pt x="1553" y="1604"/>
                <a:pt x="1521" y="1667"/>
                <a:pt x="1483" y="1722"/>
              </a:cubicBezTo>
              <a:cubicBezTo>
                <a:pt x="1443" y="1735"/>
                <a:pt x="1404" y="1748"/>
                <a:pt x="1364" y="1761"/>
              </a:cubicBezTo>
              <a:cubicBezTo>
                <a:pt x="1315" y="1704"/>
                <a:pt x="1265" y="1646"/>
                <a:pt x="1216" y="1590"/>
              </a:cubicBezTo>
              <a:cubicBezTo>
                <a:pt x="1186" y="1597"/>
                <a:pt x="1157" y="1604"/>
                <a:pt x="1128" y="1613"/>
              </a:cubicBezTo>
              <a:cubicBezTo>
                <a:pt x="1035" y="1539"/>
                <a:pt x="974" y="1437"/>
                <a:pt x="895" y="1351"/>
              </a:cubicBezTo>
              <a:cubicBezTo>
                <a:pt x="818" y="1325"/>
                <a:pt x="750" y="1384"/>
                <a:pt x="684" y="1413"/>
              </a:cubicBezTo>
              <a:cubicBezTo>
                <a:pt x="632" y="1357"/>
                <a:pt x="580" y="1300"/>
                <a:pt x="524" y="1248"/>
              </a:cubicBezTo>
              <a:cubicBezTo>
                <a:pt x="517" y="1244"/>
                <a:pt x="503" y="1235"/>
                <a:pt x="496" y="1230"/>
              </a:cubicBezTo>
              <a:cubicBezTo>
                <a:pt x="425" y="1186"/>
                <a:pt x="343" y="1191"/>
                <a:pt x="264" y="1197"/>
              </a:cubicBezTo>
              <a:cubicBezTo>
                <a:pt x="213" y="1122"/>
                <a:pt x="169" y="1029"/>
                <a:pt x="66" y="1024"/>
              </a:cubicBezTo>
              <a:lnTo>
                <a:pt x="56" y="1021"/>
              </a:lnTo>
              <a:cubicBezTo>
                <a:pt x="77" y="975"/>
                <a:pt x="51" y="928"/>
                <a:pt x="26" y="891"/>
              </a:cubicBezTo>
              <a:lnTo>
                <a:pt x="8" y="859"/>
              </a:lnTo>
              <a:cubicBezTo>
                <a:pt x="6" y="806"/>
                <a:pt x="3" y="754"/>
                <a:pt x="0" y="701"/>
              </a:cubicBezTo>
              <a:cubicBezTo>
                <a:pt x="43" y="710"/>
                <a:pt x="86" y="720"/>
                <a:pt x="130" y="729"/>
              </a:cubicBezTo>
              <a:lnTo>
                <a:pt x="166" y="774"/>
              </a:lnTo>
              <a:cubicBezTo>
                <a:pt x="204" y="840"/>
                <a:pt x="299" y="884"/>
                <a:pt x="364" y="830"/>
              </a:cubicBezTo>
              <a:cubicBezTo>
                <a:pt x="382" y="817"/>
                <a:pt x="417" y="790"/>
                <a:pt x="434" y="776"/>
              </a:cubicBezTo>
              <a:lnTo>
                <a:pt x="425" y="752"/>
              </a:lnTo>
              <a:cubicBezTo>
                <a:pt x="424" y="699"/>
                <a:pt x="426" y="647"/>
                <a:pt x="429" y="595"/>
              </a:cubicBezTo>
              <a:lnTo>
                <a:pt x="474" y="603"/>
              </a:lnTo>
              <a:lnTo>
                <a:pt x="492" y="608"/>
              </a:lnTo>
              <a:cubicBezTo>
                <a:pt x="485" y="528"/>
                <a:pt x="510" y="452"/>
                <a:pt x="531" y="376"/>
              </a:cubicBezTo>
              <a:lnTo>
                <a:pt x="512" y="366"/>
              </a:lnTo>
              <a:cubicBezTo>
                <a:pt x="473" y="346"/>
                <a:pt x="434" y="327"/>
                <a:pt x="395" y="307"/>
              </a:cubicBezTo>
              <a:lnTo>
                <a:pt x="399" y="298"/>
              </a:lnTo>
              <a:cubicBezTo>
                <a:pt x="411" y="287"/>
                <a:pt x="435" y="266"/>
                <a:pt x="448" y="255"/>
              </a:cubicBezTo>
              <a:cubicBezTo>
                <a:pt x="455" y="249"/>
                <a:pt x="469" y="235"/>
                <a:pt x="476" y="228"/>
              </a:cubicBezTo>
              <a:cubicBezTo>
                <a:pt x="545" y="162"/>
                <a:pt x="607" y="88"/>
                <a:pt x="665" y="1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68010</xdr:colOff>
      <xdr:row>48</xdr:row>
      <xdr:rowOff>94282</xdr:rowOff>
    </xdr:from>
    <xdr:to>
      <xdr:col>49</xdr:col>
      <xdr:colOff>74939</xdr:colOff>
      <xdr:row>52</xdr:row>
      <xdr:rowOff>17606</xdr:rowOff>
    </xdr:to>
    <xdr:sp macro="" textlink="">
      <xdr:nvSpPr>
        <xdr:cNvPr id="775" name="gorlicki"/>
        <xdr:cNvSpPr>
          <a:spLocks/>
        </xdr:cNvSpPr>
      </xdr:nvSpPr>
      <xdr:spPr bwMode="auto">
        <a:xfrm>
          <a:off x="5325810" y="5580682"/>
          <a:ext cx="349829" cy="380524"/>
        </a:xfrm>
        <a:custGeom>
          <a:avLst/>
          <a:gdLst>
            <a:gd name="T0" fmla="*/ 461 w 1237"/>
            <a:gd name="T1" fmla="*/ 43 h 1315"/>
            <a:gd name="T2" fmla="*/ 774 w 1237"/>
            <a:gd name="T3" fmla="*/ 0 h 1315"/>
            <a:gd name="T4" fmla="*/ 970 w 1237"/>
            <a:gd name="T5" fmla="*/ 162 h 1315"/>
            <a:gd name="T6" fmla="*/ 1016 w 1237"/>
            <a:gd name="T7" fmla="*/ 637 h 1315"/>
            <a:gd name="T8" fmla="*/ 1186 w 1237"/>
            <a:gd name="T9" fmla="*/ 1172 h 1315"/>
            <a:gd name="T10" fmla="*/ 888 w 1237"/>
            <a:gd name="T11" fmla="*/ 1103 h 1315"/>
            <a:gd name="T12" fmla="*/ 694 w 1237"/>
            <a:gd name="T13" fmla="*/ 1315 h 1315"/>
            <a:gd name="T14" fmla="*/ 597 w 1237"/>
            <a:gd name="T15" fmla="*/ 1202 h 1315"/>
            <a:gd name="T16" fmla="*/ 382 w 1237"/>
            <a:gd name="T17" fmla="*/ 1245 h 1315"/>
            <a:gd name="T18" fmla="*/ 332 w 1237"/>
            <a:gd name="T19" fmla="*/ 1203 h 1315"/>
            <a:gd name="T20" fmla="*/ 329 w 1237"/>
            <a:gd name="T21" fmla="*/ 1199 h 1315"/>
            <a:gd name="T22" fmla="*/ 287 w 1237"/>
            <a:gd name="T23" fmla="*/ 917 h 1315"/>
            <a:gd name="T24" fmla="*/ 331 w 1237"/>
            <a:gd name="T25" fmla="*/ 751 h 1315"/>
            <a:gd name="T26" fmla="*/ 293 w 1237"/>
            <a:gd name="T27" fmla="*/ 716 h 1315"/>
            <a:gd name="T28" fmla="*/ 250 w 1237"/>
            <a:gd name="T29" fmla="*/ 679 h 1315"/>
            <a:gd name="T30" fmla="*/ 315 w 1237"/>
            <a:gd name="T31" fmla="*/ 554 h 1315"/>
            <a:gd name="T32" fmla="*/ 367 w 1237"/>
            <a:gd name="T33" fmla="*/ 532 h 1315"/>
            <a:gd name="T34" fmla="*/ 358 w 1237"/>
            <a:gd name="T35" fmla="*/ 467 h 1315"/>
            <a:gd name="T36" fmla="*/ 294 w 1237"/>
            <a:gd name="T37" fmla="*/ 407 h 1315"/>
            <a:gd name="T38" fmla="*/ 257 w 1237"/>
            <a:gd name="T39" fmla="*/ 305 h 1315"/>
            <a:gd name="T40" fmla="*/ 26 w 1237"/>
            <a:gd name="T41" fmla="*/ 367 h 1315"/>
            <a:gd name="T42" fmla="*/ 8 w 1237"/>
            <a:gd name="T43" fmla="*/ 326 h 1315"/>
            <a:gd name="T44" fmla="*/ 0 w 1237"/>
            <a:gd name="T45" fmla="*/ 205 h 1315"/>
            <a:gd name="T46" fmla="*/ 299 w 1237"/>
            <a:gd name="T47" fmla="*/ 73 h 1315"/>
            <a:gd name="T48" fmla="*/ 364 w 1237"/>
            <a:gd name="T49" fmla="*/ 75 h 1315"/>
            <a:gd name="T50" fmla="*/ 386 w 1237"/>
            <a:gd name="T51" fmla="*/ 92 h 1315"/>
            <a:gd name="T52" fmla="*/ 461 w 1237"/>
            <a:gd name="T53" fmla="*/ 43 h 13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237" h="1315">
              <a:moveTo>
                <a:pt x="461" y="43"/>
              </a:moveTo>
              <a:cubicBezTo>
                <a:pt x="562" y="11"/>
                <a:pt x="668" y="2"/>
                <a:pt x="774" y="0"/>
              </a:cubicBezTo>
              <a:cubicBezTo>
                <a:pt x="837" y="56"/>
                <a:pt x="908" y="103"/>
                <a:pt x="970" y="162"/>
              </a:cubicBezTo>
              <a:cubicBezTo>
                <a:pt x="1039" y="308"/>
                <a:pt x="1091" y="483"/>
                <a:pt x="1016" y="637"/>
              </a:cubicBezTo>
              <a:cubicBezTo>
                <a:pt x="1107" y="800"/>
                <a:pt x="1237" y="974"/>
                <a:pt x="1186" y="1172"/>
              </a:cubicBezTo>
              <a:cubicBezTo>
                <a:pt x="1086" y="1148"/>
                <a:pt x="987" y="1125"/>
                <a:pt x="888" y="1103"/>
              </a:cubicBezTo>
              <a:cubicBezTo>
                <a:pt x="831" y="1180"/>
                <a:pt x="767" y="1252"/>
                <a:pt x="694" y="1315"/>
              </a:cubicBezTo>
              <a:cubicBezTo>
                <a:pt x="662" y="1277"/>
                <a:pt x="629" y="1239"/>
                <a:pt x="597" y="1202"/>
              </a:cubicBezTo>
              <a:cubicBezTo>
                <a:pt x="525" y="1216"/>
                <a:pt x="454" y="1230"/>
                <a:pt x="382" y="1245"/>
              </a:cubicBezTo>
              <a:cubicBezTo>
                <a:pt x="370" y="1234"/>
                <a:pt x="345" y="1213"/>
                <a:pt x="332" y="1203"/>
              </a:cubicBezTo>
              <a:lnTo>
                <a:pt x="329" y="1199"/>
              </a:lnTo>
              <a:cubicBezTo>
                <a:pt x="389" y="1101"/>
                <a:pt x="341" y="1002"/>
                <a:pt x="287" y="917"/>
              </a:cubicBezTo>
              <a:cubicBezTo>
                <a:pt x="302" y="861"/>
                <a:pt x="318" y="807"/>
                <a:pt x="331" y="751"/>
              </a:cubicBezTo>
              <a:cubicBezTo>
                <a:pt x="322" y="742"/>
                <a:pt x="303" y="725"/>
                <a:pt x="293" y="716"/>
              </a:cubicBezTo>
              <a:cubicBezTo>
                <a:pt x="282" y="707"/>
                <a:pt x="261" y="688"/>
                <a:pt x="250" y="679"/>
              </a:cubicBezTo>
              <a:cubicBezTo>
                <a:pt x="290" y="649"/>
                <a:pt x="309" y="601"/>
                <a:pt x="315" y="554"/>
              </a:cubicBezTo>
              <a:cubicBezTo>
                <a:pt x="328" y="549"/>
                <a:pt x="354" y="537"/>
                <a:pt x="367" y="532"/>
              </a:cubicBezTo>
              <a:cubicBezTo>
                <a:pt x="416" y="505"/>
                <a:pt x="413" y="483"/>
                <a:pt x="358" y="467"/>
              </a:cubicBezTo>
              <a:cubicBezTo>
                <a:pt x="336" y="447"/>
                <a:pt x="315" y="427"/>
                <a:pt x="294" y="407"/>
              </a:cubicBezTo>
              <a:cubicBezTo>
                <a:pt x="285" y="381"/>
                <a:pt x="266" y="330"/>
                <a:pt x="257" y="305"/>
              </a:cubicBezTo>
              <a:cubicBezTo>
                <a:pt x="180" y="326"/>
                <a:pt x="103" y="347"/>
                <a:pt x="26" y="367"/>
              </a:cubicBezTo>
              <a:cubicBezTo>
                <a:pt x="22" y="357"/>
                <a:pt x="13" y="337"/>
                <a:pt x="8" y="326"/>
              </a:cubicBezTo>
              <a:cubicBezTo>
                <a:pt x="5" y="286"/>
                <a:pt x="2" y="245"/>
                <a:pt x="0" y="205"/>
              </a:cubicBezTo>
              <a:cubicBezTo>
                <a:pt x="112" y="196"/>
                <a:pt x="206" y="130"/>
                <a:pt x="299" y="73"/>
              </a:cubicBezTo>
              <a:cubicBezTo>
                <a:pt x="315" y="73"/>
                <a:pt x="348" y="74"/>
                <a:pt x="364" y="75"/>
              </a:cubicBezTo>
              <a:lnTo>
                <a:pt x="386" y="92"/>
              </a:lnTo>
              <a:cubicBezTo>
                <a:pt x="410" y="75"/>
                <a:pt x="435" y="58"/>
                <a:pt x="461" y="43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18560</xdr:colOff>
      <xdr:row>49</xdr:row>
      <xdr:rowOff>77431</xdr:rowOff>
    </xdr:from>
    <xdr:to>
      <xdr:col>46</xdr:col>
      <xdr:colOff>60911</xdr:colOff>
      <xdr:row>50</xdr:row>
      <xdr:rowOff>101609</xdr:rowOff>
    </xdr:to>
    <xdr:sp macro="" textlink="">
      <xdr:nvSpPr>
        <xdr:cNvPr id="779" name="Nowy Sącz"/>
        <xdr:cNvSpPr>
          <a:spLocks/>
        </xdr:cNvSpPr>
      </xdr:nvSpPr>
      <xdr:spPr bwMode="auto">
        <a:xfrm>
          <a:off x="5162060" y="5678131"/>
          <a:ext cx="156651" cy="138478"/>
        </a:xfrm>
        <a:custGeom>
          <a:avLst/>
          <a:gdLst>
            <a:gd name="T0" fmla="*/ 45 w 249"/>
            <a:gd name="T1" fmla="*/ 0 h 365"/>
            <a:gd name="T2" fmla="*/ 202 w 249"/>
            <a:gd name="T3" fmla="*/ 305 h 365"/>
            <a:gd name="T4" fmla="*/ 161 w 249"/>
            <a:gd name="T5" fmla="*/ 365 h 365"/>
            <a:gd name="T6" fmla="*/ 0 w 249"/>
            <a:gd name="T7" fmla="*/ 267 h 365"/>
            <a:gd name="T8" fmla="*/ 45 w 249"/>
            <a:gd name="T9" fmla="*/ 0 h 3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49" h="365">
              <a:moveTo>
                <a:pt x="45" y="0"/>
              </a:moveTo>
              <a:cubicBezTo>
                <a:pt x="198" y="9"/>
                <a:pt x="249" y="180"/>
                <a:pt x="202" y="305"/>
              </a:cubicBezTo>
              <a:cubicBezTo>
                <a:pt x="192" y="320"/>
                <a:pt x="171" y="350"/>
                <a:pt x="161" y="365"/>
              </a:cubicBezTo>
              <a:cubicBezTo>
                <a:pt x="110" y="329"/>
                <a:pt x="55" y="297"/>
                <a:pt x="0" y="267"/>
              </a:cubicBezTo>
              <a:cubicBezTo>
                <a:pt x="33" y="182"/>
                <a:pt x="45" y="91"/>
                <a:pt x="4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38</xdr:col>
      <xdr:colOff>81791</xdr:colOff>
      <xdr:row>50</xdr:row>
      <xdr:rowOff>13250</xdr:rowOff>
    </xdr:from>
    <xdr:to>
      <xdr:col>44</xdr:col>
      <xdr:colOff>100122</xdr:colOff>
      <xdr:row>52</xdr:row>
      <xdr:rowOff>78442</xdr:rowOff>
    </xdr:to>
    <xdr:sp macro="" textlink="">
      <xdr:nvSpPr>
        <xdr:cNvPr id="780" name="nowotarski"/>
        <xdr:cNvSpPr>
          <a:spLocks/>
        </xdr:cNvSpPr>
      </xdr:nvSpPr>
      <xdr:spPr bwMode="auto">
        <a:xfrm>
          <a:off x="4425191" y="5728250"/>
          <a:ext cx="704131" cy="293792"/>
        </a:xfrm>
        <a:custGeom>
          <a:avLst/>
          <a:gdLst>
            <a:gd name="T0" fmla="*/ 1002 w 2553"/>
            <a:gd name="T1" fmla="*/ 0 h 1175"/>
            <a:gd name="T2" fmla="*/ 1122 w 2553"/>
            <a:gd name="T3" fmla="*/ 298 h 1175"/>
            <a:gd name="T4" fmla="*/ 1132 w 2553"/>
            <a:gd name="T5" fmla="*/ 321 h 1175"/>
            <a:gd name="T6" fmla="*/ 1271 w 2553"/>
            <a:gd name="T7" fmla="*/ 402 h 1175"/>
            <a:gd name="T8" fmla="*/ 1296 w 2553"/>
            <a:gd name="T9" fmla="*/ 407 h 1175"/>
            <a:gd name="T10" fmla="*/ 1646 w 2553"/>
            <a:gd name="T11" fmla="*/ 357 h 1175"/>
            <a:gd name="T12" fmla="*/ 1807 w 2553"/>
            <a:gd name="T13" fmla="*/ 316 h 1175"/>
            <a:gd name="T14" fmla="*/ 1888 w 2553"/>
            <a:gd name="T15" fmla="*/ 424 h 1175"/>
            <a:gd name="T16" fmla="*/ 1919 w 2553"/>
            <a:gd name="T17" fmla="*/ 444 h 1175"/>
            <a:gd name="T18" fmla="*/ 2022 w 2553"/>
            <a:gd name="T19" fmla="*/ 459 h 1175"/>
            <a:gd name="T20" fmla="*/ 2032 w 2553"/>
            <a:gd name="T21" fmla="*/ 462 h 1175"/>
            <a:gd name="T22" fmla="*/ 2232 w 2553"/>
            <a:gd name="T23" fmla="*/ 682 h 1175"/>
            <a:gd name="T24" fmla="*/ 2462 w 2553"/>
            <a:gd name="T25" fmla="*/ 668 h 1175"/>
            <a:gd name="T26" fmla="*/ 2490 w 2553"/>
            <a:gd name="T27" fmla="*/ 686 h 1175"/>
            <a:gd name="T28" fmla="*/ 2461 w 2553"/>
            <a:gd name="T29" fmla="*/ 948 h 1175"/>
            <a:gd name="T30" fmla="*/ 2182 w 2553"/>
            <a:gd name="T31" fmla="*/ 821 h 1175"/>
            <a:gd name="T32" fmla="*/ 1860 w 2553"/>
            <a:gd name="T33" fmla="*/ 871 h 1175"/>
            <a:gd name="T34" fmla="*/ 1835 w 2553"/>
            <a:gd name="T35" fmla="*/ 1039 h 1175"/>
            <a:gd name="T36" fmla="*/ 1524 w 2553"/>
            <a:gd name="T37" fmla="*/ 1084 h 1175"/>
            <a:gd name="T38" fmla="*/ 1458 w 2553"/>
            <a:gd name="T39" fmla="*/ 949 h 1175"/>
            <a:gd name="T40" fmla="*/ 1366 w 2553"/>
            <a:gd name="T41" fmla="*/ 904 h 1175"/>
            <a:gd name="T42" fmla="*/ 1331 w 2553"/>
            <a:gd name="T43" fmla="*/ 822 h 1175"/>
            <a:gd name="T44" fmla="*/ 1231 w 2553"/>
            <a:gd name="T45" fmla="*/ 824 h 1175"/>
            <a:gd name="T46" fmla="*/ 819 w 2553"/>
            <a:gd name="T47" fmla="*/ 1175 h 1175"/>
            <a:gd name="T48" fmla="*/ 651 w 2553"/>
            <a:gd name="T49" fmla="*/ 1077 h 1175"/>
            <a:gd name="T50" fmla="*/ 596 w 2553"/>
            <a:gd name="T51" fmla="*/ 845 h 1175"/>
            <a:gd name="T52" fmla="*/ 386 w 2553"/>
            <a:gd name="T53" fmla="*/ 918 h 1175"/>
            <a:gd name="T54" fmla="*/ 273 w 2553"/>
            <a:gd name="T55" fmla="*/ 878 h 1175"/>
            <a:gd name="T56" fmla="*/ 247 w 2553"/>
            <a:gd name="T57" fmla="*/ 672 h 1175"/>
            <a:gd name="T58" fmla="*/ 120 w 2553"/>
            <a:gd name="T59" fmla="*/ 700 h 1175"/>
            <a:gd name="T60" fmla="*/ 0 w 2553"/>
            <a:gd name="T61" fmla="*/ 310 h 1175"/>
            <a:gd name="T62" fmla="*/ 102 w 2553"/>
            <a:gd name="T63" fmla="*/ 281 h 1175"/>
            <a:gd name="T64" fmla="*/ 141 w 2553"/>
            <a:gd name="T65" fmla="*/ 138 h 1175"/>
            <a:gd name="T66" fmla="*/ 271 w 2553"/>
            <a:gd name="T67" fmla="*/ 289 h 1175"/>
            <a:gd name="T68" fmla="*/ 297 w 2553"/>
            <a:gd name="T69" fmla="*/ 316 h 1175"/>
            <a:gd name="T70" fmla="*/ 482 w 2553"/>
            <a:gd name="T71" fmla="*/ 349 h 1175"/>
            <a:gd name="T72" fmla="*/ 765 w 2553"/>
            <a:gd name="T73" fmla="*/ 239 h 1175"/>
            <a:gd name="T74" fmla="*/ 796 w 2553"/>
            <a:gd name="T75" fmla="*/ 114 h 1175"/>
            <a:gd name="T76" fmla="*/ 951 w 2553"/>
            <a:gd name="T77" fmla="*/ 146 h 1175"/>
            <a:gd name="T78" fmla="*/ 1002 w 2553"/>
            <a:gd name="T79" fmla="*/ 0 h 11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2553" h="1175">
              <a:moveTo>
                <a:pt x="1002" y="0"/>
              </a:moveTo>
              <a:cubicBezTo>
                <a:pt x="1043" y="99"/>
                <a:pt x="1079" y="200"/>
                <a:pt x="1122" y="298"/>
              </a:cubicBezTo>
              <a:lnTo>
                <a:pt x="1132" y="321"/>
              </a:lnTo>
              <a:cubicBezTo>
                <a:pt x="1146" y="384"/>
                <a:pt x="1214" y="400"/>
                <a:pt x="1271" y="402"/>
              </a:cubicBezTo>
              <a:lnTo>
                <a:pt x="1296" y="407"/>
              </a:lnTo>
              <a:cubicBezTo>
                <a:pt x="1416" y="455"/>
                <a:pt x="1537" y="411"/>
                <a:pt x="1646" y="357"/>
              </a:cubicBezTo>
              <a:cubicBezTo>
                <a:pt x="1699" y="341"/>
                <a:pt x="1752" y="327"/>
                <a:pt x="1807" y="316"/>
              </a:cubicBezTo>
              <a:cubicBezTo>
                <a:pt x="1803" y="367"/>
                <a:pt x="1846" y="403"/>
                <a:pt x="1888" y="424"/>
              </a:cubicBezTo>
              <a:lnTo>
                <a:pt x="1919" y="444"/>
              </a:lnTo>
              <a:cubicBezTo>
                <a:pt x="1950" y="460"/>
                <a:pt x="1985" y="465"/>
                <a:pt x="2022" y="459"/>
              </a:cubicBezTo>
              <a:lnTo>
                <a:pt x="2032" y="462"/>
              </a:lnTo>
              <a:cubicBezTo>
                <a:pt x="2100" y="534"/>
                <a:pt x="2155" y="618"/>
                <a:pt x="2232" y="682"/>
              </a:cubicBezTo>
              <a:cubicBezTo>
                <a:pt x="2308" y="686"/>
                <a:pt x="2385" y="672"/>
                <a:pt x="2462" y="668"/>
              </a:cubicBezTo>
              <a:cubicBezTo>
                <a:pt x="2469" y="673"/>
                <a:pt x="2483" y="682"/>
                <a:pt x="2490" y="686"/>
              </a:cubicBezTo>
              <a:cubicBezTo>
                <a:pt x="2553" y="774"/>
                <a:pt x="2544" y="877"/>
                <a:pt x="2461" y="948"/>
              </a:cubicBezTo>
              <a:cubicBezTo>
                <a:pt x="2374" y="892"/>
                <a:pt x="2284" y="841"/>
                <a:pt x="2182" y="821"/>
              </a:cubicBezTo>
              <a:cubicBezTo>
                <a:pt x="2093" y="911"/>
                <a:pt x="1971" y="866"/>
                <a:pt x="1860" y="871"/>
              </a:cubicBezTo>
              <a:cubicBezTo>
                <a:pt x="1839" y="924"/>
                <a:pt x="1841" y="982"/>
                <a:pt x="1835" y="1039"/>
              </a:cubicBezTo>
              <a:cubicBezTo>
                <a:pt x="1730" y="1038"/>
                <a:pt x="1625" y="1057"/>
                <a:pt x="1524" y="1084"/>
              </a:cubicBezTo>
              <a:cubicBezTo>
                <a:pt x="1502" y="1039"/>
                <a:pt x="1480" y="994"/>
                <a:pt x="1458" y="949"/>
              </a:cubicBezTo>
              <a:cubicBezTo>
                <a:pt x="1427" y="934"/>
                <a:pt x="1397" y="919"/>
                <a:pt x="1366" y="904"/>
              </a:cubicBezTo>
              <a:cubicBezTo>
                <a:pt x="1357" y="884"/>
                <a:pt x="1339" y="843"/>
                <a:pt x="1331" y="822"/>
              </a:cubicBezTo>
              <a:cubicBezTo>
                <a:pt x="1297" y="823"/>
                <a:pt x="1264" y="823"/>
                <a:pt x="1231" y="824"/>
              </a:cubicBezTo>
              <a:cubicBezTo>
                <a:pt x="1104" y="954"/>
                <a:pt x="941" y="1039"/>
                <a:pt x="819" y="1175"/>
              </a:cubicBezTo>
              <a:cubicBezTo>
                <a:pt x="763" y="1142"/>
                <a:pt x="707" y="1109"/>
                <a:pt x="651" y="1077"/>
              </a:cubicBezTo>
              <a:cubicBezTo>
                <a:pt x="636" y="998"/>
                <a:pt x="615" y="921"/>
                <a:pt x="596" y="845"/>
              </a:cubicBezTo>
              <a:cubicBezTo>
                <a:pt x="524" y="862"/>
                <a:pt x="453" y="886"/>
                <a:pt x="386" y="918"/>
              </a:cubicBezTo>
              <a:cubicBezTo>
                <a:pt x="348" y="904"/>
                <a:pt x="311" y="891"/>
                <a:pt x="273" y="878"/>
              </a:cubicBezTo>
              <a:cubicBezTo>
                <a:pt x="265" y="809"/>
                <a:pt x="256" y="741"/>
                <a:pt x="247" y="672"/>
              </a:cubicBezTo>
              <a:cubicBezTo>
                <a:pt x="204" y="681"/>
                <a:pt x="162" y="690"/>
                <a:pt x="120" y="700"/>
              </a:cubicBezTo>
              <a:cubicBezTo>
                <a:pt x="48" y="582"/>
                <a:pt x="3" y="449"/>
                <a:pt x="0" y="310"/>
              </a:cubicBezTo>
              <a:cubicBezTo>
                <a:pt x="26" y="303"/>
                <a:pt x="76" y="289"/>
                <a:pt x="102" y="281"/>
              </a:cubicBezTo>
              <a:cubicBezTo>
                <a:pt x="115" y="233"/>
                <a:pt x="128" y="186"/>
                <a:pt x="141" y="138"/>
              </a:cubicBezTo>
              <a:cubicBezTo>
                <a:pt x="184" y="188"/>
                <a:pt x="227" y="239"/>
                <a:pt x="271" y="289"/>
              </a:cubicBezTo>
              <a:lnTo>
                <a:pt x="297" y="316"/>
              </a:lnTo>
              <a:cubicBezTo>
                <a:pt x="358" y="330"/>
                <a:pt x="420" y="340"/>
                <a:pt x="482" y="349"/>
              </a:cubicBezTo>
              <a:cubicBezTo>
                <a:pt x="560" y="275"/>
                <a:pt x="663" y="253"/>
                <a:pt x="765" y="239"/>
              </a:cubicBezTo>
              <a:cubicBezTo>
                <a:pt x="775" y="197"/>
                <a:pt x="785" y="155"/>
                <a:pt x="796" y="114"/>
              </a:cubicBezTo>
              <a:cubicBezTo>
                <a:pt x="848" y="124"/>
                <a:pt x="899" y="135"/>
                <a:pt x="951" y="146"/>
              </a:cubicBezTo>
              <a:cubicBezTo>
                <a:pt x="968" y="97"/>
                <a:pt x="985" y="49"/>
                <a:pt x="1002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2052</xdr:colOff>
      <xdr:row>51</xdr:row>
      <xdr:rowOff>97816</xdr:rowOff>
    </xdr:from>
    <xdr:to>
      <xdr:col>42</xdr:col>
      <xdr:colOff>48849</xdr:colOff>
      <xdr:row>54</xdr:row>
      <xdr:rowOff>15039</xdr:rowOff>
    </xdr:to>
    <xdr:sp macro="" textlink="">
      <xdr:nvSpPr>
        <xdr:cNvPr id="782" name="tatrzański"/>
        <xdr:cNvSpPr>
          <a:spLocks/>
        </xdr:cNvSpPr>
      </xdr:nvSpPr>
      <xdr:spPr bwMode="auto">
        <a:xfrm>
          <a:off x="4574052" y="5927116"/>
          <a:ext cx="275397" cy="260123"/>
        </a:xfrm>
        <a:custGeom>
          <a:avLst/>
          <a:gdLst>
            <a:gd name="T0" fmla="*/ 688 w 981"/>
            <a:gd name="T1" fmla="*/ 2 h 843"/>
            <a:gd name="T2" fmla="*/ 788 w 981"/>
            <a:gd name="T3" fmla="*/ 0 h 843"/>
            <a:gd name="T4" fmla="*/ 823 w 981"/>
            <a:gd name="T5" fmla="*/ 82 h 843"/>
            <a:gd name="T6" fmla="*/ 915 w 981"/>
            <a:gd name="T7" fmla="*/ 127 h 843"/>
            <a:gd name="T8" fmla="*/ 981 w 981"/>
            <a:gd name="T9" fmla="*/ 262 h 843"/>
            <a:gd name="T10" fmla="*/ 942 w 981"/>
            <a:gd name="T11" fmla="*/ 370 h 843"/>
            <a:gd name="T12" fmla="*/ 856 w 981"/>
            <a:gd name="T13" fmla="*/ 397 h 843"/>
            <a:gd name="T14" fmla="*/ 755 w 981"/>
            <a:gd name="T15" fmla="*/ 843 h 843"/>
            <a:gd name="T16" fmla="*/ 546 w 981"/>
            <a:gd name="T17" fmla="*/ 676 h 843"/>
            <a:gd name="T18" fmla="*/ 362 w 981"/>
            <a:gd name="T19" fmla="*/ 642 h 843"/>
            <a:gd name="T20" fmla="*/ 229 w 981"/>
            <a:gd name="T21" fmla="*/ 794 h 843"/>
            <a:gd name="T22" fmla="*/ 0 w 981"/>
            <a:gd name="T23" fmla="*/ 778 h 843"/>
            <a:gd name="T24" fmla="*/ 140 w 981"/>
            <a:gd name="T25" fmla="*/ 512 h 843"/>
            <a:gd name="T26" fmla="*/ 86 w 981"/>
            <a:gd name="T27" fmla="*/ 419 h 843"/>
            <a:gd name="T28" fmla="*/ 108 w 981"/>
            <a:gd name="T29" fmla="*/ 255 h 843"/>
            <a:gd name="T30" fmla="*/ 276 w 981"/>
            <a:gd name="T31" fmla="*/ 353 h 843"/>
            <a:gd name="T32" fmla="*/ 688 w 981"/>
            <a:gd name="T33" fmla="*/ 2 h 8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981" h="843">
              <a:moveTo>
                <a:pt x="688" y="2"/>
              </a:moveTo>
              <a:cubicBezTo>
                <a:pt x="721" y="1"/>
                <a:pt x="754" y="1"/>
                <a:pt x="788" y="0"/>
              </a:cubicBezTo>
              <a:cubicBezTo>
                <a:pt x="796" y="21"/>
                <a:pt x="814" y="62"/>
                <a:pt x="823" y="82"/>
              </a:cubicBezTo>
              <a:cubicBezTo>
                <a:pt x="854" y="97"/>
                <a:pt x="884" y="112"/>
                <a:pt x="915" y="127"/>
              </a:cubicBezTo>
              <a:cubicBezTo>
                <a:pt x="937" y="172"/>
                <a:pt x="959" y="217"/>
                <a:pt x="981" y="262"/>
              </a:cubicBezTo>
              <a:cubicBezTo>
                <a:pt x="968" y="298"/>
                <a:pt x="954" y="334"/>
                <a:pt x="942" y="370"/>
              </a:cubicBezTo>
              <a:cubicBezTo>
                <a:pt x="920" y="377"/>
                <a:pt x="877" y="390"/>
                <a:pt x="856" y="397"/>
              </a:cubicBezTo>
              <a:cubicBezTo>
                <a:pt x="808" y="542"/>
                <a:pt x="770" y="690"/>
                <a:pt x="755" y="843"/>
              </a:cubicBezTo>
              <a:cubicBezTo>
                <a:pt x="679" y="796"/>
                <a:pt x="607" y="741"/>
                <a:pt x="546" y="676"/>
              </a:cubicBezTo>
              <a:cubicBezTo>
                <a:pt x="484" y="664"/>
                <a:pt x="423" y="653"/>
                <a:pt x="362" y="642"/>
              </a:cubicBezTo>
              <a:cubicBezTo>
                <a:pt x="322" y="695"/>
                <a:pt x="295" y="768"/>
                <a:pt x="229" y="794"/>
              </a:cubicBezTo>
              <a:cubicBezTo>
                <a:pt x="153" y="801"/>
                <a:pt x="76" y="786"/>
                <a:pt x="0" y="778"/>
              </a:cubicBezTo>
              <a:cubicBezTo>
                <a:pt x="14" y="674"/>
                <a:pt x="73" y="589"/>
                <a:pt x="140" y="512"/>
              </a:cubicBezTo>
              <a:cubicBezTo>
                <a:pt x="121" y="481"/>
                <a:pt x="104" y="450"/>
                <a:pt x="86" y="419"/>
              </a:cubicBezTo>
              <a:cubicBezTo>
                <a:pt x="94" y="364"/>
                <a:pt x="101" y="309"/>
                <a:pt x="108" y="255"/>
              </a:cubicBezTo>
              <a:cubicBezTo>
                <a:pt x="164" y="287"/>
                <a:pt x="220" y="320"/>
                <a:pt x="276" y="353"/>
              </a:cubicBezTo>
              <a:cubicBezTo>
                <a:pt x="398" y="217"/>
                <a:pt x="561" y="132"/>
                <a:pt x="688" y="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72209</xdr:colOff>
      <xdr:row>44</xdr:row>
      <xdr:rowOff>42173</xdr:rowOff>
    </xdr:from>
    <xdr:to>
      <xdr:col>37</xdr:col>
      <xdr:colOff>103804</xdr:colOff>
      <xdr:row>45</xdr:row>
      <xdr:rowOff>93917</xdr:rowOff>
    </xdr:to>
    <xdr:sp macro="" textlink="">
      <xdr:nvSpPr>
        <xdr:cNvPr id="405" name="Jaworzno"/>
        <xdr:cNvSpPr>
          <a:spLocks/>
        </xdr:cNvSpPr>
      </xdr:nvSpPr>
      <xdr:spPr bwMode="auto">
        <a:xfrm>
          <a:off x="4187009" y="5071373"/>
          <a:ext cx="145895" cy="166044"/>
        </a:xfrm>
        <a:custGeom>
          <a:avLst/>
          <a:gdLst>
            <a:gd name="T0" fmla="*/ 0 w 539"/>
            <a:gd name="T1" fmla="*/ 215 h 429"/>
            <a:gd name="T2" fmla="*/ 87 w 539"/>
            <a:gd name="T3" fmla="*/ 28 h 429"/>
            <a:gd name="T4" fmla="*/ 379 w 539"/>
            <a:gd name="T5" fmla="*/ 44 h 429"/>
            <a:gd name="T6" fmla="*/ 539 w 539"/>
            <a:gd name="T7" fmla="*/ 142 h 429"/>
            <a:gd name="T8" fmla="*/ 360 w 539"/>
            <a:gd name="T9" fmla="*/ 240 h 429"/>
            <a:gd name="T10" fmla="*/ 341 w 539"/>
            <a:gd name="T11" fmla="*/ 392 h 429"/>
            <a:gd name="T12" fmla="*/ 137 w 539"/>
            <a:gd name="T13" fmla="*/ 429 h 429"/>
            <a:gd name="T14" fmla="*/ 143 w 539"/>
            <a:gd name="T15" fmla="*/ 411 h 429"/>
            <a:gd name="T16" fmla="*/ 142 w 539"/>
            <a:gd name="T17" fmla="*/ 344 h 429"/>
            <a:gd name="T18" fmla="*/ 0 w 539"/>
            <a:gd name="T19" fmla="*/ 215 h 429"/>
            <a:gd name="connsiteX0" fmla="*/ 0 w 10000"/>
            <a:gd name="connsiteY0" fmla="*/ 6818 h 11806"/>
            <a:gd name="connsiteX1" fmla="*/ 1614 w 10000"/>
            <a:gd name="connsiteY1" fmla="*/ 2459 h 11806"/>
            <a:gd name="connsiteX2" fmla="*/ 5646 w 10000"/>
            <a:gd name="connsiteY2" fmla="*/ 69 h 11806"/>
            <a:gd name="connsiteX3" fmla="*/ 10000 w 10000"/>
            <a:gd name="connsiteY3" fmla="*/ 5116 h 11806"/>
            <a:gd name="connsiteX4" fmla="*/ 6679 w 10000"/>
            <a:gd name="connsiteY4" fmla="*/ 7400 h 11806"/>
            <a:gd name="connsiteX5" fmla="*/ 6327 w 10000"/>
            <a:gd name="connsiteY5" fmla="*/ 10944 h 11806"/>
            <a:gd name="connsiteX6" fmla="*/ 2542 w 10000"/>
            <a:gd name="connsiteY6" fmla="*/ 11806 h 11806"/>
            <a:gd name="connsiteX7" fmla="*/ 2653 w 10000"/>
            <a:gd name="connsiteY7" fmla="*/ 11386 h 11806"/>
            <a:gd name="connsiteX8" fmla="*/ 2635 w 10000"/>
            <a:gd name="connsiteY8" fmla="*/ 9825 h 11806"/>
            <a:gd name="connsiteX9" fmla="*/ 0 w 10000"/>
            <a:gd name="connsiteY9" fmla="*/ 6818 h 11806"/>
            <a:gd name="connsiteX0" fmla="*/ 0 w 10000"/>
            <a:gd name="connsiteY0" fmla="*/ 6818 h 13596"/>
            <a:gd name="connsiteX1" fmla="*/ 1614 w 10000"/>
            <a:gd name="connsiteY1" fmla="*/ 2459 h 13596"/>
            <a:gd name="connsiteX2" fmla="*/ 5646 w 10000"/>
            <a:gd name="connsiteY2" fmla="*/ 69 h 13596"/>
            <a:gd name="connsiteX3" fmla="*/ 10000 w 10000"/>
            <a:gd name="connsiteY3" fmla="*/ 5116 h 13596"/>
            <a:gd name="connsiteX4" fmla="*/ 6679 w 10000"/>
            <a:gd name="connsiteY4" fmla="*/ 7400 h 13596"/>
            <a:gd name="connsiteX5" fmla="*/ 6327 w 10000"/>
            <a:gd name="connsiteY5" fmla="*/ 10944 h 13596"/>
            <a:gd name="connsiteX6" fmla="*/ 2542 w 10000"/>
            <a:gd name="connsiteY6" fmla="*/ 11806 h 13596"/>
            <a:gd name="connsiteX7" fmla="*/ 4039 w 10000"/>
            <a:gd name="connsiteY7" fmla="*/ 13596 h 13596"/>
            <a:gd name="connsiteX8" fmla="*/ 2635 w 10000"/>
            <a:gd name="connsiteY8" fmla="*/ 9825 h 13596"/>
            <a:gd name="connsiteX9" fmla="*/ 0 w 10000"/>
            <a:gd name="connsiteY9" fmla="*/ 6818 h 13596"/>
            <a:gd name="connsiteX0" fmla="*/ 0 w 10000"/>
            <a:gd name="connsiteY0" fmla="*/ 6818 h 13596"/>
            <a:gd name="connsiteX1" fmla="*/ 1614 w 10000"/>
            <a:gd name="connsiteY1" fmla="*/ 2459 h 13596"/>
            <a:gd name="connsiteX2" fmla="*/ 5646 w 10000"/>
            <a:gd name="connsiteY2" fmla="*/ 69 h 13596"/>
            <a:gd name="connsiteX3" fmla="*/ 10000 w 10000"/>
            <a:gd name="connsiteY3" fmla="*/ 5116 h 13596"/>
            <a:gd name="connsiteX4" fmla="*/ 8527 w 10000"/>
            <a:gd name="connsiteY4" fmla="*/ 9610 h 13596"/>
            <a:gd name="connsiteX5" fmla="*/ 6327 w 10000"/>
            <a:gd name="connsiteY5" fmla="*/ 10944 h 13596"/>
            <a:gd name="connsiteX6" fmla="*/ 2542 w 10000"/>
            <a:gd name="connsiteY6" fmla="*/ 11806 h 13596"/>
            <a:gd name="connsiteX7" fmla="*/ 4039 w 10000"/>
            <a:gd name="connsiteY7" fmla="*/ 13596 h 13596"/>
            <a:gd name="connsiteX8" fmla="*/ 2635 w 10000"/>
            <a:gd name="connsiteY8" fmla="*/ 9825 h 13596"/>
            <a:gd name="connsiteX9" fmla="*/ 0 w 10000"/>
            <a:gd name="connsiteY9" fmla="*/ 6818 h 135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0000" h="13596">
              <a:moveTo>
                <a:pt x="0" y="6818"/>
              </a:moveTo>
              <a:cubicBezTo>
                <a:pt x="519" y="5372"/>
                <a:pt x="761" y="3671"/>
                <a:pt x="1614" y="2459"/>
              </a:cubicBezTo>
              <a:cubicBezTo>
                <a:pt x="3395" y="1806"/>
                <a:pt x="3864" y="-421"/>
                <a:pt x="5646" y="69"/>
              </a:cubicBezTo>
              <a:cubicBezTo>
                <a:pt x="6647" y="815"/>
                <a:pt x="9017" y="4370"/>
                <a:pt x="10000" y="5116"/>
              </a:cubicBezTo>
              <a:cubicBezTo>
                <a:pt x="8887" y="5862"/>
                <a:pt x="9640" y="8841"/>
                <a:pt x="8527" y="9610"/>
              </a:cubicBezTo>
              <a:cubicBezTo>
                <a:pt x="8397" y="10776"/>
                <a:pt x="6438" y="9755"/>
                <a:pt x="6327" y="10944"/>
              </a:cubicBezTo>
              <a:lnTo>
                <a:pt x="2542" y="11806"/>
              </a:lnTo>
              <a:lnTo>
                <a:pt x="4039" y="13596"/>
              </a:lnTo>
              <a:cubicBezTo>
                <a:pt x="4039" y="13223"/>
                <a:pt x="2635" y="10221"/>
                <a:pt x="2635" y="9825"/>
              </a:cubicBezTo>
              <a:cubicBezTo>
                <a:pt x="1763" y="8799"/>
                <a:pt x="872" y="7843"/>
                <a:pt x="0" y="6818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33</xdr:col>
      <xdr:colOff>57837</xdr:colOff>
      <xdr:row>36</xdr:row>
      <xdr:rowOff>103605</xdr:rowOff>
    </xdr:from>
    <xdr:to>
      <xdr:col>36</xdr:col>
      <xdr:colOff>42436</xdr:colOff>
      <xdr:row>39</xdr:row>
      <xdr:rowOff>103176</xdr:rowOff>
    </xdr:to>
    <xdr:sp macro="" textlink="">
      <xdr:nvSpPr>
        <xdr:cNvPr id="669" name="kłobucki"/>
        <xdr:cNvSpPr>
          <a:spLocks/>
        </xdr:cNvSpPr>
      </xdr:nvSpPr>
      <xdr:spPr bwMode="auto">
        <a:xfrm>
          <a:off x="3829737" y="4218405"/>
          <a:ext cx="327499" cy="342471"/>
        </a:xfrm>
        <a:custGeom>
          <a:avLst/>
          <a:gdLst>
            <a:gd name="T0" fmla="*/ 672 w 1164"/>
            <a:gd name="T1" fmla="*/ 0 h 1180"/>
            <a:gd name="T2" fmla="*/ 993 w 1164"/>
            <a:gd name="T3" fmla="*/ 261 h 1180"/>
            <a:gd name="T4" fmla="*/ 1074 w 1164"/>
            <a:gd name="T5" fmla="*/ 230 h 1180"/>
            <a:gd name="T6" fmla="*/ 1164 w 1164"/>
            <a:gd name="T7" fmla="*/ 354 h 1180"/>
            <a:gd name="T8" fmla="*/ 1062 w 1164"/>
            <a:gd name="T9" fmla="*/ 462 h 1180"/>
            <a:gd name="T10" fmla="*/ 1045 w 1164"/>
            <a:gd name="T11" fmla="*/ 796 h 1180"/>
            <a:gd name="T12" fmla="*/ 930 w 1164"/>
            <a:gd name="T13" fmla="*/ 956 h 1180"/>
            <a:gd name="T14" fmla="*/ 536 w 1164"/>
            <a:gd name="T15" fmla="*/ 1052 h 1180"/>
            <a:gd name="T16" fmla="*/ 512 w 1164"/>
            <a:gd name="T17" fmla="*/ 1180 h 1180"/>
            <a:gd name="T18" fmla="*/ 4 w 1164"/>
            <a:gd name="T19" fmla="*/ 938 h 1180"/>
            <a:gd name="T20" fmla="*/ 91 w 1164"/>
            <a:gd name="T21" fmla="*/ 564 h 1180"/>
            <a:gd name="T22" fmla="*/ 0 w 1164"/>
            <a:gd name="T23" fmla="*/ 516 h 1180"/>
            <a:gd name="T24" fmla="*/ 82 w 1164"/>
            <a:gd name="T25" fmla="*/ 459 h 1180"/>
            <a:gd name="T26" fmla="*/ 173 w 1164"/>
            <a:gd name="T27" fmla="*/ 282 h 1180"/>
            <a:gd name="T28" fmla="*/ 143 w 1164"/>
            <a:gd name="T29" fmla="*/ 143 h 1180"/>
            <a:gd name="T30" fmla="*/ 653 w 1164"/>
            <a:gd name="T31" fmla="*/ 127 h 1180"/>
            <a:gd name="T32" fmla="*/ 672 w 1164"/>
            <a:gd name="T33" fmla="*/ 0 h 11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164" h="1180">
              <a:moveTo>
                <a:pt x="672" y="0"/>
              </a:moveTo>
              <a:cubicBezTo>
                <a:pt x="809" y="42"/>
                <a:pt x="927" y="133"/>
                <a:pt x="993" y="261"/>
              </a:cubicBezTo>
              <a:cubicBezTo>
                <a:pt x="1020" y="250"/>
                <a:pt x="1047" y="240"/>
                <a:pt x="1074" y="230"/>
              </a:cubicBezTo>
              <a:cubicBezTo>
                <a:pt x="1104" y="271"/>
                <a:pt x="1135" y="312"/>
                <a:pt x="1164" y="354"/>
              </a:cubicBezTo>
              <a:cubicBezTo>
                <a:pt x="1134" y="393"/>
                <a:pt x="1098" y="428"/>
                <a:pt x="1062" y="462"/>
              </a:cubicBezTo>
              <a:cubicBezTo>
                <a:pt x="1028" y="570"/>
                <a:pt x="1021" y="684"/>
                <a:pt x="1045" y="796"/>
              </a:cubicBezTo>
              <a:cubicBezTo>
                <a:pt x="1006" y="849"/>
                <a:pt x="968" y="902"/>
                <a:pt x="930" y="956"/>
              </a:cubicBezTo>
              <a:cubicBezTo>
                <a:pt x="799" y="993"/>
                <a:pt x="650" y="961"/>
                <a:pt x="536" y="1052"/>
              </a:cubicBezTo>
              <a:cubicBezTo>
                <a:pt x="530" y="1084"/>
                <a:pt x="518" y="1148"/>
                <a:pt x="512" y="1180"/>
              </a:cubicBezTo>
              <a:cubicBezTo>
                <a:pt x="376" y="1035"/>
                <a:pt x="145" y="1079"/>
                <a:pt x="4" y="938"/>
              </a:cubicBezTo>
              <a:cubicBezTo>
                <a:pt x="31" y="813"/>
                <a:pt x="81" y="693"/>
                <a:pt x="91" y="564"/>
              </a:cubicBezTo>
              <a:cubicBezTo>
                <a:pt x="68" y="552"/>
                <a:pt x="22" y="528"/>
                <a:pt x="0" y="516"/>
              </a:cubicBezTo>
              <a:cubicBezTo>
                <a:pt x="20" y="502"/>
                <a:pt x="62" y="473"/>
                <a:pt x="82" y="459"/>
              </a:cubicBezTo>
              <a:cubicBezTo>
                <a:pt x="110" y="399"/>
                <a:pt x="141" y="339"/>
                <a:pt x="173" y="282"/>
              </a:cubicBezTo>
              <a:cubicBezTo>
                <a:pt x="164" y="235"/>
                <a:pt x="154" y="189"/>
                <a:pt x="143" y="143"/>
              </a:cubicBezTo>
              <a:cubicBezTo>
                <a:pt x="313" y="135"/>
                <a:pt x="488" y="57"/>
                <a:pt x="653" y="127"/>
              </a:cubicBezTo>
              <a:cubicBezTo>
                <a:pt x="658" y="96"/>
                <a:pt x="668" y="32"/>
                <a:pt x="672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93037</xdr:colOff>
      <xdr:row>37</xdr:row>
      <xdr:rowOff>42577</xdr:rowOff>
    </xdr:from>
    <xdr:to>
      <xdr:col>40</xdr:col>
      <xdr:colOff>32462</xdr:colOff>
      <xdr:row>41</xdr:row>
      <xdr:rowOff>14533</xdr:rowOff>
    </xdr:to>
    <xdr:sp macro="" textlink="">
      <xdr:nvSpPr>
        <xdr:cNvPr id="674" name="częstochowski"/>
        <xdr:cNvSpPr>
          <a:spLocks/>
        </xdr:cNvSpPr>
      </xdr:nvSpPr>
      <xdr:spPr bwMode="auto">
        <a:xfrm>
          <a:off x="3979237" y="4271677"/>
          <a:ext cx="625225" cy="429156"/>
        </a:xfrm>
        <a:custGeom>
          <a:avLst/>
          <a:gdLst>
            <a:gd name="T0" fmla="*/ 944 w 2256"/>
            <a:gd name="T1" fmla="*/ 0 h 1487"/>
            <a:gd name="T2" fmla="*/ 1010 w 2256"/>
            <a:gd name="T3" fmla="*/ 12 h 1487"/>
            <a:gd name="T4" fmla="*/ 1228 w 2256"/>
            <a:gd name="T5" fmla="*/ 195 h 1487"/>
            <a:gd name="T6" fmla="*/ 1330 w 2256"/>
            <a:gd name="T7" fmla="*/ 363 h 1487"/>
            <a:gd name="T8" fmla="*/ 1466 w 2256"/>
            <a:gd name="T9" fmla="*/ 604 h 1487"/>
            <a:gd name="T10" fmla="*/ 1641 w 2256"/>
            <a:gd name="T11" fmla="*/ 511 h 1487"/>
            <a:gd name="T12" fmla="*/ 1814 w 2256"/>
            <a:gd name="T13" fmla="*/ 626 h 1487"/>
            <a:gd name="T14" fmla="*/ 1868 w 2256"/>
            <a:gd name="T15" fmla="*/ 717 h 1487"/>
            <a:gd name="T16" fmla="*/ 2048 w 2256"/>
            <a:gd name="T17" fmla="*/ 640 h 1487"/>
            <a:gd name="T18" fmla="*/ 2256 w 2256"/>
            <a:gd name="T19" fmla="*/ 699 h 1487"/>
            <a:gd name="T20" fmla="*/ 2118 w 2256"/>
            <a:gd name="T21" fmla="*/ 765 h 1487"/>
            <a:gd name="T22" fmla="*/ 2074 w 2256"/>
            <a:gd name="T23" fmla="*/ 958 h 1487"/>
            <a:gd name="T24" fmla="*/ 1933 w 2256"/>
            <a:gd name="T25" fmla="*/ 967 h 1487"/>
            <a:gd name="T26" fmla="*/ 1972 w 2256"/>
            <a:gd name="T27" fmla="*/ 1158 h 1487"/>
            <a:gd name="T28" fmla="*/ 1989 w 2256"/>
            <a:gd name="T29" fmla="*/ 1177 h 1487"/>
            <a:gd name="T30" fmla="*/ 2121 w 2256"/>
            <a:gd name="T31" fmla="*/ 1295 h 1487"/>
            <a:gd name="T32" fmla="*/ 2042 w 2256"/>
            <a:gd name="T33" fmla="*/ 1417 h 1487"/>
            <a:gd name="T34" fmla="*/ 1971 w 2256"/>
            <a:gd name="T35" fmla="*/ 1487 h 1487"/>
            <a:gd name="T36" fmla="*/ 1906 w 2256"/>
            <a:gd name="T37" fmla="*/ 1228 h 1487"/>
            <a:gd name="T38" fmla="*/ 1904 w 2256"/>
            <a:gd name="T39" fmla="*/ 1320 h 1487"/>
            <a:gd name="T40" fmla="*/ 1878 w 2256"/>
            <a:gd name="T41" fmla="*/ 1369 h 1487"/>
            <a:gd name="T42" fmla="*/ 1660 w 2256"/>
            <a:gd name="T43" fmla="*/ 1394 h 1487"/>
            <a:gd name="T44" fmla="*/ 1634 w 2256"/>
            <a:gd name="T45" fmla="*/ 1346 h 1487"/>
            <a:gd name="T46" fmla="*/ 1599 w 2256"/>
            <a:gd name="T47" fmla="*/ 1284 h 1487"/>
            <a:gd name="T48" fmla="*/ 1476 w 2256"/>
            <a:gd name="T49" fmla="*/ 1304 h 1487"/>
            <a:gd name="T50" fmla="*/ 1304 w 2256"/>
            <a:gd name="T51" fmla="*/ 1303 h 1487"/>
            <a:gd name="T52" fmla="*/ 1262 w 2256"/>
            <a:gd name="T53" fmla="*/ 1346 h 1487"/>
            <a:gd name="T54" fmla="*/ 1160 w 2256"/>
            <a:gd name="T55" fmla="*/ 1273 h 1487"/>
            <a:gd name="T56" fmla="*/ 1122 w 2256"/>
            <a:gd name="T57" fmla="*/ 1271 h 1487"/>
            <a:gd name="T58" fmla="*/ 983 w 2256"/>
            <a:gd name="T59" fmla="*/ 1279 h 1487"/>
            <a:gd name="T60" fmla="*/ 933 w 2256"/>
            <a:gd name="T61" fmla="*/ 1228 h 1487"/>
            <a:gd name="T62" fmla="*/ 905 w 2256"/>
            <a:gd name="T63" fmla="*/ 1207 h 1487"/>
            <a:gd name="T64" fmla="*/ 742 w 2256"/>
            <a:gd name="T65" fmla="*/ 1260 h 1487"/>
            <a:gd name="T66" fmla="*/ 668 w 2256"/>
            <a:gd name="T67" fmla="*/ 1445 h 1487"/>
            <a:gd name="T68" fmla="*/ 581 w 2256"/>
            <a:gd name="T69" fmla="*/ 1447 h 1487"/>
            <a:gd name="T70" fmla="*/ 474 w 2256"/>
            <a:gd name="T71" fmla="*/ 1445 h 1487"/>
            <a:gd name="T72" fmla="*/ 460 w 2256"/>
            <a:gd name="T73" fmla="*/ 1391 h 1487"/>
            <a:gd name="T74" fmla="*/ 116 w 2256"/>
            <a:gd name="T75" fmla="*/ 1006 h 1487"/>
            <a:gd name="T76" fmla="*/ 0 w 2256"/>
            <a:gd name="T77" fmla="*/ 982 h 1487"/>
            <a:gd name="T78" fmla="*/ 6 w 2256"/>
            <a:gd name="T79" fmla="*/ 904 h 1487"/>
            <a:gd name="T80" fmla="*/ 344 w 2256"/>
            <a:gd name="T81" fmla="*/ 820 h 1487"/>
            <a:gd name="T82" fmla="*/ 324 w 2256"/>
            <a:gd name="T83" fmla="*/ 977 h 1487"/>
            <a:gd name="T84" fmla="*/ 353 w 2256"/>
            <a:gd name="T85" fmla="*/ 1023 h 1487"/>
            <a:gd name="T86" fmla="*/ 380 w 2256"/>
            <a:gd name="T87" fmla="*/ 1060 h 1487"/>
            <a:gd name="T88" fmla="*/ 459 w 2256"/>
            <a:gd name="T89" fmla="*/ 1121 h 1487"/>
            <a:gd name="T90" fmla="*/ 795 w 2256"/>
            <a:gd name="T91" fmla="*/ 1054 h 1487"/>
            <a:gd name="T92" fmla="*/ 883 w 2256"/>
            <a:gd name="T93" fmla="*/ 795 h 1487"/>
            <a:gd name="T94" fmla="*/ 734 w 2256"/>
            <a:gd name="T95" fmla="*/ 552 h 1487"/>
            <a:gd name="T96" fmla="*/ 537 w 2256"/>
            <a:gd name="T97" fmla="*/ 592 h 1487"/>
            <a:gd name="T98" fmla="*/ 495 w 2256"/>
            <a:gd name="T99" fmla="*/ 444 h 1487"/>
            <a:gd name="T100" fmla="*/ 589 w 2256"/>
            <a:gd name="T101" fmla="*/ 411 h 1487"/>
            <a:gd name="T102" fmla="*/ 533 w 2256"/>
            <a:gd name="T103" fmla="*/ 307 h 1487"/>
            <a:gd name="T104" fmla="*/ 652 w 2256"/>
            <a:gd name="T105" fmla="*/ 178 h 1487"/>
            <a:gd name="T106" fmla="*/ 898 w 2256"/>
            <a:gd name="T107" fmla="*/ 201 h 1487"/>
            <a:gd name="T108" fmla="*/ 944 w 2256"/>
            <a:gd name="T109" fmla="*/ 0 h 1487"/>
            <a:gd name="connsiteX0" fmla="*/ 4184 w 10000"/>
            <a:gd name="connsiteY0" fmla="*/ 0 h 10000"/>
            <a:gd name="connsiteX1" fmla="*/ 4477 w 10000"/>
            <a:gd name="connsiteY1" fmla="*/ 81 h 10000"/>
            <a:gd name="connsiteX2" fmla="*/ 5443 w 10000"/>
            <a:gd name="connsiteY2" fmla="*/ 1311 h 10000"/>
            <a:gd name="connsiteX3" fmla="*/ 5895 w 10000"/>
            <a:gd name="connsiteY3" fmla="*/ 2441 h 10000"/>
            <a:gd name="connsiteX4" fmla="*/ 6498 w 10000"/>
            <a:gd name="connsiteY4" fmla="*/ 4062 h 10000"/>
            <a:gd name="connsiteX5" fmla="*/ 7274 w 10000"/>
            <a:gd name="connsiteY5" fmla="*/ 3436 h 10000"/>
            <a:gd name="connsiteX6" fmla="*/ 8041 w 10000"/>
            <a:gd name="connsiteY6" fmla="*/ 4210 h 10000"/>
            <a:gd name="connsiteX7" fmla="*/ 8280 w 10000"/>
            <a:gd name="connsiteY7" fmla="*/ 4822 h 10000"/>
            <a:gd name="connsiteX8" fmla="*/ 9078 w 10000"/>
            <a:gd name="connsiteY8" fmla="*/ 4304 h 10000"/>
            <a:gd name="connsiteX9" fmla="*/ 10000 w 10000"/>
            <a:gd name="connsiteY9" fmla="*/ 4701 h 10000"/>
            <a:gd name="connsiteX10" fmla="*/ 9388 w 10000"/>
            <a:gd name="connsiteY10" fmla="*/ 5145 h 10000"/>
            <a:gd name="connsiteX11" fmla="*/ 9193 w 10000"/>
            <a:gd name="connsiteY11" fmla="*/ 6443 h 10000"/>
            <a:gd name="connsiteX12" fmla="*/ 8741 w 10000"/>
            <a:gd name="connsiteY12" fmla="*/ 7787 h 10000"/>
            <a:gd name="connsiteX13" fmla="*/ 8816 w 10000"/>
            <a:gd name="connsiteY13" fmla="*/ 7915 h 10000"/>
            <a:gd name="connsiteX14" fmla="*/ 9402 w 10000"/>
            <a:gd name="connsiteY14" fmla="*/ 8709 h 10000"/>
            <a:gd name="connsiteX15" fmla="*/ 9051 w 10000"/>
            <a:gd name="connsiteY15" fmla="*/ 9529 h 10000"/>
            <a:gd name="connsiteX16" fmla="*/ 8737 w 10000"/>
            <a:gd name="connsiteY16" fmla="*/ 10000 h 10000"/>
            <a:gd name="connsiteX17" fmla="*/ 8449 w 10000"/>
            <a:gd name="connsiteY17" fmla="*/ 8258 h 10000"/>
            <a:gd name="connsiteX18" fmla="*/ 8440 w 10000"/>
            <a:gd name="connsiteY18" fmla="*/ 8877 h 10000"/>
            <a:gd name="connsiteX19" fmla="*/ 8324 w 10000"/>
            <a:gd name="connsiteY19" fmla="*/ 9206 h 10000"/>
            <a:gd name="connsiteX20" fmla="*/ 7358 w 10000"/>
            <a:gd name="connsiteY20" fmla="*/ 9375 h 10000"/>
            <a:gd name="connsiteX21" fmla="*/ 7243 w 10000"/>
            <a:gd name="connsiteY21" fmla="*/ 9052 h 10000"/>
            <a:gd name="connsiteX22" fmla="*/ 7088 w 10000"/>
            <a:gd name="connsiteY22" fmla="*/ 8635 h 10000"/>
            <a:gd name="connsiteX23" fmla="*/ 6543 w 10000"/>
            <a:gd name="connsiteY23" fmla="*/ 8769 h 10000"/>
            <a:gd name="connsiteX24" fmla="*/ 5780 w 10000"/>
            <a:gd name="connsiteY24" fmla="*/ 8763 h 10000"/>
            <a:gd name="connsiteX25" fmla="*/ 5594 w 10000"/>
            <a:gd name="connsiteY25" fmla="*/ 9052 h 10000"/>
            <a:gd name="connsiteX26" fmla="*/ 5142 w 10000"/>
            <a:gd name="connsiteY26" fmla="*/ 8561 h 10000"/>
            <a:gd name="connsiteX27" fmla="*/ 4973 w 10000"/>
            <a:gd name="connsiteY27" fmla="*/ 8547 h 10000"/>
            <a:gd name="connsiteX28" fmla="*/ 4357 w 10000"/>
            <a:gd name="connsiteY28" fmla="*/ 8601 h 10000"/>
            <a:gd name="connsiteX29" fmla="*/ 4136 w 10000"/>
            <a:gd name="connsiteY29" fmla="*/ 8258 h 10000"/>
            <a:gd name="connsiteX30" fmla="*/ 4012 w 10000"/>
            <a:gd name="connsiteY30" fmla="*/ 8117 h 10000"/>
            <a:gd name="connsiteX31" fmla="*/ 3289 w 10000"/>
            <a:gd name="connsiteY31" fmla="*/ 8473 h 10000"/>
            <a:gd name="connsiteX32" fmla="*/ 2961 w 10000"/>
            <a:gd name="connsiteY32" fmla="*/ 9718 h 10000"/>
            <a:gd name="connsiteX33" fmla="*/ 2575 w 10000"/>
            <a:gd name="connsiteY33" fmla="*/ 9731 h 10000"/>
            <a:gd name="connsiteX34" fmla="*/ 2101 w 10000"/>
            <a:gd name="connsiteY34" fmla="*/ 9718 h 10000"/>
            <a:gd name="connsiteX35" fmla="*/ 2039 w 10000"/>
            <a:gd name="connsiteY35" fmla="*/ 9354 h 10000"/>
            <a:gd name="connsiteX36" fmla="*/ 514 w 10000"/>
            <a:gd name="connsiteY36" fmla="*/ 6765 h 10000"/>
            <a:gd name="connsiteX37" fmla="*/ 0 w 10000"/>
            <a:gd name="connsiteY37" fmla="*/ 6604 h 10000"/>
            <a:gd name="connsiteX38" fmla="*/ 27 w 10000"/>
            <a:gd name="connsiteY38" fmla="*/ 6079 h 10000"/>
            <a:gd name="connsiteX39" fmla="*/ 1525 w 10000"/>
            <a:gd name="connsiteY39" fmla="*/ 5514 h 10000"/>
            <a:gd name="connsiteX40" fmla="*/ 1436 w 10000"/>
            <a:gd name="connsiteY40" fmla="*/ 6570 h 10000"/>
            <a:gd name="connsiteX41" fmla="*/ 1565 w 10000"/>
            <a:gd name="connsiteY41" fmla="*/ 6880 h 10000"/>
            <a:gd name="connsiteX42" fmla="*/ 1684 w 10000"/>
            <a:gd name="connsiteY42" fmla="*/ 7128 h 10000"/>
            <a:gd name="connsiteX43" fmla="*/ 2035 w 10000"/>
            <a:gd name="connsiteY43" fmla="*/ 7539 h 10000"/>
            <a:gd name="connsiteX44" fmla="*/ 3524 w 10000"/>
            <a:gd name="connsiteY44" fmla="*/ 7088 h 10000"/>
            <a:gd name="connsiteX45" fmla="*/ 3914 w 10000"/>
            <a:gd name="connsiteY45" fmla="*/ 5346 h 10000"/>
            <a:gd name="connsiteX46" fmla="*/ 3254 w 10000"/>
            <a:gd name="connsiteY46" fmla="*/ 3712 h 10000"/>
            <a:gd name="connsiteX47" fmla="*/ 2380 w 10000"/>
            <a:gd name="connsiteY47" fmla="*/ 3981 h 10000"/>
            <a:gd name="connsiteX48" fmla="*/ 2194 w 10000"/>
            <a:gd name="connsiteY48" fmla="*/ 2986 h 10000"/>
            <a:gd name="connsiteX49" fmla="*/ 2611 w 10000"/>
            <a:gd name="connsiteY49" fmla="*/ 2764 h 10000"/>
            <a:gd name="connsiteX50" fmla="*/ 2363 w 10000"/>
            <a:gd name="connsiteY50" fmla="*/ 2065 h 10000"/>
            <a:gd name="connsiteX51" fmla="*/ 2890 w 10000"/>
            <a:gd name="connsiteY51" fmla="*/ 1197 h 10000"/>
            <a:gd name="connsiteX52" fmla="*/ 3980 w 10000"/>
            <a:gd name="connsiteY52" fmla="*/ 1352 h 10000"/>
            <a:gd name="connsiteX53" fmla="*/ 4184 w 10000"/>
            <a:gd name="connsiteY53" fmla="*/ 0 h 10000"/>
            <a:gd name="connsiteX0" fmla="*/ 4184 w 10000"/>
            <a:gd name="connsiteY0" fmla="*/ 0 h 10000"/>
            <a:gd name="connsiteX1" fmla="*/ 4477 w 10000"/>
            <a:gd name="connsiteY1" fmla="*/ 81 h 10000"/>
            <a:gd name="connsiteX2" fmla="*/ 5443 w 10000"/>
            <a:gd name="connsiteY2" fmla="*/ 1311 h 10000"/>
            <a:gd name="connsiteX3" fmla="*/ 5895 w 10000"/>
            <a:gd name="connsiteY3" fmla="*/ 2441 h 10000"/>
            <a:gd name="connsiteX4" fmla="*/ 6498 w 10000"/>
            <a:gd name="connsiteY4" fmla="*/ 4062 h 10000"/>
            <a:gd name="connsiteX5" fmla="*/ 7274 w 10000"/>
            <a:gd name="connsiteY5" fmla="*/ 3436 h 10000"/>
            <a:gd name="connsiteX6" fmla="*/ 8041 w 10000"/>
            <a:gd name="connsiteY6" fmla="*/ 4210 h 10000"/>
            <a:gd name="connsiteX7" fmla="*/ 8280 w 10000"/>
            <a:gd name="connsiteY7" fmla="*/ 4822 h 10000"/>
            <a:gd name="connsiteX8" fmla="*/ 9078 w 10000"/>
            <a:gd name="connsiteY8" fmla="*/ 4304 h 10000"/>
            <a:gd name="connsiteX9" fmla="*/ 10000 w 10000"/>
            <a:gd name="connsiteY9" fmla="*/ 4701 h 10000"/>
            <a:gd name="connsiteX10" fmla="*/ 9818 w 10000"/>
            <a:gd name="connsiteY10" fmla="*/ 5928 h 10000"/>
            <a:gd name="connsiteX11" fmla="*/ 9193 w 10000"/>
            <a:gd name="connsiteY11" fmla="*/ 6443 h 10000"/>
            <a:gd name="connsiteX12" fmla="*/ 8741 w 10000"/>
            <a:gd name="connsiteY12" fmla="*/ 7787 h 10000"/>
            <a:gd name="connsiteX13" fmla="*/ 8816 w 10000"/>
            <a:gd name="connsiteY13" fmla="*/ 7915 h 10000"/>
            <a:gd name="connsiteX14" fmla="*/ 9402 w 10000"/>
            <a:gd name="connsiteY14" fmla="*/ 8709 h 10000"/>
            <a:gd name="connsiteX15" fmla="*/ 9051 w 10000"/>
            <a:gd name="connsiteY15" fmla="*/ 9529 h 10000"/>
            <a:gd name="connsiteX16" fmla="*/ 8737 w 10000"/>
            <a:gd name="connsiteY16" fmla="*/ 10000 h 10000"/>
            <a:gd name="connsiteX17" fmla="*/ 8449 w 10000"/>
            <a:gd name="connsiteY17" fmla="*/ 8258 h 10000"/>
            <a:gd name="connsiteX18" fmla="*/ 8440 w 10000"/>
            <a:gd name="connsiteY18" fmla="*/ 8877 h 10000"/>
            <a:gd name="connsiteX19" fmla="*/ 8324 w 10000"/>
            <a:gd name="connsiteY19" fmla="*/ 9206 h 10000"/>
            <a:gd name="connsiteX20" fmla="*/ 7358 w 10000"/>
            <a:gd name="connsiteY20" fmla="*/ 9375 h 10000"/>
            <a:gd name="connsiteX21" fmla="*/ 7243 w 10000"/>
            <a:gd name="connsiteY21" fmla="*/ 9052 h 10000"/>
            <a:gd name="connsiteX22" fmla="*/ 7088 w 10000"/>
            <a:gd name="connsiteY22" fmla="*/ 8635 h 10000"/>
            <a:gd name="connsiteX23" fmla="*/ 6543 w 10000"/>
            <a:gd name="connsiteY23" fmla="*/ 8769 h 10000"/>
            <a:gd name="connsiteX24" fmla="*/ 5780 w 10000"/>
            <a:gd name="connsiteY24" fmla="*/ 8763 h 10000"/>
            <a:gd name="connsiteX25" fmla="*/ 5594 w 10000"/>
            <a:gd name="connsiteY25" fmla="*/ 9052 h 10000"/>
            <a:gd name="connsiteX26" fmla="*/ 5142 w 10000"/>
            <a:gd name="connsiteY26" fmla="*/ 8561 h 10000"/>
            <a:gd name="connsiteX27" fmla="*/ 4973 w 10000"/>
            <a:gd name="connsiteY27" fmla="*/ 8547 h 10000"/>
            <a:gd name="connsiteX28" fmla="*/ 4357 w 10000"/>
            <a:gd name="connsiteY28" fmla="*/ 8601 h 10000"/>
            <a:gd name="connsiteX29" fmla="*/ 4136 w 10000"/>
            <a:gd name="connsiteY29" fmla="*/ 8258 h 10000"/>
            <a:gd name="connsiteX30" fmla="*/ 4012 w 10000"/>
            <a:gd name="connsiteY30" fmla="*/ 8117 h 10000"/>
            <a:gd name="connsiteX31" fmla="*/ 3289 w 10000"/>
            <a:gd name="connsiteY31" fmla="*/ 8473 h 10000"/>
            <a:gd name="connsiteX32" fmla="*/ 2961 w 10000"/>
            <a:gd name="connsiteY32" fmla="*/ 9718 h 10000"/>
            <a:gd name="connsiteX33" fmla="*/ 2575 w 10000"/>
            <a:gd name="connsiteY33" fmla="*/ 9731 h 10000"/>
            <a:gd name="connsiteX34" fmla="*/ 2101 w 10000"/>
            <a:gd name="connsiteY34" fmla="*/ 9718 h 10000"/>
            <a:gd name="connsiteX35" fmla="*/ 2039 w 10000"/>
            <a:gd name="connsiteY35" fmla="*/ 9354 h 10000"/>
            <a:gd name="connsiteX36" fmla="*/ 514 w 10000"/>
            <a:gd name="connsiteY36" fmla="*/ 6765 h 10000"/>
            <a:gd name="connsiteX37" fmla="*/ 0 w 10000"/>
            <a:gd name="connsiteY37" fmla="*/ 6604 h 10000"/>
            <a:gd name="connsiteX38" fmla="*/ 27 w 10000"/>
            <a:gd name="connsiteY38" fmla="*/ 6079 h 10000"/>
            <a:gd name="connsiteX39" fmla="*/ 1525 w 10000"/>
            <a:gd name="connsiteY39" fmla="*/ 5514 h 10000"/>
            <a:gd name="connsiteX40" fmla="*/ 1436 w 10000"/>
            <a:gd name="connsiteY40" fmla="*/ 6570 h 10000"/>
            <a:gd name="connsiteX41" fmla="*/ 1565 w 10000"/>
            <a:gd name="connsiteY41" fmla="*/ 6880 h 10000"/>
            <a:gd name="connsiteX42" fmla="*/ 1684 w 10000"/>
            <a:gd name="connsiteY42" fmla="*/ 7128 h 10000"/>
            <a:gd name="connsiteX43" fmla="*/ 2035 w 10000"/>
            <a:gd name="connsiteY43" fmla="*/ 7539 h 10000"/>
            <a:gd name="connsiteX44" fmla="*/ 3524 w 10000"/>
            <a:gd name="connsiteY44" fmla="*/ 7088 h 10000"/>
            <a:gd name="connsiteX45" fmla="*/ 3914 w 10000"/>
            <a:gd name="connsiteY45" fmla="*/ 5346 h 10000"/>
            <a:gd name="connsiteX46" fmla="*/ 3254 w 10000"/>
            <a:gd name="connsiteY46" fmla="*/ 3712 h 10000"/>
            <a:gd name="connsiteX47" fmla="*/ 2380 w 10000"/>
            <a:gd name="connsiteY47" fmla="*/ 3981 h 10000"/>
            <a:gd name="connsiteX48" fmla="*/ 2194 w 10000"/>
            <a:gd name="connsiteY48" fmla="*/ 2986 h 10000"/>
            <a:gd name="connsiteX49" fmla="*/ 2611 w 10000"/>
            <a:gd name="connsiteY49" fmla="*/ 2764 h 10000"/>
            <a:gd name="connsiteX50" fmla="*/ 2363 w 10000"/>
            <a:gd name="connsiteY50" fmla="*/ 2065 h 10000"/>
            <a:gd name="connsiteX51" fmla="*/ 2890 w 10000"/>
            <a:gd name="connsiteY51" fmla="*/ 1197 h 10000"/>
            <a:gd name="connsiteX52" fmla="*/ 3980 w 10000"/>
            <a:gd name="connsiteY52" fmla="*/ 1352 h 10000"/>
            <a:gd name="connsiteX53" fmla="*/ 4184 w 10000"/>
            <a:gd name="connsiteY53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</a:cxnLst>
          <a:rect l="l" t="t" r="r" b="b"/>
          <a:pathLst>
            <a:path w="10000" h="10000">
              <a:moveTo>
                <a:pt x="4184" y="0"/>
              </a:moveTo>
              <a:lnTo>
                <a:pt x="4477" y="81"/>
              </a:lnTo>
              <a:cubicBezTo>
                <a:pt x="4730" y="612"/>
                <a:pt x="4987" y="1184"/>
                <a:pt x="5443" y="1311"/>
              </a:cubicBezTo>
              <a:cubicBezTo>
                <a:pt x="5612" y="1668"/>
                <a:pt x="5789" y="2024"/>
                <a:pt x="5895" y="2441"/>
              </a:cubicBezTo>
              <a:cubicBezTo>
                <a:pt x="6064" y="3013"/>
                <a:pt x="6073" y="3759"/>
                <a:pt x="6498" y="4062"/>
              </a:cubicBezTo>
              <a:cubicBezTo>
                <a:pt x="6751" y="3847"/>
                <a:pt x="7012" y="3638"/>
                <a:pt x="7274" y="3436"/>
              </a:cubicBezTo>
              <a:cubicBezTo>
                <a:pt x="7513" y="3732"/>
                <a:pt x="7766" y="3988"/>
                <a:pt x="8041" y="4210"/>
              </a:cubicBezTo>
              <a:cubicBezTo>
                <a:pt x="8121" y="4412"/>
                <a:pt x="8200" y="4620"/>
                <a:pt x="8280" y="4822"/>
              </a:cubicBezTo>
              <a:cubicBezTo>
                <a:pt x="8630" y="5024"/>
                <a:pt x="8892" y="4728"/>
                <a:pt x="9078" y="4304"/>
              </a:cubicBezTo>
              <a:cubicBezTo>
                <a:pt x="9384" y="4432"/>
                <a:pt x="9694" y="4566"/>
                <a:pt x="10000" y="4701"/>
              </a:cubicBezTo>
              <a:cubicBezTo>
                <a:pt x="9939" y="5110"/>
                <a:pt x="9879" y="5519"/>
                <a:pt x="9818" y="5928"/>
              </a:cubicBezTo>
              <a:cubicBezTo>
                <a:pt x="9761" y="6365"/>
                <a:pt x="9326" y="6046"/>
                <a:pt x="9193" y="6443"/>
              </a:cubicBezTo>
              <a:cubicBezTo>
                <a:pt x="9085" y="6883"/>
                <a:pt x="8804" y="7542"/>
                <a:pt x="8741" y="7787"/>
              </a:cubicBezTo>
              <a:cubicBezTo>
                <a:pt x="8759" y="7821"/>
                <a:pt x="8799" y="7882"/>
                <a:pt x="8816" y="7915"/>
              </a:cubicBezTo>
              <a:cubicBezTo>
                <a:pt x="9007" y="8184"/>
                <a:pt x="9202" y="8453"/>
                <a:pt x="9402" y="8709"/>
              </a:cubicBezTo>
              <a:cubicBezTo>
                <a:pt x="9176" y="8837"/>
                <a:pt x="9109" y="9213"/>
                <a:pt x="9051" y="9529"/>
              </a:cubicBezTo>
              <a:cubicBezTo>
                <a:pt x="8972" y="9644"/>
                <a:pt x="8816" y="9886"/>
                <a:pt x="8737" y="10000"/>
              </a:cubicBezTo>
              <a:cubicBezTo>
                <a:pt x="8675" y="9442"/>
                <a:pt x="8927" y="8507"/>
                <a:pt x="8449" y="8258"/>
              </a:cubicBezTo>
              <a:cubicBezTo>
                <a:pt x="8444" y="8413"/>
                <a:pt x="8444" y="8722"/>
                <a:pt x="8440" y="8877"/>
              </a:cubicBezTo>
              <a:cubicBezTo>
                <a:pt x="8413" y="8964"/>
                <a:pt x="8355" y="9126"/>
                <a:pt x="8324" y="9206"/>
              </a:cubicBezTo>
              <a:cubicBezTo>
                <a:pt x="8001" y="9267"/>
                <a:pt x="7682" y="9321"/>
                <a:pt x="7358" y="9375"/>
              </a:cubicBezTo>
              <a:cubicBezTo>
                <a:pt x="7332" y="9294"/>
                <a:pt x="7274" y="9132"/>
                <a:pt x="7243" y="9052"/>
              </a:cubicBezTo>
              <a:cubicBezTo>
                <a:pt x="7191" y="8913"/>
                <a:pt x="7140" y="8774"/>
                <a:pt x="7088" y="8635"/>
              </a:cubicBezTo>
              <a:cubicBezTo>
                <a:pt x="6902" y="8668"/>
                <a:pt x="6720" y="8716"/>
                <a:pt x="6543" y="8769"/>
              </a:cubicBezTo>
              <a:cubicBezTo>
                <a:pt x="6352" y="8413"/>
                <a:pt x="5962" y="8379"/>
                <a:pt x="5780" y="8763"/>
              </a:cubicBezTo>
              <a:cubicBezTo>
                <a:pt x="5731" y="8837"/>
                <a:pt x="5638" y="8985"/>
                <a:pt x="5594" y="9052"/>
              </a:cubicBezTo>
              <a:cubicBezTo>
                <a:pt x="5510" y="8783"/>
                <a:pt x="5346" y="8547"/>
                <a:pt x="5142" y="8561"/>
              </a:cubicBezTo>
              <a:lnTo>
                <a:pt x="4973" y="8547"/>
              </a:lnTo>
              <a:cubicBezTo>
                <a:pt x="4761" y="8460"/>
                <a:pt x="4557" y="8473"/>
                <a:pt x="4357" y="8601"/>
              </a:cubicBezTo>
              <a:cubicBezTo>
                <a:pt x="4283" y="8487"/>
                <a:pt x="4210" y="8372"/>
                <a:pt x="4136" y="8258"/>
              </a:cubicBezTo>
              <a:lnTo>
                <a:pt x="4012" y="8117"/>
              </a:lnTo>
              <a:cubicBezTo>
                <a:pt x="3768" y="8225"/>
                <a:pt x="3528" y="8346"/>
                <a:pt x="3289" y="8473"/>
              </a:cubicBezTo>
              <a:cubicBezTo>
                <a:pt x="3178" y="8884"/>
                <a:pt x="3067" y="9301"/>
                <a:pt x="2961" y="9718"/>
              </a:cubicBezTo>
              <a:cubicBezTo>
                <a:pt x="2863" y="9724"/>
                <a:pt x="2673" y="9731"/>
                <a:pt x="2575" y="9731"/>
              </a:cubicBezTo>
              <a:cubicBezTo>
                <a:pt x="2456" y="9731"/>
                <a:pt x="2216" y="9724"/>
                <a:pt x="2101" y="9718"/>
              </a:cubicBezTo>
              <a:cubicBezTo>
                <a:pt x="2083" y="9630"/>
                <a:pt x="2057" y="9449"/>
                <a:pt x="2039" y="9354"/>
              </a:cubicBezTo>
              <a:cubicBezTo>
                <a:pt x="1281" y="8944"/>
                <a:pt x="590" y="8050"/>
                <a:pt x="514" y="6765"/>
              </a:cubicBezTo>
              <a:lnTo>
                <a:pt x="0" y="6604"/>
              </a:lnTo>
              <a:cubicBezTo>
                <a:pt x="9" y="6476"/>
                <a:pt x="22" y="6214"/>
                <a:pt x="27" y="6079"/>
              </a:cubicBezTo>
              <a:cubicBezTo>
                <a:pt x="492" y="5703"/>
                <a:pt x="1006" y="5548"/>
                <a:pt x="1525" y="5514"/>
              </a:cubicBezTo>
              <a:cubicBezTo>
                <a:pt x="1494" y="5864"/>
                <a:pt x="1458" y="6221"/>
                <a:pt x="1436" y="6570"/>
              </a:cubicBezTo>
              <a:cubicBezTo>
                <a:pt x="1467" y="6651"/>
                <a:pt x="1529" y="6806"/>
                <a:pt x="1565" y="6880"/>
              </a:cubicBezTo>
              <a:cubicBezTo>
                <a:pt x="1591" y="6947"/>
                <a:pt x="1653" y="7068"/>
                <a:pt x="1684" y="7128"/>
              </a:cubicBezTo>
              <a:cubicBezTo>
                <a:pt x="1791" y="7276"/>
                <a:pt x="1910" y="7418"/>
                <a:pt x="2035" y="7539"/>
              </a:cubicBezTo>
              <a:cubicBezTo>
                <a:pt x="2513" y="7270"/>
                <a:pt x="3014" y="7149"/>
                <a:pt x="3524" y="7088"/>
              </a:cubicBezTo>
              <a:cubicBezTo>
                <a:pt x="3781" y="6590"/>
                <a:pt x="3825" y="5938"/>
                <a:pt x="3914" y="5346"/>
              </a:cubicBezTo>
              <a:cubicBezTo>
                <a:pt x="3595" y="4902"/>
                <a:pt x="3395" y="4324"/>
                <a:pt x="3254" y="3712"/>
              </a:cubicBezTo>
              <a:cubicBezTo>
                <a:pt x="2970" y="3826"/>
                <a:pt x="2682" y="4082"/>
                <a:pt x="2380" y="3981"/>
              </a:cubicBezTo>
              <a:cubicBezTo>
                <a:pt x="2305" y="3652"/>
                <a:pt x="2252" y="3315"/>
                <a:pt x="2194" y="2986"/>
              </a:cubicBezTo>
              <a:cubicBezTo>
                <a:pt x="2301" y="2932"/>
                <a:pt x="2509" y="2818"/>
                <a:pt x="2611" y="2764"/>
              </a:cubicBezTo>
              <a:cubicBezTo>
                <a:pt x="2527" y="2529"/>
                <a:pt x="2442" y="2293"/>
                <a:pt x="2363" y="2065"/>
              </a:cubicBezTo>
              <a:cubicBezTo>
                <a:pt x="2535" y="1775"/>
                <a:pt x="2713" y="1486"/>
                <a:pt x="2890" y="1197"/>
              </a:cubicBezTo>
              <a:cubicBezTo>
                <a:pt x="3245" y="1305"/>
                <a:pt x="3617" y="1540"/>
                <a:pt x="3980" y="1352"/>
              </a:cubicBezTo>
              <a:cubicBezTo>
                <a:pt x="4082" y="915"/>
                <a:pt x="4118" y="451"/>
                <a:pt x="4184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82303</xdr:colOff>
      <xdr:row>38</xdr:row>
      <xdr:rowOff>95709</xdr:rowOff>
    </xdr:from>
    <xdr:to>
      <xdr:col>36</xdr:col>
      <xdr:colOff>99012</xdr:colOff>
      <xdr:row>40</xdr:row>
      <xdr:rowOff>7066</xdr:rowOff>
    </xdr:to>
    <xdr:sp macro="" textlink="">
      <xdr:nvSpPr>
        <xdr:cNvPr id="687" name="Częstochowa"/>
        <xdr:cNvSpPr>
          <a:spLocks/>
        </xdr:cNvSpPr>
      </xdr:nvSpPr>
      <xdr:spPr bwMode="auto">
        <a:xfrm>
          <a:off x="4082803" y="4439109"/>
          <a:ext cx="131009" cy="139957"/>
        </a:xfrm>
        <a:custGeom>
          <a:avLst/>
          <a:gdLst>
            <a:gd name="T0" fmla="*/ 274 w 488"/>
            <a:gd name="T1" fmla="*/ 85 h 487"/>
            <a:gd name="T2" fmla="*/ 352 w 488"/>
            <a:gd name="T3" fmla="*/ 0 h 487"/>
            <a:gd name="T4" fmla="*/ 488 w 488"/>
            <a:gd name="T5" fmla="*/ 259 h 487"/>
            <a:gd name="T6" fmla="*/ 426 w 488"/>
            <a:gd name="T7" fmla="*/ 456 h 487"/>
            <a:gd name="T8" fmla="*/ 27 w 488"/>
            <a:gd name="T9" fmla="*/ 487 h 487"/>
            <a:gd name="T10" fmla="*/ 0 w 488"/>
            <a:gd name="T11" fmla="*/ 450 h 487"/>
            <a:gd name="T12" fmla="*/ 94 w 488"/>
            <a:gd name="T13" fmla="*/ 127 h 487"/>
            <a:gd name="T14" fmla="*/ 274 w 488"/>
            <a:gd name="T15" fmla="*/ 85 h 4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488" h="487">
              <a:moveTo>
                <a:pt x="274" y="85"/>
              </a:moveTo>
              <a:cubicBezTo>
                <a:pt x="300" y="57"/>
                <a:pt x="326" y="28"/>
                <a:pt x="352" y="0"/>
              </a:cubicBezTo>
              <a:cubicBezTo>
                <a:pt x="379" y="95"/>
                <a:pt x="412" y="191"/>
                <a:pt x="488" y="259"/>
              </a:cubicBezTo>
              <a:cubicBezTo>
                <a:pt x="469" y="325"/>
                <a:pt x="448" y="391"/>
                <a:pt x="426" y="456"/>
              </a:cubicBezTo>
              <a:cubicBezTo>
                <a:pt x="292" y="450"/>
                <a:pt x="159" y="470"/>
                <a:pt x="27" y="487"/>
              </a:cubicBezTo>
              <a:cubicBezTo>
                <a:pt x="20" y="478"/>
                <a:pt x="6" y="460"/>
                <a:pt x="0" y="450"/>
              </a:cubicBezTo>
              <a:cubicBezTo>
                <a:pt x="16" y="340"/>
                <a:pt x="31" y="222"/>
                <a:pt x="94" y="127"/>
              </a:cubicBezTo>
              <a:cubicBezTo>
                <a:pt x="139" y="73"/>
                <a:pt x="212" y="85"/>
                <a:pt x="274" y="8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90262</xdr:colOff>
      <xdr:row>39</xdr:row>
      <xdr:rowOff>7209</xdr:rowOff>
    </xdr:from>
    <xdr:to>
      <xdr:col>36</xdr:col>
      <xdr:colOff>20104</xdr:colOff>
      <xdr:row>42</xdr:row>
      <xdr:rowOff>41865</xdr:rowOff>
    </xdr:to>
    <xdr:sp macro="" textlink="">
      <xdr:nvSpPr>
        <xdr:cNvPr id="689" name="lubliniecki"/>
        <xdr:cNvSpPr>
          <a:spLocks/>
        </xdr:cNvSpPr>
      </xdr:nvSpPr>
      <xdr:spPr bwMode="auto">
        <a:xfrm>
          <a:off x="3747862" y="4464909"/>
          <a:ext cx="387042" cy="377556"/>
        </a:xfrm>
        <a:custGeom>
          <a:avLst/>
          <a:gdLst>
            <a:gd name="T0" fmla="*/ 168 w 1401"/>
            <a:gd name="T1" fmla="*/ 76 h 1323"/>
            <a:gd name="T2" fmla="*/ 263 w 1401"/>
            <a:gd name="T3" fmla="*/ 0 h 1323"/>
            <a:gd name="T4" fmla="*/ 312 w 1401"/>
            <a:gd name="T5" fmla="*/ 132 h 1323"/>
            <a:gd name="T6" fmla="*/ 683 w 1401"/>
            <a:gd name="T7" fmla="*/ 250 h 1323"/>
            <a:gd name="T8" fmla="*/ 736 w 1401"/>
            <a:gd name="T9" fmla="*/ 337 h 1323"/>
            <a:gd name="T10" fmla="*/ 820 w 1401"/>
            <a:gd name="T11" fmla="*/ 352 h 1323"/>
            <a:gd name="T12" fmla="*/ 950 w 1401"/>
            <a:gd name="T13" fmla="*/ 376 h 1323"/>
            <a:gd name="T14" fmla="*/ 1105 w 1401"/>
            <a:gd name="T15" fmla="*/ 650 h 1323"/>
            <a:gd name="T16" fmla="*/ 1124 w 1401"/>
            <a:gd name="T17" fmla="*/ 720 h 1323"/>
            <a:gd name="T18" fmla="*/ 1298 w 1401"/>
            <a:gd name="T19" fmla="*/ 827 h 1323"/>
            <a:gd name="T20" fmla="*/ 1394 w 1401"/>
            <a:gd name="T21" fmla="*/ 823 h 1323"/>
            <a:gd name="T22" fmla="*/ 1360 w 1401"/>
            <a:gd name="T23" fmla="*/ 896 h 1323"/>
            <a:gd name="T24" fmla="*/ 1337 w 1401"/>
            <a:gd name="T25" fmla="*/ 918 h 1323"/>
            <a:gd name="T26" fmla="*/ 1401 w 1401"/>
            <a:gd name="T27" fmla="*/ 990 h 1323"/>
            <a:gd name="T28" fmla="*/ 1356 w 1401"/>
            <a:gd name="T29" fmla="*/ 1114 h 1323"/>
            <a:gd name="T30" fmla="*/ 1349 w 1401"/>
            <a:gd name="T31" fmla="*/ 1174 h 1323"/>
            <a:gd name="T32" fmla="*/ 1354 w 1401"/>
            <a:gd name="T33" fmla="*/ 1278 h 1323"/>
            <a:gd name="T34" fmla="*/ 1309 w 1401"/>
            <a:gd name="T35" fmla="*/ 1323 h 1323"/>
            <a:gd name="T36" fmla="*/ 1257 w 1401"/>
            <a:gd name="T37" fmla="*/ 1073 h 1323"/>
            <a:gd name="T38" fmla="*/ 987 w 1401"/>
            <a:gd name="T39" fmla="*/ 1024 h 1323"/>
            <a:gd name="T40" fmla="*/ 791 w 1401"/>
            <a:gd name="T41" fmla="*/ 880 h 1323"/>
            <a:gd name="T42" fmla="*/ 718 w 1401"/>
            <a:gd name="T43" fmla="*/ 1025 h 1323"/>
            <a:gd name="T44" fmla="*/ 856 w 1401"/>
            <a:gd name="T45" fmla="*/ 1130 h 1323"/>
            <a:gd name="T46" fmla="*/ 725 w 1401"/>
            <a:gd name="T47" fmla="*/ 1092 h 1323"/>
            <a:gd name="T48" fmla="*/ 452 w 1401"/>
            <a:gd name="T49" fmla="*/ 991 h 1323"/>
            <a:gd name="T50" fmla="*/ 75 w 1401"/>
            <a:gd name="T51" fmla="*/ 858 h 1323"/>
            <a:gd name="T52" fmla="*/ 38 w 1401"/>
            <a:gd name="T53" fmla="*/ 745 h 1323"/>
            <a:gd name="T54" fmla="*/ 34 w 1401"/>
            <a:gd name="T55" fmla="*/ 721 h 1323"/>
            <a:gd name="T56" fmla="*/ 0 w 1401"/>
            <a:gd name="T57" fmla="*/ 640 h 1323"/>
            <a:gd name="T58" fmla="*/ 5 w 1401"/>
            <a:gd name="T59" fmla="*/ 573 h 1323"/>
            <a:gd name="T60" fmla="*/ 200 w 1401"/>
            <a:gd name="T61" fmla="*/ 407 h 1323"/>
            <a:gd name="T62" fmla="*/ 43 w 1401"/>
            <a:gd name="T63" fmla="*/ 229 h 1323"/>
            <a:gd name="T64" fmla="*/ 161 w 1401"/>
            <a:gd name="T65" fmla="*/ 202 h 1323"/>
            <a:gd name="T66" fmla="*/ 168 w 1401"/>
            <a:gd name="T67" fmla="*/ 76 h 132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401" h="1323">
              <a:moveTo>
                <a:pt x="168" y="76"/>
              </a:moveTo>
              <a:cubicBezTo>
                <a:pt x="199" y="50"/>
                <a:pt x="231" y="25"/>
                <a:pt x="263" y="0"/>
              </a:cubicBezTo>
              <a:cubicBezTo>
                <a:pt x="276" y="45"/>
                <a:pt x="293" y="89"/>
                <a:pt x="312" y="132"/>
              </a:cubicBezTo>
              <a:cubicBezTo>
                <a:pt x="424" y="200"/>
                <a:pt x="550" y="251"/>
                <a:pt x="683" y="250"/>
              </a:cubicBezTo>
              <a:cubicBezTo>
                <a:pt x="701" y="279"/>
                <a:pt x="718" y="307"/>
                <a:pt x="736" y="337"/>
              </a:cubicBezTo>
              <a:cubicBezTo>
                <a:pt x="757" y="341"/>
                <a:pt x="799" y="348"/>
                <a:pt x="820" y="352"/>
              </a:cubicBezTo>
              <a:cubicBezTo>
                <a:pt x="863" y="360"/>
                <a:pt x="906" y="368"/>
                <a:pt x="950" y="376"/>
              </a:cubicBezTo>
              <a:cubicBezTo>
                <a:pt x="961" y="486"/>
                <a:pt x="1023" y="579"/>
                <a:pt x="1105" y="650"/>
              </a:cubicBezTo>
              <a:lnTo>
                <a:pt x="1124" y="720"/>
              </a:lnTo>
              <a:cubicBezTo>
                <a:pt x="1200" y="727"/>
                <a:pt x="1288" y="729"/>
                <a:pt x="1298" y="827"/>
              </a:cubicBezTo>
              <a:cubicBezTo>
                <a:pt x="1322" y="826"/>
                <a:pt x="1370" y="824"/>
                <a:pt x="1394" y="823"/>
              </a:cubicBezTo>
              <a:cubicBezTo>
                <a:pt x="1385" y="841"/>
                <a:pt x="1368" y="877"/>
                <a:pt x="1360" y="896"/>
              </a:cubicBezTo>
              <a:lnTo>
                <a:pt x="1337" y="918"/>
              </a:lnTo>
              <a:cubicBezTo>
                <a:pt x="1358" y="942"/>
                <a:pt x="1379" y="966"/>
                <a:pt x="1401" y="990"/>
              </a:cubicBezTo>
              <a:cubicBezTo>
                <a:pt x="1370" y="1024"/>
                <a:pt x="1355" y="1066"/>
                <a:pt x="1356" y="1114"/>
              </a:cubicBezTo>
              <a:cubicBezTo>
                <a:pt x="1354" y="1129"/>
                <a:pt x="1350" y="1159"/>
                <a:pt x="1349" y="1174"/>
              </a:cubicBezTo>
              <a:cubicBezTo>
                <a:pt x="1350" y="1200"/>
                <a:pt x="1353" y="1252"/>
                <a:pt x="1354" y="1278"/>
              </a:cubicBezTo>
              <a:cubicBezTo>
                <a:pt x="1343" y="1289"/>
                <a:pt x="1320" y="1312"/>
                <a:pt x="1309" y="1323"/>
              </a:cubicBezTo>
              <a:cubicBezTo>
                <a:pt x="1268" y="1246"/>
                <a:pt x="1263" y="1158"/>
                <a:pt x="1257" y="1073"/>
              </a:cubicBezTo>
              <a:cubicBezTo>
                <a:pt x="1172" y="1035"/>
                <a:pt x="1081" y="1003"/>
                <a:pt x="987" y="1024"/>
              </a:cubicBezTo>
              <a:cubicBezTo>
                <a:pt x="920" y="978"/>
                <a:pt x="855" y="930"/>
                <a:pt x="791" y="880"/>
              </a:cubicBezTo>
              <a:cubicBezTo>
                <a:pt x="767" y="928"/>
                <a:pt x="742" y="977"/>
                <a:pt x="718" y="1025"/>
              </a:cubicBezTo>
              <a:cubicBezTo>
                <a:pt x="766" y="1056"/>
                <a:pt x="836" y="1070"/>
                <a:pt x="856" y="1130"/>
              </a:cubicBezTo>
              <a:cubicBezTo>
                <a:pt x="811" y="1123"/>
                <a:pt x="767" y="1110"/>
                <a:pt x="725" y="1092"/>
              </a:cubicBezTo>
              <a:cubicBezTo>
                <a:pt x="657" y="1009"/>
                <a:pt x="551" y="1000"/>
                <a:pt x="452" y="991"/>
              </a:cubicBezTo>
              <a:cubicBezTo>
                <a:pt x="325" y="951"/>
                <a:pt x="201" y="903"/>
                <a:pt x="75" y="858"/>
              </a:cubicBezTo>
              <a:cubicBezTo>
                <a:pt x="62" y="820"/>
                <a:pt x="50" y="782"/>
                <a:pt x="38" y="745"/>
              </a:cubicBezTo>
              <a:lnTo>
                <a:pt x="34" y="721"/>
              </a:lnTo>
              <a:cubicBezTo>
                <a:pt x="25" y="700"/>
                <a:pt x="9" y="660"/>
                <a:pt x="0" y="640"/>
              </a:cubicBezTo>
              <a:cubicBezTo>
                <a:pt x="1" y="623"/>
                <a:pt x="4" y="590"/>
                <a:pt x="5" y="573"/>
              </a:cubicBezTo>
              <a:cubicBezTo>
                <a:pt x="64" y="511"/>
                <a:pt x="132" y="459"/>
                <a:pt x="200" y="407"/>
              </a:cubicBezTo>
              <a:cubicBezTo>
                <a:pt x="137" y="358"/>
                <a:pt x="83" y="298"/>
                <a:pt x="43" y="229"/>
              </a:cubicBezTo>
              <a:cubicBezTo>
                <a:pt x="73" y="222"/>
                <a:pt x="132" y="209"/>
                <a:pt x="161" y="202"/>
              </a:cubicBezTo>
              <a:cubicBezTo>
                <a:pt x="163" y="160"/>
                <a:pt x="165" y="118"/>
                <a:pt x="168" y="76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24897</xdr:colOff>
      <xdr:row>40</xdr:row>
      <xdr:rowOff>34540</xdr:rowOff>
    </xdr:from>
    <xdr:to>
      <xdr:col>41</xdr:col>
      <xdr:colOff>6842</xdr:colOff>
      <xdr:row>43</xdr:row>
      <xdr:rowOff>79775</xdr:rowOff>
    </xdr:to>
    <xdr:sp macro="" textlink="">
      <xdr:nvSpPr>
        <xdr:cNvPr id="696" name="zawierciański"/>
        <xdr:cNvSpPr>
          <a:spLocks/>
        </xdr:cNvSpPr>
      </xdr:nvSpPr>
      <xdr:spPr bwMode="auto">
        <a:xfrm>
          <a:off x="4253997" y="4606540"/>
          <a:ext cx="439145" cy="388135"/>
        </a:xfrm>
        <a:custGeom>
          <a:avLst/>
          <a:gdLst>
            <a:gd name="T0" fmla="*/ 1030 w 1578"/>
            <a:gd name="T1" fmla="*/ 11 h 1338"/>
            <a:gd name="T2" fmla="*/ 1317 w 1578"/>
            <a:gd name="T3" fmla="*/ 51 h 1338"/>
            <a:gd name="T4" fmla="*/ 1359 w 1578"/>
            <a:gd name="T5" fmla="*/ 124 h 1338"/>
            <a:gd name="T6" fmla="*/ 1290 w 1578"/>
            <a:gd name="T7" fmla="*/ 236 h 1338"/>
            <a:gd name="T8" fmla="*/ 1482 w 1578"/>
            <a:gd name="T9" fmla="*/ 316 h 1338"/>
            <a:gd name="T10" fmla="*/ 1326 w 1578"/>
            <a:gd name="T11" fmla="*/ 348 h 1338"/>
            <a:gd name="T12" fmla="*/ 1151 w 1578"/>
            <a:gd name="T13" fmla="*/ 599 h 1338"/>
            <a:gd name="T14" fmla="*/ 1454 w 1578"/>
            <a:gd name="T15" fmla="*/ 676 h 1338"/>
            <a:gd name="T16" fmla="*/ 1482 w 1578"/>
            <a:gd name="T17" fmla="*/ 760 h 1338"/>
            <a:gd name="T18" fmla="*/ 1578 w 1578"/>
            <a:gd name="T19" fmla="*/ 814 h 1338"/>
            <a:gd name="T20" fmla="*/ 1298 w 1578"/>
            <a:gd name="T21" fmla="*/ 1012 h 1338"/>
            <a:gd name="T22" fmla="*/ 953 w 1578"/>
            <a:gd name="T23" fmla="*/ 988 h 1338"/>
            <a:gd name="T24" fmla="*/ 750 w 1578"/>
            <a:gd name="T25" fmla="*/ 1127 h 1338"/>
            <a:gd name="T26" fmla="*/ 573 w 1578"/>
            <a:gd name="T27" fmla="*/ 1074 h 1338"/>
            <a:gd name="T28" fmla="*/ 272 w 1578"/>
            <a:gd name="T29" fmla="*/ 1274 h 1338"/>
            <a:gd name="T30" fmla="*/ 207 w 1578"/>
            <a:gd name="T31" fmla="*/ 1239 h 1338"/>
            <a:gd name="T32" fmla="*/ 107 w 1578"/>
            <a:gd name="T33" fmla="*/ 1173 h 1338"/>
            <a:gd name="T34" fmla="*/ 59 w 1578"/>
            <a:gd name="T35" fmla="*/ 1156 h 1338"/>
            <a:gd name="T36" fmla="*/ 0 w 1578"/>
            <a:gd name="T37" fmla="*/ 840 h 1338"/>
            <a:gd name="T38" fmla="*/ 60 w 1578"/>
            <a:gd name="T39" fmla="*/ 757 h 1338"/>
            <a:gd name="T40" fmla="*/ 184 w 1578"/>
            <a:gd name="T41" fmla="*/ 803 h 1338"/>
            <a:gd name="T42" fmla="*/ 253 w 1578"/>
            <a:gd name="T43" fmla="*/ 749 h 1338"/>
            <a:gd name="T44" fmla="*/ 277 w 1578"/>
            <a:gd name="T45" fmla="*/ 730 h 1338"/>
            <a:gd name="T46" fmla="*/ 288 w 1578"/>
            <a:gd name="T47" fmla="*/ 720 h 1338"/>
            <a:gd name="T48" fmla="*/ 274 w 1578"/>
            <a:gd name="T49" fmla="*/ 533 h 1338"/>
            <a:gd name="T50" fmla="*/ 468 w 1578"/>
            <a:gd name="T51" fmla="*/ 509 h 1338"/>
            <a:gd name="T52" fmla="*/ 779 w 1578"/>
            <a:gd name="T53" fmla="*/ 373 h 1338"/>
            <a:gd name="T54" fmla="*/ 849 w 1578"/>
            <a:gd name="T55" fmla="*/ 261 h 1338"/>
            <a:gd name="T56" fmla="*/ 919 w 1578"/>
            <a:gd name="T57" fmla="*/ 203 h 1338"/>
            <a:gd name="T58" fmla="*/ 945 w 1578"/>
            <a:gd name="T59" fmla="*/ 154 h 1338"/>
            <a:gd name="T60" fmla="*/ 1012 w 1578"/>
            <a:gd name="T61" fmla="*/ 321 h 1338"/>
            <a:gd name="T62" fmla="*/ 1083 w 1578"/>
            <a:gd name="T63" fmla="*/ 251 h 1338"/>
            <a:gd name="T64" fmla="*/ 1162 w 1578"/>
            <a:gd name="T65" fmla="*/ 129 h 1338"/>
            <a:gd name="T66" fmla="*/ 1030 w 1578"/>
            <a:gd name="T67" fmla="*/ 11 h 13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578" h="1338">
              <a:moveTo>
                <a:pt x="1030" y="11"/>
              </a:moveTo>
              <a:cubicBezTo>
                <a:pt x="1128" y="0"/>
                <a:pt x="1226" y="14"/>
                <a:pt x="1317" y="51"/>
              </a:cubicBezTo>
              <a:cubicBezTo>
                <a:pt x="1331" y="75"/>
                <a:pt x="1345" y="99"/>
                <a:pt x="1359" y="124"/>
              </a:cubicBezTo>
              <a:cubicBezTo>
                <a:pt x="1333" y="159"/>
                <a:pt x="1294" y="189"/>
                <a:pt x="1290" y="236"/>
              </a:cubicBezTo>
              <a:cubicBezTo>
                <a:pt x="1353" y="266"/>
                <a:pt x="1418" y="289"/>
                <a:pt x="1482" y="316"/>
              </a:cubicBezTo>
              <a:cubicBezTo>
                <a:pt x="1430" y="329"/>
                <a:pt x="1378" y="339"/>
                <a:pt x="1326" y="348"/>
              </a:cubicBezTo>
              <a:cubicBezTo>
                <a:pt x="1277" y="438"/>
                <a:pt x="1219" y="523"/>
                <a:pt x="1151" y="599"/>
              </a:cubicBezTo>
              <a:cubicBezTo>
                <a:pt x="1257" y="604"/>
                <a:pt x="1359" y="633"/>
                <a:pt x="1454" y="676"/>
              </a:cubicBezTo>
              <a:cubicBezTo>
                <a:pt x="1461" y="697"/>
                <a:pt x="1475" y="739"/>
                <a:pt x="1482" y="760"/>
              </a:cubicBezTo>
              <a:cubicBezTo>
                <a:pt x="1513" y="778"/>
                <a:pt x="1545" y="796"/>
                <a:pt x="1578" y="814"/>
              </a:cubicBezTo>
              <a:cubicBezTo>
                <a:pt x="1480" y="873"/>
                <a:pt x="1388" y="941"/>
                <a:pt x="1298" y="1012"/>
              </a:cubicBezTo>
              <a:cubicBezTo>
                <a:pt x="1183" y="1002"/>
                <a:pt x="1068" y="993"/>
                <a:pt x="953" y="988"/>
              </a:cubicBezTo>
              <a:cubicBezTo>
                <a:pt x="894" y="1046"/>
                <a:pt x="830" y="1101"/>
                <a:pt x="750" y="1127"/>
              </a:cubicBezTo>
              <a:cubicBezTo>
                <a:pt x="688" y="1122"/>
                <a:pt x="631" y="1095"/>
                <a:pt x="573" y="1074"/>
              </a:cubicBezTo>
              <a:cubicBezTo>
                <a:pt x="484" y="1153"/>
                <a:pt x="419" y="1338"/>
                <a:pt x="272" y="1274"/>
              </a:cubicBezTo>
              <a:cubicBezTo>
                <a:pt x="255" y="1265"/>
                <a:pt x="223" y="1247"/>
                <a:pt x="207" y="1239"/>
              </a:cubicBezTo>
              <a:cubicBezTo>
                <a:pt x="192" y="1188"/>
                <a:pt x="159" y="1167"/>
                <a:pt x="107" y="1173"/>
              </a:cubicBezTo>
              <a:cubicBezTo>
                <a:pt x="95" y="1169"/>
                <a:pt x="71" y="1160"/>
                <a:pt x="59" y="1156"/>
              </a:cubicBezTo>
              <a:cubicBezTo>
                <a:pt x="54" y="1048"/>
                <a:pt x="35" y="941"/>
                <a:pt x="0" y="840"/>
              </a:cubicBezTo>
              <a:cubicBezTo>
                <a:pt x="20" y="812"/>
                <a:pt x="40" y="784"/>
                <a:pt x="60" y="757"/>
              </a:cubicBezTo>
              <a:cubicBezTo>
                <a:pt x="102" y="772"/>
                <a:pt x="142" y="787"/>
                <a:pt x="184" y="803"/>
              </a:cubicBezTo>
              <a:cubicBezTo>
                <a:pt x="201" y="789"/>
                <a:pt x="236" y="762"/>
                <a:pt x="253" y="749"/>
              </a:cubicBezTo>
              <a:lnTo>
                <a:pt x="277" y="730"/>
              </a:lnTo>
              <a:lnTo>
                <a:pt x="288" y="720"/>
              </a:lnTo>
              <a:cubicBezTo>
                <a:pt x="284" y="658"/>
                <a:pt x="273" y="596"/>
                <a:pt x="274" y="533"/>
              </a:cubicBezTo>
              <a:cubicBezTo>
                <a:pt x="314" y="464"/>
                <a:pt x="405" y="515"/>
                <a:pt x="468" y="509"/>
              </a:cubicBezTo>
              <a:cubicBezTo>
                <a:pt x="533" y="392"/>
                <a:pt x="662" y="387"/>
                <a:pt x="779" y="373"/>
              </a:cubicBezTo>
              <a:cubicBezTo>
                <a:pt x="805" y="337"/>
                <a:pt x="826" y="299"/>
                <a:pt x="849" y="261"/>
              </a:cubicBezTo>
              <a:cubicBezTo>
                <a:pt x="866" y="247"/>
                <a:pt x="901" y="218"/>
                <a:pt x="919" y="203"/>
              </a:cubicBezTo>
              <a:cubicBezTo>
                <a:pt x="926" y="191"/>
                <a:pt x="939" y="167"/>
                <a:pt x="945" y="154"/>
              </a:cubicBezTo>
              <a:cubicBezTo>
                <a:pt x="962" y="212"/>
                <a:pt x="984" y="268"/>
                <a:pt x="1012" y="321"/>
              </a:cubicBezTo>
              <a:cubicBezTo>
                <a:pt x="1030" y="304"/>
                <a:pt x="1065" y="268"/>
                <a:pt x="1083" y="251"/>
              </a:cubicBezTo>
              <a:cubicBezTo>
                <a:pt x="1129" y="234"/>
                <a:pt x="1234" y="181"/>
                <a:pt x="1162" y="129"/>
              </a:cubicBezTo>
              <a:cubicBezTo>
                <a:pt x="1117" y="91"/>
                <a:pt x="1073" y="51"/>
                <a:pt x="1030" y="11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5219</xdr:colOff>
      <xdr:row>40</xdr:row>
      <xdr:rowOff>53210</xdr:rowOff>
    </xdr:from>
    <xdr:to>
      <xdr:col>39</xdr:col>
      <xdr:colOff>19590</xdr:colOff>
      <xdr:row>42</xdr:row>
      <xdr:rowOff>34254</xdr:rowOff>
    </xdr:to>
    <xdr:sp macro="" textlink="">
      <xdr:nvSpPr>
        <xdr:cNvPr id="700" name="myszkowski"/>
        <xdr:cNvSpPr>
          <a:spLocks/>
        </xdr:cNvSpPr>
      </xdr:nvSpPr>
      <xdr:spPr bwMode="auto">
        <a:xfrm>
          <a:off x="4120019" y="4625210"/>
          <a:ext cx="357271" cy="209644"/>
        </a:xfrm>
        <a:custGeom>
          <a:avLst/>
          <a:gdLst>
            <a:gd name="T0" fmla="*/ 237 w 1292"/>
            <a:gd name="T1" fmla="*/ 213 h 725"/>
            <a:gd name="T2" fmla="*/ 456 w 1292"/>
            <a:gd name="T3" fmla="*/ 0 h 725"/>
            <a:gd name="T4" fmla="*/ 506 w 1292"/>
            <a:gd name="T5" fmla="*/ 51 h 725"/>
            <a:gd name="T6" fmla="*/ 645 w 1292"/>
            <a:gd name="T7" fmla="*/ 43 h 725"/>
            <a:gd name="T8" fmla="*/ 683 w 1292"/>
            <a:gd name="T9" fmla="*/ 45 h 725"/>
            <a:gd name="T10" fmla="*/ 785 w 1292"/>
            <a:gd name="T11" fmla="*/ 118 h 725"/>
            <a:gd name="T12" fmla="*/ 827 w 1292"/>
            <a:gd name="T13" fmla="*/ 75 h 725"/>
            <a:gd name="T14" fmla="*/ 999 w 1292"/>
            <a:gd name="T15" fmla="*/ 76 h 725"/>
            <a:gd name="T16" fmla="*/ 1122 w 1292"/>
            <a:gd name="T17" fmla="*/ 56 h 725"/>
            <a:gd name="T18" fmla="*/ 1157 w 1292"/>
            <a:gd name="T19" fmla="*/ 118 h 725"/>
            <a:gd name="T20" fmla="*/ 1042 w 1292"/>
            <a:gd name="T21" fmla="*/ 166 h 725"/>
            <a:gd name="T22" fmla="*/ 1292 w 1292"/>
            <a:gd name="T23" fmla="*/ 200 h 725"/>
            <a:gd name="T24" fmla="*/ 993 w 1292"/>
            <a:gd name="T25" fmla="*/ 352 h 725"/>
            <a:gd name="T26" fmla="*/ 936 w 1292"/>
            <a:gd name="T27" fmla="*/ 430 h 725"/>
            <a:gd name="T28" fmla="*/ 806 w 1292"/>
            <a:gd name="T29" fmla="*/ 393 h 725"/>
            <a:gd name="T30" fmla="*/ 707 w 1292"/>
            <a:gd name="T31" fmla="*/ 491 h 725"/>
            <a:gd name="T32" fmla="*/ 759 w 1292"/>
            <a:gd name="T33" fmla="*/ 668 h 725"/>
            <a:gd name="T34" fmla="*/ 735 w 1292"/>
            <a:gd name="T35" fmla="*/ 687 h 725"/>
            <a:gd name="T36" fmla="*/ 645 w 1292"/>
            <a:gd name="T37" fmla="*/ 714 h 725"/>
            <a:gd name="T38" fmla="*/ 502 w 1292"/>
            <a:gd name="T39" fmla="*/ 647 h 725"/>
            <a:gd name="T40" fmla="*/ 432 w 1292"/>
            <a:gd name="T41" fmla="*/ 671 h 725"/>
            <a:gd name="T42" fmla="*/ 183 w 1292"/>
            <a:gd name="T43" fmla="*/ 676 h 725"/>
            <a:gd name="T44" fmla="*/ 168 w 1292"/>
            <a:gd name="T45" fmla="*/ 682 h 725"/>
            <a:gd name="T46" fmla="*/ 79 w 1292"/>
            <a:gd name="T47" fmla="*/ 725 h 725"/>
            <a:gd name="T48" fmla="*/ 49 w 1292"/>
            <a:gd name="T49" fmla="*/ 713 h 725"/>
            <a:gd name="T50" fmla="*/ 12 w 1292"/>
            <a:gd name="T51" fmla="*/ 609 h 725"/>
            <a:gd name="T52" fmla="*/ 19 w 1292"/>
            <a:gd name="T53" fmla="*/ 549 h 725"/>
            <a:gd name="T54" fmla="*/ 64 w 1292"/>
            <a:gd name="T55" fmla="*/ 425 h 725"/>
            <a:gd name="T56" fmla="*/ 0 w 1292"/>
            <a:gd name="T57" fmla="*/ 353 h 725"/>
            <a:gd name="T58" fmla="*/ 23 w 1292"/>
            <a:gd name="T59" fmla="*/ 331 h 725"/>
            <a:gd name="T60" fmla="*/ 104 w 1292"/>
            <a:gd name="T61" fmla="*/ 219 h 725"/>
            <a:gd name="T62" fmla="*/ 191 w 1292"/>
            <a:gd name="T63" fmla="*/ 217 h 725"/>
            <a:gd name="T64" fmla="*/ 237 w 1292"/>
            <a:gd name="T65" fmla="*/ 213 h 725"/>
            <a:gd name="connsiteX0" fmla="*/ 2314 w 10000"/>
            <a:gd name="connsiteY0" fmla="*/ 636 h 10207"/>
            <a:gd name="connsiteX1" fmla="*/ 3529 w 10000"/>
            <a:gd name="connsiteY1" fmla="*/ 207 h 10207"/>
            <a:gd name="connsiteX2" fmla="*/ 3916 w 10000"/>
            <a:gd name="connsiteY2" fmla="*/ 910 h 10207"/>
            <a:gd name="connsiteX3" fmla="*/ 4992 w 10000"/>
            <a:gd name="connsiteY3" fmla="*/ 800 h 10207"/>
            <a:gd name="connsiteX4" fmla="*/ 5286 w 10000"/>
            <a:gd name="connsiteY4" fmla="*/ 828 h 10207"/>
            <a:gd name="connsiteX5" fmla="*/ 6076 w 10000"/>
            <a:gd name="connsiteY5" fmla="*/ 1835 h 10207"/>
            <a:gd name="connsiteX6" fmla="*/ 6401 w 10000"/>
            <a:gd name="connsiteY6" fmla="*/ 1241 h 10207"/>
            <a:gd name="connsiteX7" fmla="*/ 7732 w 10000"/>
            <a:gd name="connsiteY7" fmla="*/ 1255 h 10207"/>
            <a:gd name="connsiteX8" fmla="*/ 8684 w 10000"/>
            <a:gd name="connsiteY8" fmla="*/ 979 h 10207"/>
            <a:gd name="connsiteX9" fmla="*/ 8955 w 10000"/>
            <a:gd name="connsiteY9" fmla="*/ 1835 h 10207"/>
            <a:gd name="connsiteX10" fmla="*/ 8065 w 10000"/>
            <a:gd name="connsiteY10" fmla="*/ 2497 h 10207"/>
            <a:gd name="connsiteX11" fmla="*/ 10000 w 10000"/>
            <a:gd name="connsiteY11" fmla="*/ 2966 h 10207"/>
            <a:gd name="connsiteX12" fmla="*/ 7686 w 10000"/>
            <a:gd name="connsiteY12" fmla="*/ 5062 h 10207"/>
            <a:gd name="connsiteX13" fmla="*/ 7245 w 10000"/>
            <a:gd name="connsiteY13" fmla="*/ 6138 h 10207"/>
            <a:gd name="connsiteX14" fmla="*/ 6238 w 10000"/>
            <a:gd name="connsiteY14" fmla="*/ 5628 h 10207"/>
            <a:gd name="connsiteX15" fmla="*/ 5472 w 10000"/>
            <a:gd name="connsiteY15" fmla="*/ 6979 h 10207"/>
            <a:gd name="connsiteX16" fmla="*/ 5875 w 10000"/>
            <a:gd name="connsiteY16" fmla="*/ 9421 h 10207"/>
            <a:gd name="connsiteX17" fmla="*/ 5689 w 10000"/>
            <a:gd name="connsiteY17" fmla="*/ 9683 h 10207"/>
            <a:gd name="connsiteX18" fmla="*/ 4992 w 10000"/>
            <a:gd name="connsiteY18" fmla="*/ 10055 h 10207"/>
            <a:gd name="connsiteX19" fmla="*/ 3885 w 10000"/>
            <a:gd name="connsiteY19" fmla="*/ 9131 h 10207"/>
            <a:gd name="connsiteX20" fmla="*/ 3344 w 10000"/>
            <a:gd name="connsiteY20" fmla="*/ 9462 h 10207"/>
            <a:gd name="connsiteX21" fmla="*/ 1416 w 10000"/>
            <a:gd name="connsiteY21" fmla="*/ 9531 h 10207"/>
            <a:gd name="connsiteX22" fmla="*/ 1300 w 10000"/>
            <a:gd name="connsiteY22" fmla="*/ 9614 h 10207"/>
            <a:gd name="connsiteX23" fmla="*/ 611 w 10000"/>
            <a:gd name="connsiteY23" fmla="*/ 10207 h 10207"/>
            <a:gd name="connsiteX24" fmla="*/ 379 w 10000"/>
            <a:gd name="connsiteY24" fmla="*/ 10041 h 10207"/>
            <a:gd name="connsiteX25" fmla="*/ 93 w 10000"/>
            <a:gd name="connsiteY25" fmla="*/ 8607 h 10207"/>
            <a:gd name="connsiteX26" fmla="*/ 147 w 10000"/>
            <a:gd name="connsiteY26" fmla="*/ 7779 h 10207"/>
            <a:gd name="connsiteX27" fmla="*/ 495 w 10000"/>
            <a:gd name="connsiteY27" fmla="*/ 6069 h 10207"/>
            <a:gd name="connsiteX28" fmla="*/ 0 w 10000"/>
            <a:gd name="connsiteY28" fmla="*/ 5076 h 10207"/>
            <a:gd name="connsiteX29" fmla="*/ 178 w 10000"/>
            <a:gd name="connsiteY29" fmla="*/ 4773 h 10207"/>
            <a:gd name="connsiteX30" fmla="*/ 805 w 10000"/>
            <a:gd name="connsiteY30" fmla="*/ 3228 h 10207"/>
            <a:gd name="connsiteX31" fmla="*/ 1478 w 10000"/>
            <a:gd name="connsiteY31" fmla="*/ 3200 h 10207"/>
            <a:gd name="connsiteX32" fmla="*/ 2314 w 10000"/>
            <a:gd name="connsiteY32" fmla="*/ 636 h 102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207">
              <a:moveTo>
                <a:pt x="2314" y="636"/>
              </a:moveTo>
              <a:cubicBezTo>
                <a:pt x="2547" y="-868"/>
                <a:pt x="2794" y="855"/>
                <a:pt x="3529" y="207"/>
              </a:cubicBezTo>
              <a:lnTo>
                <a:pt x="3916" y="910"/>
              </a:lnTo>
              <a:cubicBezTo>
                <a:pt x="4164" y="1724"/>
                <a:pt x="4745" y="1476"/>
                <a:pt x="4992" y="800"/>
              </a:cubicBezTo>
              <a:lnTo>
                <a:pt x="5286" y="828"/>
              </a:lnTo>
              <a:cubicBezTo>
                <a:pt x="5217" y="1614"/>
                <a:pt x="5697" y="2800"/>
                <a:pt x="6076" y="1835"/>
              </a:cubicBezTo>
              <a:cubicBezTo>
                <a:pt x="6153" y="1697"/>
                <a:pt x="6316" y="1393"/>
                <a:pt x="6401" y="1241"/>
              </a:cubicBezTo>
              <a:cubicBezTo>
                <a:pt x="6834" y="1490"/>
                <a:pt x="7291" y="1448"/>
                <a:pt x="7732" y="1255"/>
              </a:cubicBezTo>
              <a:cubicBezTo>
                <a:pt x="8042" y="1145"/>
                <a:pt x="8359" y="1048"/>
                <a:pt x="8684" y="979"/>
              </a:cubicBezTo>
              <a:lnTo>
                <a:pt x="8955" y="1835"/>
              </a:lnTo>
              <a:cubicBezTo>
                <a:pt x="8653" y="2055"/>
                <a:pt x="8359" y="2276"/>
                <a:pt x="8065" y="2497"/>
              </a:cubicBezTo>
              <a:cubicBezTo>
                <a:pt x="8707" y="2635"/>
                <a:pt x="9358" y="2786"/>
                <a:pt x="10000" y="2966"/>
              </a:cubicBezTo>
              <a:cubicBezTo>
                <a:pt x="9768" y="5076"/>
                <a:pt x="8251" y="3600"/>
                <a:pt x="7686" y="5062"/>
              </a:cubicBezTo>
              <a:cubicBezTo>
                <a:pt x="7577" y="5338"/>
                <a:pt x="7353" y="5862"/>
                <a:pt x="7245" y="6138"/>
              </a:cubicBezTo>
              <a:cubicBezTo>
                <a:pt x="6904" y="5959"/>
                <a:pt x="6571" y="5793"/>
                <a:pt x="6238" y="5628"/>
              </a:cubicBezTo>
              <a:cubicBezTo>
                <a:pt x="5983" y="6069"/>
                <a:pt x="5728" y="6524"/>
                <a:pt x="5472" y="6979"/>
              </a:cubicBezTo>
              <a:cubicBezTo>
                <a:pt x="5611" y="7793"/>
                <a:pt x="5743" y="8607"/>
                <a:pt x="5875" y="9421"/>
              </a:cubicBezTo>
              <a:lnTo>
                <a:pt x="5689" y="9683"/>
              </a:lnTo>
              <a:cubicBezTo>
                <a:pt x="5519" y="9779"/>
                <a:pt x="5170" y="9959"/>
                <a:pt x="4992" y="10055"/>
              </a:cubicBezTo>
              <a:cubicBezTo>
                <a:pt x="4628" y="9724"/>
                <a:pt x="4265" y="9393"/>
                <a:pt x="3885" y="9131"/>
              </a:cubicBezTo>
              <a:cubicBezTo>
                <a:pt x="3746" y="9214"/>
                <a:pt x="3475" y="9379"/>
                <a:pt x="3344" y="9462"/>
              </a:cubicBezTo>
              <a:cubicBezTo>
                <a:pt x="2701" y="9379"/>
                <a:pt x="2036" y="9048"/>
                <a:pt x="1416" y="9531"/>
              </a:cubicBezTo>
              <a:lnTo>
                <a:pt x="1300" y="9614"/>
              </a:lnTo>
              <a:lnTo>
                <a:pt x="611" y="10207"/>
              </a:lnTo>
              <a:lnTo>
                <a:pt x="379" y="10041"/>
              </a:lnTo>
              <a:cubicBezTo>
                <a:pt x="488" y="9462"/>
                <a:pt x="387" y="8979"/>
                <a:pt x="93" y="8607"/>
              </a:cubicBezTo>
              <a:cubicBezTo>
                <a:pt x="101" y="8400"/>
                <a:pt x="132" y="7986"/>
                <a:pt x="147" y="7779"/>
              </a:cubicBezTo>
              <a:cubicBezTo>
                <a:pt x="550" y="7559"/>
                <a:pt x="944" y="6648"/>
                <a:pt x="495" y="6069"/>
              </a:cubicBezTo>
              <a:cubicBezTo>
                <a:pt x="325" y="5738"/>
                <a:pt x="163" y="5407"/>
                <a:pt x="0" y="5076"/>
              </a:cubicBezTo>
              <a:lnTo>
                <a:pt x="178" y="4773"/>
              </a:lnTo>
              <a:cubicBezTo>
                <a:pt x="457" y="4345"/>
                <a:pt x="666" y="3835"/>
                <a:pt x="805" y="3228"/>
              </a:cubicBezTo>
              <a:cubicBezTo>
                <a:pt x="975" y="3228"/>
                <a:pt x="1308" y="3214"/>
                <a:pt x="1478" y="3200"/>
              </a:cubicBezTo>
              <a:cubicBezTo>
                <a:pt x="1597" y="3182"/>
                <a:pt x="2195" y="654"/>
                <a:pt x="2314" y="636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42950</xdr:colOff>
      <xdr:row>41</xdr:row>
      <xdr:rowOff>42008</xdr:rowOff>
    </xdr:from>
    <xdr:to>
      <xdr:col>36</xdr:col>
      <xdr:colOff>52586</xdr:colOff>
      <xdr:row>43</xdr:row>
      <xdr:rowOff>102607</xdr:rowOff>
    </xdr:to>
    <xdr:sp macro="" textlink="">
      <xdr:nvSpPr>
        <xdr:cNvPr id="707" name="tarnogórski"/>
        <xdr:cNvSpPr>
          <a:spLocks/>
        </xdr:cNvSpPr>
      </xdr:nvSpPr>
      <xdr:spPr bwMode="auto">
        <a:xfrm>
          <a:off x="3814850" y="4728308"/>
          <a:ext cx="352536" cy="289199"/>
        </a:xfrm>
        <a:custGeom>
          <a:avLst/>
          <a:gdLst>
            <a:gd name="T0" fmla="*/ 558 w 1108"/>
            <a:gd name="T1" fmla="*/ 0 h 996"/>
            <a:gd name="T2" fmla="*/ 949 w 1108"/>
            <a:gd name="T3" fmla="*/ 153 h 996"/>
            <a:gd name="T4" fmla="*/ 1108 w 1108"/>
            <a:gd name="T5" fmla="*/ 534 h 996"/>
            <a:gd name="T6" fmla="*/ 978 w 1108"/>
            <a:gd name="T7" fmla="*/ 549 h 996"/>
            <a:gd name="T8" fmla="*/ 839 w 1108"/>
            <a:gd name="T9" fmla="*/ 706 h 996"/>
            <a:gd name="T10" fmla="*/ 759 w 1108"/>
            <a:gd name="T11" fmla="*/ 653 h 996"/>
            <a:gd name="T12" fmla="*/ 748 w 1108"/>
            <a:gd name="T13" fmla="*/ 694 h 996"/>
            <a:gd name="T14" fmla="*/ 708 w 1108"/>
            <a:gd name="T15" fmla="*/ 824 h 996"/>
            <a:gd name="T16" fmla="*/ 633 w 1108"/>
            <a:gd name="T17" fmla="*/ 685 h 996"/>
            <a:gd name="T18" fmla="*/ 410 w 1108"/>
            <a:gd name="T19" fmla="*/ 711 h 996"/>
            <a:gd name="T20" fmla="*/ 411 w 1108"/>
            <a:gd name="T21" fmla="*/ 774 h 996"/>
            <a:gd name="T22" fmla="*/ 308 w 1108"/>
            <a:gd name="T23" fmla="*/ 835 h 996"/>
            <a:gd name="T24" fmla="*/ 267 w 1108"/>
            <a:gd name="T25" fmla="*/ 996 h 996"/>
            <a:gd name="T26" fmla="*/ 133 w 1108"/>
            <a:gd name="T27" fmla="*/ 948 h 996"/>
            <a:gd name="T28" fmla="*/ 116 w 1108"/>
            <a:gd name="T29" fmla="*/ 820 h 996"/>
            <a:gd name="T30" fmla="*/ 103 w 1108"/>
            <a:gd name="T31" fmla="*/ 726 h 996"/>
            <a:gd name="T32" fmla="*/ 2 w 1108"/>
            <a:gd name="T33" fmla="*/ 637 h 996"/>
            <a:gd name="T34" fmla="*/ 101 w 1108"/>
            <a:gd name="T35" fmla="*/ 521 h 996"/>
            <a:gd name="T36" fmla="*/ 30 w 1108"/>
            <a:gd name="T37" fmla="*/ 497 h 996"/>
            <a:gd name="T38" fmla="*/ 113 w 1108"/>
            <a:gd name="T39" fmla="*/ 249 h 996"/>
            <a:gd name="T40" fmla="*/ 38 w 1108"/>
            <a:gd name="T41" fmla="*/ 255 h 996"/>
            <a:gd name="T42" fmla="*/ 0 w 1108"/>
            <a:gd name="T43" fmla="*/ 37 h 996"/>
            <a:gd name="T44" fmla="*/ 210 w 1108"/>
            <a:gd name="T45" fmla="*/ 65 h 996"/>
            <a:gd name="T46" fmla="*/ 483 w 1108"/>
            <a:gd name="T47" fmla="*/ 166 h 996"/>
            <a:gd name="T48" fmla="*/ 577 w 1108"/>
            <a:gd name="T49" fmla="*/ 257 h 996"/>
            <a:gd name="T50" fmla="*/ 663 w 1108"/>
            <a:gd name="T51" fmla="*/ 156 h 996"/>
            <a:gd name="T52" fmla="*/ 522 w 1108"/>
            <a:gd name="T53" fmla="*/ 78 h 996"/>
            <a:gd name="T54" fmla="*/ 558 w 1108"/>
            <a:gd name="T55" fmla="*/ 0 h 996"/>
            <a:gd name="connsiteX0" fmla="*/ 5036 w 10549"/>
            <a:gd name="connsiteY0" fmla="*/ 0 h 10000"/>
            <a:gd name="connsiteX1" fmla="*/ 8565 w 10549"/>
            <a:gd name="connsiteY1" fmla="*/ 1536 h 10000"/>
            <a:gd name="connsiteX2" fmla="*/ 10549 w 10549"/>
            <a:gd name="connsiteY2" fmla="*/ 4915 h 10000"/>
            <a:gd name="connsiteX3" fmla="*/ 8827 w 10549"/>
            <a:gd name="connsiteY3" fmla="*/ 5512 h 10000"/>
            <a:gd name="connsiteX4" fmla="*/ 7572 w 10549"/>
            <a:gd name="connsiteY4" fmla="*/ 7088 h 10000"/>
            <a:gd name="connsiteX5" fmla="*/ 6850 w 10549"/>
            <a:gd name="connsiteY5" fmla="*/ 6556 h 10000"/>
            <a:gd name="connsiteX6" fmla="*/ 6751 w 10549"/>
            <a:gd name="connsiteY6" fmla="*/ 6968 h 10000"/>
            <a:gd name="connsiteX7" fmla="*/ 6390 w 10549"/>
            <a:gd name="connsiteY7" fmla="*/ 8273 h 10000"/>
            <a:gd name="connsiteX8" fmla="*/ 5713 w 10549"/>
            <a:gd name="connsiteY8" fmla="*/ 6878 h 10000"/>
            <a:gd name="connsiteX9" fmla="*/ 3700 w 10549"/>
            <a:gd name="connsiteY9" fmla="*/ 7139 h 10000"/>
            <a:gd name="connsiteX10" fmla="*/ 3709 w 10549"/>
            <a:gd name="connsiteY10" fmla="*/ 7771 h 10000"/>
            <a:gd name="connsiteX11" fmla="*/ 2780 w 10549"/>
            <a:gd name="connsiteY11" fmla="*/ 8384 h 10000"/>
            <a:gd name="connsiteX12" fmla="*/ 2410 w 10549"/>
            <a:gd name="connsiteY12" fmla="*/ 10000 h 10000"/>
            <a:gd name="connsiteX13" fmla="*/ 1200 w 10549"/>
            <a:gd name="connsiteY13" fmla="*/ 9518 h 10000"/>
            <a:gd name="connsiteX14" fmla="*/ 1047 w 10549"/>
            <a:gd name="connsiteY14" fmla="*/ 8233 h 10000"/>
            <a:gd name="connsiteX15" fmla="*/ 930 w 10549"/>
            <a:gd name="connsiteY15" fmla="*/ 7289 h 10000"/>
            <a:gd name="connsiteX16" fmla="*/ 18 w 10549"/>
            <a:gd name="connsiteY16" fmla="*/ 6396 h 10000"/>
            <a:gd name="connsiteX17" fmla="*/ 912 w 10549"/>
            <a:gd name="connsiteY17" fmla="*/ 5231 h 10000"/>
            <a:gd name="connsiteX18" fmla="*/ 271 w 10549"/>
            <a:gd name="connsiteY18" fmla="*/ 4990 h 10000"/>
            <a:gd name="connsiteX19" fmla="*/ 1020 w 10549"/>
            <a:gd name="connsiteY19" fmla="*/ 2500 h 10000"/>
            <a:gd name="connsiteX20" fmla="*/ 343 w 10549"/>
            <a:gd name="connsiteY20" fmla="*/ 2560 h 10000"/>
            <a:gd name="connsiteX21" fmla="*/ 0 w 10549"/>
            <a:gd name="connsiteY21" fmla="*/ 371 h 10000"/>
            <a:gd name="connsiteX22" fmla="*/ 1895 w 10549"/>
            <a:gd name="connsiteY22" fmla="*/ 653 h 10000"/>
            <a:gd name="connsiteX23" fmla="*/ 4359 w 10549"/>
            <a:gd name="connsiteY23" fmla="*/ 1667 h 10000"/>
            <a:gd name="connsiteX24" fmla="*/ 5208 w 10549"/>
            <a:gd name="connsiteY24" fmla="*/ 2580 h 10000"/>
            <a:gd name="connsiteX25" fmla="*/ 5984 w 10549"/>
            <a:gd name="connsiteY25" fmla="*/ 1566 h 10000"/>
            <a:gd name="connsiteX26" fmla="*/ 4711 w 10549"/>
            <a:gd name="connsiteY26" fmla="*/ 783 h 10000"/>
            <a:gd name="connsiteX27" fmla="*/ 5036 w 10549"/>
            <a:gd name="connsiteY27" fmla="*/ 0 h 10000"/>
            <a:gd name="connsiteX0" fmla="*/ 5036 w 10633"/>
            <a:gd name="connsiteY0" fmla="*/ 0 h 10000"/>
            <a:gd name="connsiteX1" fmla="*/ 8565 w 10633"/>
            <a:gd name="connsiteY1" fmla="*/ 1536 h 10000"/>
            <a:gd name="connsiteX2" fmla="*/ 10549 w 10633"/>
            <a:gd name="connsiteY2" fmla="*/ 4915 h 10000"/>
            <a:gd name="connsiteX3" fmla="*/ 10128 w 10633"/>
            <a:gd name="connsiteY3" fmla="*/ 4434 h 10000"/>
            <a:gd name="connsiteX4" fmla="*/ 8827 w 10633"/>
            <a:gd name="connsiteY4" fmla="*/ 5512 h 10000"/>
            <a:gd name="connsiteX5" fmla="*/ 7572 w 10633"/>
            <a:gd name="connsiteY5" fmla="*/ 7088 h 10000"/>
            <a:gd name="connsiteX6" fmla="*/ 6850 w 10633"/>
            <a:gd name="connsiteY6" fmla="*/ 6556 h 10000"/>
            <a:gd name="connsiteX7" fmla="*/ 6751 w 10633"/>
            <a:gd name="connsiteY7" fmla="*/ 6968 h 10000"/>
            <a:gd name="connsiteX8" fmla="*/ 6390 w 10633"/>
            <a:gd name="connsiteY8" fmla="*/ 8273 h 10000"/>
            <a:gd name="connsiteX9" fmla="*/ 5713 w 10633"/>
            <a:gd name="connsiteY9" fmla="*/ 6878 h 10000"/>
            <a:gd name="connsiteX10" fmla="*/ 3700 w 10633"/>
            <a:gd name="connsiteY10" fmla="*/ 7139 h 10000"/>
            <a:gd name="connsiteX11" fmla="*/ 3709 w 10633"/>
            <a:gd name="connsiteY11" fmla="*/ 7771 h 10000"/>
            <a:gd name="connsiteX12" fmla="*/ 2780 w 10633"/>
            <a:gd name="connsiteY12" fmla="*/ 8384 h 10000"/>
            <a:gd name="connsiteX13" fmla="*/ 2410 w 10633"/>
            <a:gd name="connsiteY13" fmla="*/ 10000 h 10000"/>
            <a:gd name="connsiteX14" fmla="*/ 1200 w 10633"/>
            <a:gd name="connsiteY14" fmla="*/ 9518 h 10000"/>
            <a:gd name="connsiteX15" fmla="*/ 1047 w 10633"/>
            <a:gd name="connsiteY15" fmla="*/ 8233 h 10000"/>
            <a:gd name="connsiteX16" fmla="*/ 930 w 10633"/>
            <a:gd name="connsiteY16" fmla="*/ 7289 h 10000"/>
            <a:gd name="connsiteX17" fmla="*/ 18 w 10633"/>
            <a:gd name="connsiteY17" fmla="*/ 6396 h 10000"/>
            <a:gd name="connsiteX18" fmla="*/ 912 w 10633"/>
            <a:gd name="connsiteY18" fmla="*/ 5231 h 10000"/>
            <a:gd name="connsiteX19" fmla="*/ 271 w 10633"/>
            <a:gd name="connsiteY19" fmla="*/ 4990 h 10000"/>
            <a:gd name="connsiteX20" fmla="*/ 1020 w 10633"/>
            <a:gd name="connsiteY20" fmla="*/ 2500 h 10000"/>
            <a:gd name="connsiteX21" fmla="*/ 343 w 10633"/>
            <a:gd name="connsiteY21" fmla="*/ 2560 h 10000"/>
            <a:gd name="connsiteX22" fmla="*/ 0 w 10633"/>
            <a:gd name="connsiteY22" fmla="*/ 371 h 10000"/>
            <a:gd name="connsiteX23" fmla="*/ 1895 w 10633"/>
            <a:gd name="connsiteY23" fmla="*/ 653 h 10000"/>
            <a:gd name="connsiteX24" fmla="*/ 4359 w 10633"/>
            <a:gd name="connsiteY24" fmla="*/ 1667 h 10000"/>
            <a:gd name="connsiteX25" fmla="*/ 5208 w 10633"/>
            <a:gd name="connsiteY25" fmla="*/ 2580 h 10000"/>
            <a:gd name="connsiteX26" fmla="*/ 5984 w 10633"/>
            <a:gd name="connsiteY26" fmla="*/ 1566 h 10000"/>
            <a:gd name="connsiteX27" fmla="*/ 4711 w 10633"/>
            <a:gd name="connsiteY27" fmla="*/ 783 h 10000"/>
            <a:gd name="connsiteX28" fmla="*/ 5036 w 10633"/>
            <a:gd name="connsiteY28" fmla="*/ 0 h 10000"/>
            <a:gd name="connsiteX0" fmla="*/ 5036 w 10939"/>
            <a:gd name="connsiteY0" fmla="*/ 0 h 10000"/>
            <a:gd name="connsiteX1" fmla="*/ 8565 w 10939"/>
            <a:gd name="connsiteY1" fmla="*/ 1536 h 10000"/>
            <a:gd name="connsiteX2" fmla="*/ 10549 w 10939"/>
            <a:gd name="connsiteY2" fmla="*/ 4915 h 10000"/>
            <a:gd name="connsiteX3" fmla="*/ 10823 w 10939"/>
            <a:gd name="connsiteY3" fmla="*/ 3988 h 10000"/>
            <a:gd name="connsiteX4" fmla="*/ 8827 w 10939"/>
            <a:gd name="connsiteY4" fmla="*/ 5512 h 10000"/>
            <a:gd name="connsiteX5" fmla="*/ 7572 w 10939"/>
            <a:gd name="connsiteY5" fmla="*/ 7088 h 10000"/>
            <a:gd name="connsiteX6" fmla="*/ 6850 w 10939"/>
            <a:gd name="connsiteY6" fmla="*/ 6556 h 10000"/>
            <a:gd name="connsiteX7" fmla="*/ 6751 w 10939"/>
            <a:gd name="connsiteY7" fmla="*/ 6968 h 10000"/>
            <a:gd name="connsiteX8" fmla="*/ 6390 w 10939"/>
            <a:gd name="connsiteY8" fmla="*/ 8273 h 10000"/>
            <a:gd name="connsiteX9" fmla="*/ 5713 w 10939"/>
            <a:gd name="connsiteY9" fmla="*/ 6878 h 10000"/>
            <a:gd name="connsiteX10" fmla="*/ 3700 w 10939"/>
            <a:gd name="connsiteY10" fmla="*/ 7139 h 10000"/>
            <a:gd name="connsiteX11" fmla="*/ 3709 w 10939"/>
            <a:gd name="connsiteY11" fmla="*/ 7771 h 10000"/>
            <a:gd name="connsiteX12" fmla="*/ 2780 w 10939"/>
            <a:gd name="connsiteY12" fmla="*/ 8384 h 10000"/>
            <a:gd name="connsiteX13" fmla="*/ 2410 w 10939"/>
            <a:gd name="connsiteY13" fmla="*/ 10000 h 10000"/>
            <a:gd name="connsiteX14" fmla="*/ 1200 w 10939"/>
            <a:gd name="connsiteY14" fmla="*/ 9518 h 10000"/>
            <a:gd name="connsiteX15" fmla="*/ 1047 w 10939"/>
            <a:gd name="connsiteY15" fmla="*/ 8233 h 10000"/>
            <a:gd name="connsiteX16" fmla="*/ 930 w 10939"/>
            <a:gd name="connsiteY16" fmla="*/ 7289 h 10000"/>
            <a:gd name="connsiteX17" fmla="*/ 18 w 10939"/>
            <a:gd name="connsiteY17" fmla="*/ 6396 h 10000"/>
            <a:gd name="connsiteX18" fmla="*/ 912 w 10939"/>
            <a:gd name="connsiteY18" fmla="*/ 5231 h 10000"/>
            <a:gd name="connsiteX19" fmla="*/ 271 w 10939"/>
            <a:gd name="connsiteY19" fmla="*/ 4990 h 10000"/>
            <a:gd name="connsiteX20" fmla="*/ 1020 w 10939"/>
            <a:gd name="connsiteY20" fmla="*/ 2500 h 10000"/>
            <a:gd name="connsiteX21" fmla="*/ 343 w 10939"/>
            <a:gd name="connsiteY21" fmla="*/ 2560 h 10000"/>
            <a:gd name="connsiteX22" fmla="*/ 0 w 10939"/>
            <a:gd name="connsiteY22" fmla="*/ 371 h 10000"/>
            <a:gd name="connsiteX23" fmla="*/ 1895 w 10939"/>
            <a:gd name="connsiteY23" fmla="*/ 653 h 10000"/>
            <a:gd name="connsiteX24" fmla="*/ 4359 w 10939"/>
            <a:gd name="connsiteY24" fmla="*/ 1667 h 10000"/>
            <a:gd name="connsiteX25" fmla="*/ 5208 w 10939"/>
            <a:gd name="connsiteY25" fmla="*/ 2580 h 10000"/>
            <a:gd name="connsiteX26" fmla="*/ 5984 w 10939"/>
            <a:gd name="connsiteY26" fmla="*/ 1566 h 10000"/>
            <a:gd name="connsiteX27" fmla="*/ 4711 w 10939"/>
            <a:gd name="connsiteY27" fmla="*/ 783 h 10000"/>
            <a:gd name="connsiteX28" fmla="*/ 5036 w 10939"/>
            <a:gd name="connsiteY28" fmla="*/ 0 h 10000"/>
            <a:gd name="connsiteX0" fmla="*/ 5036 w 10939"/>
            <a:gd name="connsiteY0" fmla="*/ 0 h 10000"/>
            <a:gd name="connsiteX1" fmla="*/ 8565 w 10939"/>
            <a:gd name="connsiteY1" fmla="*/ 1536 h 10000"/>
            <a:gd name="connsiteX2" fmla="*/ 10549 w 10939"/>
            <a:gd name="connsiteY2" fmla="*/ 4915 h 10000"/>
            <a:gd name="connsiteX3" fmla="*/ 10823 w 10939"/>
            <a:gd name="connsiteY3" fmla="*/ 3988 h 10000"/>
            <a:gd name="connsiteX4" fmla="*/ 9107 w 10939"/>
            <a:gd name="connsiteY4" fmla="*/ 6106 h 10000"/>
            <a:gd name="connsiteX5" fmla="*/ 7572 w 10939"/>
            <a:gd name="connsiteY5" fmla="*/ 7088 h 10000"/>
            <a:gd name="connsiteX6" fmla="*/ 6850 w 10939"/>
            <a:gd name="connsiteY6" fmla="*/ 6556 h 10000"/>
            <a:gd name="connsiteX7" fmla="*/ 6751 w 10939"/>
            <a:gd name="connsiteY7" fmla="*/ 6968 h 10000"/>
            <a:gd name="connsiteX8" fmla="*/ 6390 w 10939"/>
            <a:gd name="connsiteY8" fmla="*/ 8273 h 10000"/>
            <a:gd name="connsiteX9" fmla="*/ 5713 w 10939"/>
            <a:gd name="connsiteY9" fmla="*/ 6878 h 10000"/>
            <a:gd name="connsiteX10" fmla="*/ 3700 w 10939"/>
            <a:gd name="connsiteY10" fmla="*/ 7139 h 10000"/>
            <a:gd name="connsiteX11" fmla="*/ 3709 w 10939"/>
            <a:gd name="connsiteY11" fmla="*/ 7771 h 10000"/>
            <a:gd name="connsiteX12" fmla="*/ 2780 w 10939"/>
            <a:gd name="connsiteY12" fmla="*/ 8384 h 10000"/>
            <a:gd name="connsiteX13" fmla="*/ 2410 w 10939"/>
            <a:gd name="connsiteY13" fmla="*/ 10000 h 10000"/>
            <a:gd name="connsiteX14" fmla="*/ 1200 w 10939"/>
            <a:gd name="connsiteY14" fmla="*/ 9518 h 10000"/>
            <a:gd name="connsiteX15" fmla="*/ 1047 w 10939"/>
            <a:gd name="connsiteY15" fmla="*/ 8233 h 10000"/>
            <a:gd name="connsiteX16" fmla="*/ 930 w 10939"/>
            <a:gd name="connsiteY16" fmla="*/ 7289 h 10000"/>
            <a:gd name="connsiteX17" fmla="*/ 18 w 10939"/>
            <a:gd name="connsiteY17" fmla="*/ 6396 h 10000"/>
            <a:gd name="connsiteX18" fmla="*/ 912 w 10939"/>
            <a:gd name="connsiteY18" fmla="*/ 5231 h 10000"/>
            <a:gd name="connsiteX19" fmla="*/ 271 w 10939"/>
            <a:gd name="connsiteY19" fmla="*/ 4990 h 10000"/>
            <a:gd name="connsiteX20" fmla="*/ 1020 w 10939"/>
            <a:gd name="connsiteY20" fmla="*/ 2500 h 10000"/>
            <a:gd name="connsiteX21" fmla="*/ 343 w 10939"/>
            <a:gd name="connsiteY21" fmla="*/ 2560 h 10000"/>
            <a:gd name="connsiteX22" fmla="*/ 0 w 10939"/>
            <a:gd name="connsiteY22" fmla="*/ 371 h 10000"/>
            <a:gd name="connsiteX23" fmla="*/ 1895 w 10939"/>
            <a:gd name="connsiteY23" fmla="*/ 653 h 10000"/>
            <a:gd name="connsiteX24" fmla="*/ 4359 w 10939"/>
            <a:gd name="connsiteY24" fmla="*/ 1667 h 10000"/>
            <a:gd name="connsiteX25" fmla="*/ 5208 w 10939"/>
            <a:gd name="connsiteY25" fmla="*/ 2580 h 10000"/>
            <a:gd name="connsiteX26" fmla="*/ 5984 w 10939"/>
            <a:gd name="connsiteY26" fmla="*/ 1566 h 10000"/>
            <a:gd name="connsiteX27" fmla="*/ 4711 w 10939"/>
            <a:gd name="connsiteY27" fmla="*/ 783 h 10000"/>
            <a:gd name="connsiteX28" fmla="*/ 5036 w 10939"/>
            <a:gd name="connsiteY28" fmla="*/ 0 h 10000"/>
            <a:gd name="connsiteX0" fmla="*/ 5036 w 11765"/>
            <a:gd name="connsiteY0" fmla="*/ 0 h 10000"/>
            <a:gd name="connsiteX1" fmla="*/ 8565 w 11765"/>
            <a:gd name="connsiteY1" fmla="*/ 1536 h 10000"/>
            <a:gd name="connsiteX2" fmla="*/ 10549 w 11765"/>
            <a:gd name="connsiteY2" fmla="*/ 4915 h 10000"/>
            <a:gd name="connsiteX3" fmla="*/ 11721 w 11765"/>
            <a:gd name="connsiteY3" fmla="*/ 3069 h 10000"/>
            <a:gd name="connsiteX4" fmla="*/ 9107 w 11765"/>
            <a:gd name="connsiteY4" fmla="*/ 6106 h 10000"/>
            <a:gd name="connsiteX5" fmla="*/ 7572 w 11765"/>
            <a:gd name="connsiteY5" fmla="*/ 7088 h 10000"/>
            <a:gd name="connsiteX6" fmla="*/ 6850 w 11765"/>
            <a:gd name="connsiteY6" fmla="*/ 6556 h 10000"/>
            <a:gd name="connsiteX7" fmla="*/ 6751 w 11765"/>
            <a:gd name="connsiteY7" fmla="*/ 6968 h 10000"/>
            <a:gd name="connsiteX8" fmla="*/ 6390 w 11765"/>
            <a:gd name="connsiteY8" fmla="*/ 8273 h 10000"/>
            <a:gd name="connsiteX9" fmla="*/ 5713 w 11765"/>
            <a:gd name="connsiteY9" fmla="*/ 6878 h 10000"/>
            <a:gd name="connsiteX10" fmla="*/ 3700 w 11765"/>
            <a:gd name="connsiteY10" fmla="*/ 7139 h 10000"/>
            <a:gd name="connsiteX11" fmla="*/ 3709 w 11765"/>
            <a:gd name="connsiteY11" fmla="*/ 7771 h 10000"/>
            <a:gd name="connsiteX12" fmla="*/ 2780 w 11765"/>
            <a:gd name="connsiteY12" fmla="*/ 8384 h 10000"/>
            <a:gd name="connsiteX13" fmla="*/ 2410 w 11765"/>
            <a:gd name="connsiteY13" fmla="*/ 10000 h 10000"/>
            <a:gd name="connsiteX14" fmla="*/ 1200 w 11765"/>
            <a:gd name="connsiteY14" fmla="*/ 9518 h 10000"/>
            <a:gd name="connsiteX15" fmla="*/ 1047 w 11765"/>
            <a:gd name="connsiteY15" fmla="*/ 8233 h 10000"/>
            <a:gd name="connsiteX16" fmla="*/ 930 w 11765"/>
            <a:gd name="connsiteY16" fmla="*/ 7289 h 10000"/>
            <a:gd name="connsiteX17" fmla="*/ 18 w 11765"/>
            <a:gd name="connsiteY17" fmla="*/ 6396 h 10000"/>
            <a:gd name="connsiteX18" fmla="*/ 912 w 11765"/>
            <a:gd name="connsiteY18" fmla="*/ 5231 h 10000"/>
            <a:gd name="connsiteX19" fmla="*/ 271 w 11765"/>
            <a:gd name="connsiteY19" fmla="*/ 4990 h 10000"/>
            <a:gd name="connsiteX20" fmla="*/ 1020 w 11765"/>
            <a:gd name="connsiteY20" fmla="*/ 2500 h 10000"/>
            <a:gd name="connsiteX21" fmla="*/ 343 w 11765"/>
            <a:gd name="connsiteY21" fmla="*/ 2560 h 10000"/>
            <a:gd name="connsiteX22" fmla="*/ 0 w 11765"/>
            <a:gd name="connsiteY22" fmla="*/ 371 h 10000"/>
            <a:gd name="connsiteX23" fmla="*/ 1895 w 11765"/>
            <a:gd name="connsiteY23" fmla="*/ 653 h 10000"/>
            <a:gd name="connsiteX24" fmla="*/ 4359 w 11765"/>
            <a:gd name="connsiteY24" fmla="*/ 1667 h 10000"/>
            <a:gd name="connsiteX25" fmla="*/ 5208 w 11765"/>
            <a:gd name="connsiteY25" fmla="*/ 2580 h 10000"/>
            <a:gd name="connsiteX26" fmla="*/ 5984 w 11765"/>
            <a:gd name="connsiteY26" fmla="*/ 1566 h 10000"/>
            <a:gd name="connsiteX27" fmla="*/ 4711 w 11765"/>
            <a:gd name="connsiteY27" fmla="*/ 783 h 10000"/>
            <a:gd name="connsiteX28" fmla="*/ 5036 w 11765"/>
            <a:gd name="connsiteY28" fmla="*/ 0 h 10000"/>
            <a:gd name="connsiteX0" fmla="*/ 5036 w 11765"/>
            <a:gd name="connsiteY0" fmla="*/ 0 h 10000"/>
            <a:gd name="connsiteX1" fmla="*/ 10361 w 11765"/>
            <a:gd name="connsiteY1" fmla="*/ 1536 h 10000"/>
            <a:gd name="connsiteX2" fmla="*/ 10549 w 11765"/>
            <a:gd name="connsiteY2" fmla="*/ 4915 h 10000"/>
            <a:gd name="connsiteX3" fmla="*/ 11721 w 11765"/>
            <a:gd name="connsiteY3" fmla="*/ 3069 h 10000"/>
            <a:gd name="connsiteX4" fmla="*/ 9107 w 11765"/>
            <a:gd name="connsiteY4" fmla="*/ 6106 h 10000"/>
            <a:gd name="connsiteX5" fmla="*/ 7572 w 11765"/>
            <a:gd name="connsiteY5" fmla="*/ 7088 h 10000"/>
            <a:gd name="connsiteX6" fmla="*/ 6850 w 11765"/>
            <a:gd name="connsiteY6" fmla="*/ 6556 h 10000"/>
            <a:gd name="connsiteX7" fmla="*/ 6751 w 11765"/>
            <a:gd name="connsiteY7" fmla="*/ 6968 h 10000"/>
            <a:gd name="connsiteX8" fmla="*/ 6390 w 11765"/>
            <a:gd name="connsiteY8" fmla="*/ 8273 h 10000"/>
            <a:gd name="connsiteX9" fmla="*/ 5713 w 11765"/>
            <a:gd name="connsiteY9" fmla="*/ 6878 h 10000"/>
            <a:gd name="connsiteX10" fmla="*/ 3700 w 11765"/>
            <a:gd name="connsiteY10" fmla="*/ 7139 h 10000"/>
            <a:gd name="connsiteX11" fmla="*/ 3709 w 11765"/>
            <a:gd name="connsiteY11" fmla="*/ 7771 h 10000"/>
            <a:gd name="connsiteX12" fmla="*/ 2780 w 11765"/>
            <a:gd name="connsiteY12" fmla="*/ 8384 h 10000"/>
            <a:gd name="connsiteX13" fmla="*/ 2410 w 11765"/>
            <a:gd name="connsiteY13" fmla="*/ 10000 h 10000"/>
            <a:gd name="connsiteX14" fmla="*/ 1200 w 11765"/>
            <a:gd name="connsiteY14" fmla="*/ 9518 h 10000"/>
            <a:gd name="connsiteX15" fmla="*/ 1047 w 11765"/>
            <a:gd name="connsiteY15" fmla="*/ 8233 h 10000"/>
            <a:gd name="connsiteX16" fmla="*/ 930 w 11765"/>
            <a:gd name="connsiteY16" fmla="*/ 7289 h 10000"/>
            <a:gd name="connsiteX17" fmla="*/ 18 w 11765"/>
            <a:gd name="connsiteY17" fmla="*/ 6396 h 10000"/>
            <a:gd name="connsiteX18" fmla="*/ 912 w 11765"/>
            <a:gd name="connsiteY18" fmla="*/ 5231 h 10000"/>
            <a:gd name="connsiteX19" fmla="*/ 271 w 11765"/>
            <a:gd name="connsiteY19" fmla="*/ 4990 h 10000"/>
            <a:gd name="connsiteX20" fmla="*/ 1020 w 11765"/>
            <a:gd name="connsiteY20" fmla="*/ 2500 h 10000"/>
            <a:gd name="connsiteX21" fmla="*/ 343 w 11765"/>
            <a:gd name="connsiteY21" fmla="*/ 2560 h 10000"/>
            <a:gd name="connsiteX22" fmla="*/ 0 w 11765"/>
            <a:gd name="connsiteY22" fmla="*/ 371 h 10000"/>
            <a:gd name="connsiteX23" fmla="*/ 1895 w 11765"/>
            <a:gd name="connsiteY23" fmla="*/ 653 h 10000"/>
            <a:gd name="connsiteX24" fmla="*/ 4359 w 11765"/>
            <a:gd name="connsiteY24" fmla="*/ 1667 h 10000"/>
            <a:gd name="connsiteX25" fmla="*/ 5208 w 11765"/>
            <a:gd name="connsiteY25" fmla="*/ 2580 h 10000"/>
            <a:gd name="connsiteX26" fmla="*/ 5984 w 11765"/>
            <a:gd name="connsiteY26" fmla="*/ 1566 h 10000"/>
            <a:gd name="connsiteX27" fmla="*/ 4711 w 11765"/>
            <a:gd name="connsiteY27" fmla="*/ 783 h 10000"/>
            <a:gd name="connsiteX28" fmla="*/ 5036 w 11765"/>
            <a:gd name="connsiteY2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1765" h="10000">
              <a:moveTo>
                <a:pt x="5036" y="0"/>
              </a:moveTo>
              <a:cubicBezTo>
                <a:pt x="5930" y="1165"/>
                <a:pt x="9016" y="1546"/>
                <a:pt x="10361" y="1536"/>
              </a:cubicBezTo>
              <a:cubicBezTo>
                <a:pt x="10641" y="2882"/>
                <a:pt x="9610" y="3901"/>
                <a:pt x="10549" y="4915"/>
              </a:cubicBezTo>
              <a:cubicBezTo>
                <a:pt x="10809" y="5398"/>
                <a:pt x="12008" y="2970"/>
                <a:pt x="11721" y="3069"/>
              </a:cubicBezTo>
              <a:cubicBezTo>
                <a:pt x="11434" y="3168"/>
                <a:pt x="9533" y="5664"/>
                <a:pt x="9107" y="6106"/>
              </a:cubicBezTo>
              <a:cubicBezTo>
                <a:pt x="8692" y="6638"/>
                <a:pt x="7996" y="6566"/>
                <a:pt x="7572" y="7088"/>
              </a:cubicBezTo>
              <a:cubicBezTo>
                <a:pt x="7392" y="6948"/>
                <a:pt x="7031" y="6687"/>
                <a:pt x="6850" y="6556"/>
              </a:cubicBezTo>
              <a:cubicBezTo>
                <a:pt x="6817" y="6693"/>
                <a:pt x="6784" y="6831"/>
                <a:pt x="6751" y="6968"/>
              </a:cubicBezTo>
              <a:cubicBezTo>
                <a:pt x="6634" y="7410"/>
                <a:pt x="6507" y="7841"/>
                <a:pt x="6390" y="8273"/>
              </a:cubicBezTo>
              <a:cubicBezTo>
                <a:pt x="6146" y="7821"/>
                <a:pt x="6119" y="7189"/>
                <a:pt x="5713" y="6878"/>
              </a:cubicBezTo>
              <a:cubicBezTo>
                <a:pt x="5036" y="6787"/>
                <a:pt x="4359" y="7008"/>
                <a:pt x="3700" y="7139"/>
              </a:cubicBezTo>
              <a:cubicBezTo>
                <a:pt x="3700" y="7299"/>
                <a:pt x="3709" y="7620"/>
                <a:pt x="3709" y="7771"/>
              </a:cubicBezTo>
              <a:cubicBezTo>
                <a:pt x="3403" y="7982"/>
                <a:pt x="3096" y="8183"/>
                <a:pt x="2780" y="8384"/>
              </a:cubicBezTo>
              <a:cubicBezTo>
                <a:pt x="2644" y="8916"/>
                <a:pt x="2509" y="9458"/>
                <a:pt x="2410" y="10000"/>
              </a:cubicBezTo>
              <a:lnTo>
                <a:pt x="1200" y="9518"/>
              </a:lnTo>
              <a:cubicBezTo>
                <a:pt x="1164" y="9197"/>
                <a:pt x="1083" y="8554"/>
                <a:pt x="1047" y="8233"/>
              </a:cubicBezTo>
              <a:cubicBezTo>
                <a:pt x="1011" y="7912"/>
                <a:pt x="975" y="7600"/>
                <a:pt x="930" y="7289"/>
              </a:cubicBezTo>
              <a:cubicBezTo>
                <a:pt x="632" y="6988"/>
                <a:pt x="316" y="6697"/>
                <a:pt x="18" y="6396"/>
              </a:cubicBezTo>
              <a:cubicBezTo>
                <a:pt x="307" y="6004"/>
                <a:pt x="605" y="5622"/>
                <a:pt x="912" y="5231"/>
              </a:cubicBezTo>
              <a:lnTo>
                <a:pt x="271" y="4990"/>
              </a:lnTo>
              <a:cubicBezTo>
                <a:pt x="632" y="4207"/>
                <a:pt x="857" y="3353"/>
                <a:pt x="1020" y="2500"/>
              </a:cubicBezTo>
              <a:lnTo>
                <a:pt x="343" y="2560"/>
              </a:lnTo>
              <a:cubicBezTo>
                <a:pt x="226" y="1827"/>
                <a:pt x="108" y="1094"/>
                <a:pt x="0" y="371"/>
              </a:cubicBezTo>
              <a:cubicBezTo>
                <a:pt x="632" y="472"/>
                <a:pt x="1264" y="572"/>
                <a:pt x="1895" y="653"/>
              </a:cubicBezTo>
              <a:cubicBezTo>
                <a:pt x="2789" y="743"/>
                <a:pt x="3745" y="833"/>
                <a:pt x="4359" y="1667"/>
              </a:cubicBezTo>
              <a:cubicBezTo>
                <a:pt x="4630" y="1978"/>
                <a:pt x="4919" y="2279"/>
                <a:pt x="5208" y="2580"/>
              </a:cubicBezTo>
              <a:cubicBezTo>
                <a:pt x="5614" y="2410"/>
                <a:pt x="5776" y="1948"/>
                <a:pt x="5984" y="1566"/>
              </a:cubicBezTo>
              <a:lnTo>
                <a:pt x="4711" y="783"/>
              </a:lnTo>
              <a:cubicBezTo>
                <a:pt x="4792" y="592"/>
                <a:pt x="4955" y="201"/>
                <a:pt x="5036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104832</xdr:colOff>
      <xdr:row>41</xdr:row>
      <xdr:rowOff>98355</xdr:rowOff>
    </xdr:from>
    <xdr:to>
      <xdr:col>34</xdr:col>
      <xdr:colOff>40297</xdr:colOff>
      <xdr:row>45</xdr:row>
      <xdr:rowOff>33826</xdr:rowOff>
    </xdr:to>
    <xdr:sp macro="" textlink="">
      <xdr:nvSpPr>
        <xdr:cNvPr id="710" name="gliwicki"/>
        <xdr:cNvSpPr>
          <a:spLocks/>
        </xdr:cNvSpPr>
      </xdr:nvSpPr>
      <xdr:spPr bwMode="auto">
        <a:xfrm>
          <a:off x="3648132" y="4784655"/>
          <a:ext cx="278365" cy="392671"/>
        </a:xfrm>
        <a:custGeom>
          <a:avLst/>
          <a:gdLst>
            <a:gd name="T0" fmla="*/ 180 w 982"/>
            <a:gd name="T1" fmla="*/ 0 h 1316"/>
            <a:gd name="T2" fmla="*/ 612 w 982"/>
            <a:gd name="T3" fmla="*/ 11 h 1316"/>
            <a:gd name="T4" fmla="*/ 687 w 982"/>
            <a:gd name="T5" fmla="*/ 5 h 1316"/>
            <a:gd name="T6" fmla="*/ 604 w 982"/>
            <a:gd name="T7" fmla="*/ 253 h 1316"/>
            <a:gd name="T8" fmla="*/ 675 w 982"/>
            <a:gd name="T9" fmla="*/ 277 h 1316"/>
            <a:gd name="T10" fmla="*/ 576 w 982"/>
            <a:gd name="T11" fmla="*/ 393 h 1316"/>
            <a:gd name="T12" fmla="*/ 677 w 982"/>
            <a:gd name="T13" fmla="*/ 482 h 1316"/>
            <a:gd name="T14" fmla="*/ 690 w 982"/>
            <a:gd name="T15" fmla="*/ 576 h 1316"/>
            <a:gd name="T16" fmla="*/ 544 w 982"/>
            <a:gd name="T17" fmla="*/ 635 h 1316"/>
            <a:gd name="T18" fmla="*/ 545 w 982"/>
            <a:gd name="T19" fmla="*/ 704 h 1316"/>
            <a:gd name="T20" fmla="*/ 395 w 982"/>
            <a:gd name="T21" fmla="*/ 773 h 1316"/>
            <a:gd name="T22" fmla="*/ 481 w 982"/>
            <a:gd name="T23" fmla="*/ 839 h 1316"/>
            <a:gd name="T24" fmla="*/ 521 w 982"/>
            <a:gd name="T25" fmla="*/ 854 h 1316"/>
            <a:gd name="T26" fmla="*/ 442 w 982"/>
            <a:gd name="T27" fmla="*/ 960 h 1316"/>
            <a:gd name="T28" fmla="*/ 423 w 982"/>
            <a:gd name="T29" fmla="*/ 1038 h 1316"/>
            <a:gd name="T30" fmla="*/ 501 w 982"/>
            <a:gd name="T31" fmla="*/ 1022 h 1316"/>
            <a:gd name="T32" fmla="*/ 572 w 982"/>
            <a:gd name="T33" fmla="*/ 1028 h 1316"/>
            <a:gd name="T34" fmla="*/ 602 w 982"/>
            <a:gd name="T35" fmla="*/ 1111 h 1316"/>
            <a:gd name="T36" fmla="*/ 743 w 982"/>
            <a:gd name="T37" fmla="*/ 1130 h 1316"/>
            <a:gd name="T38" fmla="*/ 799 w 982"/>
            <a:gd name="T39" fmla="*/ 1143 h 1316"/>
            <a:gd name="T40" fmla="*/ 803 w 982"/>
            <a:gd name="T41" fmla="*/ 1113 h 1316"/>
            <a:gd name="T42" fmla="*/ 834 w 982"/>
            <a:gd name="T43" fmla="*/ 990 h 1316"/>
            <a:gd name="T44" fmla="*/ 982 w 982"/>
            <a:gd name="T45" fmla="*/ 1102 h 1316"/>
            <a:gd name="T46" fmla="*/ 966 w 982"/>
            <a:gd name="T47" fmla="*/ 1198 h 1316"/>
            <a:gd name="T48" fmla="*/ 795 w 982"/>
            <a:gd name="T49" fmla="*/ 1202 h 1316"/>
            <a:gd name="T50" fmla="*/ 734 w 982"/>
            <a:gd name="T51" fmla="*/ 1304 h 1316"/>
            <a:gd name="T52" fmla="*/ 621 w 982"/>
            <a:gd name="T53" fmla="*/ 1264 h 1316"/>
            <a:gd name="T54" fmla="*/ 401 w 982"/>
            <a:gd name="T55" fmla="*/ 1284 h 1316"/>
            <a:gd name="T56" fmla="*/ 311 w 982"/>
            <a:gd name="T57" fmla="*/ 1316 h 1316"/>
            <a:gd name="T58" fmla="*/ 87 w 982"/>
            <a:gd name="T59" fmla="*/ 918 h 1316"/>
            <a:gd name="T60" fmla="*/ 102 w 982"/>
            <a:gd name="T61" fmla="*/ 795 h 1316"/>
            <a:gd name="T62" fmla="*/ 0 w 982"/>
            <a:gd name="T63" fmla="*/ 691 h 1316"/>
            <a:gd name="T64" fmla="*/ 18 w 982"/>
            <a:gd name="T65" fmla="*/ 650 h 1316"/>
            <a:gd name="T66" fmla="*/ 62 w 982"/>
            <a:gd name="T67" fmla="*/ 254 h 1316"/>
            <a:gd name="T68" fmla="*/ 305 w 982"/>
            <a:gd name="T69" fmla="*/ 326 h 1316"/>
            <a:gd name="T70" fmla="*/ 180 w 982"/>
            <a:gd name="T71" fmla="*/ 0 h 1316"/>
            <a:gd name="connsiteX0" fmla="*/ 1833 w 10000"/>
            <a:gd name="connsiteY0" fmla="*/ 644 h 10644"/>
            <a:gd name="connsiteX1" fmla="*/ 6232 w 10000"/>
            <a:gd name="connsiteY1" fmla="*/ 0 h 10644"/>
            <a:gd name="connsiteX2" fmla="*/ 6996 w 10000"/>
            <a:gd name="connsiteY2" fmla="*/ 682 h 10644"/>
            <a:gd name="connsiteX3" fmla="*/ 6151 w 10000"/>
            <a:gd name="connsiteY3" fmla="*/ 2566 h 10644"/>
            <a:gd name="connsiteX4" fmla="*/ 6874 w 10000"/>
            <a:gd name="connsiteY4" fmla="*/ 2749 h 10644"/>
            <a:gd name="connsiteX5" fmla="*/ 5866 w 10000"/>
            <a:gd name="connsiteY5" fmla="*/ 3630 h 10644"/>
            <a:gd name="connsiteX6" fmla="*/ 6894 w 10000"/>
            <a:gd name="connsiteY6" fmla="*/ 4307 h 10644"/>
            <a:gd name="connsiteX7" fmla="*/ 7026 w 10000"/>
            <a:gd name="connsiteY7" fmla="*/ 5021 h 10644"/>
            <a:gd name="connsiteX8" fmla="*/ 5540 w 10000"/>
            <a:gd name="connsiteY8" fmla="*/ 5469 h 10644"/>
            <a:gd name="connsiteX9" fmla="*/ 5550 w 10000"/>
            <a:gd name="connsiteY9" fmla="*/ 5994 h 10644"/>
            <a:gd name="connsiteX10" fmla="*/ 4022 w 10000"/>
            <a:gd name="connsiteY10" fmla="*/ 6518 h 10644"/>
            <a:gd name="connsiteX11" fmla="*/ 4898 w 10000"/>
            <a:gd name="connsiteY11" fmla="*/ 7019 h 10644"/>
            <a:gd name="connsiteX12" fmla="*/ 5305 w 10000"/>
            <a:gd name="connsiteY12" fmla="*/ 7133 h 10644"/>
            <a:gd name="connsiteX13" fmla="*/ 4501 w 10000"/>
            <a:gd name="connsiteY13" fmla="*/ 7939 h 10644"/>
            <a:gd name="connsiteX14" fmla="*/ 4308 w 10000"/>
            <a:gd name="connsiteY14" fmla="*/ 8532 h 10644"/>
            <a:gd name="connsiteX15" fmla="*/ 5102 w 10000"/>
            <a:gd name="connsiteY15" fmla="*/ 8410 h 10644"/>
            <a:gd name="connsiteX16" fmla="*/ 5825 w 10000"/>
            <a:gd name="connsiteY16" fmla="*/ 8456 h 10644"/>
            <a:gd name="connsiteX17" fmla="*/ 6130 w 10000"/>
            <a:gd name="connsiteY17" fmla="*/ 9086 h 10644"/>
            <a:gd name="connsiteX18" fmla="*/ 7566 w 10000"/>
            <a:gd name="connsiteY18" fmla="*/ 9231 h 10644"/>
            <a:gd name="connsiteX19" fmla="*/ 8136 w 10000"/>
            <a:gd name="connsiteY19" fmla="*/ 9329 h 10644"/>
            <a:gd name="connsiteX20" fmla="*/ 8177 w 10000"/>
            <a:gd name="connsiteY20" fmla="*/ 9101 h 10644"/>
            <a:gd name="connsiteX21" fmla="*/ 8493 w 10000"/>
            <a:gd name="connsiteY21" fmla="*/ 8167 h 10644"/>
            <a:gd name="connsiteX22" fmla="*/ 10000 w 10000"/>
            <a:gd name="connsiteY22" fmla="*/ 9018 h 10644"/>
            <a:gd name="connsiteX23" fmla="*/ 9837 w 10000"/>
            <a:gd name="connsiteY23" fmla="*/ 9747 h 10644"/>
            <a:gd name="connsiteX24" fmla="*/ 8096 w 10000"/>
            <a:gd name="connsiteY24" fmla="*/ 9778 h 10644"/>
            <a:gd name="connsiteX25" fmla="*/ 7475 w 10000"/>
            <a:gd name="connsiteY25" fmla="*/ 10553 h 10644"/>
            <a:gd name="connsiteX26" fmla="*/ 6324 w 10000"/>
            <a:gd name="connsiteY26" fmla="*/ 10249 h 10644"/>
            <a:gd name="connsiteX27" fmla="*/ 4084 w 10000"/>
            <a:gd name="connsiteY27" fmla="*/ 10401 h 10644"/>
            <a:gd name="connsiteX28" fmla="*/ 3167 w 10000"/>
            <a:gd name="connsiteY28" fmla="*/ 10644 h 10644"/>
            <a:gd name="connsiteX29" fmla="*/ 886 w 10000"/>
            <a:gd name="connsiteY29" fmla="*/ 7620 h 10644"/>
            <a:gd name="connsiteX30" fmla="*/ 1039 w 10000"/>
            <a:gd name="connsiteY30" fmla="*/ 6685 h 10644"/>
            <a:gd name="connsiteX31" fmla="*/ 0 w 10000"/>
            <a:gd name="connsiteY31" fmla="*/ 5895 h 10644"/>
            <a:gd name="connsiteX32" fmla="*/ 183 w 10000"/>
            <a:gd name="connsiteY32" fmla="*/ 5583 h 10644"/>
            <a:gd name="connsiteX33" fmla="*/ 631 w 10000"/>
            <a:gd name="connsiteY33" fmla="*/ 2574 h 10644"/>
            <a:gd name="connsiteX34" fmla="*/ 3106 w 10000"/>
            <a:gd name="connsiteY34" fmla="*/ 3121 h 10644"/>
            <a:gd name="connsiteX35" fmla="*/ 1833 w 10000"/>
            <a:gd name="connsiteY35" fmla="*/ 644 h 106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644">
              <a:moveTo>
                <a:pt x="1833" y="644"/>
              </a:moveTo>
              <a:cubicBezTo>
                <a:pt x="3299" y="750"/>
                <a:pt x="4766" y="121"/>
                <a:pt x="6232" y="0"/>
              </a:cubicBezTo>
              <a:cubicBezTo>
                <a:pt x="6487" y="-15"/>
                <a:pt x="6741" y="697"/>
                <a:pt x="6996" y="682"/>
              </a:cubicBezTo>
              <a:cubicBezTo>
                <a:pt x="6813" y="1328"/>
                <a:pt x="6558" y="1974"/>
                <a:pt x="6151" y="2566"/>
              </a:cubicBezTo>
              <a:lnTo>
                <a:pt x="6874" y="2749"/>
              </a:lnTo>
              <a:cubicBezTo>
                <a:pt x="6527" y="3045"/>
                <a:pt x="6191" y="3334"/>
                <a:pt x="5866" y="3630"/>
              </a:cubicBezTo>
              <a:cubicBezTo>
                <a:pt x="6202" y="3858"/>
                <a:pt x="6558" y="4079"/>
                <a:pt x="6894" y="4307"/>
              </a:cubicBezTo>
              <a:cubicBezTo>
                <a:pt x="6945" y="4542"/>
                <a:pt x="6986" y="4778"/>
                <a:pt x="7026" y="5021"/>
              </a:cubicBezTo>
              <a:cubicBezTo>
                <a:pt x="6527" y="5165"/>
                <a:pt x="6039" y="5317"/>
                <a:pt x="5540" y="5469"/>
              </a:cubicBezTo>
              <a:cubicBezTo>
                <a:pt x="5540" y="5598"/>
                <a:pt x="5550" y="5864"/>
                <a:pt x="5550" y="5994"/>
              </a:cubicBezTo>
              <a:cubicBezTo>
                <a:pt x="5041" y="6176"/>
                <a:pt x="4532" y="6343"/>
                <a:pt x="4022" y="6518"/>
              </a:cubicBezTo>
              <a:cubicBezTo>
                <a:pt x="4257" y="6731"/>
                <a:pt x="4501" y="6959"/>
                <a:pt x="4898" y="7019"/>
              </a:cubicBezTo>
              <a:lnTo>
                <a:pt x="5305" y="7133"/>
              </a:lnTo>
              <a:cubicBezTo>
                <a:pt x="4827" y="7232"/>
                <a:pt x="4552" y="7582"/>
                <a:pt x="4501" y="7939"/>
              </a:cubicBezTo>
              <a:cubicBezTo>
                <a:pt x="4450" y="8091"/>
                <a:pt x="4358" y="8380"/>
                <a:pt x="4308" y="8532"/>
              </a:cubicBezTo>
              <a:cubicBezTo>
                <a:pt x="4501" y="8501"/>
                <a:pt x="4908" y="8433"/>
                <a:pt x="5102" y="8410"/>
              </a:cubicBezTo>
              <a:cubicBezTo>
                <a:pt x="5285" y="8418"/>
                <a:pt x="5642" y="8440"/>
                <a:pt x="5825" y="8456"/>
              </a:cubicBezTo>
              <a:cubicBezTo>
                <a:pt x="5896" y="8608"/>
                <a:pt x="6049" y="8927"/>
                <a:pt x="6130" y="9086"/>
              </a:cubicBezTo>
              <a:lnTo>
                <a:pt x="7566" y="9231"/>
              </a:lnTo>
              <a:cubicBezTo>
                <a:pt x="7709" y="9253"/>
                <a:pt x="7994" y="9299"/>
                <a:pt x="8136" y="9329"/>
              </a:cubicBezTo>
              <a:cubicBezTo>
                <a:pt x="8150" y="9253"/>
                <a:pt x="8163" y="9177"/>
                <a:pt x="8177" y="9101"/>
              </a:cubicBezTo>
              <a:cubicBezTo>
                <a:pt x="8279" y="8790"/>
                <a:pt x="8381" y="8471"/>
                <a:pt x="8493" y="8167"/>
              </a:cubicBezTo>
              <a:lnTo>
                <a:pt x="10000" y="9018"/>
              </a:lnTo>
              <a:cubicBezTo>
                <a:pt x="9959" y="9200"/>
                <a:pt x="9878" y="9565"/>
                <a:pt x="9837" y="9747"/>
              </a:cubicBezTo>
              <a:lnTo>
                <a:pt x="8096" y="9778"/>
              </a:lnTo>
              <a:cubicBezTo>
                <a:pt x="7892" y="10036"/>
                <a:pt x="7678" y="10294"/>
                <a:pt x="7475" y="10553"/>
              </a:cubicBezTo>
              <a:cubicBezTo>
                <a:pt x="7088" y="10446"/>
                <a:pt x="6711" y="10348"/>
                <a:pt x="6324" y="10249"/>
              </a:cubicBezTo>
              <a:cubicBezTo>
                <a:pt x="5611" y="10477"/>
                <a:pt x="4837" y="10560"/>
                <a:pt x="4084" y="10401"/>
              </a:cubicBezTo>
              <a:cubicBezTo>
                <a:pt x="3768" y="10477"/>
                <a:pt x="3473" y="10560"/>
                <a:pt x="3167" y="10644"/>
              </a:cubicBezTo>
              <a:cubicBezTo>
                <a:pt x="2627" y="9542"/>
                <a:pt x="1772" y="8570"/>
                <a:pt x="886" y="7620"/>
              </a:cubicBezTo>
              <a:cubicBezTo>
                <a:pt x="916" y="7384"/>
                <a:pt x="998" y="6913"/>
                <a:pt x="1039" y="6685"/>
              </a:cubicBezTo>
              <a:lnTo>
                <a:pt x="0" y="5895"/>
              </a:lnTo>
              <a:cubicBezTo>
                <a:pt x="41" y="5811"/>
                <a:pt x="143" y="5667"/>
                <a:pt x="183" y="5583"/>
              </a:cubicBezTo>
              <a:cubicBezTo>
                <a:pt x="713" y="4633"/>
                <a:pt x="387" y="3570"/>
                <a:pt x="631" y="2574"/>
              </a:cubicBezTo>
              <a:cubicBezTo>
                <a:pt x="1446" y="2772"/>
                <a:pt x="2271" y="2962"/>
                <a:pt x="3106" y="3121"/>
              </a:cubicBezTo>
              <a:cubicBezTo>
                <a:pt x="2739" y="2278"/>
                <a:pt x="2261" y="1465"/>
                <a:pt x="1833" y="644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59974</xdr:colOff>
      <xdr:row>42</xdr:row>
      <xdr:rowOff>14392</xdr:rowOff>
    </xdr:from>
    <xdr:to>
      <xdr:col>37</xdr:col>
      <xdr:colOff>32340</xdr:colOff>
      <xdr:row>44</xdr:row>
      <xdr:rowOff>18748</xdr:rowOff>
    </xdr:to>
    <xdr:sp macro="" textlink="">
      <xdr:nvSpPr>
        <xdr:cNvPr id="711" name="będziński"/>
        <xdr:cNvSpPr>
          <a:spLocks/>
        </xdr:cNvSpPr>
      </xdr:nvSpPr>
      <xdr:spPr bwMode="auto">
        <a:xfrm>
          <a:off x="4060474" y="4814992"/>
          <a:ext cx="200966" cy="232956"/>
        </a:xfrm>
        <a:custGeom>
          <a:avLst/>
          <a:gdLst>
            <a:gd name="T0" fmla="*/ 641 w 711"/>
            <a:gd name="T1" fmla="*/ 24 h 821"/>
            <a:gd name="T2" fmla="*/ 711 w 711"/>
            <a:gd name="T3" fmla="*/ 0 h 821"/>
            <a:gd name="T4" fmla="*/ 663 w 711"/>
            <a:gd name="T5" fmla="*/ 339 h 821"/>
            <a:gd name="T6" fmla="*/ 591 w 711"/>
            <a:gd name="T7" fmla="*/ 295 h 821"/>
            <a:gd name="T8" fmla="*/ 559 w 711"/>
            <a:gd name="T9" fmla="*/ 310 h 821"/>
            <a:gd name="T10" fmla="*/ 569 w 711"/>
            <a:gd name="T11" fmla="*/ 373 h 821"/>
            <a:gd name="T12" fmla="*/ 559 w 711"/>
            <a:gd name="T13" fmla="*/ 414 h 821"/>
            <a:gd name="T14" fmla="*/ 445 w 711"/>
            <a:gd name="T15" fmla="*/ 501 h 821"/>
            <a:gd name="T16" fmla="*/ 370 w 711"/>
            <a:gd name="T17" fmla="*/ 724 h 821"/>
            <a:gd name="T18" fmla="*/ 345 w 711"/>
            <a:gd name="T19" fmla="*/ 773 h 821"/>
            <a:gd name="T20" fmla="*/ 121 w 711"/>
            <a:gd name="T21" fmla="*/ 821 h 821"/>
            <a:gd name="T22" fmla="*/ 141 w 711"/>
            <a:gd name="T23" fmla="*/ 640 h 821"/>
            <a:gd name="T24" fmla="*/ 63 w 711"/>
            <a:gd name="T25" fmla="*/ 606 h 821"/>
            <a:gd name="T26" fmla="*/ 38 w 711"/>
            <a:gd name="T27" fmla="*/ 594 h 821"/>
            <a:gd name="T28" fmla="*/ 31 w 711"/>
            <a:gd name="T29" fmla="*/ 416 h 821"/>
            <a:gd name="T30" fmla="*/ 250 w 711"/>
            <a:gd name="T31" fmla="*/ 272 h 821"/>
            <a:gd name="T32" fmla="*/ 377 w 711"/>
            <a:gd name="T33" fmla="*/ 35 h 821"/>
            <a:gd name="T34" fmla="*/ 392 w 711"/>
            <a:gd name="T35" fmla="*/ 29 h 821"/>
            <a:gd name="T36" fmla="*/ 587 w 711"/>
            <a:gd name="T37" fmla="*/ 48 h 821"/>
            <a:gd name="T38" fmla="*/ 641 w 711"/>
            <a:gd name="T39" fmla="*/ 24 h 8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711" h="821">
              <a:moveTo>
                <a:pt x="641" y="24"/>
              </a:moveTo>
              <a:cubicBezTo>
                <a:pt x="658" y="18"/>
                <a:pt x="693" y="6"/>
                <a:pt x="711" y="0"/>
              </a:cubicBezTo>
              <a:cubicBezTo>
                <a:pt x="666" y="107"/>
                <a:pt x="671" y="225"/>
                <a:pt x="663" y="339"/>
              </a:cubicBezTo>
              <a:cubicBezTo>
                <a:pt x="645" y="328"/>
                <a:pt x="609" y="306"/>
                <a:pt x="591" y="295"/>
              </a:cubicBezTo>
              <a:lnTo>
                <a:pt x="559" y="310"/>
              </a:lnTo>
              <a:cubicBezTo>
                <a:pt x="514" y="341"/>
                <a:pt x="517" y="362"/>
                <a:pt x="569" y="373"/>
              </a:cubicBezTo>
              <a:lnTo>
                <a:pt x="559" y="414"/>
              </a:lnTo>
              <a:cubicBezTo>
                <a:pt x="522" y="444"/>
                <a:pt x="483" y="472"/>
                <a:pt x="445" y="501"/>
              </a:cubicBezTo>
              <a:cubicBezTo>
                <a:pt x="430" y="577"/>
                <a:pt x="411" y="655"/>
                <a:pt x="370" y="724"/>
              </a:cubicBezTo>
              <a:lnTo>
                <a:pt x="345" y="773"/>
              </a:lnTo>
              <a:cubicBezTo>
                <a:pt x="271" y="791"/>
                <a:pt x="196" y="807"/>
                <a:pt x="121" y="821"/>
              </a:cubicBezTo>
              <a:cubicBezTo>
                <a:pt x="127" y="761"/>
                <a:pt x="134" y="700"/>
                <a:pt x="141" y="640"/>
              </a:cubicBezTo>
              <a:cubicBezTo>
                <a:pt x="122" y="631"/>
                <a:pt x="83" y="614"/>
                <a:pt x="63" y="606"/>
              </a:cubicBezTo>
              <a:lnTo>
                <a:pt x="38" y="594"/>
              </a:lnTo>
              <a:cubicBezTo>
                <a:pt x="31" y="536"/>
                <a:pt x="0" y="473"/>
                <a:pt x="31" y="416"/>
              </a:cubicBezTo>
              <a:cubicBezTo>
                <a:pt x="69" y="328"/>
                <a:pt x="171" y="308"/>
                <a:pt x="250" y="272"/>
              </a:cubicBezTo>
              <a:cubicBezTo>
                <a:pt x="293" y="193"/>
                <a:pt x="333" y="113"/>
                <a:pt x="377" y="35"/>
              </a:cubicBezTo>
              <a:lnTo>
                <a:pt x="392" y="29"/>
              </a:lnTo>
              <a:cubicBezTo>
                <a:pt x="457" y="36"/>
                <a:pt x="522" y="46"/>
                <a:pt x="587" y="48"/>
              </a:cubicBezTo>
              <a:cubicBezTo>
                <a:pt x="601" y="42"/>
                <a:pt x="627" y="30"/>
                <a:pt x="641" y="24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49878</xdr:colOff>
      <xdr:row>42</xdr:row>
      <xdr:rowOff>95139</xdr:rowOff>
    </xdr:from>
    <xdr:to>
      <xdr:col>38</xdr:col>
      <xdr:colOff>44574</xdr:colOff>
      <xdr:row>44</xdr:row>
      <xdr:rowOff>41580</xdr:rowOff>
    </xdr:to>
    <xdr:sp macro="" textlink="">
      <xdr:nvSpPr>
        <xdr:cNvPr id="716" name="Dąbrowa-Górnicza"/>
        <xdr:cNvSpPr>
          <a:spLocks/>
        </xdr:cNvSpPr>
      </xdr:nvSpPr>
      <xdr:spPr bwMode="auto">
        <a:xfrm>
          <a:off x="4164678" y="4895739"/>
          <a:ext cx="223296" cy="175041"/>
        </a:xfrm>
        <a:custGeom>
          <a:avLst/>
          <a:gdLst>
            <a:gd name="T0" fmla="*/ 221 w 794"/>
            <a:gd name="T1" fmla="*/ 0 h 551"/>
            <a:gd name="T2" fmla="*/ 293 w 794"/>
            <a:gd name="T3" fmla="*/ 44 h 551"/>
            <a:gd name="T4" fmla="*/ 324 w 794"/>
            <a:gd name="T5" fmla="*/ 65 h 551"/>
            <a:gd name="T6" fmla="*/ 358 w 794"/>
            <a:gd name="T7" fmla="*/ 143 h 551"/>
            <a:gd name="T8" fmla="*/ 380 w 794"/>
            <a:gd name="T9" fmla="*/ 152 h 551"/>
            <a:gd name="T10" fmla="*/ 428 w 794"/>
            <a:gd name="T11" fmla="*/ 169 h 551"/>
            <a:gd name="T12" fmla="*/ 528 w 794"/>
            <a:gd name="T13" fmla="*/ 235 h 551"/>
            <a:gd name="T14" fmla="*/ 593 w 794"/>
            <a:gd name="T15" fmla="*/ 270 h 551"/>
            <a:gd name="T16" fmla="*/ 791 w 794"/>
            <a:gd name="T17" fmla="*/ 427 h 551"/>
            <a:gd name="T18" fmla="*/ 638 w 794"/>
            <a:gd name="T19" fmla="*/ 409 h 551"/>
            <a:gd name="T20" fmla="*/ 557 w 794"/>
            <a:gd name="T21" fmla="*/ 435 h 551"/>
            <a:gd name="T22" fmla="*/ 402 w 794"/>
            <a:gd name="T23" fmla="*/ 510 h 551"/>
            <a:gd name="T24" fmla="*/ 281 w 794"/>
            <a:gd name="T25" fmla="*/ 551 h 551"/>
            <a:gd name="T26" fmla="*/ 0 w 794"/>
            <a:gd name="T27" fmla="*/ 429 h 551"/>
            <a:gd name="T28" fmla="*/ 75 w 794"/>
            <a:gd name="T29" fmla="*/ 206 h 551"/>
            <a:gd name="T30" fmla="*/ 189 w 794"/>
            <a:gd name="T31" fmla="*/ 119 h 551"/>
            <a:gd name="T32" fmla="*/ 199 w 794"/>
            <a:gd name="T33" fmla="*/ 78 h 551"/>
            <a:gd name="T34" fmla="*/ 189 w 794"/>
            <a:gd name="T35" fmla="*/ 15 h 551"/>
            <a:gd name="T36" fmla="*/ 221 w 794"/>
            <a:gd name="T37" fmla="*/ 0 h 551"/>
            <a:gd name="connsiteX0" fmla="*/ 2783 w 9962"/>
            <a:gd name="connsiteY0" fmla="*/ 0 h 11164"/>
            <a:gd name="connsiteX1" fmla="*/ 3690 w 9962"/>
            <a:gd name="connsiteY1" fmla="*/ 799 h 11164"/>
            <a:gd name="connsiteX2" fmla="*/ 4081 w 9962"/>
            <a:gd name="connsiteY2" fmla="*/ 1180 h 11164"/>
            <a:gd name="connsiteX3" fmla="*/ 4509 w 9962"/>
            <a:gd name="connsiteY3" fmla="*/ 2595 h 11164"/>
            <a:gd name="connsiteX4" fmla="*/ 4786 w 9962"/>
            <a:gd name="connsiteY4" fmla="*/ 2759 h 11164"/>
            <a:gd name="connsiteX5" fmla="*/ 5390 w 9962"/>
            <a:gd name="connsiteY5" fmla="*/ 3067 h 11164"/>
            <a:gd name="connsiteX6" fmla="*/ 6650 w 9962"/>
            <a:gd name="connsiteY6" fmla="*/ 4265 h 11164"/>
            <a:gd name="connsiteX7" fmla="*/ 7469 w 9962"/>
            <a:gd name="connsiteY7" fmla="*/ 4900 h 11164"/>
            <a:gd name="connsiteX8" fmla="*/ 9962 w 9962"/>
            <a:gd name="connsiteY8" fmla="*/ 7750 h 11164"/>
            <a:gd name="connsiteX9" fmla="*/ 8035 w 9962"/>
            <a:gd name="connsiteY9" fmla="*/ 7423 h 11164"/>
            <a:gd name="connsiteX10" fmla="*/ 7015 w 9962"/>
            <a:gd name="connsiteY10" fmla="*/ 7895 h 11164"/>
            <a:gd name="connsiteX11" fmla="*/ 5813 w 9962"/>
            <a:gd name="connsiteY11" fmla="*/ 11138 h 11164"/>
            <a:gd name="connsiteX12" fmla="*/ 3539 w 9962"/>
            <a:gd name="connsiteY12" fmla="*/ 10000 h 11164"/>
            <a:gd name="connsiteX13" fmla="*/ 0 w 9962"/>
            <a:gd name="connsiteY13" fmla="*/ 7786 h 11164"/>
            <a:gd name="connsiteX14" fmla="*/ 945 w 9962"/>
            <a:gd name="connsiteY14" fmla="*/ 3739 h 11164"/>
            <a:gd name="connsiteX15" fmla="*/ 2380 w 9962"/>
            <a:gd name="connsiteY15" fmla="*/ 2160 h 11164"/>
            <a:gd name="connsiteX16" fmla="*/ 2506 w 9962"/>
            <a:gd name="connsiteY16" fmla="*/ 1416 h 11164"/>
            <a:gd name="connsiteX17" fmla="*/ 2380 w 9962"/>
            <a:gd name="connsiteY17" fmla="*/ 272 h 11164"/>
            <a:gd name="connsiteX18" fmla="*/ 2783 w 9962"/>
            <a:gd name="connsiteY18" fmla="*/ 0 h 11164"/>
            <a:gd name="connsiteX0" fmla="*/ 2794 w 10000"/>
            <a:gd name="connsiteY0" fmla="*/ 0 h 10000"/>
            <a:gd name="connsiteX1" fmla="*/ 3704 w 10000"/>
            <a:gd name="connsiteY1" fmla="*/ 716 h 10000"/>
            <a:gd name="connsiteX2" fmla="*/ 4097 w 10000"/>
            <a:gd name="connsiteY2" fmla="*/ 1057 h 10000"/>
            <a:gd name="connsiteX3" fmla="*/ 4526 w 10000"/>
            <a:gd name="connsiteY3" fmla="*/ 2324 h 10000"/>
            <a:gd name="connsiteX4" fmla="*/ 4804 w 10000"/>
            <a:gd name="connsiteY4" fmla="*/ 2471 h 10000"/>
            <a:gd name="connsiteX5" fmla="*/ 5411 w 10000"/>
            <a:gd name="connsiteY5" fmla="*/ 2747 h 10000"/>
            <a:gd name="connsiteX6" fmla="*/ 6675 w 10000"/>
            <a:gd name="connsiteY6" fmla="*/ 3820 h 10000"/>
            <a:gd name="connsiteX7" fmla="*/ 7497 w 10000"/>
            <a:gd name="connsiteY7" fmla="*/ 4389 h 10000"/>
            <a:gd name="connsiteX8" fmla="*/ 10000 w 10000"/>
            <a:gd name="connsiteY8" fmla="*/ 6942 h 10000"/>
            <a:gd name="connsiteX9" fmla="*/ 8066 w 10000"/>
            <a:gd name="connsiteY9" fmla="*/ 6649 h 10000"/>
            <a:gd name="connsiteX10" fmla="*/ 7229 w 10000"/>
            <a:gd name="connsiteY10" fmla="*/ 9036 h 10000"/>
            <a:gd name="connsiteX11" fmla="*/ 5835 w 10000"/>
            <a:gd name="connsiteY11" fmla="*/ 9977 h 10000"/>
            <a:gd name="connsiteX12" fmla="*/ 3552 w 10000"/>
            <a:gd name="connsiteY12" fmla="*/ 8957 h 10000"/>
            <a:gd name="connsiteX13" fmla="*/ 0 w 10000"/>
            <a:gd name="connsiteY13" fmla="*/ 6974 h 10000"/>
            <a:gd name="connsiteX14" fmla="*/ 949 w 10000"/>
            <a:gd name="connsiteY14" fmla="*/ 3349 h 10000"/>
            <a:gd name="connsiteX15" fmla="*/ 2389 w 10000"/>
            <a:gd name="connsiteY15" fmla="*/ 1935 h 10000"/>
            <a:gd name="connsiteX16" fmla="*/ 2516 w 10000"/>
            <a:gd name="connsiteY16" fmla="*/ 1268 h 10000"/>
            <a:gd name="connsiteX17" fmla="*/ 2389 w 10000"/>
            <a:gd name="connsiteY17" fmla="*/ 244 h 10000"/>
            <a:gd name="connsiteX18" fmla="*/ 2794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2794" y="0"/>
              </a:moveTo>
              <a:lnTo>
                <a:pt x="3704" y="716"/>
              </a:lnTo>
              <a:cubicBezTo>
                <a:pt x="3805" y="796"/>
                <a:pt x="3995" y="975"/>
                <a:pt x="4097" y="1057"/>
              </a:cubicBezTo>
              <a:cubicBezTo>
                <a:pt x="4210" y="1382"/>
                <a:pt x="4425" y="2015"/>
                <a:pt x="4526" y="2324"/>
              </a:cubicBezTo>
              <a:lnTo>
                <a:pt x="4804" y="2471"/>
              </a:lnTo>
              <a:cubicBezTo>
                <a:pt x="4956" y="2536"/>
                <a:pt x="5259" y="2683"/>
                <a:pt x="5411" y="2747"/>
              </a:cubicBezTo>
              <a:cubicBezTo>
                <a:pt x="5626" y="3479"/>
                <a:pt x="6056" y="3836"/>
                <a:pt x="6675" y="3820"/>
              </a:cubicBezTo>
              <a:cubicBezTo>
                <a:pt x="6877" y="3950"/>
                <a:pt x="7282" y="4243"/>
                <a:pt x="7497" y="4389"/>
              </a:cubicBezTo>
              <a:cubicBezTo>
                <a:pt x="8483" y="5039"/>
                <a:pt x="10038" y="5039"/>
                <a:pt x="10000" y="6942"/>
              </a:cubicBezTo>
              <a:lnTo>
                <a:pt x="8066" y="6649"/>
              </a:lnTo>
              <a:cubicBezTo>
                <a:pt x="7724" y="6779"/>
                <a:pt x="7600" y="8481"/>
                <a:pt x="7229" y="9036"/>
              </a:cubicBezTo>
              <a:cubicBezTo>
                <a:pt x="6857" y="9590"/>
                <a:pt x="6468" y="9522"/>
                <a:pt x="5835" y="9977"/>
              </a:cubicBezTo>
              <a:cubicBezTo>
                <a:pt x="5329" y="10204"/>
                <a:pt x="4070" y="8730"/>
                <a:pt x="3552" y="8957"/>
              </a:cubicBezTo>
              <a:cubicBezTo>
                <a:pt x="2364" y="8307"/>
                <a:pt x="1163" y="7673"/>
                <a:pt x="0" y="6974"/>
              </a:cubicBezTo>
              <a:cubicBezTo>
                <a:pt x="518" y="5853"/>
                <a:pt x="759" y="4584"/>
                <a:pt x="949" y="3349"/>
              </a:cubicBezTo>
              <a:cubicBezTo>
                <a:pt x="1428" y="2877"/>
                <a:pt x="1921" y="2422"/>
                <a:pt x="2389" y="1935"/>
              </a:cubicBezTo>
              <a:cubicBezTo>
                <a:pt x="2431" y="1713"/>
                <a:pt x="2474" y="1490"/>
                <a:pt x="2516" y="1268"/>
              </a:cubicBezTo>
              <a:cubicBezTo>
                <a:pt x="2478" y="1008"/>
                <a:pt x="2415" y="504"/>
                <a:pt x="2389" y="244"/>
              </a:cubicBezTo>
              <a:lnTo>
                <a:pt x="2794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40297</xdr:colOff>
      <xdr:row>43</xdr:row>
      <xdr:rowOff>14249</xdr:rowOff>
    </xdr:from>
    <xdr:to>
      <xdr:col>35</xdr:col>
      <xdr:colOff>37644</xdr:colOff>
      <xdr:row>43</xdr:row>
      <xdr:rowOff>110216</xdr:rowOff>
    </xdr:to>
    <xdr:sp macro="" textlink="">
      <xdr:nvSpPr>
        <xdr:cNvPr id="719" name="Bytom"/>
        <xdr:cNvSpPr>
          <a:spLocks/>
        </xdr:cNvSpPr>
      </xdr:nvSpPr>
      <xdr:spPr bwMode="auto">
        <a:xfrm>
          <a:off x="3926497" y="4929149"/>
          <a:ext cx="111647" cy="95967"/>
        </a:xfrm>
        <a:custGeom>
          <a:avLst/>
          <a:gdLst>
            <a:gd name="T0" fmla="*/ 0 w 404"/>
            <a:gd name="T1" fmla="*/ 35 h 337"/>
            <a:gd name="T2" fmla="*/ 223 w 404"/>
            <a:gd name="T3" fmla="*/ 9 h 337"/>
            <a:gd name="T4" fmla="*/ 298 w 404"/>
            <a:gd name="T5" fmla="*/ 148 h 337"/>
            <a:gd name="T6" fmla="*/ 338 w 404"/>
            <a:gd name="T7" fmla="*/ 18 h 337"/>
            <a:gd name="T8" fmla="*/ 404 w 404"/>
            <a:gd name="T9" fmla="*/ 306 h 337"/>
            <a:gd name="T10" fmla="*/ 353 w 404"/>
            <a:gd name="T11" fmla="*/ 318 h 337"/>
            <a:gd name="T12" fmla="*/ 119 w 404"/>
            <a:gd name="T13" fmla="*/ 302 h 337"/>
            <a:gd name="T14" fmla="*/ 25 w 404"/>
            <a:gd name="T15" fmla="*/ 172 h 337"/>
            <a:gd name="T16" fmla="*/ 1 w 404"/>
            <a:gd name="T17" fmla="*/ 98 h 337"/>
            <a:gd name="T18" fmla="*/ 0 w 404"/>
            <a:gd name="T19" fmla="*/ 35 h 3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404" h="337">
              <a:moveTo>
                <a:pt x="0" y="35"/>
              </a:moveTo>
              <a:cubicBezTo>
                <a:pt x="73" y="22"/>
                <a:pt x="148" y="0"/>
                <a:pt x="223" y="9"/>
              </a:cubicBezTo>
              <a:cubicBezTo>
                <a:pt x="268" y="40"/>
                <a:pt x="271" y="103"/>
                <a:pt x="298" y="148"/>
              </a:cubicBezTo>
              <a:cubicBezTo>
                <a:pt x="311" y="105"/>
                <a:pt x="325" y="62"/>
                <a:pt x="338" y="18"/>
              </a:cubicBezTo>
              <a:cubicBezTo>
                <a:pt x="315" y="121"/>
                <a:pt x="362" y="215"/>
                <a:pt x="404" y="306"/>
              </a:cubicBezTo>
              <a:lnTo>
                <a:pt x="353" y="318"/>
              </a:lnTo>
              <a:cubicBezTo>
                <a:pt x="275" y="337"/>
                <a:pt x="196" y="311"/>
                <a:pt x="119" y="302"/>
              </a:cubicBezTo>
              <a:cubicBezTo>
                <a:pt x="80" y="264"/>
                <a:pt x="50" y="220"/>
                <a:pt x="25" y="172"/>
              </a:cubicBezTo>
              <a:cubicBezTo>
                <a:pt x="19" y="154"/>
                <a:pt x="7" y="117"/>
                <a:pt x="1" y="98"/>
              </a:cubicBezTo>
              <a:cubicBezTo>
                <a:pt x="1" y="83"/>
                <a:pt x="0" y="51"/>
                <a:pt x="0" y="3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15315</xdr:colOff>
      <xdr:row>43</xdr:row>
      <xdr:rowOff>6639</xdr:rowOff>
    </xdr:from>
    <xdr:to>
      <xdr:col>35</xdr:col>
      <xdr:colOff>82303</xdr:colOff>
      <xdr:row>43</xdr:row>
      <xdr:rowOff>102606</xdr:rowOff>
    </xdr:to>
    <xdr:sp macro="" textlink="">
      <xdr:nvSpPr>
        <xdr:cNvPr id="720" name="Piekary Śląskie"/>
        <xdr:cNvSpPr>
          <a:spLocks/>
        </xdr:cNvSpPr>
      </xdr:nvSpPr>
      <xdr:spPr bwMode="auto">
        <a:xfrm>
          <a:off x="4015815" y="4921539"/>
          <a:ext cx="66988" cy="95967"/>
        </a:xfrm>
        <a:custGeom>
          <a:avLst/>
          <a:gdLst>
            <a:gd name="T0" fmla="*/ 34 w 246"/>
            <a:gd name="T1" fmla="*/ 0 h 333"/>
            <a:gd name="T2" fmla="*/ 114 w 246"/>
            <a:gd name="T3" fmla="*/ 53 h 333"/>
            <a:gd name="T4" fmla="*/ 145 w 246"/>
            <a:gd name="T5" fmla="*/ 201 h 333"/>
            <a:gd name="T6" fmla="*/ 199 w 246"/>
            <a:gd name="T7" fmla="*/ 227 h 333"/>
            <a:gd name="T8" fmla="*/ 224 w 246"/>
            <a:gd name="T9" fmla="*/ 239 h 333"/>
            <a:gd name="T10" fmla="*/ 246 w 246"/>
            <a:gd name="T11" fmla="*/ 298 h 333"/>
            <a:gd name="T12" fmla="*/ 228 w 246"/>
            <a:gd name="T13" fmla="*/ 319 h 333"/>
            <a:gd name="T14" fmla="*/ 175 w 246"/>
            <a:gd name="T15" fmla="*/ 333 h 333"/>
            <a:gd name="T16" fmla="*/ 109 w 246"/>
            <a:gd name="T17" fmla="*/ 330 h 333"/>
            <a:gd name="T18" fmla="*/ 89 w 246"/>
            <a:gd name="T19" fmla="*/ 329 h 333"/>
            <a:gd name="T20" fmla="*/ 23 w 246"/>
            <a:gd name="T21" fmla="*/ 41 h 333"/>
            <a:gd name="T22" fmla="*/ 34 w 246"/>
            <a:gd name="T23" fmla="*/ 0 h 3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246" h="333">
              <a:moveTo>
                <a:pt x="34" y="0"/>
              </a:moveTo>
              <a:cubicBezTo>
                <a:pt x="54" y="13"/>
                <a:pt x="94" y="39"/>
                <a:pt x="114" y="53"/>
              </a:cubicBezTo>
              <a:cubicBezTo>
                <a:pt x="123" y="102"/>
                <a:pt x="133" y="152"/>
                <a:pt x="145" y="201"/>
              </a:cubicBezTo>
              <a:cubicBezTo>
                <a:pt x="158" y="208"/>
                <a:pt x="186" y="221"/>
                <a:pt x="199" y="227"/>
              </a:cubicBezTo>
              <a:lnTo>
                <a:pt x="224" y="239"/>
              </a:lnTo>
              <a:cubicBezTo>
                <a:pt x="230" y="254"/>
                <a:pt x="241" y="283"/>
                <a:pt x="246" y="298"/>
              </a:cubicBezTo>
              <a:lnTo>
                <a:pt x="228" y="319"/>
              </a:lnTo>
              <a:cubicBezTo>
                <a:pt x="214" y="323"/>
                <a:pt x="188" y="330"/>
                <a:pt x="175" y="333"/>
              </a:cubicBezTo>
              <a:cubicBezTo>
                <a:pt x="158" y="333"/>
                <a:pt x="125" y="330"/>
                <a:pt x="109" y="330"/>
              </a:cubicBezTo>
              <a:lnTo>
                <a:pt x="89" y="329"/>
              </a:lnTo>
              <a:cubicBezTo>
                <a:pt x="47" y="238"/>
                <a:pt x="0" y="144"/>
                <a:pt x="23" y="41"/>
              </a:cubicBezTo>
              <a:lnTo>
                <a:pt x="34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109623</xdr:colOff>
      <xdr:row>43</xdr:row>
      <xdr:rowOff>49333</xdr:rowOff>
    </xdr:from>
    <xdr:to>
      <xdr:col>34</xdr:col>
      <xdr:colOff>10525</xdr:colOff>
      <xdr:row>44</xdr:row>
      <xdr:rowOff>102464</xdr:rowOff>
    </xdr:to>
    <xdr:sp macro="" textlink="">
      <xdr:nvSpPr>
        <xdr:cNvPr id="724" name="Gliwice"/>
        <xdr:cNvSpPr>
          <a:spLocks/>
        </xdr:cNvSpPr>
      </xdr:nvSpPr>
      <xdr:spPr bwMode="auto">
        <a:xfrm>
          <a:off x="3767223" y="4964233"/>
          <a:ext cx="129502" cy="167431"/>
        </a:xfrm>
        <a:custGeom>
          <a:avLst/>
          <a:gdLst>
            <a:gd name="T0" fmla="*/ 121 w 454"/>
            <a:gd name="T1" fmla="*/ 59 h 567"/>
            <a:gd name="T2" fmla="*/ 267 w 454"/>
            <a:gd name="T3" fmla="*/ 0 h 567"/>
            <a:gd name="T4" fmla="*/ 284 w 454"/>
            <a:gd name="T5" fmla="*/ 128 h 567"/>
            <a:gd name="T6" fmla="*/ 418 w 454"/>
            <a:gd name="T7" fmla="*/ 176 h 567"/>
            <a:gd name="T8" fmla="*/ 382 w 454"/>
            <a:gd name="T9" fmla="*/ 429 h 567"/>
            <a:gd name="T10" fmla="*/ 380 w 454"/>
            <a:gd name="T11" fmla="*/ 537 h 567"/>
            <a:gd name="T12" fmla="*/ 376 w 454"/>
            <a:gd name="T13" fmla="*/ 567 h 567"/>
            <a:gd name="T14" fmla="*/ 320 w 454"/>
            <a:gd name="T15" fmla="*/ 554 h 567"/>
            <a:gd name="T16" fmla="*/ 206 w 454"/>
            <a:gd name="T17" fmla="*/ 510 h 567"/>
            <a:gd name="T18" fmla="*/ 183 w 454"/>
            <a:gd name="T19" fmla="*/ 418 h 567"/>
            <a:gd name="T20" fmla="*/ 78 w 454"/>
            <a:gd name="T21" fmla="*/ 446 h 567"/>
            <a:gd name="T22" fmla="*/ 0 w 454"/>
            <a:gd name="T23" fmla="*/ 462 h 567"/>
            <a:gd name="T24" fmla="*/ 19 w 454"/>
            <a:gd name="T25" fmla="*/ 384 h 567"/>
            <a:gd name="T26" fmla="*/ 98 w 454"/>
            <a:gd name="T27" fmla="*/ 278 h 567"/>
            <a:gd name="T28" fmla="*/ 58 w 454"/>
            <a:gd name="T29" fmla="*/ 263 h 567"/>
            <a:gd name="T30" fmla="*/ 2 w 454"/>
            <a:gd name="T31" fmla="*/ 191 h 567"/>
            <a:gd name="T32" fmla="*/ 125 w 454"/>
            <a:gd name="T33" fmla="*/ 233 h 567"/>
            <a:gd name="T34" fmla="*/ 122 w 454"/>
            <a:gd name="T35" fmla="*/ 128 h 567"/>
            <a:gd name="T36" fmla="*/ 121 w 454"/>
            <a:gd name="T37" fmla="*/ 59 h 5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454" h="567">
              <a:moveTo>
                <a:pt x="121" y="59"/>
              </a:moveTo>
              <a:cubicBezTo>
                <a:pt x="170" y="39"/>
                <a:pt x="218" y="19"/>
                <a:pt x="267" y="0"/>
              </a:cubicBezTo>
              <a:cubicBezTo>
                <a:pt x="271" y="32"/>
                <a:pt x="280" y="96"/>
                <a:pt x="284" y="128"/>
              </a:cubicBezTo>
              <a:cubicBezTo>
                <a:pt x="328" y="144"/>
                <a:pt x="373" y="160"/>
                <a:pt x="418" y="176"/>
              </a:cubicBezTo>
              <a:cubicBezTo>
                <a:pt x="426" y="263"/>
                <a:pt x="454" y="360"/>
                <a:pt x="382" y="429"/>
              </a:cubicBezTo>
              <a:cubicBezTo>
                <a:pt x="381" y="455"/>
                <a:pt x="380" y="510"/>
                <a:pt x="380" y="537"/>
              </a:cubicBezTo>
              <a:lnTo>
                <a:pt x="376" y="567"/>
              </a:lnTo>
              <a:cubicBezTo>
                <a:pt x="362" y="563"/>
                <a:pt x="334" y="557"/>
                <a:pt x="320" y="554"/>
              </a:cubicBezTo>
              <a:cubicBezTo>
                <a:pt x="282" y="539"/>
                <a:pt x="244" y="525"/>
                <a:pt x="206" y="510"/>
              </a:cubicBezTo>
              <a:cubicBezTo>
                <a:pt x="200" y="487"/>
                <a:pt x="189" y="441"/>
                <a:pt x="183" y="418"/>
              </a:cubicBezTo>
              <a:cubicBezTo>
                <a:pt x="148" y="427"/>
                <a:pt x="113" y="436"/>
                <a:pt x="78" y="446"/>
              </a:cubicBezTo>
              <a:cubicBezTo>
                <a:pt x="59" y="449"/>
                <a:pt x="19" y="458"/>
                <a:pt x="0" y="462"/>
              </a:cubicBezTo>
              <a:cubicBezTo>
                <a:pt x="5" y="442"/>
                <a:pt x="14" y="404"/>
                <a:pt x="19" y="384"/>
              </a:cubicBezTo>
              <a:cubicBezTo>
                <a:pt x="61" y="375"/>
                <a:pt x="186" y="311"/>
                <a:pt x="98" y="278"/>
              </a:cubicBezTo>
              <a:lnTo>
                <a:pt x="58" y="263"/>
              </a:lnTo>
              <a:cubicBezTo>
                <a:pt x="44" y="245"/>
                <a:pt x="16" y="209"/>
                <a:pt x="2" y="191"/>
              </a:cubicBezTo>
              <a:cubicBezTo>
                <a:pt x="43" y="204"/>
                <a:pt x="84" y="218"/>
                <a:pt x="125" y="233"/>
              </a:cubicBezTo>
              <a:cubicBezTo>
                <a:pt x="124" y="206"/>
                <a:pt x="123" y="154"/>
                <a:pt x="122" y="128"/>
              </a:cubicBezTo>
              <a:cubicBezTo>
                <a:pt x="122" y="111"/>
                <a:pt x="121" y="76"/>
                <a:pt x="121" y="59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10525</xdr:colOff>
      <xdr:row>43</xdr:row>
      <xdr:rowOff>56943</xdr:rowOff>
    </xdr:from>
    <xdr:to>
      <xdr:col>34</xdr:col>
      <xdr:colOff>77513</xdr:colOff>
      <xdr:row>44</xdr:row>
      <xdr:rowOff>72021</xdr:rowOff>
    </xdr:to>
    <xdr:sp macro="" textlink="">
      <xdr:nvSpPr>
        <xdr:cNvPr id="725" name="Zabrze"/>
        <xdr:cNvSpPr>
          <a:spLocks/>
        </xdr:cNvSpPr>
      </xdr:nvSpPr>
      <xdr:spPr bwMode="auto">
        <a:xfrm>
          <a:off x="3896725" y="4971843"/>
          <a:ext cx="66988" cy="129378"/>
        </a:xfrm>
        <a:custGeom>
          <a:avLst/>
          <a:gdLst>
            <a:gd name="T0" fmla="*/ 55 w 244"/>
            <a:gd name="T1" fmla="*/ 13 h 438"/>
            <a:gd name="T2" fmla="*/ 150 w 244"/>
            <a:gd name="T3" fmla="*/ 0 h 438"/>
            <a:gd name="T4" fmla="*/ 244 w 244"/>
            <a:gd name="T5" fmla="*/ 130 h 438"/>
            <a:gd name="T6" fmla="*/ 70 w 244"/>
            <a:gd name="T7" fmla="*/ 438 h 438"/>
            <a:gd name="T8" fmla="*/ 55 w 244"/>
            <a:gd name="T9" fmla="*/ 13 h 4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44" h="438">
              <a:moveTo>
                <a:pt x="55" y="13"/>
              </a:moveTo>
              <a:cubicBezTo>
                <a:pt x="79" y="9"/>
                <a:pt x="126" y="3"/>
                <a:pt x="150" y="0"/>
              </a:cubicBezTo>
              <a:cubicBezTo>
                <a:pt x="175" y="48"/>
                <a:pt x="205" y="92"/>
                <a:pt x="244" y="130"/>
              </a:cubicBezTo>
              <a:cubicBezTo>
                <a:pt x="209" y="244"/>
                <a:pt x="156" y="353"/>
                <a:pt x="70" y="438"/>
              </a:cubicBezTo>
              <a:cubicBezTo>
                <a:pt x="9" y="302"/>
                <a:pt x="0" y="152"/>
                <a:pt x="55" y="1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52531</xdr:colOff>
      <xdr:row>43</xdr:row>
      <xdr:rowOff>87385</xdr:rowOff>
    </xdr:from>
    <xdr:to>
      <xdr:col>35</xdr:col>
      <xdr:colOff>89747</xdr:colOff>
      <xdr:row>44</xdr:row>
      <xdr:rowOff>33969</xdr:rowOff>
    </xdr:to>
    <xdr:sp macro="" textlink="">
      <xdr:nvSpPr>
        <xdr:cNvPr id="728" name="Siemianowice Śląskie"/>
        <xdr:cNvSpPr>
          <a:spLocks/>
        </xdr:cNvSpPr>
      </xdr:nvSpPr>
      <xdr:spPr bwMode="auto">
        <a:xfrm>
          <a:off x="4053031" y="5002285"/>
          <a:ext cx="37216" cy="60884"/>
        </a:xfrm>
        <a:custGeom>
          <a:avLst/>
          <a:gdLst>
            <a:gd name="T0" fmla="*/ 103 w 120"/>
            <a:gd name="T1" fmla="*/ 0 h 214"/>
            <a:gd name="T2" fmla="*/ 120 w 120"/>
            <a:gd name="T3" fmla="*/ 214 h 214"/>
            <a:gd name="T4" fmla="*/ 0 w 120"/>
            <a:gd name="T5" fmla="*/ 141 h 214"/>
            <a:gd name="T6" fmla="*/ 32 w 120"/>
            <a:gd name="T7" fmla="*/ 35 h 214"/>
            <a:gd name="T8" fmla="*/ 85 w 120"/>
            <a:gd name="T9" fmla="*/ 21 h 214"/>
            <a:gd name="T10" fmla="*/ 103 w 120"/>
            <a:gd name="T11" fmla="*/ 0 h 2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20" h="214">
              <a:moveTo>
                <a:pt x="103" y="0"/>
              </a:moveTo>
              <a:cubicBezTo>
                <a:pt x="115" y="71"/>
                <a:pt x="116" y="142"/>
                <a:pt x="120" y="214"/>
              </a:cubicBezTo>
              <a:lnTo>
                <a:pt x="0" y="141"/>
              </a:lnTo>
              <a:cubicBezTo>
                <a:pt x="8" y="115"/>
                <a:pt x="24" y="62"/>
                <a:pt x="32" y="35"/>
              </a:cubicBezTo>
              <a:cubicBezTo>
                <a:pt x="45" y="32"/>
                <a:pt x="71" y="25"/>
                <a:pt x="85" y="21"/>
              </a:cubicBezTo>
              <a:lnTo>
                <a:pt x="103" y="0"/>
              </a:lnTo>
              <a:close/>
            </a:path>
          </a:pathLst>
        </a:custGeom>
        <a:solidFill>
          <a:srgbClr val="DC143C"/>
        </a:solidFill>
        <a:ln w="31750">
          <a:solidFill>
            <a:srgbClr val="DC143C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15315</xdr:colOff>
      <xdr:row>43</xdr:row>
      <xdr:rowOff>94996</xdr:rowOff>
    </xdr:from>
    <xdr:to>
      <xdr:col>35</xdr:col>
      <xdr:colOff>52531</xdr:colOff>
      <xdr:row>44</xdr:row>
      <xdr:rowOff>72022</xdr:rowOff>
    </xdr:to>
    <xdr:sp macro="" textlink="">
      <xdr:nvSpPr>
        <xdr:cNvPr id="729" name="Chorzów"/>
        <xdr:cNvSpPr>
          <a:spLocks/>
        </xdr:cNvSpPr>
      </xdr:nvSpPr>
      <xdr:spPr bwMode="auto">
        <a:xfrm>
          <a:off x="4015815" y="5009896"/>
          <a:ext cx="37216" cy="91326"/>
        </a:xfrm>
        <a:custGeom>
          <a:avLst/>
          <a:gdLst>
            <a:gd name="T0" fmla="*/ 43 w 139"/>
            <a:gd name="T1" fmla="*/ 12 h 299"/>
            <a:gd name="T2" fmla="*/ 94 w 139"/>
            <a:gd name="T3" fmla="*/ 0 h 299"/>
            <a:gd name="T4" fmla="*/ 114 w 139"/>
            <a:gd name="T5" fmla="*/ 1 h 299"/>
            <a:gd name="T6" fmla="*/ 139 w 139"/>
            <a:gd name="T7" fmla="*/ 133 h 299"/>
            <a:gd name="T8" fmla="*/ 7 w 139"/>
            <a:gd name="T9" fmla="*/ 299 h 299"/>
            <a:gd name="T10" fmla="*/ 0 w 139"/>
            <a:gd name="T11" fmla="*/ 265 h 299"/>
            <a:gd name="T12" fmla="*/ 43 w 139"/>
            <a:gd name="T13" fmla="*/ 12 h 29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139" h="299">
              <a:moveTo>
                <a:pt x="43" y="12"/>
              </a:moveTo>
              <a:lnTo>
                <a:pt x="94" y="0"/>
              </a:lnTo>
              <a:lnTo>
                <a:pt x="114" y="1"/>
              </a:lnTo>
              <a:cubicBezTo>
                <a:pt x="123" y="44"/>
                <a:pt x="131" y="89"/>
                <a:pt x="139" y="133"/>
              </a:cubicBezTo>
              <a:cubicBezTo>
                <a:pt x="94" y="187"/>
                <a:pt x="50" y="243"/>
                <a:pt x="7" y="299"/>
              </a:cubicBezTo>
              <a:lnTo>
                <a:pt x="0" y="265"/>
              </a:lnTo>
              <a:cubicBezTo>
                <a:pt x="3" y="179"/>
                <a:pt x="19" y="94"/>
                <a:pt x="43" y="12"/>
              </a:cubicBezTo>
              <a:close/>
            </a:path>
          </a:pathLst>
        </a:custGeom>
        <a:solidFill>
          <a:srgbClr val="DC143C"/>
        </a:solidFill>
        <a:ln w="31750">
          <a:solidFill>
            <a:srgbClr val="DC143C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47741</xdr:colOff>
      <xdr:row>43</xdr:row>
      <xdr:rowOff>102606</xdr:rowOff>
    </xdr:from>
    <xdr:to>
      <xdr:col>35</xdr:col>
      <xdr:colOff>15316</xdr:colOff>
      <xdr:row>44</xdr:row>
      <xdr:rowOff>102463</xdr:rowOff>
    </xdr:to>
    <xdr:sp macro="" textlink="">
      <xdr:nvSpPr>
        <xdr:cNvPr id="730" name="Ruda Śląska"/>
        <xdr:cNvSpPr>
          <a:spLocks/>
        </xdr:cNvSpPr>
      </xdr:nvSpPr>
      <xdr:spPr bwMode="auto">
        <a:xfrm>
          <a:off x="3933941" y="5017506"/>
          <a:ext cx="81875" cy="114157"/>
        </a:xfrm>
        <a:custGeom>
          <a:avLst/>
          <a:gdLst>
            <a:gd name="T0" fmla="*/ 145 w 316"/>
            <a:gd name="T1" fmla="*/ 0 h 414"/>
            <a:gd name="T2" fmla="*/ 298 w 316"/>
            <a:gd name="T3" fmla="*/ 257 h 414"/>
            <a:gd name="T4" fmla="*/ 305 w 316"/>
            <a:gd name="T5" fmla="*/ 291 h 414"/>
            <a:gd name="T6" fmla="*/ 316 w 316"/>
            <a:gd name="T7" fmla="*/ 345 h 414"/>
            <a:gd name="T8" fmla="*/ 164 w 316"/>
            <a:gd name="T9" fmla="*/ 414 h 414"/>
            <a:gd name="T10" fmla="*/ 78 w 316"/>
            <a:gd name="T11" fmla="*/ 370 h 414"/>
            <a:gd name="T12" fmla="*/ 42 w 316"/>
            <a:gd name="T13" fmla="*/ 325 h 414"/>
            <a:gd name="T14" fmla="*/ 0 w 316"/>
            <a:gd name="T15" fmla="*/ 263 h 414"/>
            <a:gd name="T16" fmla="*/ 108 w 316"/>
            <a:gd name="T17" fmla="*/ 171 h 414"/>
            <a:gd name="T18" fmla="*/ 145 w 316"/>
            <a:gd name="T19" fmla="*/ 0 h 4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16" h="414">
              <a:moveTo>
                <a:pt x="145" y="0"/>
              </a:moveTo>
              <a:cubicBezTo>
                <a:pt x="211" y="82"/>
                <a:pt x="186" y="209"/>
                <a:pt x="298" y="257"/>
              </a:cubicBezTo>
              <a:lnTo>
                <a:pt x="305" y="291"/>
              </a:lnTo>
              <a:cubicBezTo>
                <a:pt x="308" y="305"/>
                <a:pt x="313" y="332"/>
                <a:pt x="316" y="345"/>
              </a:cubicBezTo>
              <a:cubicBezTo>
                <a:pt x="258" y="351"/>
                <a:pt x="198" y="360"/>
                <a:pt x="164" y="414"/>
              </a:cubicBezTo>
              <a:cubicBezTo>
                <a:pt x="135" y="399"/>
                <a:pt x="107" y="385"/>
                <a:pt x="78" y="370"/>
              </a:cubicBezTo>
              <a:cubicBezTo>
                <a:pt x="69" y="359"/>
                <a:pt x="51" y="337"/>
                <a:pt x="42" y="325"/>
              </a:cubicBezTo>
              <a:cubicBezTo>
                <a:pt x="27" y="305"/>
                <a:pt x="13" y="284"/>
                <a:pt x="0" y="263"/>
              </a:cubicBezTo>
              <a:lnTo>
                <a:pt x="108" y="171"/>
              </a:lnTo>
              <a:cubicBezTo>
                <a:pt x="113" y="112"/>
                <a:pt x="121" y="54"/>
                <a:pt x="14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92399</xdr:colOff>
      <xdr:row>43</xdr:row>
      <xdr:rowOff>94995</xdr:rowOff>
    </xdr:from>
    <xdr:to>
      <xdr:col>35</xdr:col>
      <xdr:colOff>22758</xdr:colOff>
      <xdr:row>44</xdr:row>
      <xdr:rowOff>64410</xdr:rowOff>
    </xdr:to>
    <xdr:sp macro="" textlink="">
      <xdr:nvSpPr>
        <xdr:cNvPr id="732" name="Świętochłowice"/>
        <xdr:cNvSpPr>
          <a:spLocks/>
        </xdr:cNvSpPr>
      </xdr:nvSpPr>
      <xdr:spPr bwMode="auto">
        <a:xfrm>
          <a:off x="3978599" y="5009895"/>
          <a:ext cx="44659" cy="83715"/>
        </a:xfrm>
        <a:custGeom>
          <a:avLst/>
          <a:gdLst>
            <a:gd name="T0" fmla="*/ 36 w 108"/>
            <a:gd name="T1" fmla="*/ 44 h 162"/>
            <a:gd name="T2" fmla="*/ 74 w 108"/>
            <a:gd name="T3" fmla="*/ 118 h 162"/>
            <a:gd name="T4" fmla="*/ 36 w 108"/>
            <a:gd name="T5" fmla="*/ 44 h 162"/>
            <a:gd name="connsiteX0" fmla="*/ 4156 w 6205"/>
            <a:gd name="connsiteY0" fmla="*/ 452 h 10174"/>
            <a:gd name="connsiteX1" fmla="*/ 2052 w 6205"/>
            <a:gd name="connsiteY1" fmla="*/ 9724 h 10174"/>
            <a:gd name="connsiteX2" fmla="*/ 4156 w 6205"/>
            <a:gd name="connsiteY2" fmla="*/ 452 h 10174"/>
            <a:gd name="connsiteX0" fmla="*/ 3406 w 6708"/>
            <a:gd name="connsiteY0" fmla="*/ 444 h 9589"/>
            <a:gd name="connsiteX1" fmla="*/ 15 w 6708"/>
            <a:gd name="connsiteY1" fmla="*/ 9558 h 9589"/>
            <a:gd name="connsiteX2" fmla="*/ 2227 w 6708"/>
            <a:gd name="connsiteY2" fmla="*/ 3326 h 9589"/>
            <a:gd name="connsiteX3" fmla="*/ 3406 w 6708"/>
            <a:gd name="connsiteY3" fmla="*/ 444 h 9589"/>
            <a:gd name="connsiteX0" fmla="*/ 41132 w 46055"/>
            <a:gd name="connsiteY0" fmla="*/ 1506 h 11030"/>
            <a:gd name="connsiteX1" fmla="*/ 36076 w 46055"/>
            <a:gd name="connsiteY1" fmla="*/ 11011 h 11030"/>
            <a:gd name="connsiteX2" fmla="*/ 14 w 46055"/>
            <a:gd name="connsiteY2" fmla="*/ 749 h 11030"/>
            <a:gd name="connsiteX3" fmla="*/ 41132 w 46055"/>
            <a:gd name="connsiteY3" fmla="*/ 1506 h 11030"/>
            <a:gd name="connsiteX0" fmla="*/ 41129 w 54631"/>
            <a:gd name="connsiteY0" fmla="*/ 1506 h 17249"/>
            <a:gd name="connsiteX1" fmla="*/ 51610 w 54631"/>
            <a:gd name="connsiteY1" fmla="*/ 17238 h 17249"/>
            <a:gd name="connsiteX2" fmla="*/ 11 w 54631"/>
            <a:gd name="connsiteY2" fmla="*/ 749 h 17249"/>
            <a:gd name="connsiteX3" fmla="*/ 41129 w 54631"/>
            <a:gd name="connsiteY3" fmla="*/ 1506 h 172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4631" h="17249">
              <a:moveTo>
                <a:pt x="41129" y="1506"/>
              </a:moveTo>
              <a:cubicBezTo>
                <a:pt x="51363" y="-1277"/>
                <a:pt x="59173" y="15528"/>
                <a:pt x="51610" y="17238"/>
              </a:cubicBezTo>
              <a:cubicBezTo>
                <a:pt x="51318" y="17738"/>
                <a:pt x="-831" y="2333"/>
                <a:pt x="11" y="749"/>
              </a:cubicBezTo>
              <a:cubicBezTo>
                <a:pt x="853" y="-836"/>
                <a:pt x="41679" y="422"/>
                <a:pt x="41129" y="1506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36</xdr:col>
      <xdr:colOff>37994</xdr:colOff>
      <xdr:row>43</xdr:row>
      <xdr:rowOff>93686</xdr:rowOff>
    </xdr:from>
    <xdr:to>
      <xdr:col>37</xdr:col>
      <xdr:colOff>74675</xdr:colOff>
      <xdr:row>44</xdr:row>
      <xdr:rowOff>70712</xdr:rowOff>
    </xdr:to>
    <xdr:sp macro="" textlink="">
      <xdr:nvSpPr>
        <xdr:cNvPr id="733" name="Sosnowiec"/>
        <xdr:cNvSpPr>
          <a:spLocks/>
        </xdr:cNvSpPr>
      </xdr:nvSpPr>
      <xdr:spPr bwMode="auto">
        <a:xfrm>
          <a:off x="4152794" y="5008586"/>
          <a:ext cx="150981" cy="91326"/>
        </a:xfrm>
        <a:custGeom>
          <a:avLst/>
          <a:gdLst>
            <a:gd name="T0" fmla="*/ 0 w 545"/>
            <a:gd name="T1" fmla="*/ 70 h 319"/>
            <a:gd name="T2" fmla="*/ 239 w 545"/>
            <a:gd name="T3" fmla="*/ 0 h 319"/>
            <a:gd name="T4" fmla="*/ 545 w 545"/>
            <a:gd name="T5" fmla="*/ 107 h 319"/>
            <a:gd name="T6" fmla="*/ 460 w 545"/>
            <a:gd name="T7" fmla="*/ 155 h 319"/>
            <a:gd name="T8" fmla="*/ 309 w 545"/>
            <a:gd name="T9" fmla="*/ 168 h 319"/>
            <a:gd name="T10" fmla="*/ 280 w 545"/>
            <a:gd name="T11" fmla="*/ 319 h 319"/>
            <a:gd name="T12" fmla="*/ 169 w 545"/>
            <a:gd name="T13" fmla="*/ 226 h 319"/>
            <a:gd name="T14" fmla="*/ 134 w 545"/>
            <a:gd name="T15" fmla="*/ 165 h 319"/>
            <a:gd name="T16" fmla="*/ 78 w 545"/>
            <a:gd name="T17" fmla="*/ 120 h 319"/>
            <a:gd name="T18" fmla="*/ 59 w 545"/>
            <a:gd name="T19" fmla="*/ 108 h 319"/>
            <a:gd name="T20" fmla="*/ 0 w 545"/>
            <a:gd name="T21" fmla="*/ 70 h 3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545" h="319">
              <a:moveTo>
                <a:pt x="0" y="70"/>
              </a:moveTo>
              <a:cubicBezTo>
                <a:pt x="79" y="45"/>
                <a:pt x="157" y="12"/>
                <a:pt x="239" y="0"/>
              </a:cubicBezTo>
              <a:cubicBezTo>
                <a:pt x="347" y="15"/>
                <a:pt x="445" y="68"/>
                <a:pt x="545" y="107"/>
              </a:cubicBezTo>
              <a:cubicBezTo>
                <a:pt x="517" y="124"/>
                <a:pt x="489" y="139"/>
                <a:pt x="460" y="155"/>
              </a:cubicBezTo>
              <a:cubicBezTo>
                <a:pt x="410" y="159"/>
                <a:pt x="359" y="164"/>
                <a:pt x="309" y="168"/>
              </a:cubicBezTo>
              <a:cubicBezTo>
                <a:pt x="299" y="218"/>
                <a:pt x="290" y="268"/>
                <a:pt x="280" y="319"/>
              </a:cubicBezTo>
              <a:cubicBezTo>
                <a:pt x="242" y="288"/>
                <a:pt x="205" y="258"/>
                <a:pt x="169" y="226"/>
              </a:cubicBezTo>
              <a:cubicBezTo>
                <a:pt x="160" y="211"/>
                <a:pt x="142" y="180"/>
                <a:pt x="134" y="165"/>
              </a:cubicBezTo>
              <a:cubicBezTo>
                <a:pt x="115" y="149"/>
                <a:pt x="97" y="134"/>
                <a:pt x="78" y="120"/>
              </a:cubicBezTo>
              <a:lnTo>
                <a:pt x="59" y="108"/>
              </a:lnTo>
              <a:cubicBezTo>
                <a:pt x="44" y="99"/>
                <a:pt x="15" y="80"/>
                <a:pt x="0" y="7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4734</xdr:colOff>
      <xdr:row>43</xdr:row>
      <xdr:rowOff>104980</xdr:rowOff>
    </xdr:from>
    <xdr:to>
      <xdr:col>36</xdr:col>
      <xdr:colOff>108534</xdr:colOff>
      <xdr:row>45</xdr:row>
      <xdr:rowOff>93649</xdr:rowOff>
    </xdr:to>
    <xdr:sp macro="" textlink="">
      <xdr:nvSpPr>
        <xdr:cNvPr id="736" name="Katowice"/>
        <xdr:cNvSpPr>
          <a:spLocks/>
        </xdr:cNvSpPr>
      </xdr:nvSpPr>
      <xdr:spPr bwMode="auto">
        <a:xfrm>
          <a:off x="4005234" y="5019880"/>
          <a:ext cx="218100" cy="217269"/>
        </a:xfrm>
        <a:custGeom>
          <a:avLst/>
          <a:gdLst>
            <a:gd name="T0" fmla="*/ 87 w 409"/>
            <a:gd name="T1" fmla="*/ 9 h 508"/>
            <a:gd name="T2" fmla="*/ 390 w 409"/>
            <a:gd name="T3" fmla="*/ 2 h 508"/>
            <a:gd name="T4" fmla="*/ 409 w 409"/>
            <a:gd name="T5" fmla="*/ 14 h 508"/>
            <a:gd name="T6" fmla="*/ 318 w 409"/>
            <a:gd name="T7" fmla="*/ 270 h 508"/>
            <a:gd name="T8" fmla="*/ 379 w 409"/>
            <a:gd name="T9" fmla="*/ 508 h 508"/>
            <a:gd name="T10" fmla="*/ 283 w 409"/>
            <a:gd name="T11" fmla="*/ 503 h 508"/>
            <a:gd name="T12" fmla="*/ 218 w 409"/>
            <a:gd name="T13" fmla="*/ 370 h 508"/>
            <a:gd name="T14" fmla="*/ 122 w 409"/>
            <a:gd name="T15" fmla="*/ 409 h 508"/>
            <a:gd name="T16" fmla="*/ 45 w 409"/>
            <a:gd name="T17" fmla="*/ 418 h 508"/>
            <a:gd name="T18" fmla="*/ 0 w 409"/>
            <a:gd name="T19" fmla="*/ 243 h 508"/>
            <a:gd name="T20" fmla="*/ 87 w 409"/>
            <a:gd name="T21" fmla="*/ 9 h 508"/>
            <a:gd name="connsiteX0" fmla="*/ 2127 w 10068"/>
            <a:gd name="connsiteY0" fmla="*/ 149 h 9972"/>
            <a:gd name="connsiteX1" fmla="*/ 9535 w 10068"/>
            <a:gd name="connsiteY1" fmla="*/ 11 h 9972"/>
            <a:gd name="connsiteX2" fmla="*/ 10000 w 10068"/>
            <a:gd name="connsiteY2" fmla="*/ 248 h 9972"/>
            <a:gd name="connsiteX3" fmla="*/ 9610 w 10068"/>
            <a:gd name="connsiteY3" fmla="*/ 3735 h 9972"/>
            <a:gd name="connsiteX4" fmla="*/ 9267 w 10068"/>
            <a:gd name="connsiteY4" fmla="*/ 9972 h 9972"/>
            <a:gd name="connsiteX5" fmla="*/ 6919 w 10068"/>
            <a:gd name="connsiteY5" fmla="*/ 9874 h 9972"/>
            <a:gd name="connsiteX6" fmla="*/ 5330 w 10068"/>
            <a:gd name="connsiteY6" fmla="*/ 7255 h 9972"/>
            <a:gd name="connsiteX7" fmla="*/ 2983 w 10068"/>
            <a:gd name="connsiteY7" fmla="*/ 8023 h 9972"/>
            <a:gd name="connsiteX8" fmla="*/ 1100 w 10068"/>
            <a:gd name="connsiteY8" fmla="*/ 8200 h 9972"/>
            <a:gd name="connsiteX9" fmla="*/ 0 w 10068"/>
            <a:gd name="connsiteY9" fmla="*/ 4755 h 9972"/>
            <a:gd name="connsiteX10" fmla="*/ 2127 w 10068"/>
            <a:gd name="connsiteY10" fmla="*/ 149 h 9972"/>
            <a:gd name="connsiteX0" fmla="*/ 2113 w 11759"/>
            <a:gd name="connsiteY0" fmla="*/ 149 h 12335"/>
            <a:gd name="connsiteX1" fmla="*/ 9471 w 11759"/>
            <a:gd name="connsiteY1" fmla="*/ 11 h 12335"/>
            <a:gd name="connsiteX2" fmla="*/ 9932 w 11759"/>
            <a:gd name="connsiteY2" fmla="*/ 249 h 12335"/>
            <a:gd name="connsiteX3" fmla="*/ 9545 w 11759"/>
            <a:gd name="connsiteY3" fmla="*/ 3745 h 12335"/>
            <a:gd name="connsiteX4" fmla="*/ 11756 w 11759"/>
            <a:gd name="connsiteY4" fmla="*/ 12335 h 12335"/>
            <a:gd name="connsiteX5" fmla="*/ 6872 w 11759"/>
            <a:gd name="connsiteY5" fmla="*/ 9902 h 12335"/>
            <a:gd name="connsiteX6" fmla="*/ 5294 w 11759"/>
            <a:gd name="connsiteY6" fmla="*/ 7275 h 12335"/>
            <a:gd name="connsiteX7" fmla="*/ 2963 w 11759"/>
            <a:gd name="connsiteY7" fmla="*/ 8046 h 12335"/>
            <a:gd name="connsiteX8" fmla="*/ 1093 w 11759"/>
            <a:gd name="connsiteY8" fmla="*/ 8223 h 12335"/>
            <a:gd name="connsiteX9" fmla="*/ 0 w 11759"/>
            <a:gd name="connsiteY9" fmla="*/ 4768 h 12335"/>
            <a:gd name="connsiteX10" fmla="*/ 2113 w 11759"/>
            <a:gd name="connsiteY10" fmla="*/ 149 h 12335"/>
            <a:gd name="connsiteX0" fmla="*/ 2113 w 11759"/>
            <a:gd name="connsiteY0" fmla="*/ 149 h 12335"/>
            <a:gd name="connsiteX1" fmla="*/ 9471 w 11759"/>
            <a:gd name="connsiteY1" fmla="*/ 11 h 12335"/>
            <a:gd name="connsiteX2" fmla="*/ 9932 w 11759"/>
            <a:gd name="connsiteY2" fmla="*/ 249 h 12335"/>
            <a:gd name="connsiteX3" fmla="*/ 9545 w 11759"/>
            <a:gd name="connsiteY3" fmla="*/ 3745 h 12335"/>
            <a:gd name="connsiteX4" fmla="*/ 11756 w 11759"/>
            <a:gd name="connsiteY4" fmla="*/ 12335 h 12335"/>
            <a:gd name="connsiteX5" fmla="*/ 6872 w 11759"/>
            <a:gd name="connsiteY5" fmla="*/ 9902 h 12335"/>
            <a:gd name="connsiteX6" fmla="*/ 5659 w 11759"/>
            <a:gd name="connsiteY6" fmla="*/ 9610 h 12335"/>
            <a:gd name="connsiteX7" fmla="*/ 2963 w 11759"/>
            <a:gd name="connsiteY7" fmla="*/ 8046 h 12335"/>
            <a:gd name="connsiteX8" fmla="*/ 1093 w 11759"/>
            <a:gd name="connsiteY8" fmla="*/ 8223 h 12335"/>
            <a:gd name="connsiteX9" fmla="*/ 0 w 11759"/>
            <a:gd name="connsiteY9" fmla="*/ 4768 h 12335"/>
            <a:gd name="connsiteX10" fmla="*/ 2113 w 11759"/>
            <a:gd name="connsiteY10" fmla="*/ 149 h 123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1759" h="12335">
              <a:moveTo>
                <a:pt x="2113" y="149"/>
              </a:moveTo>
              <a:cubicBezTo>
                <a:pt x="4566" y="51"/>
                <a:pt x="7018" y="-28"/>
                <a:pt x="9471" y="11"/>
              </a:cubicBezTo>
              <a:lnTo>
                <a:pt x="9932" y="249"/>
              </a:lnTo>
              <a:cubicBezTo>
                <a:pt x="9301" y="1966"/>
                <a:pt x="10370" y="2087"/>
                <a:pt x="9545" y="3745"/>
              </a:cubicBezTo>
              <a:cubicBezTo>
                <a:pt x="10711" y="5127"/>
                <a:pt x="11829" y="10657"/>
                <a:pt x="11756" y="12335"/>
              </a:cubicBezTo>
              <a:lnTo>
                <a:pt x="6872" y="9902"/>
              </a:lnTo>
              <a:cubicBezTo>
                <a:pt x="6314" y="9032"/>
                <a:pt x="6170" y="10480"/>
                <a:pt x="5659" y="9610"/>
              </a:cubicBezTo>
              <a:lnTo>
                <a:pt x="2963" y="8046"/>
              </a:lnTo>
              <a:lnTo>
                <a:pt x="1093" y="8223"/>
              </a:lnTo>
              <a:cubicBezTo>
                <a:pt x="656" y="7098"/>
                <a:pt x="73" y="5973"/>
                <a:pt x="0" y="4768"/>
              </a:cubicBezTo>
              <a:cubicBezTo>
                <a:pt x="462" y="3170"/>
                <a:pt x="1433" y="1690"/>
                <a:pt x="2113" y="149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35</xdr:col>
      <xdr:colOff>98570</xdr:colOff>
      <xdr:row>45</xdr:row>
      <xdr:rowOff>58360</xdr:rowOff>
    </xdr:from>
    <xdr:to>
      <xdr:col>36</xdr:col>
      <xdr:colOff>102285</xdr:colOff>
      <xdr:row>46</xdr:row>
      <xdr:rowOff>20258</xdr:rowOff>
    </xdr:to>
    <xdr:sp macro="" textlink="">
      <xdr:nvSpPr>
        <xdr:cNvPr id="739" name="Mysłowice"/>
        <xdr:cNvSpPr>
          <a:spLocks/>
        </xdr:cNvSpPr>
      </xdr:nvSpPr>
      <xdr:spPr bwMode="auto">
        <a:xfrm>
          <a:off x="4099070" y="5201860"/>
          <a:ext cx="118015" cy="76198"/>
        </a:xfrm>
        <a:custGeom>
          <a:avLst/>
          <a:gdLst>
            <a:gd name="T0" fmla="*/ 65 w 398"/>
            <a:gd name="T1" fmla="*/ 420 h 420"/>
            <a:gd name="T2" fmla="*/ 116 w 398"/>
            <a:gd name="T3" fmla="*/ 0 h 420"/>
            <a:gd name="T4" fmla="*/ 151 w 398"/>
            <a:gd name="T5" fmla="*/ 61 h 420"/>
            <a:gd name="T6" fmla="*/ 256 w 398"/>
            <a:gd name="T7" fmla="*/ 224 h 420"/>
            <a:gd name="T8" fmla="*/ 398 w 398"/>
            <a:gd name="T9" fmla="*/ 353 h 420"/>
            <a:gd name="T10" fmla="*/ 65 w 398"/>
            <a:gd name="T11" fmla="*/ 420 h 420"/>
            <a:gd name="connsiteX0" fmla="*/ 377 w 8744"/>
            <a:gd name="connsiteY0" fmla="*/ 8607 h 8607"/>
            <a:gd name="connsiteX1" fmla="*/ 2157 w 8744"/>
            <a:gd name="connsiteY1" fmla="*/ 743 h 8607"/>
            <a:gd name="connsiteX2" fmla="*/ 2538 w 8744"/>
            <a:gd name="connsiteY2" fmla="*/ 59 h 8607"/>
            <a:gd name="connsiteX3" fmla="*/ 5176 w 8744"/>
            <a:gd name="connsiteY3" fmla="*/ 3940 h 8607"/>
            <a:gd name="connsiteX4" fmla="*/ 8744 w 8744"/>
            <a:gd name="connsiteY4" fmla="*/ 7012 h 8607"/>
            <a:gd name="connsiteX5" fmla="*/ 377 w 8744"/>
            <a:gd name="connsiteY5" fmla="*/ 8607 h 8607"/>
            <a:gd name="connsiteX0" fmla="*/ 431 w 10000"/>
            <a:gd name="connsiteY0" fmla="*/ 9137 h 9137"/>
            <a:gd name="connsiteX1" fmla="*/ 2467 w 10000"/>
            <a:gd name="connsiteY1" fmla="*/ 0 h 9137"/>
            <a:gd name="connsiteX2" fmla="*/ 3472 w 10000"/>
            <a:gd name="connsiteY2" fmla="*/ 1191 h 9137"/>
            <a:gd name="connsiteX3" fmla="*/ 5919 w 10000"/>
            <a:gd name="connsiteY3" fmla="*/ 3715 h 9137"/>
            <a:gd name="connsiteX4" fmla="*/ 10000 w 10000"/>
            <a:gd name="connsiteY4" fmla="*/ 7284 h 9137"/>
            <a:gd name="connsiteX5" fmla="*/ 431 w 10000"/>
            <a:gd name="connsiteY5" fmla="*/ 9137 h 9137"/>
            <a:gd name="connsiteX0" fmla="*/ 76 w 9645"/>
            <a:gd name="connsiteY0" fmla="*/ 8746 h 8746"/>
            <a:gd name="connsiteX1" fmla="*/ 4389 w 9645"/>
            <a:gd name="connsiteY1" fmla="*/ 2005 h 8746"/>
            <a:gd name="connsiteX2" fmla="*/ 3117 w 9645"/>
            <a:gd name="connsiteY2" fmla="*/ 49 h 8746"/>
            <a:gd name="connsiteX3" fmla="*/ 5564 w 9645"/>
            <a:gd name="connsiteY3" fmla="*/ 2812 h 8746"/>
            <a:gd name="connsiteX4" fmla="*/ 9645 w 9645"/>
            <a:gd name="connsiteY4" fmla="*/ 6718 h 8746"/>
            <a:gd name="connsiteX5" fmla="*/ 76 w 9645"/>
            <a:gd name="connsiteY5" fmla="*/ 8746 h 8746"/>
            <a:gd name="connsiteX0" fmla="*/ 3345 w 13266"/>
            <a:gd name="connsiteY0" fmla="*/ 8788 h 8788"/>
            <a:gd name="connsiteX1" fmla="*/ 7817 w 13266"/>
            <a:gd name="connsiteY1" fmla="*/ 1080 h 8788"/>
            <a:gd name="connsiteX2" fmla="*/ 6 w 13266"/>
            <a:gd name="connsiteY2" fmla="*/ 86 h 8788"/>
            <a:gd name="connsiteX3" fmla="*/ 9035 w 13266"/>
            <a:gd name="connsiteY3" fmla="*/ 2003 h 8788"/>
            <a:gd name="connsiteX4" fmla="*/ 13266 w 13266"/>
            <a:gd name="connsiteY4" fmla="*/ 6469 h 8788"/>
            <a:gd name="connsiteX5" fmla="*/ 3345 w 13266"/>
            <a:gd name="connsiteY5" fmla="*/ 8788 h 8788"/>
            <a:gd name="connsiteX0" fmla="*/ 2521 w 10000"/>
            <a:gd name="connsiteY0" fmla="*/ 10000 h 10000"/>
            <a:gd name="connsiteX1" fmla="*/ 5893 w 10000"/>
            <a:gd name="connsiteY1" fmla="*/ 1229 h 10000"/>
            <a:gd name="connsiteX2" fmla="*/ 5 w 10000"/>
            <a:gd name="connsiteY2" fmla="*/ 98 h 10000"/>
            <a:gd name="connsiteX3" fmla="*/ 7701 w 10000"/>
            <a:gd name="connsiteY3" fmla="*/ 3692 h 10000"/>
            <a:gd name="connsiteX4" fmla="*/ 10000 w 10000"/>
            <a:gd name="connsiteY4" fmla="*/ 7361 h 10000"/>
            <a:gd name="connsiteX5" fmla="*/ 2521 w 10000"/>
            <a:gd name="connsiteY5" fmla="*/ 10000 h 10000"/>
            <a:gd name="connsiteX0" fmla="*/ 2076 w 10000"/>
            <a:gd name="connsiteY0" fmla="*/ 17067 h 17067"/>
            <a:gd name="connsiteX1" fmla="*/ 5893 w 10000"/>
            <a:gd name="connsiteY1" fmla="*/ 1229 h 17067"/>
            <a:gd name="connsiteX2" fmla="*/ 5 w 10000"/>
            <a:gd name="connsiteY2" fmla="*/ 98 h 17067"/>
            <a:gd name="connsiteX3" fmla="*/ 7701 w 10000"/>
            <a:gd name="connsiteY3" fmla="*/ 3692 h 17067"/>
            <a:gd name="connsiteX4" fmla="*/ 10000 w 10000"/>
            <a:gd name="connsiteY4" fmla="*/ 7361 h 17067"/>
            <a:gd name="connsiteX5" fmla="*/ 2076 w 10000"/>
            <a:gd name="connsiteY5" fmla="*/ 17067 h 17067"/>
            <a:gd name="connsiteX0" fmla="*/ 2076 w 10000"/>
            <a:gd name="connsiteY0" fmla="*/ 17067 h 17067"/>
            <a:gd name="connsiteX1" fmla="*/ 5893 w 10000"/>
            <a:gd name="connsiteY1" fmla="*/ 1229 h 17067"/>
            <a:gd name="connsiteX2" fmla="*/ 5 w 10000"/>
            <a:gd name="connsiteY2" fmla="*/ 98 h 17067"/>
            <a:gd name="connsiteX3" fmla="*/ 3672 w 10000"/>
            <a:gd name="connsiteY3" fmla="*/ 6434 h 17067"/>
            <a:gd name="connsiteX4" fmla="*/ 10000 w 10000"/>
            <a:gd name="connsiteY4" fmla="*/ 7361 h 17067"/>
            <a:gd name="connsiteX5" fmla="*/ 2076 w 10000"/>
            <a:gd name="connsiteY5" fmla="*/ 17067 h 17067"/>
            <a:gd name="connsiteX0" fmla="*/ 2076 w 10000"/>
            <a:gd name="connsiteY0" fmla="*/ 17067 h 17067"/>
            <a:gd name="connsiteX1" fmla="*/ 5893 w 10000"/>
            <a:gd name="connsiteY1" fmla="*/ 1229 h 17067"/>
            <a:gd name="connsiteX2" fmla="*/ 5 w 10000"/>
            <a:gd name="connsiteY2" fmla="*/ 98 h 17067"/>
            <a:gd name="connsiteX3" fmla="*/ 10000 w 10000"/>
            <a:gd name="connsiteY3" fmla="*/ 7361 h 17067"/>
            <a:gd name="connsiteX4" fmla="*/ 2076 w 10000"/>
            <a:gd name="connsiteY4" fmla="*/ 17067 h 17067"/>
            <a:gd name="connsiteX0" fmla="*/ 10000 w 10173"/>
            <a:gd name="connsiteY0" fmla="*/ 7361 h 7366"/>
            <a:gd name="connsiteX1" fmla="*/ 5893 w 10173"/>
            <a:gd name="connsiteY1" fmla="*/ 1229 h 7366"/>
            <a:gd name="connsiteX2" fmla="*/ 5 w 10173"/>
            <a:gd name="connsiteY2" fmla="*/ 98 h 7366"/>
            <a:gd name="connsiteX3" fmla="*/ 10000 w 10173"/>
            <a:gd name="connsiteY3" fmla="*/ 7361 h 7366"/>
            <a:gd name="connsiteX0" fmla="*/ 9835 w 9928"/>
            <a:gd name="connsiteY0" fmla="*/ 9893 h 13113"/>
            <a:gd name="connsiteX1" fmla="*/ 2403 w 9928"/>
            <a:gd name="connsiteY1" fmla="*/ 12735 h 13113"/>
            <a:gd name="connsiteX2" fmla="*/ 10 w 9928"/>
            <a:gd name="connsiteY2" fmla="*/ 33 h 13113"/>
            <a:gd name="connsiteX3" fmla="*/ 9835 w 9928"/>
            <a:gd name="connsiteY3" fmla="*/ 9893 h 13113"/>
            <a:gd name="connsiteX0" fmla="*/ 9906 w 10000"/>
            <a:gd name="connsiteY0" fmla="*/ 7772 h 10228"/>
            <a:gd name="connsiteX1" fmla="*/ 2420 w 10000"/>
            <a:gd name="connsiteY1" fmla="*/ 9940 h 10228"/>
            <a:gd name="connsiteX2" fmla="*/ 10 w 10000"/>
            <a:gd name="connsiteY2" fmla="*/ 253 h 10228"/>
            <a:gd name="connsiteX3" fmla="*/ 4199 w 10000"/>
            <a:gd name="connsiteY3" fmla="*/ 3247 h 10228"/>
            <a:gd name="connsiteX4" fmla="*/ 9906 w 10000"/>
            <a:gd name="connsiteY4" fmla="*/ 7772 h 10228"/>
            <a:gd name="connsiteX0" fmla="*/ 9906 w 10000"/>
            <a:gd name="connsiteY0" fmla="*/ 8331 h 10787"/>
            <a:gd name="connsiteX1" fmla="*/ 2420 w 10000"/>
            <a:gd name="connsiteY1" fmla="*/ 10499 h 10787"/>
            <a:gd name="connsiteX2" fmla="*/ 10 w 10000"/>
            <a:gd name="connsiteY2" fmla="*/ 812 h 10787"/>
            <a:gd name="connsiteX3" fmla="*/ 5339 w 10000"/>
            <a:gd name="connsiteY3" fmla="*/ 967 h 10787"/>
            <a:gd name="connsiteX4" fmla="*/ 9906 w 10000"/>
            <a:gd name="connsiteY4" fmla="*/ 8331 h 107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000" h="10787">
              <a:moveTo>
                <a:pt x="9906" y="8331"/>
              </a:moveTo>
              <a:cubicBezTo>
                <a:pt x="10877" y="8527"/>
                <a:pt x="4069" y="11753"/>
                <a:pt x="2420" y="10499"/>
              </a:cubicBezTo>
              <a:cubicBezTo>
                <a:pt x="2598" y="11112"/>
                <a:pt x="-191" y="201"/>
                <a:pt x="10" y="812"/>
              </a:cubicBezTo>
              <a:cubicBezTo>
                <a:pt x="307" y="-304"/>
                <a:pt x="3690" y="-286"/>
                <a:pt x="5339" y="967"/>
              </a:cubicBezTo>
              <a:cubicBezTo>
                <a:pt x="6988" y="2220"/>
                <a:pt x="10203" y="7215"/>
                <a:pt x="9906" y="833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30</xdr:col>
      <xdr:colOff>13692</xdr:colOff>
      <xdr:row>44</xdr:row>
      <xdr:rowOff>79632</xdr:rowOff>
    </xdr:from>
    <xdr:to>
      <xdr:col>32</xdr:col>
      <xdr:colOff>67933</xdr:colOff>
      <xdr:row>47</xdr:row>
      <xdr:rowOff>63983</xdr:rowOff>
    </xdr:to>
    <xdr:sp macro="" textlink="">
      <xdr:nvSpPr>
        <xdr:cNvPr id="740" name="raciborski"/>
        <xdr:cNvSpPr>
          <a:spLocks/>
        </xdr:cNvSpPr>
      </xdr:nvSpPr>
      <xdr:spPr bwMode="auto">
        <a:xfrm>
          <a:off x="3442692" y="5108832"/>
          <a:ext cx="282841" cy="327251"/>
        </a:xfrm>
        <a:custGeom>
          <a:avLst/>
          <a:gdLst>
            <a:gd name="T0" fmla="*/ 432 w 1018"/>
            <a:gd name="T1" fmla="*/ 212 h 1141"/>
            <a:gd name="T2" fmla="*/ 915 w 1018"/>
            <a:gd name="T3" fmla="*/ 0 h 1141"/>
            <a:gd name="T4" fmla="*/ 1018 w 1018"/>
            <a:gd name="T5" fmla="*/ 210 h 1141"/>
            <a:gd name="T6" fmla="*/ 822 w 1018"/>
            <a:gd name="T7" fmla="*/ 314 h 1141"/>
            <a:gd name="T8" fmla="*/ 532 w 1018"/>
            <a:gd name="T9" fmla="*/ 412 h 1141"/>
            <a:gd name="T10" fmla="*/ 713 w 1018"/>
            <a:gd name="T11" fmla="*/ 594 h 1141"/>
            <a:gd name="T12" fmla="*/ 738 w 1018"/>
            <a:gd name="T13" fmla="*/ 605 h 1141"/>
            <a:gd name="T14" fmla="*/ 707 w 1018"/>
            <a:gd name="T15" fmla="*/ 668 h 1141"/>
            <a:gd name="T16" fmla="*/ 410 w 1018"/>
            <a:gd name="T17" fmla="*/ 671 h 1141"/>
            <a:gd name="T18" fmla="*/ 470 w 1018"/>
            <a:gd name="T19" fmla="*/ 756 h 1141"/>
            <a:gd name="T20" fmla="*/ 498 w 1018"/>
            <a:gd name="T21" fmla="*/ 793 h 1141"/>
            <a:gd name="T22" fmla="*/ 587 w 1018"/>
            <a:gd name="T23" fmla="*/ 981 h 1141"/>
            <a:gd name="T24" fmla="*/ 600 w 1018"/>
            <a:gd name="T25" fmla="*/ 999 h 1141"/>
            <a:gd name="T26" fmla="*/ 616 w 1018"/>
            <a:gd name="T27" fmla="*/ 1141 h 1141"/>
            <a:gd name="T28" fmla="*/ 402 w 1018"/>
            <a:gd name="T29" fmla="*/ 956 h 1141"/>
            <a:gd name="T30" fmla="*/ 343 w 1018"/>
            <a:gd name="T31" fmla="*/ 870 h 1141"/>
            <a:gd name="T32" fmla="*/ 106 w 1018"/>
            <a:gd name="T33" fmla="*/ 874 h 1141"/>
            <a:gd name="T34" fmla="*/ 103 w 1018"/>
            <a:gd name="T35" fmla="*/ 727 h 1141"/>
            <a:gd name="T36" fmla="*/ 0 w 1018"/>
            <a:gd name="T37" fmla="*/ 657 h 1141"/>
            <a:gd name="T38" fmla="*/ 22 w 1018"/>
            <a:gd name="T39" fmla="*/ 306 h 1141"/>
            <a:gd name="T40" fmla="*/ 110 w 1018"/>
            <a:gd name="T41" fmla="*/ 293 h 1141"/>
            <a:gd name="T42" fmla="*/ 432 w 1018"/>
            <a:gd name="T43" fmla="*/ 212 h 11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018" h="1141">
              <a:moveTo>
                <a:pt x="432" y="212"/>
              </a:moveTo>
              <a:cubicBezTo>
                <a:pt x="536" y="51"/>
                <a:pt x="735" y="5"/>
                <a:pt x="915" y="0"/>
              </a:cubicBezTo>
              <a:cubicBezTo>
                <a:pt x="948" y="70"/>
                <a:pt x="983" y="140"/>
                <a:pt x="1018" y="210"/>
              </a:cubicBezTo>
              <a:cubicBezTo>
                <a:pt x="957" y="251"/>
                <a:pt x="898" y="303"/>
                <a:pt x="822" y="314"/>
              </a:cubicBezTo>
              <a:cubicBezTo>
                <a:pt x="723" y="337"/>
                <a:pt x="605" y="329"/>
                <a:pt x="532" y="412"/>
              </a:cubicBezTo>
              <a:cubicBezTo>
                <a:pt x="521" y="523"/>
                <a:pt x="628" y="562"/>
                <a:pt x="713" y="594"/>
              </a:cubicBezTo>
              <a:lnTo>
                <a:pt x="738" y="605"/>
              </a:lnTo>
              <a:cubicBezTo>
                <a:pt x="730" y="621"/>
                <a:pt x="715" y="652"/>
                <a:pt x="707" y="668"/>
              </a:cubicBezTo>
              <a:cubicBezTo>
                <a:pt x="608" y="673"/>
                <a:pt x="509" y="674"/>
                <a:pt x="410" y="671"/>
              </a:cubicBezTo>
              <a:cubicBezTo>
                <a:pt x="430" y="700"/>
                <a:pt x="450" y="727"/>
                <a:pt x="470" y="756"/>
              </a:cubicBezTo>
              <a:cubicBezTo>
                <a:pt x="477" y="765"/>
                <a:pt x="491" y="784"/>
                <a:pt x="498" y="793"/>
              </a:cubicBezTo>
              <a:cubicBezTo>
                <a:pt x="476" y="871"/>
                <a:pt x="511" y="950"/>
                <a:pt x="587" y="981"/>
              </a:cubicBezTo>
              <a:lnTo>
                <a:pt x="600" y="999"/>
              </a:lnTo>
              <a:cubicBezTo>
                <a:pt x="604" y="1034"/>
                <a:pt x="612" y="1105"/>
                <a:pt x="616" y="1141"/>
              </a:cubicBezTo>
              <a:cubicBezTo>
                <a:pt x="565" y="1058"/>
                <a:pt x="497" y="986"/>
                <a:pt x="402" y="956"/>
              </a:cubicBezTo>
              <a:cubicBezTo>
                <a:pt x="382" y="927"/>
                <a:pt x="362" y="898"/>
                <a:pt x="343" y="870"/>
              </a:cubicBezTo>
              <a:cubicBezTo>
                <a:pt x="265" y="891"/>
                <a:pt x="184" y="901"/>
                <a:pt x="106" y="874"/>
              </a:cubicBezTo>
              <a:cubicBezTo>
                <a:pt x="105" y="825"/>
                <a:pt x="104" y="776"/>
                <a:pt x="103" y="727"/>
              </a:cubicBezTo>
              <a:cubicBezTo>
                <a:pt x="69" y="704"/>
                <a:pt x="34" y="680"/>
                <a:pt x="0" y="657"/>
              </a:cubicBezTo>
              <a:cubicBezTo>
                <a:pt x="81" y="550"/>
                <a:pt x="63" y="424"/>
                <a:pt x="22" y="306"/>
              </a:cubicBezTo>
              <a:cubicBezTo>
                <a:pt x="44" y="303"/>
                <a:pt x="88" y="296"/>
                <a:pt x="110" y="293"/>
              </a:cubicBezTo>
              <a:cubicBezTo>
                <a:pt x="219" y="277"/>
                <a:pt x="325" y="242"/>
                <a:pt x="432" y="212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106969</xdr:colOff>
      <xdr:row>44</xdr:row>
      <xdr:rowOff>79632</xdr:rowOff>
    </xdr:from>
    <xdr:to>
      <xdr:col>35</xdr:col>
      <xdr:colOff>22758</xdr:colOff>
      <xdr:row>46</xdr:row>
      <xdr:rowOff>41294</xdr:rowOff>
    </xdr:to>
    <xdr:sp macro="" textlink="">
      <xdr:nvSpPr>
        <xdr:cNvPr id="741" name="mikołowski"/>
        <xdr:cNvSpPr>
          <a:spLocks/>
        </xdr:cNvSpPr>
      </xdr:nvSpPr>
      <xdr:spPr bwMode="auto">
        <a:xfrm>
          <a:off x="3878869" y="5108832"/>
          <a:ext cx="144389" cy="190262"/>
        </a:xfrm>
        <a:custGeom>
          <a:avLst/>
          <a:gdLst>
            <a:gd name="T0" fmla="*/ 147 w 494"/>
            <a:gd name="T1" fmla="*/ 159 h 657"/>
            <a:gd name="T2" fmla="*/ 210 w 494"/>
            <a:gd name="T3" fmla="*/ 0 h 657"/>
            <a:gd name="T4" fmla="*/ 246 w 494"/>
            <a:gd name="T5" fmla="*/ 45 h 657"/>
            <a:gd name="T6" fmla="*/ 319 w 494"/>
            <a:gd name="T7" fmla="*/ 133 h 657"/>
            <a:gd name="T8" fmla="*/ 437 w 494"/>
            <a:gd name="T9" fmla="*/ 95 h 657"/>
            <a:gd name="T10" fmla="*/ 494 w 494"/>
            <a:gd name="T11" fmla="*/ 523 h 657"/>
            <a:gd name="T12" fmla="*/ 477 w 494"/>
            <a:gd name="T13" fmla="*/ 568 h 657"/>
            <a:gd name="T14" fmla="*/ 292 w 494"/>
            <a:gd name="T15" fmla="*/ 498 h 657"/>
            <a:gd name="T16" fmla="*/ 246 w 494"/>
            <a:gd name="T17" fmla="*/ 629 h 657"/>
            <a:gd name="T18" fmla="*/ 24 w 494"/>
            <a:gd name="T19" fmla="*/ 657 h 657"/>
            <a:gd name="T20" fmla="*/ 0 w 494"/>
            <a:gd name="T21" fmla="*/ 649 h 657"/>
            <a:gd name="T22" fmla="*/ 45 w 494"/>
            <a:gd name="T23" fmla="*/ 269 h 657"/>
            <a:gd name="T24" fmla="*/ 16 w 494"/>
            <a:gd name="T25" fmla="*/ 160 h 657"/>
            <a:gd name="T26" fmla="*/ 147 w 494"/>
            <a:gd name="T27" fmla="*/ 159 h 6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494" h="657">
              <a:moveTo>
                <a:pt x="147" y="159"/>
              </a:moveTo>
              <a:cubicBezTo>
                <a:pt x="168" y="106"/>
                <a:pt x="188" y="53"/>
                <a:pt x="210" y="0"/>
              </a:cubicBezTo>
              <a:cubicBezTo>
                <a:pt x="219" y="12"/>
                <a:pt x="237" y="34"/>
                <a:pt x="246" y="45"/>
              </a:cubicBezTo>
              <a:cubicBezTo>
                <a:pt x="270" y="74"/>
                <a:pt x="295" y="104"/>
                <a:pt x="319" y="133"/>
              </a:cubicBezTo>
              <a:cubicBezTo>
                <a:pt x="358" y="120"/>
                <a:pt x="398" y="108"/>
                <a:pt x="437" y="95"/>
              </a:cubicBezTo>
              <a:cubicBezTo>
                <a:pt x="483" y="234"/>
                <a:pt x="449" y="383"/>
                <a:pt x="494" y="523"/>
              </a:cubicBezTo>
              <a:cubicBezTo>
                <a:pt x="490" y="534"/>
                <a:pt x="481" y="557"/>
                <a:pt x="477" y="568"/>
              </a:cubicBezTo>
              <a:cubicBezTo>
                <a:pt x="416" y="544"/>
                <a:pt x="354" y="520"/>
                <a:pt x="292" y="498"/>
              </a:cubicBezTo>
              <a:cubicBezTo>
                <a:pt x="277" y="542"/>
                <a:pt x="261" y="585"/>
                <a:pt x="246" y="629"/>
              </a:cubicBezTo>
              <a:cubicBezTo>
                <a:pt x="172" y="640"/>
                <a:pt x="98" y="651"/>
                <a:pt x="24" y="657"/>
              </a:cubicBezTo>
              <a:lnTo>
                <a:pt x="0" y="649"/>
              </a:lnTo>
              <a:cubicBezTo>
                <a:pt x="80" y="531"/>
                <a:pt x="24" y="397"/>
                <a:pt x="45" y="269"/>
              </a:cubicBezTo>
              <a:cubicBezTo>
                <a:pt x="35" y="232"/>
                <a:pt x="26" y="196"/>
                <a:pt x="16" y="160"/>
              </a:cubicBezTo>
              <a:cubicBezTo>
                <a:pt x="59" y="160"/>
                <a:pt x="103" y="159"/>
                <a:pt x="147" y="159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40814</xdr:colOff>
      <xdr:row>45</xdr:row>
      <xdr:rowOff>33825</xdr:rowOff>
    </xdr:from>
    <xdr:to>
      <xdr:col>34</xdr:col>
      <xdr:colOff>3082</xdr:colOff>
      <xdr:row>47</xdr:row>
      <xdr:rowOff>6068</xdr:rowOff>
    </xdr:to>
    <xdr:sp macro="" textlink="">
      <xdr:nvSpPr>
        <xdr:cNvPr id="746" name="rybnicki"/>
        <xdr:cNvSpPr>
          <a:spLocks/>
        </xdr:cNvSpPr>
      </xdr:nvSpPr>
      <xdr:spPr bwMode="auto">
        <a:xfrm>
          <a:off x="3584114" y="5177325"/>
          <a:ext cx="305168" cy="200843"/>
        </a:xfrm>
        <a:custGeom>
          <a:avLst/>
          <a:gdLst>
            <a:gd name="T0" fmla="*/ 0 w 362"/>
            <a:gd name="T1" fmla="*/ 45 h 369"/>
            <a:gd name="T2" fmla="*/ 348 w 362"/>
            <a:gd name="T3" fmla="*/ 15 h 369"/>
            <a:gd name="T4" fmla="*/ 326 w 362"/>
            <a:gd name="T5" fmla="*/ 369 h 369"/>
            <a:gd name="T6" fmla="*/ 209 w 362"/>
            <a:gd name="T7" fmla="*/ 366 h 369"/>
            <a:gd name="T8" fmla="*/ 143 w 362"/>
            <a:gd name="T9" fmla="*/ 341 h 369"/>
            <a:gd name="T10" fmla="*/ 94 w 362"/>
            <a:gd name="T11" fmla="*/ 80 h 369"/>
            <a:gd name="T12" fmla="*/ 65 w 362"/>
            <a:gd name="T13" fmla="*/ 119 h 369"/>
            <a:gd name="T14" fmla="*/ 31 w 362"/>
            <a:gd name="T15" fmla="*/ 147 h 369"/>
            <a:gd name="T16" fmla="*/ 0 w 362"/>
            <a:gd name="T17" fmla="*/ 45 h 369"/>
            <a:gd name="connsiteX0" fmla="*/ 19226 w 28839"/>
            <a:gd name="connsiteY0" fmla="*/ 985 h 9765"/>
            <a:gd name="connsiteX1" fmla="*/ 28839 w 28839"/>
            <a:gd name="connsiteY1" fmla="*/ 172 h 9765"/>
            <a:gd name="connsiteX2" fmla="*/ 28232 w 28839"/>
            <a:gd name="connsiteY2" fmla="*/ 9765 h 9765"/>
            <a:gd name="connsiteX3" fmla="*/ 24999 w 28839"/>
            <a:gd name="connsiteY3" fmla="*/ 9684 h 9765"/>
            <a:gd name="connsiteX4" fmla="*/ 23176 w 28839"/>
            <a:gd name="connsiteY4" fmla="*/ 9006 h 9765"/>
            <a:gd name="connsiteX5" fmla="*/ 21823 w 28839"/>
            <a:gd name="connsiteY5" fmla="*/ 1933 h 9765"/>
            <a:gd name="connsiteX6" fmla="*/ 21022 w 28839"/>
            <a:gd name="connsiteY6" fmla="*/ 2990 h 9765"/>
            <a:gd name="connsiteX7" fmla="*/ 1 w 28839"/>
            <a:gd name="connsiteY7" fmla="*/ 4555 h 9765"/>
            <a:gd name="connsiteX8" fmla="*/ 19226 w 28839"/>
            <a:gd name="connsiteY8" fmla="*/ 985 h 9765"/>
            <a:gd name="connsiteX0" fmla="*/ 3996 w 10000"/>
            <a:gd name="connsiteY0" fmla="*/ 1693 h 9878"/>
            <a:gd name="connsiteX1" fmla="*/ 10000 w 10000"/>
            <a:gd name="connsiteY1" fmla="*/ 54 h 9878"/>
            <a:gd name="connsiteX2" fmla="*/ 9790 w 10000"/>
            <a:gd name="connsiteY2" fmla="*/ 9878 h 9878"/>
            <a:gd name="connsiteX3" fmla="*/ 8668 w 10000"/>
            <a:gd name="connsiteY3" fmla="*/ 9795 h 9878"/>
            <a:gd name="connsiteX4" fmla="*/ 8036 w 10000"/>
            <a:gd name="connsiteY4" fmla="*/ 9101 h 9878"/>
            <a:gd name="connsiteX5" fmla="*/ 7567 w 10000"/>
            <a:gd name="connsiteY5" fmla="*/ 1858 h 9878"/>
            <a:gd name="connsiteX6" fmla="*/ 7289 w 10000"/>
            <a:gd name="connsiteY6" fmla="*/ 2940 h 9878"/>
            <a:gd name="connsiteX7" fmla="*/ 0 w 10000"/>
            <a:gd name="connsiteY7" fmla="*/ 4543 h 9878"/>
            <a:gd name="connsiteX8" fmla="*/ 3996 w 10000"/>
            <a:gd name="connsiteY8" fmla="*/ 1693 h 9878"/>
            <a:gd name="connsiteX0" fmla="*/ 3996 w 10000"/>
            <a:gd name="connsiteY0" fmla="*/ 1714 h 11048"/>
            <a:gd name="connsiteX1" fmla="*/ 10000 w 10000"/>
            <a:gd name="connsiteY1" fmla="*/ 55 h 11048"/>
            <a:gd name="connsiteX2" fmla="*/ 9790 w 10000"/>
            <a:gd name="connsiteY2" fmla="*/ 10000 h 11048"/>
            <a:gd name="connsiteX3" fmla="*/ 8668 w 10000"/>
            <a:gd name="connsiteY3" fmla="*/ 9916 h 11048"/>
            <a:gd name="connsiteX4" fmla="*/ 8036 w 10000"/>
            <a:gd name="connsiteY4" fmla="*/ 9213 h 11048"/>
            <a:gd name="connsiteX5" fmla="*/ 7567 w 10000"/>
            <a:gd name="connsiteY5" fmla="*/ 1881 h 11048"/>
            <a:gd name="connsiteX6" fmla="*/ 2228 w 10000"/>
            <a:gd name="connsiteY6" fmla="*/ 11041 h 11048"/>
            <a:gd name="connsiteX7" fmla="*/ 0 w 10000"/>
            <a:gd name="connsiteY7" fmla="*/ 4599 h 11048"/>
            <a:gd name="connsiteX8" fmla="*/ 3996 w 10000"/>
            <a:gd name="connsiteY8" fmla="*/ 1714 h 11048"/>
            <a:gd name="connsiteX0" fmla="*/ 3996 w 10000"/>
            <a:gd name="connsiteY0" fmla="*/ 1714 h 11048"/>
            <a:gd name="connsiteX1" fmla="*/ 10000 w 10000"/>
            <a:gd name="connsiteY1" fmla="*/ 55 h 11048"/>
            <a:gd name="connsiteX2" fmla="*/ 9790 w 10000"/>
            <a:gd name="connsiteY2" fmla="*/ 10000 h 11048"/>
            <a:gd name="connsiteX3" fmla="*/ 8668 w 10000"/>
            <a:gd name="connsiteY3" fmla="*/ 9916 h 11048"/>
            <a:gd name="connsiteX4" fmla="*/ 8036 w 10000"/>
            <a:gd name="connsiteY4" fmla="*/ 9213 h 11048"/>
            <a:gd name="connsiteX5" fmla="*/ 4193 w 10000"/>
            <a:gd name="connsiteY5" fmla="*/ 8118 h 11048"/>
            <a:gd name="connsiteX6" fmla="*/ 2228 w 10000"/>
            <a:gd name="connsiteY6" fmla="*/ 11041 h 11048"/>
            <a:gd name="connsiteX7" fmla="*/ 0 w 10000"/>
            <a:gd name="connsiteY7" fmla="*/ 4599 h 11048"/>
            <a:gd name="connsiteX8" fmla="*/ 3996 w 10000"/>
            <a:gd name="connsiteY8" fmla="*/ 1714 h 11048"/>
            <a:gd name="connsiteX0" fmla="*/ 3996 w 10000"/>
            <a:gd name="connsiteY0" fmla="*/ 1714 h 19192"/>
            <a:gd name="connsiteX1" fmla="*/ 10000 w 10000"/>
            <a:gd name="connsiteY1" fmla="*/ 55 h 19192"/>
            <a:gd name="connsiteX2" fmla="*/ 9790 w 10000"/>
            <a:gd name="connsiteY2" fmla="*/ 10000 h 19192"/>
            <a:gd name="connsiteX3" fmla="*/ 8668 w 10000"/>
            <a:gd name="connsiteY3" fmla="*/ 9916 h 19192"/>
            <a:gd name="connsiteX4" fmla="*/ 7052 w 10000"/>
            <a:gd name="connsiteY4" fmla="*/ 19192 h 19192"/>
            <a:gd name="connsiteX5" fmla="*/ 4193 w 10000"/>
            <a:gd name="connsiteY5" fmla="*/ 8118 h 19192"/>
            <a:gd name="connsiteX6" fmla="*/ 2228 w 10000"/>
            <a:gd name="connsiteY6" fmla="*/ 11041 h 19192"/>
            <a:gd name="connsiteX7" fmla="*/ 0 w 10000"/>
            <a:gd name="connsiteY7" fmla="*/ 4599 h 19192"/>
            <a:gd name="connsiteX8" fmla="*/ 3996 w 10000"/>
            <a:gd name="connsiteY8" fmla="*/ 1714 h 19192"/>
            <a:gd name="connsiteX0" fmla="*/ 3996 w 10000"/>
            <a:gd name="connsiteY0" fmla="*/ 1714 h 19192"/>
            <a:gd name="connsiteX1" fmla="*/ 10000 w 10000"/>
            <a:gd name="connsiteY1" fmla="*/ 55 h 19192"/>
            <a:gd name="connsiteX2" fmla="*/ 9790 w 10000"/>
            <a:gd name="connsiteY2" fmla="*/ 10000 h 19192"/>
            <a:gd name="connsiteX3" fmla="*/ 8668 w 10000"/>
            <a:gd name="connsiteY3" fmla="*/ 9916 h 19192"/>
            <a:gd name="connsiteX4" fmla="*/ 7052 w 10000"/>
            <a:gd name="connsiteY4" fmla="*/ 19192 h 19192"/>
            <a:gd name="connsiteX5" fmla="*/ 4896 w 10000"/>
            <a:gd name="connsiteY5" fmla="*/ 11035 h 19192"/>
            <a:gd name="connsiteX6" fmla="*/ 2228 w 10000"/>
            <a:gd name="connsiteY6" fmla="*/ 11041 h 19192"/>
            <a:gd name="connsiteX7" fmla="*/ 0 w 10000"/>
            <a:gd name="connsiteY7" fmla="*/ 4599 h 19192"/>
            <a:gd name="connsiteX8" fmla="*/ 3996 w 10000"/>
            <a:gd name="connsiteY8" fmla="*/ 1714 h 19192"/>
            <a:gd name="connsiteX0" fmla="*/ 3996 w 10000"/>
            <a:gd name="connsiteY0" fmla="*/ 1714 h 19192"/>
            <a:gd name="connsiteX1" fmla="*/ 10000 w 10000"/>
            <a:gd name="connsiteY1" fmla="*/ 55 h 19192"/>
            <a:gd name="connsiteX2" fmla="*/ 9790 w 10000"/>
            <a:gd name="connsiteY2" fmla="*/ 10000 h 19192"/>
            <a:gd name="connsiteX3" fmla="*/ 8668 w 10000"/>
            <a:gd name="connsiteY3" fmla="*/ 9916 h 19192"/>
            <a:gd name="connsiteX4" fmla="*/ 7052 w 10000"/>
            <a:gd name="connsiteY4" fmla="*/ 19192 h 19192"/>
            <a:gd name="connsiteX5" fmla="*/ 4193 w 10000"/>
            <a:gd name="connsiteY5" fmla="*/ 8118 h 19192"/>
            <a:gd name="connsiteX6" fmla="*/ 2228 w 10000"/>
            <a:gd name="connsiteY6" fmla="*/ 11041 h 19192"/>
            <a:gd name="connsiteX7" fmla="*/ 0 w 10000"/>
            <a:gd name="connsiteY7" fmla="*/ 4599 h 19192"/>
            <a:gd name="connsiteX8" fmla="*/ 3996 w 10000"/>
            <a:gd name="connsiteY8" fmla="*/ 1714 h 19192"/>
            <a:gd name="connsiteX0" fmla="*/ 3996 w 10000"/>
            <a:gd name="connsiteY0" fmla="*/ 1714 h 19204"/>
            <a:gd name="connsiteX1" fmla="*/ 10000 w 10000"/>
            <a:gd name="connsiteY1" fmla="*/ 55 h 19204"/>
            <a:gd name="connsiteX2" fmla="*/ 9790 w 10000"/>
            <a:gd name="connsiteY2" fmla="*/ 10000 h 19204"/>
            <a:gd name="connsiteX3" fmla="*/ 8668 w 10000"/>
            <a:gd name="connsiteY3" fmla="*/ 9916 h 19204"/>
            <a:gd name="connsiteX4" fmla="*/ 7052 w 10000"/>
            <a:gd name="connsiteY4" fmla="*/ 19192 h 19204"/>
            <a:gd name="connsiteX5" fmla="*/ 5279 w 10000"/>
            <a:gd name="connsiteY5" fmla="*/ 11807 h 19204"/>
            <a:gd name="connsiteX6" fmla="*/ 4193 w 10000"/>
            <a:gd name="connsiteY6" fmla="*/ 8118 h 19204"/>
            <a:gd name="connsiteX7" fmla="*/ 2228 w 10000"/>
            <a:gd name="connsiteY7" fmla="*/ 11041 h 19204"/>
            <a:gd name="connsiteX8" fmla="*/ 0 w 10000"/>
            <a:gd name="connsiteY8" fmla="*/ 4599 h 19204"/>
            <a:gd name="connsiteX9" fmla="*/ 3996 w 10000"/>
            <a:gd name="connsiteY9" fmla="*/ 1714 h 19204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668 w 10000"/>
            <a:gd name="connsiteY3" fmla="*/ 9916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668 w 10000"/>
            <a:gd name="connsiteY3" fmla="*/ 18256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9497 w 10000"/>
            <a:gd name="connsiteY3" fmla="*/ 12650 h 19206"/>
            <a:gd name="connsiteX4" fmla="*/ 8668 w 10000"/>
            <a:gd name="connsiteY4" fmla="*/ 18256 h 19206"/>
            <a:gd name="connsiteX5" fmla="*/ 7052 w 10000"/>
            <a:gd name="connsiteY5" fmla="*/ 19192 h 19206"/>
            <a:gd name="connsiteX6" fmla="*/ 4576 w 10000"/>
            <a:gd name="connsiteY6" fmla="*/ 12641 h 19206"/>
            <a:gd name="connsiteX7" fmla="*/ 4193 w 10000"/>
            <a:gd name="connsiteY7" fmla="*/ 8118 h 19206"/>
            <a:gd name="connsiteX8" fmla="*/ 2228 w 10000"/>
            <a:gd name="connsiteY8" fmla="*/ 11041 h 19206"/>
            <a:gd name="connsiteX9" fmla="*/ 0 w 10000"/>
            <a:gd name="connsiteY9" fmla="*/ 4599 h 19206"/>
            <a:gd name="connsiteX10" fmla="*/ 3996 w 10000"/>
            <a:gd name="connsiteY10" fmla="*/ 1714 h 19206"/>
            <a:gd name="connsiteX0" fmla="*/ 3996 w 11047"/>
            <a:gd name="connsiteY0" fmla="*/ 1714 h 19206"/>
            <a:gd name="connsiteX1" fmla="*/ 10000 w 11047"/>
            <a:gd name="connsiteY1" fmla="*/ 55 h 19206"/>
            <a:gd name="connsiteX2" fmla="*/ 9790 w 11047"/>
            <a:gd name="connsiteY2" fmla="*/ 10000 h 19206"/>
            <a:gd name="connsiteX3" fmla="*/ 11043 w 11047"/>
            <a:gd name="connsiteY3" fmla="*/ 16820 h 19206"/>
            <a:gd name="connsiteX4" fmla="*/ 8668 w 11047"/>
            <a:gd name="connsiteY4" fmla="*/ 18256 h 19206"/>
            <a:gd name="connsiteX5" fmla="*/ 7052 w 11047"/>
            <a:gd name="connsiteY5" fmla="*/ 19192 h 19206"/>
            <a:gd name="connsiteX6" fmla="*/ 4576 w 11047"/>
            <a:gd name="connsiteY6" fmla="*/ 12641 h 19206"/>
            <a:gd name="connsiteX7" fmla="*/ 4193 w 11047"/>
            <a:gd name="connsiteY7" fmla="*/ 8118 h 19206"/>
            <a:gd name="connsiteX8" fmla="*/ 2228 w 11047"/>
            <a:gd name="connsiteY8" fmla="*/ 11041 h 19206"/>
            <a:gd name="connsiteX9" fmla="*/ 0 w 11047"/>
            <a:gd name="connsiteY9" fmla="*/ 4599 h 19206"/>
            <a:gd name="connsiteX10" fmla="*/ 3996 w 11047"/>
            <a:gd name="connsiteY10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9067 w 10000"/>
            <a:gd name="connsiteY3" fmla="*/ 14735 h 19206"/>
            <a:gd name="connsiteX4" fmla="*/ 8668 w 10000"/>
            <a:gd name="connsiteY4" fmla="*/ 18256 h 19206"/>
            <a:gd name="connsiteX5" fmla="*/ 7052 w 10000"/>
            <a:gd name="connsiteY5" fmla="*/ 19192 h 19206"/>
            <a:gd name="connsiteX6" fmla="*/ 4576 w 10000"/>
            <a:gd name="connsiteY6" fmla="*/ 12641 h 19206"/>
            <a:gd name="connsiteX7" fmla="*/ 4193 w 10000"/>
            <a:gd name="connsiteY7" fmla="*/ 8118 h 19206"/>
            <a:gd name="connsiteX8" fmla="*/ 2228 w 10000"/>
            <a:gd name="connsiteY8" fmla="*/ 11041 h 19206"/>
            <a:gd name="connsiteX9" fmla="*/ 0 w 10000"/>
            <a:gd name="connsiteY9" fmla="*/ 4599 h 19206"/>
            <a:gd name="connsiteX10" fmla="*/ 3996 w 10000"/>
            <a:gd name="connsiteY10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668 w 10000"/>
            <a:gd name="connsiteY3" fmla="*/ 18256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387 w 10000"/>
            <a:gd name="connsiteY3" fmla="*/ 16171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18"/>
            <a:gd name="connsiteX1" fmla="*/ 10000 w 10000"/>
            <a:gd name="connsiteY1" fmla="*/ 55 h 19218"/>
            <a:gd name="connsiteX2" fmla="*/ 9790 w 10000"/>
            <a:gd name="connsiteY2" fmla="*/ 10000 h 19218"/>
            <a:gd name="connsiteX3" fmla="*/ 7052 w 10000"/>
            <a:gd name="connsiteY3" fmla="*/ 19192 h 19218"/>
            <a:gd name="connsiteX4" fmla="*/ 4576 w 10000"/>
            <a:gd name="connsiteY4" fmla="*/ 12641 h 19218"/>
            <a:gd name="connsiteX5" fmla="*/ 4193 w 10000"/>
            <a:gd name="connsiteY5" fmla="*/ 8118 h 19218"/>
            <a:gd name="connsiteX6" fmla="*/ 2228 w 10000"/>
            <a:gd name="connsiteY6" fmla="*/ 11041 h 19218"/>
            <a:gd name="connsiteX7" fmla="*/ 0 w 10000"/>
            <a:gd name="connsiteY7" fmla="*/ 4599 h 19218"/>
            <a:gd name="connsiteX8" fmla="*/ 3996 w 10000"/>
            <a:gd name="connsiteY8" fmla="*/ 1714 h 19218"/>
            <a:gd name="connsiteX0" fmla="*/ 3996 w 10000"/>
            <a:gd name="connsiteY0" fmla="*/ 1714 h 19232"/>
            <a:gd name="connsiteX1" fmla="*/ 10000 w 10000"/>
            <a:gd name="connsiteY1" fmla="*/ 55 h 19232"/>
            <a:gd name="connsiteX2" fmla="*/ 9790 w 10000"/>
            <a:gd name="connsiteY2" fmla="*/ 10000 h 19232"/>
            <a:gd name="connsiteX3" fmla="*/ 8372 w 10000"/>
            <a:gd name="connsiteY3" fmla="*/ 15162 h 19232"/>
            <a:gd name="connsiteX4" fmla="*/ 7052 w 10000"/>
            <a:gd name="connsiteY4" fmla="*/ 19192 h 19232"/>
            <a:gd name="connsiteX5" fmla="*/ 4576 w 10000"/>
            <a:gd name="connsiteY5" fmla="*/ 12641 h 19232"/>
            <a:gd name="connsiteX6" fmla="*/ 4193 w 10000"/>
            <a:gd name="connsiteY6" fmla="*/ 8118 h 19232"/>
            <a:gd name="connsiteX7" fmla="*/ 2228 w 10000"/>
            <a:gd name="connsiteY7" fmla="*/ 11041 h 19232"/>
            <a:gd name="connsiteX8" fmla="*/ 0 w 10000"/>
            <a:gd name="connsiteY8" fmla="*/ 4599 h 19232"/>
            <a:gd name="connsiteX9" fmla="*/ 3996 w 10000"/>
            <a:gd name="connsiteY9" fmla="*/ 1714 h 19232"/>
            <a:gd name="connsiteX0" fmla="*/ 3996 w 10166"/>
            <a:gd name="connsiteY0" fmla="*/ 1714 h 19270"/>
            <a:gd name="connsiteX1" fmla="*/ 10000 w 10166"/>
            <a:gd name="connsiteY1" fmla="*/ 55 h 19270"/>
            <a:gd name="connsiteX2" fmla="*/ 8372 w 10166"/>
            <a:gd name="connsiteY2" fmla="*/ 15162 h 19270"/>
            <a:gd name="connsiteX3" fmla="*/ 7052 w 10166"/>
            <a:gd name="connsiteY3" fmla="*/ 19192 h 19270"/>
            <a:gd name="connsiteX4" fmla="*/ 4576 w 10166"/>
            <a:gd name="connsiteY4" fmla="*/ 12641 h 19270"/>
            <a:gd name="connsiteX5" fmla="*/ 4193 w 10166"/>
            <a:gd name="connsiteY5" fmla="*/ 8118 h 19270"/>
            <a:gd name="connsiteX6" fmla="*/ 2228 w 10166"/>
            <a:gd name="connsiteY6" fmla="*/ 11041 h 19270"/>
            <a:gd name="connsiteX7" fmla="*/ 0 w 10166"/>
            <a:gd name="connsiteY7" fmla="*/ 4599 h 19270"/>
            <a:gd name="connsiteX8" fmla="*/ 3996 w 10166"/>
            <a:gd name="connsiteY8" fmla="*/ 1714 h 192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166" h="19270">
              <a:moveTo>
                <a:pt x="3996" y="1714"/>
              </a:moveTo>
              <a:cubicBezTo>
                <a:pt x="5059" y="448"/>
                <a:pt x="8879" y="-198"/>
                <a:pt x="10000" y="55"/>
              </a:cubicBezTo>
              <a:cubicBezTo>
                <a:pt x="10729" y="2296"/>
                <a:pt x="8863" y="11973"/>
                <a:pt x="8372" y="15162"/>
              </a:cubicBezTo>
              <a:cubicBezTo>
                <a:pt x="7881" y="18351"/>
                <a:pt x="7685" y="19612"/>
                <a:pt x="7052" y="19192"/>
              </a:cubicBezTo>
              <a:cubicBezTo>
                <a:pt x="6419" y="18772"/>
                <a:pt x="5052" y="14487"/>
                <a:pt x="4576" y="12641"/>
              </a:cubicBezTo>
              <a:cubicBezTo>
                <a:pt x="4100" y="10795"/>
                <a:pt x="4701" y="8246"/>
                <a:pt x="4193" y="8118"/>
              </a:cubicBezTo>
              <a:cubicBezTo>
                <a:pt x="4126" y="8398"/>
                <a:pt x="2295" y="10760"/>
                <a:pt x="2228" y="11041"/>
              </a:cubicBezTo>
              <a:cubicBezTo>
                <a:pt x="2120" y="11304"/>
                <a:pt x="109" y="4337"/>
                <a:pt x="0" y="4599"/>
              </a:cubicBezTo>
              <a:cubicBezTo>
                <a:pt x="-67" y="3868"/>
                <a:pt x="4072" y="2415"/>
                <a:pt x="3996" y="1714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11380</xdr:colOff>
      <xdr:row>45</xdr:row>
      <xdr:rowOff>77066</xdr:rowOff>
    </xdr:from>
    <xdr:to>
      <xdr:col>33</xdr:col>
      <xdr:colOff>87609</xdr:colOff>
      <xdr:row>46</xdr:row>
      <xdr:rowOff>71736</xdr:rowOff>
    </xdr:to>
    <xdr:sp macro="" textlink="">
      <xdr:nvSpPr>
        <xdr:cNvPr id="748" name="Rybnik"/>
        <xdr:cNvSpPr>
          <a:spLocks/>
        </xdr:cNvSpPr>
      </xdr:nvSpPr>
      <xdr:spPr bwMode="auto">
        <a:xfrm>
          <a:off x="3783280" y="5220566"/>
          <a:ext cx="76229" cy="108970"/>
        </a:xfrm>
        <a:custGeom>
          <a:avLst/>
          <a:gdLst>
            <a:gd name="T0" fmla="*/ 0 w 419"/>
            <a:gd name="T1" fmla="*/ 30 h 486"/>
            <a:gd name="T2" fmla="*/ 106 w 419"/>
            <a:gd name="T3" fmla="*/ 0 h 486"/>
            <a:gd name="T4" fmla="*/ 240 w 419"/>
            <a:gd name="T5" fmla="*/ 16 h 486"/>
            <a:gd name="T6" fmla="*/ 221 w 419"/>
            <a:gd name="T7" fmla="*/ 190 h 486"/>
            <a:gd name="T8" fmla="*/ 307 w 419"/>
            <a:gd name="T9" fmla="*/ 128 h 486"/>
            <a:gd name="T10" fmla="*/ 341 w 419"/>
            <a:gd name="T11" fmla="*/ 100 h 486"/>
            <a:gd name="T12" fmla="*/ 286 w 419"/>
            <a:gd name="T13" fmla="*/ 199 h 486"/>
            <a:gd name="T14" fmla="*/ 419 w 419"/>
            <a:gd name="T15" fmla="*/ 322 h 486"/>
            <a:gd name="T16" fmla="*/ 409 w 419"/>
            <a:gd name="T17" fmla="*/ 440 h 486"/>
            <a:gd name="T18" fmla="*/ 305 w 419"/>
            <a:gd name="T19" fmla="*/ 486 h 486"/>
            <a:gd name="T20" fmla="*/ 200 w 419"/>
            <a:gd name="T21" fmla="*/ 401 h 486"/>
            <a:gd name="T22" fmla="*/ 66 w 419"/>
            <a:gd name="T23" fmla="*/ 485 h 486"/>
            <a:gd name="T24" fmla="*/ 12 w 419"/>
            <a:gd name="T25" fmla="*/ 391 h 486"/>
            <a:gd name="T26" fmla="*/ 78 w 419"/>
            <a:gd name="T27" fmla="*/ 236 h 486"/>
            <a:gd name="T28" fmla="*/ 0 w 419"/>
            <a:gd name="T29" fmla="*/ 30 h 4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</a:cxnLst>
          <a:rect l="0" t="0" r="r" b="b"/>
          <a:pathLst>
            <a:path w="419" h="486">
              <a:moveTo>
                <a:pt x="0" y="30"/>
              </a:moveTo>
              <a:cubicBezTo>
                <a:pt x="26" y="22"/>
                <a:pt x="79" y="8"/>
                <a:pt x="106" y="0"/>
              </a:cubicBezTo>
              <a:cubicBezTo>
                <a:pt x="150" y="5"/>
                <a:pt x="195" y="10"/>
                <a:pt x="240" y="16"/>
              </a:cubicBezTo>
              <a:cubicBezTo>
                <a:pt x="234" y="74"/>
                <a:pt x="227" y="132"/>
                <a:pt x="221" y="190"/>
              </a:cubicBezTo>
              <a:cubicBezTo>
                <a:pt x="250" y="170"/>
                <a:pt x="279" y="150"/>
                <a:pt x="307" y="128"/>
              </a:cubicBezTo>
              <a:lnTo>
                <a:pt x="341" y="100"/>
              </a:lnTo>
              <a:cubicBezTo>
                <a:pt x="322" y="132"/>
                <a:pt x="304" y="166"/>
                <a:pt x="286" y="199"/>
              </a:cubicBezTo>
              <a:cubicBezTo>
                <a:pt x="331" y="239"/>
                <a:pt x="375" y="280"/>
                <a:pt x="419" y="322"/>
              </a:cubicBezTo>
              <a:cubicBezTo>
                <a:pt x="416" y="361"/>
                <a:pt x="412" y="401"/>
                <a:pt x="409" y="440"/>
              </a:cubicBezTo>
              <a:cubicBezTo>
                <a:pt x="383" y="451"/>
                <a:pt x="331" y="474"/>
                <a:pt x="305" y="486"/>
              </a:cubicBezTo>
              <a:cubicBezTo>
                <a:pt x="275" y="453"/>
                <a:pt x="248" y="409"/>
                <a:pt x="200" y="401"/>
              </a:cubicBezTo>
              <a:cubicBezTo>
                <a:pt x="151" y="421"/>
                <a:pt x="108" y="454"/>
                <a:pt x="66" y="485"/>
              </a:cubicBezTo>
              <a:cubicBezTo>
                <a:pt x="48" y="454"/>
                <a:pt x="30" y="422"/>
                <a:pt x="12" y="391"/>
              </a:cubicBezTo>
              <a:cubicBezTo>
                <a:pt x="35" y="339"/>
                <a:pt x="56" y="287"/>
                <a:pt x="78" y="236"/>
              </a:cubicBezTo>
              <a:cubicBezTo>
                <a:pt x="30" y="177"/>
                <a:pt x="3" y="106"/>
                <a:pt x="0" y="3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15315</xdr:colOff>
      <xdr:row>45</xdr:row>
      <xdr:rowOff>11136</xdr:rowOff>
    </xdr:from>
    <xdr:to>
      <xdr:col>36</xdr:col>
      <xdr:colOff>5219</xdr:colOff>
      <xdr:row>46</xdr:row>
      <xdr:rowOff>33682</xdr:rowOff>
    </xdr:to>
    <xdr:sp macro="" textlink="">
      <xdr:nvSpPr>
        <xdr:cNvPr id="749" name="Tychy"/>
        <xdr:cNvSpPr>
          <a:spLocks/>
        </xdr:cNvSpPr>
      </xdr:nvSpPr>
      <xdr:spPr bwMode="auto">
        <a:xfrm>
          <a:off x="4015815" y="5154636"/>
          <a:ext cx="104204" cy="136846"/>
        </a:xfrm>
        <a:custGeom>
          <a:avLst/>
          <a:gdLst>
            <a:gd name="T0" fmla="*/ 129 w 370"/>
            <a:gd name="T1" fmla="*/ 39 h 386"/>
            <a:gd name="T2" fmla="*/ 225 w 370"/>
            <a:gd name="T3" fmla="*/ 0 h 386"/>
            <a:gd name="T4" fmla="*/ 290 w 370"/>
            <a:gd name="T5" fmla="*/ 133 h 386"/>
            <a:gd name="T6" fmla="*/ 370 w 370"/>
            <a:gd name="T7" fmla="*/ 288 h 386"/>
            <a:gd name="T8" fmla="*/ 247 w 370"/>
            <a:gd name="T9" fmla="*/ 386 h 386"/>
            <a:gd name="T10" fmla="*/ 218 w 370"/>
            <a:gd name="T11" fmla="*/ 376 h 386"/>
            <a:gd name="T12" fmla="*/ 144 w 370"/>
            <a:gd name="T13" fmla="*/ 372 h 386"/>
            <a:gd name="T14" fmla="*/ 0 w 370"/>
            <a:gd name="T15" fmla="*/ 330 h 386"/>
            <a:gd name="T16" fmla="*/ 17 w 370"/>
            <a:gd name="T17" fmla="*/ 285 h 386"/>
            <a:gd name="T18" fmla="*/ 11 w 370"/>
            <a:gd name="T19" fmla="*/ 106 h 386"/>
            <a:gd name="T20" fmla="*/ 129 w 370"/>
            <a:gd name="T21" fmla="*/ 39 h 386"/>
            <a:gd name="connsiteX0" fmla="*/ 908 w 10000"/>
            <a:gd name="connsiteY0" fmla="*/ 29 h 11964"/>
            <a:gd name="connsiteX1" fmla="*/ 6081 w 10000"/>
            <a:gd name="connsiteY1" fmla="*/ 1964 h 11964"/>
            <a:gd name="connsiteX2" fmla="*/ 7838 w 10000"/>
            <a:gd name="connsiteY2" fmla="*/ 5410 h 11964"/>
            <a:gd name="connsiteX3" fmla="*/ 10000 w 10000"/>
            <a:gd name="connsiteY3" fmla="*/ 9425 h 11964"/>
            <a:gd name="connsiteX4" fmla="*/ 6676 w 10000"/>
            <a:gd name="connsiteY4" fmla="*/ 11964 h 11964"/>
            <a:gd name="connsiteX5" fmla="*/ 5892 w 10000"/>
            <a:gd name="connsiteY5" fmla="*/ 11705 h 11964"/>
            <a:gd name="connsiteX6" fmla="*/ 3892 w 10000"/>
            <a:gd name="connsiteY6" fmla="*/ 11601 h 11964"/>
            <a:gd name="connsiteX7" fmla="*/ 0 w 10000"/>
            <a:gd name="connsiteY7" fmla="*/ 10513 h 11964"/>
            <a:gd name="connsiteX8" fmla="*/ 459 w 10000"/>
            <a:gd name="connsiteY8" fmla="*/ 9347 h 11964"/>
            <a:gd name="connsiteX9" fmla="*/ 297 w 10000"/>
            <a:gd name="connsiteY9" fmla="*/ 4710 h 11964"/>
            <a:gd name="connsiteX10" fmla="*/ 908 w 10000"/>
            <a:gd name="connsiteY10" fmla="*/ 29 h 119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0000" h="11964">
              <a:moveTo>
                <a:pt x="908" y="29"/>
              </a:moveTo>
              <a:cubicBezTo>
                <a:pt x="1773" y="-307"/>
                <a:pt x="5216" y="2301"/>
                <a:pt x="6081" y="1964"/>
              </a:cubicBezTo>
              <a:cubicBezTo>
                <a:pt x="6649" y="3104"/>
                <a:pt x="7216" y="4270"/>
                <a:pt x="7838" y="5410"/>
              </a:cubicBezTo>
              <a:cubicBezTo>
                <a:pt x="8514" y="6757"/>
                <a:pt x="9270" y="8078"/>
                <a:pt x="10000" y="9425"/>
              </a:cubicBezTo>
              <a:cubicBezTo>
                <a:pt x="8892" y="10254"/>
                <a:pt x="7784" y="11109"/>
                <a:pt x="6676" y="11964"/>
              </a:cubicBezTo>
              <a:lnTo>
                <a:pt x="5892" y="11705"/>
              </a:lnTo>
              <a:cubicBezTo>
                <a:pt x="5216" y="11653"/>
                <a:pt x="4541" y="11627"/>
                <a:pt x="3892" y="11601"/>
              </a:cubicBezTo>
              <a:cubicBezTo>
                <a:pt x="2568" y="11290"/>
                <a:pt x="1270" y="10954"/>
                <a:pt x="0" y="10513"/>
              </a:cubicBezTo>
              <a:cubicBezTo>
                <a:pt x="108" y="10228"/>
                <a:pt x="351" y="9632"/>
                <a:pt x="459" y="9347"/>
              </a:cubicBezTo>
              <a:cubicBezTo>
                <a:pt x="1351" y="7871"/>
                <a:pt x="514" y="6239"/>
                <a:pt x="297" y="4710"/>
              </a:cubicBezTo>
              <a:cubicBezTo>
                <a:pt x="1324" y="4114"/>
                <a:pt x="-173" y="573"/>
                <a:pt x="908" y="29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55846</xdr:colOff>
      <xdr:row>46</xdr:row>
      <xdr:rowOff>8825</xdr:rowOff>
    </xdr:from>
    <xdr:to>
      <xdr:col>36</xdr:col>
      <xdr:colOff>82966</xdr:colOff>
      <xdr:row>47</xdr:row>
      <xdr:rowOff>36156</xdr:rowOff>
    </xdr:to>
    <xdr:sp macro="" textlink="">
      <xdr:nvSpPr>
        <xdr:cNvPr id="750" name="bieruńsko-lędziński"/>
        <xdr:cNvSpPr>
          <a:spLocks/>
        </xdr:cNvSpPr>
      </xdr:nvSpPr>
      <xdr:spPr bwMode="auto">
        <a:xfrm>
          <a:off x="4056346" y="5266625"/>
          <a:ext cx="141420" cy="141631"/>
        </a:xfrm>
        <a:custGeom>
          <a:avLst/>
          <a:gdLst>
            <a:gd name="T0" fmla="*/ 141 w 508"/>
            <a:gd name="T1" fmla="*/ 88 h 508"/>
            <a:gd name="T2" fmla="*/ 370 w 508"/>
            <a:gd name="T3" fmla="*/ 0 h 508"/>
            <a:gd name="T4" fmla="*/ 508 w 508"/>
            <a:gd name="T5" fmla="*/ 37 h 508"/>
            <a:gd name="T6" fmla="*/ 502 w 508"/>
            <a:gd name="T7" fmla="*/ 55 h 508"/>
            <a:gd name="T8" fmla="*/ 390 w 508"/>
            <a:gd name="T9" fmla="*/ 320 h 508"/>
            <a:gd name="T10" fmla="*/ 265 w 508"/>
            <a:gd name="T11" fmla="*/ 404 h 508"/>
            <a:gd name="T12" fmla="*/ 52 w 508"/>
            <a:gd name="T13" fmla="*/ 508 h 508"/>
            <a:gd name="T14" fmla="*/ 0 w 508"/>
            <a:gd name="T15" fmla="*/ 314 h 508"/>
            <a:gd name="T16" fmla="*/ 123 w 508"/>
            <a:gd name="T17" fmla="*/ 216 h 508"/>
            <a:gd name="T18" fmla="*/ 141 w 508"/>
            <a:gd name="T19" fmla="*/ 88 h 5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508" h="508">
              <a:moveTo>
                <a:pt x="141" y="88"/>
              </a:moveTo>
              <a:cubicBezTo>
                <a:pt x="218" y="59"/>
                <a:pt x="294" y="30"/>
                <a:pt x="370" y="0"/>
              </a:cubicBezTo>
              <a:cubicBezTo>
                <a:pt x="416" y="12"/>
                <a:pt x="462" y="24"/>
                <a:pt x="508" y="37"/>
              </a:cubicBezTo>
              <a:lnTo>
                <a:pt x="502" y="55"/>
              </a:lnTo>
              <a:cubicBezTo>
                <a:pt x="465" y="143"/>
                <a:pt x="426" y="231"/>
                <a:pt x="390" y="320"/>
              </a:cubicBezTo>
              <a:cubicBezTo>
                <a:pt x="347" y="347"/>
                <a:pt x="306" y="376"/>
                <a:pt x="265" y="404"/>
              </a:cubicBezTo>
              <a:cubicBezTo>
                <a:pt x="198" y="448"/>
                <a:pt x="126" y="480"/>
                <a:pt x="52" y="508"/>
              </a:cubicBezTo>
              <a:cubicBezTo>
                <a:pt x="33" y="444"/>
                <a:pt x="16" y="379"/>
                <a:pt x="0" y="314"/>
              </a:cubicBezTo>
              <a:cubicBezTo>
                <a:pt x="41" y="281"/>
                <a:pt x="82" y="248"/>
                <a:pt x="123" y="216"/>
              </a:cubicBezTo>
              <a:cubicBezTo>
                <a:pt x="129" y="173"/>
                <a:pt x="135" y="130"/>
                <a:pt x="141" y="88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42950</xdr:colOff>
      <xdr:row>46</xdr:row>
      <xdr:rowOff>13820</xdr:rowOff>
    </xdr:from>
    <xdr:to>
      <xdr:col>36</xdr:col>
      <xdr:colOff>27549</xdr:colOff>
      <xdr:row>47</xdr:row>
      <xdr:rowOff>109646</xdr:rowOff>
    </xdr:to>
    <xdr:sp macro="" textlink="">
      <xdr:nvSpPr>
        <xdr:cNvPr id="756" name="pszczyński"/>
        <xdr:cNvSpPr>
          <a:spLocks/>
        </xdr:cNvSpPr>
      </xdr:nvSpPr>
      <xdr:spPr bwMode="auto">
        <a:xfrm>
          <a:off x="3814850" y="5271620"/>
          <a:ext cx="327499" cy="210126"/>
        </a:xfrm>
        <a:custGeom>
          <a:avLst/>
          <a:gdLst>
            <a:gd name="T0" fmla="*/ 549 w 1181"/>
            <a:gd name="T1" fmla="*/ 0 h 744"/>
            <a:gd name="T2" fmla="*/ 874 w 1181"/>
            <a:gd name="T3" fmla="*/ 60 h 744"/>
            <a:gd name="T4" fmla="*/ 948 w 1181"/>
            <a:gd name="T5" fmla="*/ 64 h 744"/>
            <a:gd name="T6" fmla="*/ 1002 w 1181"/>
            <a:gd name="T7" fmla="*/ 295 h 744"/>
            <a:gd name="T8" fmla="*/ 1181 w 1181"/>
            <a:gd name="T9" fmla="*/ 247 h 744"/>
            <a:gd name="T10" fmla="*/ 1118 w 1181"/>
            <a:gd name="T11" fmla="*/ 480 h 744"/>
            <a:gd name="T12" fmla="*/ 881 w 1181"/>
            <a:gd name="T13" fmla="*/ 559 h 744"/>
            <a:gd name="T14" fmla="*/ 857 w 1181"/>
            <a:gd name="T15" fmla="*/ 567 h 744"/>
            <a:gd name="T16" fmla="*/ 579 w 1181"/>
            <a:gd name="T17" fmla="*/ 657 h 744"/>
            <a:gd name="T18" fmla="*/ 375 w 1181"/>
            <a:gd name="T19" fmla="*/ 624 h 744"/>
            <a:gd name="T20" fmla="*/ 325 w 1181"/>
            <a:gd name="T21" fmla="*/ 549 h 744"/>
            <a:gd name="T22" fmla="*/ 202 w 1181"/>
            <a:gd name="T23" fmla="*/ 580 h 744"/>
            <a:gd name="T24" fmla="*/ 206 w 1181"/>
            <a:gd name="T25" fmla="*/ 683 h 744"/>
            <a:gd name="T26" fmla="*/ 76 w 1181"/>
            <a:gd name="T27" fmla="*/ 744 h 744"/>
            <a:gd name="T28" fmla="*/ 0 w 1181"/>
            <a:gd name="T29" fmla="*/ 652 h 744"/>
            <a:gd name="T30" fmla="*/ 133 w 1181"/>
            <a:gd name="T31" fmla="*/ 627 h 744"/>
            <a:gd name="T32" fmla="*/ 177 w 1181"/>
            <a:gd name="T33" fmla="*/ 493 h 744"/>
            <a:gd name="T34" fmla="*/ 71 w 1181"/>
            <a:gd name="T35" fmla="*/ 424 h 744"/>
            <a:gd name="T36" fmla="*/ 184 w 1181"/>
            <a:gd name="T37" fmla="*/ 299 h 744"/>
            <a:gd name="T38" fmla="*/ 209 w 1181"/>
            <a:gd name="T39" fmla="*/ 306 h 744"/>
            <a:gd name="T40" fmla="*/ 366 w 1181"/>
            <a:gd name="T41" fmla="*/ 357 h 744"/>
            <a:gd name="T42" fmla="*/ 323 w 1181"/>
            <a:gd name="T43" fmla="*/ 149 h 744"/>
            <a:gd name="T44" fmla="*/ 574 w 1181"/>
            <a:gd name="T45" fmla="*/ 118 h 744"/>
            <a:gd name="T46" fmla="*/ 549 w 1181"/>
            <a:gd name="T47" fmla="*/ 0 h 74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181" h="744">
              <a:moveTo>
                <a:pt x="549" y="0"/>
              </a:moveTo>
              <a:cubicBezTo>
                <a:pt x="656" y="25"/>
                <a:pt x="761" y="76"/>
                <a:pt x="874" y="60"/>
              </a:cubicBezTo>
              <a:cubicBezTo>
                <a:pt x="898" y="61"/>
                <a:pt x="923" y="62"/>
                <a:pt x="948" y="64"/>
              </a:cubicBezTo>
              <a:cubicBezTo>
                <a:pt x="964" y="141"/>
                <a:pt x="981" y="219"/>
                <a:pt x="1002" y="295"/>
              </a:cubicBezTo>
              <a:cubicBezTo>
                <a:pt x="1062" y="279"/>
                <a:pt x="1121" y="263"/>
                <a:pt x="1181" y="247"/>
              </a:cubicBezTo>
              <a:cubicBezTo>
                <a:pt x="1158" y="324"/>
                <a:pt x="1137" y="402"/>
                <a:pt x="1118" y="480"/>
              </a:cubicBezTo>
              <a:cubicBezTo>
                <a:pt x="1038" y="505"/>
                <a:pt x="960" y="533"/>
                <a:pt x="881" y="559"/>
              </a:cubicBezTo>
              <a:lnTo>
                <a:pt x="857" y="567"/>
              </a:lnTo>
              <a:cubicBezTo>
                <a:pt x="761" y="588"/>
                <a:pt x="667" y="613"/>
                <a:pt x="579" y="657"/>
              </a:cubicBezTo>
              <a:cubicBezTo>
                <a:pt x="516" y="621"/>
                <a:pt x="445" y="618"/>
                <a:pt x="375" y="624"/>
              </a:cubicBezTo>
              <a:cubicBezTo>
                <a:pt x="362" y="605"/>
                <a:pt x="338" y="567"/>
                <a:pt x="325" y="549"/>
              </a:cubicBezTo>
              <a:cubicBezTo>
                <a:pt x="284" y="557"/>
                <a:pt x="242" y="568"/>
                <a:pt x="202" y="580"/>
              </a:cubicBezTo>
              <a:cubicBezTo>
                <a:pt x="202" y="614"/>
                <a:pt x="203" y="649"/>
                <a:pt x="206" y="683"/>
              </a:cubicBezTo>
              <a:cubicBezTo>
                <a:pt x="162" y="704"/>
                <a:pt x="119" y="724"/>
                <a:pt x="76" y="744"/>
              </a:cubicBezTo>
              <a:cubicBezTo>
                <a:pt x="51" y="713"/>
                <a:pt x="25" y="682"/>
                <a:pt x="0" y="652"/>
              </a:cubicBezTo>
              <a:cubicBezTo>
                <a:pt x="45" y="646"/>
                <a:pt x="89" y="637"/>
                <a:pt x="133" y="627"/>
              </a:cubicBezTo>
              <a:cubicBezTo>
                <a:pt x="149" y="583"/>
                <a:pt x="164" y="538"/>
                <a:pt x="177" y="493"/>
              </a:cubicBezTo>
              <a:cubicBezTo>
                <a:pt x="142" y="470"/>
                <a:pt x="106" y="447"/>
                <a:pt x="71" y="424"/>
              </a:cubicBezTo>
              <a:cubicBezTo>
                <a:pt x="107" y="381"/>
                <a:pt x="144" y="338"/>
                <a:pt x="184" y="299"/>
              </a:cubicBezTo>
              <a:cubicBezTo>
                <a:pt x="190" y="301"/>
                <a:pt x="203" y="304"/>
                <a:pt x="209" y="306"/>
              </a:cubicBezTo>
              <a:cubicBezTo>
                <a:pt x="253" y="346"/>
                <a:pt x="310" y="352"/>
                <a:pt x="366" y="357"/>
              </a:cubicBezTo>
              <a:cubicBezTo>
                <a:pt x="350" y="288"/>
                <a:pt x="327" y="220"/>
                <a:pt x="323" y="149"/>
              </a:cubicBezTo>
              <a:cubicBezTo>
                <a:pt x="406" y="133"/>
                <a:pt x="490" y="126"/>
                <a:pt x="574" y="118"/>
              </a:cubicBezTo>
              <a:cubicBezTo>
                <a:pt x="566" y="78"/>
                <a:pt x="557" y="39"/>
                <a:pt x="549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25927</xdr:colOff>
      <xdr:row>46</xdr:row>
      <xdr:rowOff>26073</xdr:rowOff>
    </xdr:from>
    <xdr:to>
      <xdr:col>33</xdr:col>
      <xdr:colOff>20621</xdr:colOff>
      <xdr:row>47</xdr:row>
      <xdr:rowOff>94425</xdr:rowOff>
    </xdr:to>
    <xdr:sp macro="" textlink="">
      <xdr:nvSpPr>
        <xdr:cNvPr id="758" name="wodzisławski"/>
        <xdr:cNvSpPr>
          <a:spLocks/>
        </xdr:cNvSpPr>
      </xdr:nvSpPr>
      <xdr:spPr bwMode="auto">
        <a:xfrm>
          <a:off x="3569227" y="5283873"/>
          <a:ext cx="223294" cy="182652"/>
        </a:xfrm>
        <a:custGeom>
          <a:avLst/>
          <a:gdLst>
            <a:gd name="T0" fmla="*/ 0 w 816"/>
            <a:gd name="T1" fmla="*/ 100 h 646"/>
            <a:gd name="T2" fmla="*/ 458 w 816"/>
            <a:gd name="T3" fmla="*/ 0 h 646"/>
            <a:gd name="T4" fmla="*/ 579 w 816"/>
            <a:gd name="T5" fmla="*/ 126 h 646"/>
            <a:gd name="T6" fmla="*/ 704 w 816"/>
            <a:gd name="T7" fmla="*/ 199 h 646"/>
            <a:gd name="T8" fmla="*/ 726 w 816"/>
            <a:gd name="T9" fmla="*/ 240 h 646"/>
            <a:gd name="T10" fmla="*/ 816 w 816"/>
            <a:gd name="T11" fmla="*/ 323 h 646"/>
            <a:gd name="T12" fmla="*/ 598 w 816"/>
            <a:gd name="T13" fmla="*/ 507 h 646"/>
            <a:gd name="T14" fmla="*/ 656 w 816"/>
            <a:gd name="T15" fmla="*/ 545 h 646"/>
            <a:gd name="T16" fmla="*/ 677 w 816"/>
            <a:gd name="T17" fmla="*/ 632 h 646"/>
            <a:gd name="T18" fmla="*/ 493 w 816"/>
            <a:gd name="T19" fmla="*/ 565 h 646"/>
            <a:gd name="T20" fmla="*/ 229 w 816"/>
            <a:gd name="T21" fmla="*/ 486 h 646"/>
            <a:gd name="T22" fmla="*/ 158 w 816"/>
            <a:gd name="T23" fmla="*/ 402 h 646"/>
            <a:gd name="T24" fmla="*/ 145 w 816"/>
            <a:gd name="T25" fmla="*/ 384 h 646"/>
            <a:gd name="T26" fmla="*/ 56 w 816"/>
            <a:gd name="T27" fmla="*/ 196 h 646"/>
            <a:gd name="T28" fmla="*/ 28 w 816"/>
            <a:gd name="T29" fmla="*/ 159 h 646"/>
            <a:gd name="T30" fmla="*/ 0 w 816"/>
            <a:gd name="T31" fmla="*/ 100 h 6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816" h="646">
              <a:moveTo>
                <a:pt x="0" y="100"/>
              </a:moveTo>
              <a:cubicBezTo>
                <a:pt x="162" y="132"/>
                <a:pt x="317" y="74"/>
                <a:pt x="458" y="0"/>
              </a:cubicBezTo>
              <a:cubicBezTo>
                <a:pt x="493" y="47"/>
                <a:pt x="524" y="100"/>
                <a:pt x="579" y="126"/>
              </a:cubicBezTo>
              <a:cubicBezTo>
                <a:pt x="621" y="150"/>
                <a:pt x="663" y="172"/>
                <a:pt x="704" y="199"/>
              </a:cubicBezTo>
              <a:lnTo>
                <a:pt x="726" y="240"/>
              </a:lnTo>
              <a:cubicBezTo>
                <a:pt x="754" y="269"/>
                <a:pt x="785" y="295"/>
                <a:pt x="816" y="323"/>
              </a:cubicBezTo>
              <a:cubicBezTo>
                <a:pt x="737" y="377"/>
                <a:pt x="665" y="440"/>
                <a:pt x="598" y="507"/>
              </a:cubicBezTo>
              <a:cubicBezTo>
                <a:pt x="612" y="516"/>
                <a:pt x="641" y="535"/>
                <a:pt x="656" y="545"/>
              </a:cubicBezTo>
              <a:cubicBezTo>
                <a:pt x="661" y="567"/>
                <a:pt x="671" y="610"/>
                <a:pt x="677" y="632"/>
              </a:cubicBezTo>
              <a:cubicBezTo>
                <a:pt x="606" y="646"/>
                <a:pt x="551" y="595"/>
                <a:pt x="493" y="565"/>
              </a:cubicBezTo>
              <a:cubicBezTo>
                <a:pt x="414" y="514"/>
                <a:pt x="319" y="502"/>
                <a:pt x="229" y="486"/>
              </a:cubicBezTo>
              <a:cubicBezTo>
                <a:pt x="205" y="458"/>
                <a:pt x="181" y="430"/>
                <a:pt x="158" y="402"/>
              </a:cubicBezTo>
              <a:lnTo>
                <a:pt x="145" y="384"/>
              </a:lnTo>
              <a:cubicBezTo>
                <a:pt x="139" y="312"/>
                <a:pt x="117" y="240"/>
                <a:pt x="56" y="196"/>
              </a:cubicBezTo>
              <a:cubicBezTo>
                <a:pt x="49" y="187"/>
                <a:pt x="35" y="168"/>
                <a:pt x="28" y="159"/>
              </a:cubicBezTo>
              <a:cubicBezTo>
                <a:pt x="21" y="144"/>
                <a:pt x="7" y="115"/>
                <a:pt x="0" y="10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82820</xdr:colOff>
      <xdr:row>46</xdr:row>
      <xdr:rowOff>109788</xdr:rowOff>
    </xdr:from>
    <xdr:to>
      <xdr:col>33</xdr:col>
      <xdr:colOff>95053</xdr:colOff>
      <xdr:row>47</xdr:row>
      <xdr:rowOff>94424</xdr:rowOff>
    </xdr:to>
    <xdr:sp macro="" textlink="">
      <xdr:nvSpPr>
        <xdr:cNvPr id="760" name="Jastrzębie-Zdrój"/>
        <xdr:cNvSpPr>
          <a:spLocks/>
        </xdr:cNvSpPr>
      </xdr:nvSpPr>
      <xdr:spPr bwMode="auto">
        <a:xfrm>
          <a:off x="3740420" y="5367588"/>
          <a:ext cx="126533" cy="98936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017" h="11673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9299" y="1084"/>
                <a:pt x="9041" y="3077"/>
              </a:cubicBezTo>
              <a:cubicBezTo>
                <a:pt x="9786" y="4510"/>
                <a:pt x="13925" y="5839"/>
                <a:pt x="12836" y="7762"/>
              </a:cubicBezTo>
              <a:cubicBezTo>
                <a:pt x="11376" y="8706"/>
                <a:pt x="7637" y="9441"/>
                <a:pt x="6034" y="10000"/>
              </a:cubicBezTo>
              <a:cubicBezTo>
                <a:pt x="5718" y="9930"/>
                <a:pt x="5088" y="11773"/>
                <a:pt x="4774" y="11669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70070</xdr:colOff>
      <xdr:row>47</xdr:row>
      <xdr:rowOff>56372</xdr:rowOff>
    </xdr:from>
    <xdr:to>
      <xdr:col>37</xdr:col>
      <xdr:colOff>24897</xdr:colOff>
      <xdr:row>50</xdr:row>
      <xdr:rowOff>25502</xdr:rowOff>
    </xdr:to>
    <xdr:sp macro="" textlink="">
      <xdr:nvSpPr>
        <xdr:cNvPr id="763" name="bielski (śląskie)"/>
        <xdr:cNvSpPr>
          <a:spLocks/>
        </xdr:cNvSpPr>
      </xdr:nvSpPr>
      <xdr:spPr bwMode="auto">
        <a:xfrm>
          <a:off x="3956270" y="5428472"/>
          <a:ext cx="297727" cy="312030"/>
        </a:xfrm>
        <a:custGeom>
          <a:avLst/>
          <a:gdLst>
            <a:gd name="T0" fmla="*/ 382 w 1089"/>
            <a:gd name="T1" fmla="*/ 33 h 755"/>
            <a:gd name="T2" fmla="*/ 686 w 1089"/>
            <a:gd name="T3" fmla="*/ 57 h 755"/>
            <a:gd name="T4" fmla="*/ 791 w 1089"/>
            <a:gd name="T5" fmla="*/ 24 h 755"/>
            <a:gd name="T6" fmla="*/ 865 w 1089"/>
            <a:gd name="T7" fmla="*/ 200 h 755"/>
            <a:gd name="T8" fmla="*/ 866 w 1089"/>
            <a:gd name="T9" fmla="*/ 206 h 755"/>
            <a:gd name="T10" fmla="*/ 742 w 1089"/>
            <a:gd name="T11" fmla="*/ 253 h 755"/>
            <a:gd name="T12" fmla="*/ 749 w 1089"/>
            <a:gd name="T13" fmla="*/ 359 h 755"/>
            <a:gd name="T14" fmla="*/ 1026 w 1089"/>
            <a:gd name="T15" fmla="*/ 350 h 755"/>
            <a:gd name="T16" fmla="*/ 1089 w 1089"/>
            <a:gd name="T17" fmla="*/ 619 h 755"/>
            <a:gd name="T18" fmla="*/ 867 w 1089"/>
            <a:gd name="T19" fmla="*/ 546 h 755"/>
            <a:gd name="T20" fmla="*/ 850 w 1089"/>
            <a:gd name="T21" fmla="*/ 506 h 755"/>
            <a:gd name="T22" fmla="*/ 829 w 1089"/>
            <a:gd name="T23" fmla="*/ 449 h 755"/>
            <a:gd name="T24" fmla="*/ 708 w 1089"/>
            <a:gd name="T25" fmla="*/ 423 h 755"/>
            <a:gd name="T26" fmla="*/ 662 w 1089"/>
            <a:gd name="T27" fmla="*/ 272 h 755"/>
            <a:gd name="T28" fmla="*/ 508 w 1089"/>
            <a:gd name="T29" fmla="*/ 221 h 755"/>
            <a:gd name="T30" fmla="*/ 479 w 1089"/>
            <a:gd name="T31" fmla="*/ 277 h 755"/>
            <a:gd name="T32" fmla="*/ 473 w 1089"/>
            <a:gd name="T33" fmla="*/ 280 h 755"/>
            <a:gd name="T34" fmla="*/ 300 w 1089"/>
            <a:gd name="T35" fmla="*/ 412 h 755"/>
            <a:gd name="T36" fmla="*/ 312 w 1089"/>
            <a:gd name="T37" fmla="*/ 561 h 755"/>
            <a:gd name="T38" fmla="*/ 285 w 1089"/>
            <a:gd name="T39" fmla="*/ 755 h 755"/>
            <a:gd name="T40" fmla="*/ 12 w 1089"/>
            <a:gd name="T41" fmla="*/ 543 h 755"/>
            <a:gd name="T42" fmla="*/ 0 w 1089"/>
            <a:gd name="T43" fmla="*/ 261 h 755"/>
            <a:gd name="T44" fmla="*/ 54 w 1089"/>
            <a:gd name="T45" fmla="*/ 211 h 755"/>
            <a:gd name="T46" fmla="*/ 358 w 1089"/>
            <a:gd name="T47" fmla="*/ 41 h 755"/>
            <a:gd name="T48" fmla="*/ 382 w 1089"/>
            <a:gd name="T49" fmla="*/ 33 h 755"/>
            <a:gd name="connsiteX0" fmla="*/ 3508 w 10000"/>
            <a:gd name="connsiteY0" fmla="*/ 242 h 14279"/>
            <a:gd name="connsiteX1" fmla="*/ 6299 w 10000"/>
            <a:gd name="connsiteY1" fmla="*/ 560 h 14279"/>
            <a:gd name="connsiteX2" fmla="*/ 7264 w 10000"/>
            <a:gd name="connsiteY2" fmla="*/ 123 h 14279"/>
            <a:gd name="connsiteX3" fmla="*/ 7943 w 10000"/>
            <a:gd name="connsiteY3" fmla="*/ 2454 h 14279"/>
            <a:gd name="connsiteX4" fmla="*/ 7952 w 10000"/>
            <a:gd name="connsiteY4" fmla="*/ 2533 h 14279"/>
            <a:gd name="connsiteX5" fmla="*/ 6814 w 10000"/>
            <a:gd name="connsiteY5" fmla="*/ 3156 h 14279"/>
            <a:gd name="connsiteX6" fmla="*/ 6878 w 10000"/>
            <a:gd name="connsiteY6" fmla="*/ 4560 h 14279"/>
            <a:gd name="connsiteX7" fmla="*/ 9421 w 10000"/>
            <a:gd name="connsiteY7" fmla="*/ 4441 h 14279"/>
            <a:gd name="connsiteX8" fmla="*/ 10000 w 10000"/>
            <a:gd name="connsiteY8" fmla="*/ 8004 h 14279"/>
            <a:gd name="connsiteX9" fmla="*/ 7961 w 10000"/>
            <a:gd name="connsiteY9" fmla="*/ 7037 h 14279"/>
            <a:gd name="connsiteX10" fmla="*/ 7805 w 10000"/>
            <a:gd name="connsiteY10" fmla="*/ 6507 h 14279"/>
            <a:gd name="connsiteX11" fmla="*/ 7612 w 10000"/>
            <a:gd name="connsiteY11" fmla="*/ 5752 h 14279"/>
            <a:gd name="connsiteX12" fmla="*/ 2846 w 10000"/>
            <a:gd name="connsiteY12" fmla="*/ 14279 h 14279"/>
            <a:gd name="connsiteX13" fmla="*/ 6079 w 10000"/>
            <a:gd name="connsiteY13" fmla="*/ 3408 h 14279"/>
            <a:gd name="connsiteX14" fmla="*/ 4665 w 10000"/>
            <a:gd name="connsiteY14" fmla="*/ 2732 h 14279"/>
            <a:gd name="connsiteX15" fmla="*/ 4399 w 10000"/>
            <a:gd name="connsiteY15" fmla="*/ 3474 h 14279"/>
            <a:gd name="connsiteX16" fmla="*/ 4343 w 10000"/>
            <a:gd name="connsiteY16" fmla="*/ 3514 h 14279"/>
            <a:gd name="connsiteX17" fmla="*/ 2755 w 10000"/>
            <a:gd name="connsiteY17" fmla="*/ 5262 h 14279"/>
            <a:gd name="connsiteX18" fmla="*/ 2865 w 10000"/>
            <a:gd name="connsiteY18" fmla="*/ 7235 h 14279"/>
            <a:gd name="connsiteX19" fmla="*/ 2617 w 10000"/>
            <a:gd name="connsiteY19" fmla="*/ 9805 h 14279"/>
            <a:gd name="connsiteX20" fmla="*/ 110 w 10000"/>
            <a:gd name="connsiteY20" fmla="*/ 6997 h 14279"/>
            <a:gd name="connsiteX21" fmla="*/ 0 w 10000"/>
            <a:gd name="connsiteY21" fmla="*/ 3262 h 14279"/>
            <a:gd name="connsiteX22" fmla="*/ 496 w 10000"/>
            <a:gd name="connsiteY22" fmla="*/ 2600 h 14279"/>
            <a:gd name="connsiteX23" fmla="*/ 3287 w 10000"/>
            <a:gd name="connsiteY23" fmla="*/ 348 h 14279"/>
            <a:gd name="connsiteX24" fmla="*/ 3508 w 10000"/>
            <a:gd name="connsiteY24" fmla="*/ 242 h 14279"/>
            <a:gd name="connsiteX0" fmla="*/ 3508 w 10000"/>
            <a:gd name="connsiteY0" fmla="*/ 242 h 14281"/>
            <a:gd name="connsiteX1" fmla="*/ 6299 w 10000"/>
            <a:gd name="connsiteY1" fmla="*/ 560 h 14281"/>
            <a:gd name="connsiteX2" fmla="*/ 7264 w 10000"/>
            <a:gd name="connsiteY2" fmla="*/ 123 h 14281"/>
            <a:gd name="connsiteX3" fmla="*/ 7943 w 10000"/>
            <a:gd name="connsiteY3" fmla="*/ 2454 h 14281"/>
            <a:gd name="connsiteX4" fmla="*/ 7952 w 10000"/>
            <a:gd name="connsiteY4" fmla="*/ 2533 h 14281"/>
            <a:gd name="connsiteX5" fmla="*/ 6814 w 10000"/>
            <a:gd name="connsiteY5" fmla="*/ 3156 h 14281"/>
            <a:gd name="connsiteX6" fmla="*/ 6878 w 10000"/>
            <a:gd name="connsiteY6" fmla="*/ 4560 h 14281"/>
            <a:gd name="connsiteX7" fmla="*/ 9421 w 10000"/>
            <a:gd name="connsiteY7" fmla="*/ 4441 h 14281"/>
            <a:gd name="connsiteX8" fmla="*/ 10000 w 10000"/>
            <a:gd name="connsiteY8" fmla="*/ 8004 h 14281"/>
            <a:gd name="connsiteX9" fmla="*/ 7961 w 10000"/>
            <a:gd name="connsiteY9" fmla="*/ 7037 h 14281"/>
            <a:gd name="connsiteX10" fmla="*/ 7805 w 10000"/>
            <a:gd name="connsiteY10" fmla="*/ 6507 h 14281"/>
            <a:gd name="connsiteX11" fmla="*/ 7612 w 10000"/>
            <a:gd name="connsiteY11" fmla="*/ 5752 h 14281"/>
            <a:gd name="connsiteX12" fmla="*/ 2846 w 10000"/>
            <a:gd name="connsiteY12" fmla="*/ 14279 h 14281"/>
            <a:gd name="connsiteX13" fmla="*/ 5150 w 10000"/>
            <a:gd name="connsiteY13" fmla="*/ 6626 h 14281"/>
            <a:gd name="connsiteX14" fmla="*/ 6079 w 10000"/>
            <a:gd name="connsiteY14" fmla="*/ 3408 h 14281"/>
            <a:gd name="connsiteX15" fmla="*/ 4665 w 10000"/>
            <a:gd name="connsiteY15" fmla="*/ 2732 h 14281"/>
            <a:gd name="connsiteX16" fmla="*/ 4399 w 10000"/>
            <a:gd name="connsiteY16" fmla="*/ 3474 h 14281"/>
            <a:gd name="connsiteX17" fmla="*/ 4343 w 10000"/>
            <a:gd name="connsiteY17" fmla="*/ 3514 h 14281"/>
            <a:gd name="connsiteX18" fmla="*/ 2755 w 10000"/>
            <a:gd name="connsiteY18" fmla="*/ 5262 h 14281"/>
            <a:gd name="connsiteX19" fmla="*/ 2865 w 10000"/>
            <a:gd name="connsiteY19" fmla="*/ 7235 h 14281"/>
            <a:gd name="connsiteX20" fmla="*/ 2617 w 10000"/>
            <a:gd name="connsiteY20" fmla="*/ 9805 h 14281"/>
            <a:gd name="connsiteX21" fmla="*/ 110 w 10000"/>
            <a:gd name="connsiteY21" fmla="*/ 6997 h 14281"/>
            <a:gd name="connsiteX22" fmla="*/ 0 w 10000"/>
            <a:gd name="connsiteY22" fmla="*/ 3262 h 14281"/>
            <a:gd name="connsiteX23" fmla="*/ 496 w 10000"/>
            <a:gd name="connsiteY23" fmla="*/ 2600 h 14281"/>
            <a:gd name="connsiteX24" fmla="*/ 3287 w 10000"/>
            <a:gd name="connsiteY24" fmla="*/ 348 h 14281"/>
            <a:gd name="connsiteX25" fmla="*/ 3508 w 10000"/>
            <a:gd name="connsiteY25" fmla="*/ 242 h 14281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6079 w 10000"/>
            <a:gd name="connsiteY14" fmla="*/ 3408 h 14283"/>
            <a:gd name="connsiteX15" fmla="*/ 4665 w 10000"/>
            <a:gd name="connsiteY15" fmla="*/ 2732 h 14283"/>
            <a:gd name="connsiteX16" fmla="*/ 4399 w 10000"/>
            <a:gd name="connsiteY16" fmla="*/ 3474 h 14283"/>
            <a:gd name="connsiteX17" fmla="*/ 4343 w 10000"/>
            <a:gd name="connsiteY17" fmla="*/ 3514 h 14283"/>
            <a:gd name="connsiteX18" fmla="*/ 2755 w 10000"/>
            <a:gd name="connsiteY18" fmla="*/ 5262 h 14283"/>
            <a:gd name="connsiteX19" fmla="*/ 2865 w 10000"/>
            <a:gd name="connsiteY19" fmla="*/ 7235 h 14283"/>
            <a:gd name="connsiteX20" fmla="*/ 2617 w 10000"/>
            <a:gd name="connsiteY20" fmla="*/ 9805 h 14283"/>
            <a:gd name="connsiteX21" fmla="*/ 110 w 10000"/>
            <a:gd name="connsiteY21" fmla="*/ 6997 h 14283"/>
            <a:gd name="connsiteX22" fmla="*/ 0 w 10000"/>
            <a:gd name="connsiteY22" fmla="*/ 3262 h 14283"/>
            <a:gd name="connsiteX23" fmla="*/ 496 w 10000"/>
            <a:gd name="connsiteY23" fmla="*/ 2600 h 14283"/>
            <a:gd name="connsiteX24" fmla="*/ 3287 w 10000"/>
            <a:gd name="connsiteY24" fmla="*/ 348 h 14283"/>
            <a:gd name="connsiteX25" fmla="*/ 3508 w 10000"/>
            <a:gd name="connsiteY25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4728 w 10000"/>
            <a:gd name="connsiteY14" fmla="*/ 10659 h 14283"/>
            <a:gd name="connsiteX15" fmla="*/ 6079 w 10000"/>
            <a:gd name="connsiteY15" fmla="*/ 3408 h 14283"/>
            <a:gd name="connsiteX16" fmla="*/ 4665 w 10000"/>
            <a:gd name="connsiteY16" fmla="*/ 2732 h 14283"/>
            <a:gd name="connsiteX17" fmla="*/ 4399 w 10000"/>
            <a:gd name="connsiteY17" fmla="*/ 3474 h 14283"/>
            <a:gd name="connsiteX18" fmla="*/ 4343 w 10000"/>
            <a:gd name="connsiteY18" fmla="*/ 3514 h 14283"/>
            <a:gd name="connsiteX19" fmla="*/ 2755 w 10000"/>
            <a:gd name="connsiteY19" fmla="*/ 5262 h 14283"/>
            <a:gd name="connsiteX20" fmla="*/ 2865 w 10000"/>
            <a:gd name="connsiteY20" fmla="*/ 7235 h 14283"/>
            <a:gd name="connsiteX21" fmla="*/ 2617 w 10000"/>
            <a:gd name="connsiteY21" fmla="*/ 9805 h 14283"/>
            <a:gd name="connsiteX22" fmla="*/ 110 w 10000"/>
            <a:gd name="connsiteY22" fmla="*/ 6997 h 14283"/>
            <a:gd name="connsiteX23" fmla="*/ 0 w 10000"/>
            <a:gd name="connsiteY23" fmla="*/ 3262 h 14283"/>
            <a:gd name="connsiteX24" fmla="*/ 496 w 10000"/>
            <a:gd name="connsiteY24" fmla="*/ 2600 h 14283"/>
            <a:gd name="connsiteX25" fmla="*/ 3287 w 10000"/>
            <a:gd name="connsiteY25" fmla="*/ 348 h 14283"/>
            <a:gd name="connsiteX26" fmla="*/ 3508 w 10000"/>
            <a:gd name="connsiteY26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3603 w 10000"/>
            <a:gd name="connsiteY14" fmla="*/ 10054 h 14283"/>
            <a:gd name="connsiteX15" fmla="*/ 6079 w 10000"/>
            <a:gd name="connsiteY15" fmla="*/ 3408 h 14283"/>
            <a:gd name="connsiteX16" fmla="*/ 4665 w 10000"/>
            <a:gd name="connsiteY16" fmla="*/ 2732 h 14283"/>
            <a:gd name="connsiteX17" fmla="*/ 4399 w 10000"/>
            <a:gd name="connsiteY17" fmla="*/ 3474 h 14283"/>
            <a:gd name="connsiteX18" fmla="*/ 4343 w 10000"/>
            <a:gd name="connsiteY18" fmla="*/ 3514 h 14283"/>
            <a:gd name="connsiteX19" fmla="*/ 2755 w 10000"/>
            <a:gd name="connsiteY19" fmla="*/ 5262 h 14283"/>
            <a:gd name="connsiteX20" fmla="*/ 2865 w 10000"/>
            <a:gd name="connsiteY20" fmla="*/ 7235 h 14283"/>
            <a:gd name="connsiteX21" fmla="*/ 2617 w 10000"/>
            <a:gd name="connsiteY21" fmla="*/ 9805 h 14283"/>
            <a:gd name="connsiteX22" fmla="*/ 110 w 10000"/>
            <a:gd name="connsiteY22" fmla="*/ 6997 h 14283"/>
            <a:gd name="connsiteX23" fmla="*/ 0 w 10000"/>
            <a:gd name="connsiteY23" fmla="*/ 3262 h 14283"/>
            <a:gd name="connsiteX24" fmla="*/ 496 w 10000"/>
            <a:gd name="connsiteY24" fmla="*/ 2600 h 14283"/>
            <a:gd name="connsiteX25" fmla="*/ 3287 w 10000"/>
            <a:gd name="connsiteY25" fmla="*/ 348 h 14283"/>
            <a:gd name="connsiteX26" fmla="*/ 3508 w 10000"/>
            <a:gd name="connsiteY26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3603 w 10000"/>
            <a:gd name="connsiteY14" fmla="*/ 10054 h 14283"/>
            <a:gd name="connsiteX15" fmla="*/ 4868 w 10000"/>
            <a:gd name="connsiteY15" fmla="*/ 6829 h 14283"/>
            <a:gd name="connsiteX16" fmla="*/ 6079 w 10000"/>
            <a:gd name="connsiteY16" fmla="*/ 3408 h 14283"/>
            <a:gd name="connsiteX17" fmla="*/ 4665 w 10000"/>
            <a:gd name="connsiteY17" fmla="*/ 2732 h 14283"/>
            <a:gd name="connsiteX18" fmla="*/ 4399 w 10000"/>
            <a:gd name="connsiteY18" fmla="*/ 3474 h 14283"/>
            <a:gd name="connsiteX19" fmla="*/ 4343 w 10000"/>
            <a:gd name="connsiteY19" fmla="*/ 3514 h 14283"/>
            <a:gd name="connsiteX20" fmla="*/ 2755 w 10000"/>
            <a:gd name="connsiteY20" fmla="*/ 5262 h 14283"/>
            <a:gd name="connsiteX21" fmla="*/ 2865 w 10000"/>
            <a:gd name="connsiteY21" fmla="*/ 7235 h 14283"/>
            <a:gd name="connsiteX22" fmla="*/ 2617 w 10000"/>
            <a:gd name="connsiteY22" fmla="*/ 9805 h 14283"/>
            <a:gd name="connsiteX23" fmla="*/ 110 w 10000"/>
            <a:gd name="connsiteY23" fmla="*/ 6997 h 14283"/>
            <a:gd name="connsiteX24" fmla="*/ 0 w 10000"/>
            <a:gd name="connsiteY24" fmla="*/ 3262 h 14283"/>
            <a:gd name="connsiteX25" fmla="*/ 496 w 10000"/>
            <a:gd name="connsiteY25" fmla="*/ 2600 h 14283"/>
            <a:gd name="connsiteX26" fmla="*/ 3287 w 10000"/>
            <a:gd name="connsiteY26" fmla="*/ 348 h 14283"/>
            <a:gd name="connsiteX27" fmla="*/ 3508 w 10000"/>
            <a:gd name="connsiteY27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3603 w 10000"/>
            <a:gd name="connsiteY14" fmla="*/ 10054 h 14283"/>
            <a:gd name="connsiteX15" fmla="*/ 5993 w 10000"/>
            <a:gd name="connsiteY15" fmla="*/ 7837 h 14283"/>
            <a:gd name="connsiteX16" fmla="*/ 6079 w 10000"/>
            <a:gd name="connsiteY16" fmla="*/ 3408 h 14283"/>
            <a:gd name="connsiteX17" fmla="*/ 4665 w 10000"/>
            <a:gd name="connsiteY17" fmla="*/ 2732 h 14283"/>
            <a:gd name="connsiteX18" fmla="*/ 4399 w 10000"/>
            <a:gd name="connsiteY18" fmla="*/ 3474 h 14283"/>
            <a:gd name="connsiteX19" fmla="*/ 4343 w 10000"/>
            <a:gd name="connsiteY19" fmla="*/ 3514 h 14283"/>
            <a:gd name="connsiteX20" fmla="*/ 2755 w 10000"/>
            <a:gd name="connsiteY20" fmla="*/ 5262 h 14283"/>
            <a:gd name="connsiteX21" fmla="*/ 2865 w 10000"/>
            <a:gd name="connsiteY21" fmla="*/ 7235 h 14283"/>
            <a:gd name="connsiteX22" fmla="*/ 2617 w 10000"/>
            <a:gd name="connsiteY22" fmla="*/ 9805 h 14283"/>
            <a:gd name="connsiteX23" fmla="*/ 110 w 10000"/>
            <a:gd name="connsiteY23" fmla="*/ 6997 h 14283"/>
            <a:gd name="connsiteX24" fmla="*/ 0 w 10000"/>
            <a:gd name="connsiteY24" fmla="*/ 3262 h 14283"/>
            <a:gd name="connsiteX25" fmla="*/ 496 w 10000"/>
            <a:gd name="connsiteY25" fmla="*/ 2600 h 14283"/>
            <a:gd name="connsiteX26" fmla="*/ 3287 w 10000"/>
            <a:gd name="connsiteY26" fmla="*/ 348 h 14283"/>
            <a:gd name="connsiteX27" fmla="*/ 3508 w 10000"/>
            <a:gd name="connsiteY27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4728 w 10000"/>
            <a:gd name="connsiteY14" fmla="*/ 9853 h 14283"/>
            <a:gd name="connsiteX15" fmla="*/ 3603 w 10000"/>
            <a:gd name="connsiteY15" fmla="*/ 10054 h 14283"/>
            <a:gd name="connsiteX16" fmla="*/ 5993 w 10000"/>
            <a:gd name="connsiteY16" fmla="*/ 7837 h 14283"/>
            <a:gd name="connsiteX17" fmla="*/ 6079 w 10000"/>
            <a:gd name="connsiteY17" fmla="*/ 3408 h 14283"/>
            <a:gd name="connsiteX18" fmla="*/ 4665 w 10000"/>
            <a:gd name="connsiteY18" fmla="*/ 2732 h 14283"/>
            <a:gd name="connsiteX19" fmla="*/ 4399 w 10000"/>
            <a:gd name="connsiteY19" fmla="*/ 3474 h 14283"/>
            <a:gd name="connsiteX20" fmla="*/ 4343 w 10000"/>
            <a:gd name="connsiteY20" fmla="*/ 3514 h 14283"/>
            <a:gd name="connsiteX21" fmla="*/ 2755 w 10000"/>
            <a:gd name="connsiteY21" fmla="*/ 5262 h 14283"/>
            <a:gd name="connsiteX22" fmla="*/ 2865 w 10000"/>
            <a:gd name="connsiteY22" fmla="*/ 7235 h 14283"/>
            <a:gd name="connsiteX23" fmla="*/ 2617 w 10000"/>
            <a:gd name="connsiteY23" fmla="*/ 9805 h 14283"/>
            <a:gd name="connsiteX24" fmla="*/ 110 w 10000"/>
            <a:gd name="connsiteY24" fmla="*/ 6997 h 14283"/>
            <a:gd name="connsiteX25" fmla="*/ 0 w 10000"/>
            <a:gd name="connsiteY25" fmla="*/ 3262 h 14283"/>
            <a:gd name="connsiteX26" fmla="*/ 496 w 10000"/>
            <a:gd name="connsiteY26" fmla="*/ 2600 h 14283"/>
            <a:gd name="connsiteX27" fmla="*/ 3287 w 10000"/>
            <a:gd name="connsiteY27" fmla="*/ 348 h 14283"/>
            <a:gd name="connsiteX28" fmla="*/ 3508 w 10000"/>
            <a:gd name="connsiteY28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4587 w 10000"/>
            <a:gd name="connsiteY14" fmla="*/ 8442 h 14283"/>
            <a:gd name="connsiteX15" fmla="*/ 3603 w 10000"/>
            <a:gd name="connsiteY15" fmla="*/ 10054 h 14283"/>
            <a:gd name="connsiteX16" fmla="*/ 5993 w 10000"/>
            <a:gd name="connsiteY16" fmla="*/ 7837 h 14283"/>
            <a:gd name="connsiteX17" fmla="*/ 6079 w 10000"/>
            <a:gd name="connsiteY17" fmla="*/ 3408 h 14283"/>
            <a:gd name="connsiteX18" fmla="*/ 4665 w 10000"/>
            <a:gd name="connsiteY18" fmla="*/ 2732 h 14283"/>
            <a:gd name="connsiteX19" fmla="*/ 4399 w 10000"/>
            <a:gd name="connsiteY19" fmla="*/ 3474 h 14283"/>
            <a:gd name="connsiteX20" fmla="*/ 4343 w 10000"/>
            <a:gd name="connsiteY20" fmla="*/ 3514 h 14283"/>
            <a:gd name="connsiteX21" fmla="*/ 2755 w 10000"/>
            <a:gd name="connsiteY21" fmla="*/ 5262 h 14283"/>
            <a:gd name="connsiteX22" fmla="*/ 2865 w 10000"/>
            <a:gd name="connsiteY22" fmla="*/ 7235 h 14283"/>
            <a:gd name="connsiteX23" fmla="*/ 2617 w 10000"/>
            <a:gd name="connsiteY23" fmla="*/ 9805 h 14283"/>
            <a:gd name="connsiteX24" fmla="*/ 110 w 10000"/>
            <a:gd name="connsiteY24" fmla="*/ 6997 h 14283"/>
            <a:gd name="connsiteX25" fmla="*/ 0 w 10000"/>
            <a:gd name="connsiteY25" fmla="*/ 3262 h 14283"/>
            <a:gd name="connsiteX26" fmla="*/ 496 w 10000"/>
            <a:gd name="connsiteY26" fmla="*/ 2600 h 14283"/>
            <a:gd name="connsiteX27" fmla="*/ 3287 w 10000"/>
            <a:gd name="connsiteY27" fmla="*/ 348 h 14283"/>
            <a:gd name="connsiteX28" fmla="*/ 3508 w 10000"/>
            <a:gd name="connsiteY28" fmla="*/ 242 h 14283"/>
            <a:gd name="connsiteX0" fmla="*/ 3508 w 10000"/>
            <a:gd name="connsiteY0" fmla="*/ 242 h 14492"/>
            <a:gd name="connsiteX1" fmla="*/ 6299 w 10000"/>
            <a:gd name="connsiteY1" fmla="*/ 560 h 14492"/>
            <a:gd name="connsiteX2" fmla="*/ 7264 w 10000"/>
            <a:gd name="connsiteY2" fmla="*/ 123 h 14492"/>
            <a:gd name="connsiteX3" fmla="*/ 7943 w 10000"/>
            <a:gd name="connsiteY3" fmla="*/ 2454 h 14492"/>
            <a:gd name="connsiteX4" fmla="*/ 7952 w 10000"/>
            <a:gd name="connsiteY4" fmla="*/ 2533 h 14492"/>
            <a:gd name="connsiteX5" fmla="*/ 6814 w 10000"/>
            <a:gd name="connsiteY5" fmla="*/ 3156 h 14492"/>
            <a:gd name="connsiteX6" fmla="*/ 6878 w 10000"/>
            <a:gd name="connsiteY6" fmla="*/ 4560 h 14492"/>
            <a:gd name="connsiteX7" fmla="*/ 9421 w 10000"/>
            <a:gd name="connsiteY7" fmla="*/ 4441 h 14492"/>
            <a:gd name="connsiteX8" fmla="*/ 10000 w 10000"/>
            <a:gd name="connsiteY8" fmla="*/ 8004 h 14492"/>
            <a:gd name="connsiteX9" fmla="*/ 7961 w 10000"/>
            <a:gd name="connsiteY9" fmla="*/ 7037 h 14492"/>
            <a:gd name="connsiteX10" fmla="*/ 7805 w 10000"/>
            <a:gd name="connsiteY10" fmla="*/ 6507 h 14492"/>
            <a:gd name="connsiteX11" fmla="*/ 7612 w 10000"/>
            <a:gd name="connsiteY11" fmla="*/ 5752 h 14492"/>
            <a:gd name="connsiteX12" fmla="*/ 2846 w 10000"/>
            <a:gd name="connsiteY12" fmla="*/ 14279 h 14492"/>
            <a:gd name="connsiteX13" fmla="*/ 4166 w 10000"/>
            <a:gd name="connsiteY13" fmla="*/ 11667 h 14492"/>
            <a:gd name="connsiteX14" fmla="*/ 5712 w 10000"/>
            <a:gd name="connsiteY14" fmla="*/ 8843 h 14492"/>
            <a:gd name="connsiteX15" fmla="*/ 4587 w 10000"/>
            <a:gd name="connsiteY15" fmla="*/ 8442 h 14492"/>
            <a:gd name="connsiteX16" fmla="*/ 3603 w 10000"/>
            <a:gd name="connsiteY16" fmla="*/ 10054 h 14492"/>
            <a:gd name="connsiteX17" fmla="*/ 5993 w 10000"/>
            <a:gd name="connsiteY17" fmla="*/ 7837 h 14492"/>
            <a:gd name="connsiteX18" fmla="*/ 6079 w 10000"/>
            <a:gd name="connsiteY18" fmla="*/ 3408 h 14492"/>
            <a:gd name="connsiteX19" fmla="*/ 4665 w 10000"/>
            <a:gd name="connsiteY19" fmla="*/ 2732 h 14492"/>
            <a:gd name="connsiteX20" fmla="*/ 4399 w 10000"/>
            <a:gd name="connsiteY20" fmla="*/ 3474 h 14492"/>
            <a:gd name="connsiteX21" fmla="*/ 4343 w 10000"/>
            <a:gd name="connsiteY21" fmla="*/ 3514 h 14492"/>
            <a:gd name="connsiteX22" fmla="*/ 2755 w 10000"/>
            <a:gd name="connsiteY22" fmla="*/ 5262 h 14492"/>
            <a:gd name="connsiteX23" fmla="*/ 2865 w 10000"/>
            <a:gd name="connsiteY23" fmla="*/ 7235 h 14492"/>
            <a:gd name="connsiteX24" fmla="*/ 2617 w 10000"/>
            <a:gd name="connsiteY24" fmla="*/ 9805 h 14492"/>
            <a:gd name="connsiteX25" fmla="*/ 110 w 10000"/>
            <a:gd name="connsiteY25" fmla="*/ 6997 h 14492"/>
            <a:gd name="connsiteX26" fmla="*/ 0 w 10000"/>
            <a:gd name="connsiteY26" fmla="*/ 3262 h 14492"/>
            <a:gd name="connsiteX27" fmla="*/ 496 w 10000"/>
            <a:gd name="connsiteY27" fmla="*/ 2600 h 14492"/>
            <a:gd name="connsiteX28" fmla="*/ 3287 w 10000"/>
            <a:gd name="connsiteY28" fmla="*/ 348 h 14492"/>
            <a:gd name="connsiteX29" fmla="*/ 3508 w 10000"/>
            <a:gd name="connsiteY29" fmla="*/ 242 h 14492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2846 w 10000"/>
            <a:gd name="connsiteY12" fmla="*/ 14279 h 14505"/>
            <a:gd name="connsiteX13" fmla="*/ 2901 w 10000"/>
            <a:gd name="connsiteY13" fmla="*/ 11867 h 14505"/>
            <a:gd name="connsiteX14" fmla="*/ 5712 w 10000"/>
            <a:gd name="connsiteY14" fmla="*/ 8843 h 14505"/>
            <a:gd name="connsiteX15" fmla="*/ 4587 w 10000"/>
            <a:gd name="connsiteY15" fmla="*/ 8442 h 14505"/>
            <a:gd name="connsiteX16" fmla="*/ 3603 w 10000"/>
            <a:gd name="connsiteY16" fmla="*/ 10054 h 14505"/>
            <a:gd name="connsiteX17" fmla="*/ 5993 w 10000"/>
            <a:gd name="connsiteY17" fmla="*/ 7837 h 14505"/>
            <a:gd name="connsiteX18" fmla="*/ 6079 w 10000"/>
            <a:gd name="connsiteY18" fmla="*/ 3408 h 14505"/>
            <a:gd name="connsiteX19" fmla="*/ 4665 w 10000"/>
            <a:gd name="connsiteY19" fmla="*/ 2732 h 14505"/>
            <a:gd name="connsiteX20" fmla="*/ 4399 w 10000"/>
            <a:gd name="connsiteY20" fmla="*/ 3474 h 14505"/>
            <a:gd name="connsiteX21" fmla="*/ 4343 w 10000"/>
            <a:gd name="connsiteY21" fmla="*/ 3514 h 14505"/>
            <a:gd name="connsiteX22" fmla="*/ 2755 w 10000"/>
            <a:gd name="connsiteY22" fmla="*/ 5262 h 14505"/>
            <a:gd name="connsiteX23" fmla="*/ 2865 w 10000"/>
            <a:gd name="connsiteY23" fmla="*/ 7235 h 14505"/>
            <a:gd name="connsiteX24" fmla="*/ 2617 w 10000"/>
            <a:gd name="connsiteY24" fmla="*/ 9805 h 14505"/>
            <a:gd name="connsiteX25" fmla="*/ 110 w 10000"/>
            <a:gd name="connsiteY25" fmla="*/ 6997 h 14505"/>
            <a:gd name="connsiteX26" fmla="*/ 0 w 10000"/>
            <a:gd name="connsiteY26" fmla="*/ 3262 h 14505"/>
            <a:gd name="connsiteX27" fmla="*/ 496 w 10000"/>
            <a:gd name="connsiteY27" fmla="*/ 2600 h 14505"/>
            <a:gd name="connsiteX28" fmla="*/ 3287 w 10000"/>
            <a:gd name="connsiteY28" fmla="*/ 348 h 14505"/>
            <a:gd name="connsiteX29" fmla="*/ 3508 w 10000"/>
            <a:gd name="connsiteY29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4728 w 10000"/>
            <a:gd name="connsiteY12" fmla="*/ 107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4587 w 10000"/>
            <a:gd name="connsiteY16" fmla="*/ 8442 h 14505"/>
            <a:gd name="connsiteX17" fmla="*/ 3603 w 10000"/>
            <a:gd name="connsiteY17" fmla="*/ 10054 h 14505"/>
            <a:gd name="connsiteX18" fmla="*/ 5993 w 10000"/>
            <a:gd name="connsiteY18" fmla="*/ 7837 h 14505"/>
            <a:gd name="connsiteX19" fmla="*/ 6079 w 10000"/>
            <a:gd name="connsiteY19" fmla="*/ 3408 h 14505"/>
            <a:gd name="connsiteX20" fmla="*/ 4665 w 10000"/>
            <a:gd name="connsiteY20" fmla="*/ 2732 h 14505"/>
            <a:gd name="connsiteX21" fmla="*/ 4399 w 10000"/>
            <a:gd name="connsiteY21" fmla="*/ 3474 h 14505"/>
            <a:gd name="connsiteX22" fmla="*/ 4343 w 10000"/>
            <a:gd name="connsiteY22" fmla="*/ 3514 h 14505"/>
            <a:gd name="connsiteX23" fmla="*/ 2755 w 10000"/>
            <a:gd name="connsiteY23" fmla="*/ 5262 h 14505"/>
            <a:gd name="connsiteX24" fmla="*/ 2865 w 10000"/>
            <a:gd name="connsiteY24" fmla="*/ 7235 h 14505"/>
            <a:gd name="connsiteX25" fmla="*/ 2617 w 10000"/>
            <a:gd name="connsiteY25" fmla="*/ 9805 h 14505"/>
            <a:gd name="connsiteX26" fmla="*/ 110 w 10000"/>
            <a:gd name="connsiteY26" fmla="*/ 6997 h 14505"/>
            <a:gd name="connsiteX27" fmla="*/ 0 w 10000"/>
            <a:gd name="connsiteY27" fmla="*/ 3262 h 14505"/>
            <a:gd name="connsiteX28" fmla="*/ 496 w 10000"/>
            <a:gd name="connsiteY28" fmla="*/ 2600 h 14505"/>
            <a:gd name="connsiteX29" fmla="*/ 3287 w 10000"/>
            <a:gd name="connsiteY29" fmla="*/ 348 h 14505"/>
            <a:gd name="connsiteX30" fmla="*/ 3508 w 10000"/>
            <a:gd name="connsiteY30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4587 w 10000"/>
            <a:gd name="connsiteY16" fmla="*/ 8442 h 14505"/>
            <a:gd name="connsiteX17" fmla="*/ 3603 w 10000"/>
            <a:gd name="connsiteY17" fmla="*/ 10054 h 14505"/>
            <a:gd name="connsiteX18" fmla="*/ 5993 w 10000"/>
            <a:gd name="connsiteY18" fmla="*/ 7837 h 14505"/>
            <a:gd name="connsiteX19" fmla="*/ 6079 w 10000"/>
            <a:gd name="connsiteY19" fmla="*/ 3408 h 14505"/>
            <a:gd name="connsiteX20" fmla="*/ 4665 w 10000"/>
            <a:gd name="connsiteY20" fmla="*/ 2732 h 14505"/>
            <a:gd name="connsiteX21" fmla="*/ 4399 w 10000"/>
            <a:gd name="connsiteY21" fmla="*/ 3474 h 14505"/>
            <a:gd name="connsiteX22" fmla="*/ 4343 w 10000"/>
            <a:gd name="connsiteY22" fmla="*/ 3514 h 14505"/>
            <a:gd name="connsiteX23" fmla="*/ 2755 w 10000"/>
            <a:gd name="connsiteY23" fmla="*/ 5262 h 14505"/>
            <a:gd name="connsiteX24" fmla="*/ 2865 w 10000"/>
            <a:gd name="connsiteY24" fmla="*/ 7235 h 14505"/>
            <a:gd name="connsiteX25" fmla="*/ 2617 w 10000"/>
            <a:gd name="connsiteY25" fmla="*/ 9805 h 14505"/>
            <a:gd name="connsiteX26" fmla="*/ 110 w 10000"/>
            <a:gd name="connsiteY26" fmla="*/ 6997 h 14505"/>
            <a:gd name="connsiteX27" fmla="*/ 0 w 10000"/>
            <a:gd name="connsiteY27" fmla="*/ 3262 h 14505"/>
            <a:gd name="connsiteX28" fmla="*/ 496 w 10000"/>
            <a:gd name="connsiteY28" fmla="*/ 2600 h 14505"/>
            <a:gd name="connsiteX29" fmla="*/ 3287 w 10000"/>
            <a:gd name="connsiteY29" fmla="*/ 348 h 14505"/>
            <a:gd name="connsiteX30" fmla="*/ 3508 w 10000"/>
            <a:gd name="connsiteY30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3603 w 10000"/>
            <a:gd name="connsiteY16" fmla="*/ 10054 h 14505"/>
            <a:gd name="connsiteX17" fmla="*/ 5993 w 10000"/>
            <a:gd name="connsiteY17" fmla="*/ 7837 h 14505"/>
            <a:gd name="connsiteX18" fmla="*/ 6079 w 10000"/>
            <a:gd name="connsiteY18" fmla="*/ 3408 h 14505"/>
            <a:gd name="connsiteX19" fmla="*/ 4665 w 10000"/>
            <a:gd name="connsiteY19" fmla="*/ 2732 h 14505"/>
            <a:gd name="connsiteX20" fmla="*/ 4399 w 10000"/>
            <a:gd name="connsiteY20" fmla="*/ 3474 h 14505"/>
            <a:gd name="connsiteX21" fmla="*/ 4343 w 10000"/>
            <a:gd name="connsiteY21" fmla="*/ 3514 h 14505"/>
            <a:gd name="connsiteX22" fmla="*/ 2755 w 10000"/>
            <a:gd name="connsiteY22" fmla="*/ 5262 h 14505"/>
            <a:gd name="connsiteX23" fmla="*/ 2865 w 10000"/>
            <a:gd name="connsiteY23" fmla="*/ 7235 h 14505"/>
            <a:gd name="connsiteX24" fmla="*/ 2617 w 10000"/>
            <a:gd name="connsiteY24" fmla="*/ 9805 h 14505"/>
            <a:gd name="connsiteX25" fmla="*/ 110 w 10000"/>
            <a:gd name="connsiteY25" fmla="*/ 6997 h 14505"/>
            <a:gd name="connsiteX26" fmla="*/ 0 w 10000"/>
            <a:gd name="connsiteY26" fmla="*/ 3262 h 14505"/>
            <a:gd name="connsiteX27" fmla="*/ 496 w 10000"/>
            <a:gd name="connsiteY27" fmla="*/ 2600 h 14505"/>
            <a:gd name="connsiteX28" fmla="*/ 3287 w 10000"/>
            <a:gd name="connsiteY28" fmla="*/ 348 h 14505"/>
            <a:gd name="connsiteX29" fmla="*/ 3508 w 10000"/>
            <a:gd name="connsiteY29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5993 w 10000"/>
            <a:gd name="connsiteY16" fmla="*/ 7837 h 14505"/>
            <a:gd name="connsiteX17" fmla="*/ 6079 w 10000"/>
            <a:gd name="connsiteY17" fmla="*/ 3408 h 14505"/>
            <a:gd name="connsiteX18" fmla="*/ 4665 w 10000"/>
            <a:gd name="connsiteY18" fmla="*/ 2732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5993 w 10000"/>
            <a:gd name="connsiteY16" fmla="*/ 7837 h 14505"/>
            <a:gd name="connsiteX17" fmla="*/ 6079 w 10000"/>
            <a:gd name="connsiteY17" fmla="*/ 3408 h 14505"/>
            <a:gd name="connsiteX18" fmla="*/ 4665 w 10000"/>
            <a:gd name="connsiteY18" fmla="*/ 2732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4665 w 10000"/>
            <a:gd name="connsiteY18" fmla="*/ 2732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5382 w 10000"/>
            <a:gd name="connsiteY18" fmla="*/ 4388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4227 w 10000"/>
            <a:gd name="connsiteY18" fmla="*/ 5985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4227 w 10000"/>
            <a:gd name="connsiteY18" fmla="*/ 5985 h 14505"/>
            <a:gd name="connsiteX19" fmla="*/ 4399 w 10000"/>
            <a:gd name="connsiteY19" fmla="*/ 3474 h 14505"/>
            <a:gd name="connsiteX20" fmla="*/ 3958 w 10000"/>
            <a:gd name="connsiteY20" fmla="*/ 5910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4227 w 10000"/>
            <a:gd name="connsiteY17" fmla="*/ 5985 h 14505"/>
            <a:gd name="connsiteX18" fmla="*/ 4399 w 10000"/>
            <a:gd name="connsiteY18" fmla="*/ 3474 h 14505"/>
            <a:gd name="connsiteX19" fmla="*/ 3958 w 10000"/>
            <a:gd name="connsiteY19" fmla="*/ 5910 h 14505"/>
            <a:gd name="connsiteX20" fmla="*/ 2755 w 10000"/>
            <a:gd name="connsiteY20" fmla="*/ 5262 h 14505"/>
            <a:gd name="connsiteX21" fmla="*/ 2865 w 10000"/>
            <a:gd name="connsiteY21" fmla="*/ 7235 h 14505"/>
            <a:gd name="connsiteX22" fmla="*/ 2617 w 10000"/>
            <a:gd name="connsiteY22" fmla="*/ 9805 h 14505"/>
            <a:gd name="connsiteX23" fmla="*/ 110 w 10000"/>
            <a:gd name="connsiteY23" fmla="*/ 6997 h 14505"/>
            <a:gd name="connsiteX24" fmla="*/ 0 w 10000"/>
            <a:gd name="connsiteY24" fmla="*/ 3262 h 14505"/>
            <a:gd name="connsiteX25" fmla="*/ 496 w 10000"/>
            <a:gd name="connsiteY25" fmla="*/ 2600 h 14505"/>
            <a:gd name="connsiteX26" fmla="*/ 3287 w 10000"/>
            <a:gd name="connsiteY26" fmla="*/ 348 h 14505"/>
            <a:gd name="connsiteX27" fmla="*/ 3508 w 10000"/>
            <a:gd name="connsiteY27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4227 w 10000"/>
            <a:gd name="connsiteY17" fmla="*/ 5985 h 14505"/>
            <a:gd name="connsiteX18" fmla="*/ 3958 w 10000"/>
            <a:gd name="connsiteY18" fmla="*/ 5910 h 14505"/>
            <a:gd name="connsiteX19" fmla="*/ 2755 w 10000"/>
            <a:gd name="connsiteY19" fmla="*/ 5262 h 14505"/>
            <a:gd name="connsiteX20" fmla="*/ 2865 w 10000"/>
            <a:gd name="connsiteY20" fmla="*/ 7235 h 14505"/>
            <a:gd name="connsiteX21" fmla="*/ 2617 w 10000"/>
            <a:gd name="connsiteY21" fmla="*/ 9805 h 14505"/>
            <a:gd name="connsiteX22" fmla="*/ 110 w 10000"/>
            <a:gd name="connsiteY22" fmla="*/ 6997 h 14505"/>
            <a:gd name="connsiteX23" fmla="*/ 0 w 10000"/>
            <a:gd name="connsiteY23" fmla="*/ 3262 h 14505"/>
            <a:gd name="connsiteX24" fmla="*/ 496 w 10000"/>
            <a:gd name="connsiteY24" fmla="*/ 2600 h 14505"/>
            <a:gd name="connsiteX25" fmla="*/ 3287 w 10000"/>
            <a:gd name="connsiteY25" fmla="*/ 348 h 14505"/>
            <a:gd name="connsiteX26" fmla="*/ 3508 w 10000"/>
            <a:gd name="connsiteY26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4227 w 10000"/>
            <a:gd name="connsiteY17" fmla="*/ 5985 h 14505"/>
            <a:gd name="connsiteX18" fmla="*/ 2946 w 10000"/>
            <a:gd name="connsiteY18" fmla="*/ 6470 h 14505"/>
            <a:gd name="connsiteX19" fmla="*/ 2755 w 10000"/>
            <a:gd name="connsiteY19" fmla="*/ 5262 h 14505"/>
            <a:gd name="connsiteX20" fmla="*/ 2865 w 10000"/>
            <a:gd name="connsiteY20" fmla="*/ 7235 h 14505"/>
            <a:gd name="connsiteX21" fmla="*/ 2617 w 10000"/>
            <a:gd name="connsiteY21" fmla="*/ 9805 h 14505"/>
            <a:gd name="connsiteX22" fmla="*/ 110 w 10000"/>
            <a:gd name="connsiteY22" fmla="*/ 6997 h 14505"/>
            <a:gd name="connsiteX23" fmla="*/ 0 w 10000"/>
            <a:gd name="connsiteY23" fmla="*/ 3262 h 14505"/>
            <a:gd name="connsiteX24" fmla="*/ 496 w 10000"/>
            <a:gd name="connsiteY24" fmla="*/ 2600 h 14505"/>
            <a:gd name="connsiteX25" fmla="*/ 3287 w 10000"/>
            <a:gd name="connsiteY25" fmla="*/ 348 h 14505"/>
            <a:gd name="connsiteX26" fmla="*/ 3508 w 10000"/>
            <a:gd name="connsiteY26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2946 w 10000"/>
            <a:gd name="connsiteY17" fmla="*/ 6470 h 14505"/>
            <a:gd name="connsiteX18" fmla="*/ 2755 w 10000"/>
            <a:gd name="connsiteY18" fmla="*/ 5262 h 14505"/>
            <a:gd name="connsiteX19" fmla="*/ 2865 w 10000"/>
            <a:gd name="connsiteY19" fmla="*/ 7235 h 14505"/>
            <a:gd name="connsiteX20" fmla="*/ 2617 w 10000"/>
            <a:gd name="connsiteY20" fmla="*/ 9805 h 14505"/>
            <a:gd name="connsiteX21" fmla="*/ 110 w 10000"/>
            <a:gd name="connsiteY21" fmla="*/ 6997 h 14505"/>
            <a:gd name="connsiteX22" fmla="*/ 0 w 10000"/>
            <a:gd name="connsiteY22" fmla="*/ 3262 h 14505"/>
            <a:gd name="connsiteX23" fmla="*/ 496 w 10000"/>
            <a:gd name="connsiteY23" fmla="*/ 2600 h 14505"/>
            <a:gd name="connsiteX24" fmla="*/ 3287 w 10000"/>
            <a:gd name="connsiteY24" fmla="*/ 348 h 14505"/>
            <a:gd name="connsiteX25" fmla="*/ 3508 w 10000"/>
            <a:gd name="connsiteY25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2946 w 10000"/>
            <a:gd name="connsiteY17" fmla="*/ 6470 h 14505"/>
            <a:gd name="connsiteX18" fmla="*/ 2865 w 10000"/>
            <a:gd name="connsiteY18" fmla="*/ 7235 h 14505"/>
            <a:gd name="connsiteX19" fmla="*/ 2617 w 10000"/>
            <a:gd name="connsiteY19" fmla="*/ 9805 h 14505"/>
            <a:gd name="connsiteX20" fmla="*/ 110 w 10000"/>
            <a:gd name="connsiteY20" fmla="*/ 6997 h 14505"/>
            <a:gd name="connsiteX21" fmla="*/ 0 w 10000"/>
            <a:gd name="connsiteY21" fmla="*/ 3262 h 14505"/>
            <a:gd name="connsiteX22" fmla="*/ 496 w 10000"/>
            <a:gd name="connsiteY22" fmla="*/ 2600 h 14505"/>
            <a:gd name="connsiteX23" fmla="*/ 3287 w 10000"/>
            <a:gd name="connsiteY23" fmla="*/ 348 h 14505"/>
            <a:gd name="connsiteX24" fmla="*/ 3508 w 10000"/>
            <a:gd name="connsiteY24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2946 w 10000"/>
            <a:gd name="connsiteY17" fmla="*/ 6470 h 14505"/>
            <a:gd name="connsiteX18" fmla="*/ 2617 w 10000"/>
            <a:gd name="connsiteY18" fmla="*/ 9805 h 14505"/>
            <a:gd name="connsiteX19" fmla="*/ 110 w 10000"/>
            <a:gd name="connsiteY19" fmla="*/ 6997 h 14505"/>
            <a:gd name="connsiteX20" fmla="*/ 0 w 10000"/>
            <a:gd name="connsiteY20" fmla="*/ 3262 h 14505"/>
            <a:gd name="connsiteX21" fmla="*/ 496 w 10000"/>
            <a:gd name="connsiteY21" fmla="*/ 2600 h 14505"/>
            <a:gd name="connsiteX22" fmla="*/ 3287 w 10000"/>
            <a:gd name="connsiteY22" fmla="*/ 348 h 14505"/>
            <a:gd name="connsiteX23" fmla="*/ 3508 w 10000"/>
            <a:gd name="connsiteY23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2946 w 10000"/>
            <a:gd name="connsiteY16" fmla="*/ 6470 h 14505"/>
            <a:gd name="connsiteX17" fmla="*/ 2617 w 10000"/>
            <a:gd name="connsiteY17" fmla="*/ 9805 h 14505"/>
            <a:gd name="connsiteX18" fmla="*/ 110 w 10000"/>
            <a:gd name="connsiteY18" fmla="*/ 6997 h 14505"/>
            <a:gd name="connsiteX19" fmla="*/ 0 w 10000"/>
            <a:gd name="connsiteY19" fmla="*/ 3262 h 14505"/>
            <a:gd name="connsiteX20" fmla="*/ 496 w 10000"/>
            <a:gd name="connsiteY20" fmla="*/ 2600 h 14505"/>
            <a:gd name="connsiteX21" fmla="*/ 3287 w 10000"/>
            <a:gd name="connsiteY21" fmla="*/ 348 h 14505"/>
            <a:gd name="connsiteX22" fmla="*/ 3508 w 10000"/>
            <a:gd name="connsiteY22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2617 w 10000"/>
            <a:gd name="connsiteY16" fmla="*/ 9805 h 14505"/>
            <a:gd name="connsiteX17" fmla="*/ 110 w 10000"/>
            <a:gd name="connsiteY17" fmla="*/ 6997 h 14505"/>
            <a:gd name="connsiteX18" fmla="*/ 0 w 10000"/>
            <a:gd name="connsiteY18" fmla="*/ 3262 h 14505"/>
            <a:gd name="connsiteX19" fmla="*/ 496 w 10000"/>
            <a:gd name="connsiteY19" fmla="*/ 2600 h 14505"/>
            <a:gd name="connsiteX20" fmla="*/ 3287 w 10000"/>
            <a:gd name="connsiteY20" fmla="*/ 348 h 14505"/>
            <a:gd name="connsiteX21" fmla="*/ 3508 w 10000"/>
            <a:gd name="connsiteY21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9132 w 10000"/>
            <a:gd name="connsiteY6" fmla="*/ 3311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2617 w 10000"/>
            <a:gd name="connsiteY16" fmla="*/ 9805 h 14505"/>
            <a:gd name="connsiteX17" fmla="*/ 110 w 10000"/>
            <a:gd name="connsiteY17" fmla="*/ 6997 h 14505"/>
            <a:gd name="connsiteX18" fmla="*/ 0 w 10000"/>
            <a:gd name="connsiteY18" fmla="*/ 3262 h 14505"/>
            <a:gd name="connsiteX19" fmla="*/ 496 w 10000"/>
            <a:gd name="connsiteY19" fmla="*/ 2600 h 14505"/>
            <a:gd name="connsiteX20" fmla="*/ 3287 w 10000"/>
            <a:gd name="connsiteY20" fmla="*/ 348 h 14505"/>
            <a:gd name="connsiteX21" fmla="*/ 3508 w 10000"/>
            <a:gd name="connsiteY21" fmla="*/ 242 h 1450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0" h="14505">
              <a:moveTo>
                <a:pt x="3508" y="242"/>
              </a:moveTo>
              <a:cubicBezTo>
                <a:pt x="4444" y="-195"/>
                <a:pt x="5418" y="-10"/>
                <a:pt x="6299" y="560"/>
              </a:cubicBezTo>
              <a:lnTo>
                <a:pt x="7264" y="123"/>
              </a:lnTo>
              <a:cubicBezTo>
                <a:pt x="7493" y="904"/>
                <a:pt x="7723" y="1673"/>
                <a:pt x="7943" y="2454"/>
              </a:cubicBezTo>
              <a:cubicBezTo>
                <a:pt x="7946" y="2480"/>
                <a:pt x="7949" y="2507"/>
                <a:pt x="7952" y="2533"/>
              </a:cubicBezTo>
              <a:lnTo>
                <a:pt x="6814" y="3156"/>
              </a:lnTo>
              <a:cubicBezTo>
                <a:pt x="6832" y="3500"/>
                <a:pt x="9114" y="2953"/>
                <a:pt x="9132" y="3311"/>
              </a:cubicBezTo>
              <a:cubicBezTo>
                <a:pt x="9967" y="3073"/>
                <a:pt x="8577" y="4216"/>
                <a:pt x="9421" y="4441"/>
              </a:cubicBezTo>
              <a:cubicBezTo>
                <a:pt x="9596" y="5633"/>
                <a:pt x="9798" y="6812"/>
                <a:pt x="10000" y="8004"/>
              </a:cubicBezTo>
              <a:cubicBezTo>
                <a:pt x="9311" y="7699"/>
                <a:pt x="8632" y="7368"/>
                <a:pt x="7961" y="7037"/>
              </a:cubicBezTo>
              <a:lnTo>
                <a:pt x="7805" y="6507"/>
              </a:lnTo>
              <a:cubicBezTo>
                <a:pt x="7759" y="6322"/>
                <a:pt x="7658" y="5951"/>
                <a:pt x="7612" y="5752"/>
              </a:cubicBezTo>
              <a:cubicBezTo>
                <a:pt x="7099" y="6461"/>
                <a:pt x="6928" y="9140"/>
                <a:pt x="6134" y="10561"/>
              </a:cubicBezTo>
              <a:cubicBezTo>
                <a:pt x="5340" y="11982"/>
                <a:pt x="3150" y="14095"/>
                <a:pt x="2846" y="14279"/>
              </a:cubicBezTo>
              <a:cubicBezTo>
                <a:pt x="2272" y="15265"/>
                <a:pt x="2423" y="12773"/>
                <a:pt x="2901" y="11867"/>
              </a:cubicBezTo>
              <a:cubicBezTo>
                <a:pt x="3379" y="10961"/>
                <a:pt x="2690" y="9779"/>
                <a:pt x="2760" y="9242"/>
              </a:cubicBezTo>
              <a:cubicBezTo>
                <a:pt x="2713" y="8898"/>
                <a:pt x="3059" y="10179"/>
                <a:pt x="2617" y="9805"/>
              </a:cubicBezTo>
              <a:cubicBezTo>
                <a:pt x="2175" y="9431"/>
                <a:pt x="854" y="8083"/>
                <a:pt x="110" y="6997"/>
              </a:cubicBezTo>
              <a:cubicBezTo>
                <a:pt x="184" y="5752"/>
                <a:pt x="165" y="4494"/>
                <a:pt x="0" y="3262"/>
              </a:cubicBezTo>
              <a:lnTo>
                <a:pt x="496" y="2600"/>
              </a:lnTo>
              <a:cubicBezTo>
                <a:pt x="1295" y="1553"/>
                <a:pt x="2296" y="944"/>
                <a:pt x="3287" y="348"/>
              </a:cubicBezTo>
              <a:lnTo>
                <a:pt x="3508" y="242"/>
              </a:ln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13176</xdr:colOff>
      <xdr:row>47</xdr:row>
      <xdr:rowOff>63982</xdr:rowOff>
    </xdr:from>
    <xdr:to>
      <xdr:col>35</xdr:col>
      <xdr:colOff>82302</xdr:colOff>
      <xdr:row>51</xdr:row>
      <xdr:rowOff>40579</xdr:rowOff>
    </xdr:to>
    <xdr:sp macro="" textlink="">
      <xdr:nvSpPr>
        <xdr:cNvPr id="764" name="cieszyński"/>
        <xdr:cNvSpPr>
          <a:spLocks/>
        </xdr:cNvSpPr>
      </xdr:nvSpPr>
      <xdr:spPr bwMode="auto">
        <a:xfrm>
          <a:off x="3785076" y="5436082"/>
          <a:ext cx="297726" cy="433797"/>
        </a:xfrm>
        <a:custGeom>
          <a:avLst/>
          <a:gdLst>
            <a:gd name="T0" fmla="*/ 343 w 1058"/>
            <a:gd name="T1" fmla="*/ 119 h 1502"/>
            <a:gd name="T2" fmla="*/ 398 w 1058"/>
            <a:gd name="T3" fmla="*/ 0 h 1502"/>
            <a:gd name="T4" fmla="*/ 467 w 1058"/>
            <a:gd name="T5" fmla="*/ 98 h 1502"/>
            <a:gd name="T6" fmla="*/ 614 w 1058"/>
            <a:gd name="T7" fmla="*/ 64 h 1502"/>
            <a:gd name="T8" fmla="*/ 658 w 1058"/>
            <a:gd name="T9" fmla="*/ 152 h 1502"/>
            <a:gd name="T10" fmla="*/ 604 w 1058"/>
            <a:gd name="T11" fmla="*/ 202 h 1502"/>
            <a:gd name="T12" fmla="*/ 569 w 1058"/>
            <a:gd name="T13" fmla="*/ 239 h 1502"/>
            <a:gd name="T14" fmla="*/ 616 w 1058"/>
            <a:gd name="T15" fmla="*/ 484 h 1502"/>
            <a:gd name="T16" fmla="*/ 889 w 1058"/>
            <a:gd name="T17" fmla="*/ 696 h 1502"/>
            <a:gd name="T18" fmla="*/ 941 w 1058"/>
            <a:gd name="T19" fmla="*/ 691 h 1502"/>
            <a:gd name="T20" fmla="*/ 859 w 1058"/>
            <a:gd name="T21" fmla="*/ 945 h 1502"/>
            <a:gd name="T22" fmla="*/ 988 w 1058"/>
            <a:gd name="T23" fmla="*/ 1063 h 1502"/>
            <a:gd name="T24" fmla="*/ 934 w 1058"/>
            <a:gd name="T25" fmla="*/ 1438 h 1502"/>
            <a:gd name="T26" fmla="*/ 894 w 1058"/>
            <a:gd name="T27" fmla="*/ 1467 h 1502"/>
            <a:gd name="T28" fmla="*/ 854 w 1058"/>
            <a:gd name="T29" fmla="*/ 1495 h 1502"/>
            <a:gd name="T30" fmla="*/ 677 w 1058"/>
            <a:gd name="T31" fmla="*/ 1502 h 1502"/>
            <a:gd name="T32" fmla="*/ 532 w 1058"/>
            <a:gd name="T33" fmla="*/ 947 h 1502"/>
            <a:gd name="T34" fmla="*/ 132 w 1058"/>
            <a:gd name="T35" fmla="*/ 778 h 1502"/>
            <a:gd name="T36" fmla="*/ 27 w 1058"/>
            <a:gd name="T37" fmla="*/ 498 h 1502"/>
            <a:gd name="T38" fmla="*/ 71 w 1058"/>
            <a:gd name="T39" fmla="*/ 296 h 1502"/>
            <a:gd name="T40" fmla="*/ 14 w 1058"/>
            <a:gd name="T41" fmla="*/ 227 h 1502"/>
            <a:gd name="T42" fmla="*/ 13 w 1058"/>
            <a:gd name="T43" fmla="*/ 106 h 1502"/>
            <a:gd name="T44" fmla="*/ 190 w 1058"/>
            <a:gd name="T45" fmla="*/ 188 h 1502"/>
            <a:gd name="T46" fmla="*/ 343 w 1058"/>
            <a:gd name="T47" fmla="*/ 119 h 15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058" h="1502">
              <a:moveTo>
                <a:pt x="343" y="119"/>
              </a:moveTo>
              <a:cubicBezTo>
                <a:pt x="361" y="79"/>
                <a:pt x="379" y="39"/>
                <a:pt x="398" y="0"/>
              </a:cubicBezTo>
              <a:cubicBezTo>
                <a:pt x="420" y="32"/>
                <a:pt x="444" y="65"/>
                <a:pt x="467" y="98"/>
              </a:cubicBezTo>
              <a:cubicBezTo>
                <a:pt x="516" y="87"/>
                <a:pt x="565" y="75"/>
                <a:pt x="614" y="64"/>
              </a:cubicBezTo>
              <a:lnTo>
                <a:pt x="658" y="152"/>
              </a:lnTo>
              <a:lnTo>
                <a:pt x="604" y="202"/>
              </a:lnTo>
              <a:lnTo>
                <a:pt x="569" y="239"/>
              </a:lnTo>
              <a:cubicBezTo>
                <a:pt x="565" y="322"/>
                <a:pt x="572" y="410"/>
                <a:pt x="616" y="484"/>
              </a:cubicBezTo>
              <a:cubicBezTo>
                <a:pt x="697" y="566"/>
                <a:pt x="773" y="665"/>
                <a:pt x="889" y="696"/>
              </a:cubicBezTo>
              <a:lnTo>
                <a:pt x="941" y="691"/>
              </a:lnTo>
              <a:cubicBezTo>
                <a:pt x="986" y="790"/>
                <a:pt x="916" y="871"/>
                <a:pt x="859" y="945"/>
              </a:cubicBezTo>
              <a:cubicBezTo>
                <a:pt x="901" y="985"/>
                <a:pt x="945" y="1024"/>
                <a:pt x="988" y="1063"/>
              </a:cubicBezTo>
              <a:cubicBezTo>
                <a:pt x="1058" y="1185"/>
                <a:pt x="939" y="1310"/>
                <a:pt x="934" y="1438"/>
              </a:cubicBezTo>
              <a:cubicBezTo>
                <a:pt x="924" y="1446"/>
                <a:pt x="904" y="1460"/>
                <a:pt x="894" y="1467"/>
              </a:cubicBezTo>
              <a:cubicBezTo>
                <a:pt x="884" y="1475"/>
                <a:pt x="864" y="1488"/>
                <a:pt x="854" y="1495"/>
              </a:cubicBezTo>
              <a:cubicBezTo>
                <a:pt x="795" y="1497"/>
                <a:pt x="736" y="1500"/>
                <a:pt x="677" y="1502"/>
              </a:cubicBezTo>
              <a:cubicBezTo>
                <a:pt x="642" y="1314"/>
                <a:pt x="570" y="1135"/>
                <a:pt x="532" y="947"/>
              </a:cubicBezTo>
              <a:cubicBezTo>
                <a:pt x="392" y="908"/>
                <a:pt x="266" y="834"/>
                <a:pt x="132" y="778"/>
              </a:cubicBezTo>
              <a:cubicBezTo>
                <a:pt x="98" y="685"/>
                <a:pt x="57" y="593"/>
                <a:pt x="27" y="498"/>
              </a:cubicBezTo>
              <a:cubicBezTo>
                <a:pt x="0" y="427"/>
                <a:pt x="51" y="361"/>
                <a:pt x="71" y="296"/>
              </a:cubicBezTo>
              <a:cubicBezTo>
                <a:pt x="52" y="272"/>
                <a:pt x="33" y="250"/>
                <a:pt x="14" y="227"/>
              </a:cubicBezTo>
              <a:cubicBezTo>
                <a:pt x="14" y="196"/>
                <a:pt x="13" y="136"/>
                <a:pt x="13" y="106"/>
              </a:cubicBezTo>
              <a:cubicBezTo>
                <a:pt x="72" y="134"/>
                <a:pt x="131" y="160"/>
                <a:pt x="190" y="188"/>
              </a:cubicBezTo>
              <a:cubicBezTo>
                <a:pt x="241" y="165"/>
                <a:pt x="292" y="142"/>
                <a:pt x="343" y="119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34653</xdr:colOff>
      <xdr:row>48</xdr:row>
      <xdr:rowOff>50112</xdr:rowOff>
    </xdr:from>
    <xdr:to>
      <xdr:col>35</xdr:col>
      <xdr:colOff>51249</xdr:colOff>
      <xdr:row>49</xdr:row>
      <xdr:rowOff>81558</xdr:rowOff>
    </xdr:to>
    <xdr:sp macro="" textlink="">
      <xdr:nvSpPr>
        <xdr:cNvPr id="767" name="Bielsko-Biała"/>
        <xdr:cNvSpPr>
          <a:spLocks/>
        </xdr:cNvSpPr>
      </xdr:nvSpPr>
      <xdr:spPr bwMode="auto">
        <a:xfrm>
          <a:off x="3920853" y="5536512"/>
          <a:ext cx="130896" cy="145746"/>
        </a:xfrm>
        <a:custGeom>
          <a:avLst/>
          <a:gdLst>
            <a:gd name="T0" fmla="*/ 188 w 373"/>
            <a:gd name="T1" fmla="*/ 3 h 478"/>
            <a:gd name="T2" fmla="*/ 194 w 373"/>
            <a:gd name="T3" fmla="*/ 0 h 478"/>
            <a:gd name="T4" fmla="*/ 359 w 373"/>
            <a:gd name="T5" fmla="*/ 22 h 478"/>
            <a:gd name="T6" fmla="*/ 340 w 373"/>
            <a:gd name="T7" fmla="*/ 323 h 478"/>
            <a:gd name="T8" fmla="*/ 320 w 373"/>
            <a:gd name="T9" fmla="*/ 338 h 478"/>
            <a:gd name="T10" fmla="*/ 118 w 373"/>
            <a:gd name="T11" fmla="*/ 407 h 478"/>
            <a:gd name="T12" fmla="*/ 52 w 373"/>
            <a:gd name="T13" fmla="*/ 473 h 478"/>
            <a:gd name="T14" fmla="*/ 0 w 373"/>
            <a:gd name="T15" fmla="*/ 478 h 478"/>
            <a:gd name="T16" fmla="*/ 27 w 373"/>
            <a:gd name="T17" fmla="*/ 284 h 478"/>
            <a:gd name="T18" fmla="*/ 41 w 373"/>
            <a:gd name="T19" fmla="*/ 168 h 478"/>
            <a:gd name="T20" fmla="*/ 188 w 373"/>
            <a:gd name="T21" fmla="*/ 3 h 4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373" h="478">
              <a:moveTo>
                <a:pt x="188" y="3"/>
              </a:moveTo>
              <a:lnTo>
                <a:pt x="194" y="0"/>
              </a:lnTo>
              <a:cubicBezTo>
                <a:pt x="249" y="7"/>
                <a:pt x="304" y="14"/>
                <a:pt x="359" y="22"/>
              </a:cubicBezTo>
              <a:cubicBezTo>
                <a:pt x="373" y="123"/>
                <a:pt x="363" y="225"/>
                <a:pt x="340" y="323"/>
              </a:cubicBezTo>
              <a:lnTo>
                <a:pt x="320" y="338"/>
              </a:lnTo>
              <a:cubicBezTo>
                <a:pt x="249" y="344"/>
                <a:pt x="165" y="344"/>
                <a:pt x="118" y="407"/>
              </a:cubicBezTo>
              <a:cubicBezTo>
                <a:pt x="96" y="429"/>
                <a:pt x="74" y="451"/>
                <a:pt x="52" y="473"/>
              </a:cubicBezTo>
              <a:lnTo>
                <a:pt x="0" y="478"/>
              </a:lnTo>
              <a:cubicBezTo>
                <a:pt x="10" y="413"/>
                <a:pt x="20" y="349"/>
                <a:pt x="27" y="284"/>
              </a:cubicBezTo>
              <a:cubicBezTo>
                <a:pt x="31" y="255"/>
                <a:pt x="37" y="197"/>
                <a:pt x="41" y="168"/>
              </a:cubicBezTo>
              <a:cubicBezTo>
                <a:pt x="98" y="121"/>
                <a:pt x="150" y="67"/>
                <a:pt x="188" y="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30202</xdr:colOff>
      <xdr:row>48</xdr:row>
      <xdr:rowOff>63840</xdr:rowOff>
    </xdr:from>
    <xdr:to>
      <xdr:col>38</xdr:col>
      <xdr:colOff>22245</xdr:colOff>
      <xdr:row>52</xdr:row>
      <xdr:rowOff>55659</xdr:rowOff>
    </xdr:to>
    <xdr:sp macro="" textlink="">
      <xdr:nvSpPr>
        <xdr:cNvPr id="772" name="żywiecki"/>
        <xdr:cNvSpPr>
          <a:spLocks/>
        </xdr:cNvSpPr>
      </xdr:nvSpPr>
      <xdr:spPr bwMode="auto">
        <a:xfrm>
          <a:off x="4030702" y="5550240"/>
          <a:ext cx="334943" cy="449019"/>
        </a:xfrm>
        <a:custGeom>
          <a:avLst/>
          <a:gdLst>
            <a:gd name="T0" fmla="*/ 427 w 1196"/>
            <a:gd name="T1" fmla="*/ 233 h 1566"/>
            <a:gd name="T2" fmla="*/ 487 w 1196"/>
            <a:gd name="T3" fmla="*/ 0 h 1566"/>
            <a:gd name="T4" fmla="*/ 560 w 1196"/>
            <a:gd name="T5" fmla="*/ 62 h 1566"/>
            <a:gd name="T6" fmla="*/ 577 w 1196"/>
            <a:gd name="T7" fmla="*/ 102 h 1566"/>
            <a:gd name="T8" fmla="*/ 872 w 1196"/>
            <a:gd name="T9" fmla="*/ 204 h 1566"/>
            <a:gd name="T10" fmla="*/ 1133 w 1196"/>
            <a:gd name="T11" fmla="*/ 277 h 1566"/>
            <a:gd name="T12" fmla="*/ 945 w 1196"/>
            <a:gd name="T13" fmla="*/ 511 h 1566"/>
            <a:gd name="T14" fmla="*/ 1059 w 1196"/>
            <a:gd name="T15" fmla="*/ 589 h 1566"/>
            <a:gd name="T16" fmla="*/ 1196 w 1196"/>
            <a:gd name="T17" fmla="*/ 581 h 1566"/>
            <a:gd name="T18" fmla="*/ 1196 w 1196"/>
            <a:gd name="T19" fmla="*/ 757 h 1566"/>
            <a:gd name="T20" fmla="*/ 934 w 1196"/>
            <a:gd name="T21" fmla="*/ 1047 h 1566"/>
            <a:gd name="T22" fmla="*/ 705 w 1196"/>
            <a:gd name="T23" fmla="*/ 1090 h 1566"/>
            <a:gd name="T24" fmla="*/ 619 w 1196"/>
            <a:gd name="T25" fmla="*/ 1342 h 1566"/>
            <a:gd name="T26" fmla="*/ 507 w 1196"/>
            <a:gd name="T27" fmla="*/ 1512 h 1566"/>
            <a:gd name="T28" fmla="*/ 256 w 1196"/>
            <a:gd name="T29" fmla="*/ 1486 h 1566"/>
            <a:gd name="T30" fmla="*/ 48 w 1196"/>
            <a:gd name="T31" fmla="*/ 1566 h 1566"/>
            <a:gd name="T32" fmla="*/ 0 w 1196"/>
            <a:gd name="T33" fmla="*/ 1082 h 1566"/>
            <a:gd name="T34" fmla="*/ 40 w 1196"/>
            <a:gd name="T35" fmla="*/ 1053 h 1566"/>
            <a:gd name="T36" fmla="*/ 94 w 1196"/>
            <a:gd name="T37" fmla="*/ 678 h 1566"/>
            <a:gd name="T38" fmla="*/ 121 w 1196"/>
            <a:gd name="T39" fmla="*/ 580 h 1566"/>
            <a:gd name="T40" fmla="*/ 128 w 1196"/>
            <a:gd name="T41" fmla="*/ 568 h 1566"/>
            <a:gd name="T42" fmla="*/ 211 w 1196"/>
            <a:gd name="T43" fmla="*/ 480 h 1566"/>
            <a:gd name="T44" fmla="*/ 354 w 1196"/>
            <a:gd name="T45" fmla="*/ 451 h 1566"/>
            <a:gd name="T46" fmla="*/ 393 w 1196"/>
            <a:gd name="T47" fmla="*/ 417 h 1566"/>
            <a:gd name="T48" fmla="*/ 425 w 1196"/>
            <a:gd name="T49" fmla="*/ 384 h 1566"/>
            <a:gd name="T50" fmla="*/ 386 w 1196"/>
            <a:gd name="T51" fmla="*/ 306 h 1566"/>
            <a:gd name="T52" fmla="*/ 458 w 1196"/>
            <a:gd name="T53" fmla="*/ 266 h 1566"/>
            <a:gd name="T54" fmla="*/ 427 w 1196"/>
            <a:gd name="T55" fmla="*/ 233 h 15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196" h="1566">
              <a:moveTo>
                <a:pt x="427" y="233"/>
              </a:moveTo>
              <a:cubicBezTo>
                <a:pt x="424" y="151"/>
                <a:pt x="429" y="63"/>
                <a:pt x="487" y="0"/>
              </a:cubicBezTo>
              <a:cubicBezTo>
                <a:pt x="505" y="15"/>
                <a:pt x="542" y="47"/>
                <a:pt x="560" y="62"/>
              </a:cubicBezTo>
              <a:lnTo>
                <a:pt x="577" y="102"/>
              </a:lnTo>
              <a:cubicBezTo>
                <a:pt x="631" y="206"/>
                <a:pt x="774" y="184"/>
                <a:pt x="872" y="204"/>
              </a:cubicBezTo>
              <a:cubicBezTo>
                <a:pt x="960" y="224"/>
                <a:pt x="1046" y="252"/>
                <a:pt x="1133" y="277"/>
              </a:cubicBezTo>
              <a:cubicBezTo>
                <a:pt x="1129" y="391"/>
                <a:pt x="1021" y="446"/>
                <a:pt x="945" y="511"/>
              </a:cubicBezTo>
              <a:cubicBezTo>
                <a:pt x="983" y="537"/>
                <a:pt x="1021" y="562"/>
                <a:pt x="1059" y="589"/>
              </a:cubicBezTo>
              <a:cubicBezTo>
                <a:pt x="1105" y="586"/>
                <a:pt x="1150" y="584"/>
                <a:pt x="1196" y="581"/>
              </a:cubicBezTo>
              <a:cubicBezTo>
                <a:pt x="1196" y="640"/>
                <a:pt x="1196" y="698"/>
                <a:pt x="1196" y="757"/>
              </a:cubicBezTo>
              <a:cubicBezTo>
                <a:pt x="1089" y="833"/>
                <a:pt x="986" y="922"/>
                <a:pt x="934" y="1047"/>
              </a:cubicBezTo>
              <a:cubicBezTo>
                <a:pt x="858" y="1060"/>
                <a:pt x="776" y="1054"/>
                <a:pt x="705" y="1090"/>
              </a:cubicBezTo>
              <a:cubicBezTo>
                <a:pt x="619" y="1142"/>
                <a:pt x="641" y="1257"/>
                <a:pt x="619" y="1342"/>
              </a:cubicBezTo>
              <a:cubicBezTo>
                <a:pt x="574" y="1393"/>
                <a:pt x="538" y="1451"/>
                <a:pt x="507" y="1512"/>
              </a:cubicBezTo>
              <a:cubicBezTo>
                <a:pt x="423" y="1515"/>
                <a:pt x="338" y="1505"/>
                <a:pt x="256" y="1486"/>
              </a:cubicBezTo>
              <a:cubicBezTo>
                <a:pt x="189" y="1519"/>
                <a:pt x="120" y="1546"/>
                <a:pt x="48" y="1566"/>
              </a:cubicBezTo>
              <a:cubicBezTo>
                <a:pt x="55" y="1403"/>
                <a:pt x="22" y="1243"/>
                <a:pt x="0" y="1082"/>
              </a:cubicBezTo>
              <a:cubicBezTo>
                <a:pt x="10" y="1075"/>
                <a:pt x="30" y="1061"/>
                <a:pt x="40" y="1053"/>
              </a:cubicBezTo>
              <a:cubicBezTo>
                <a:pt x="45" y="925"/>
                <a:pt x="164" y="800"/>
                <a:pt x="94" y="678"/>
              </a:cubicBezTo>
              <a:cubicBezTo>
                <a:pt x="101" y="654"/>
                <a:pt x="114" y="605"/>
                <a:pt x="121" y="580"/>
              </a:cubicBezTo>
              <a:cubicBezTo>
                <a:pt x="122" y="578"/>
                <a:pt x="126" y="572"/>
                <a:pt x="128" y="568"/>
              </a:cubicBezTo>
              <a:cubicBezTo>
                <a:pt x="155" y="538"/>
                <a:pt x="183" y="508"/>
                <a:pt x="211" y="480"/>
              </a:cubicBezTo>
              <a:cubicBezTo>
                <a:pt x="258" y="506"/>
                <a:pt x="320" y="492"/>
                <a:pt x="354" y="451"/>
              </a:cubicBezTo>
              <a:cubicBezTo>
                <a:pt x="364" y="442"/>
                <a:pt x="383" y="426"/>
                <a:pt x="393" y="417"/>
              </a:cubicBezTo>
              <a:cubicBezTo>
                <a:pt x="401" y="409"/>
                <a:pt x="417" y="392"/>
                <a:pt x="425" y="384"/>
              </a:cubicBezTo>
              <a:cubicBezTo>
                <a:pt x="415" y="364"/>
                <a:pt x="396" y="325"/>
                <a:pt x="386" y="306"/>
              </a:cubicBezTo>
              <a:cubicBezTo>
                <a:pt x="404" y="296"/>
                <a:pt x="440" y="276"/>
                <a:pt x="458" y="266"/>
              </a:cubicBezTo>
              <a:cubicBezTo>
                <a:pt x="450" y="258"/>
                <a:pt x="435" y="241"/>
                <a:pt x="427" y="233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65501</xdr:colOff>
      <xdr:row>46</xdr:row>
      <xdr:rowOff>3524</xdr:rowOff>
    </xdr:from>
    <xdr:to>
      <xdr:col>34</xdr:col>
      <xdr:colOff>44738</xdr:colOff>
      <xdr:row>47</xdr:row>
      <xdr:rowOff>26139</xdr:rowOff>
    </xdr:to>
    <xdr:sp macro="" textlink="">
      <xdr:nvSpPr>
        <xdr:cNvPr id="783" name="Żory"/>
        <xdr:cNvSpPr>
          <a:spLocks/>
        </xdr:cNvSpPr>
      </xdr:nvSpPr>
      <xdr:spPr bwMode="auto">
        <a:xfrm rot="6521385">
          <a:off x="3815712" y="5283013"/>
          <a:ext cx="136915" cy="93537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  <a:gd name="connsiteX0" fmla="*/ 6205 w 13017"/>
            <a:gd name="connsiteY0" fmla="*/ 1783 h 10000"/>
            <a:gd name="connsiteX1" fmla="*/ 9843 w 13017"/>
            <a:gd name="connsiteY1" fmla="*/ 764 h 10000"/>
            <a:gd name="connsiteX2" fmla="*/ 9041 w 13017"/>
            <a:gd name="connsiteY2" fmla="*/ 3077 h 10000"/>
            <a:gd name="connsiteX3" fmla="*/ 12836 w 13017"/>
            <a:gd name="connsiteY3" fmla="*/ 7762 h 10000"/>
            <a:gd name="connsiteX4" fmla="*/ 6034 w 13017"/>
            <a:gd name="connsiteY4" fmla="*/ 10000 h 10000"/>
            <a:gd name="connsiteX5" fmla="*/ 4854 w 13017"/>
            <a:gd name="connsiteY5" fmla="*/ 7490 h 10000"/>
            <a:gd name="connsiteX6" fmla="*/ 993 w 13017"/>
            <a:gd name="connsiteY6" fmla="*/ 8322 h 10000"/>
            <a:gd name="connsiteX7" fmla="*/ 315 w 13017"/>
            <a:gd name="connsiteY7" fmla="*/ 5601 h 10000"/>
            <a:gd name="connsiteX8" fmla="*/ 6205 w 13017"/>
            <a:gd name="connsiteY8" fmla="*/ 1783 h 10000"/>
            <a:gd name="connsiteX0" fmla="*/ 6205 w 13953"/>
            <a:gd name="connsiteY0" fmla="*/ 1783 h 11329"/>
            <a:gd name="connsiteX1" fmla="*/ 9843 w 13953"/>
            <a:gd name="connsiteY1" fmla="*/ 764 h 11329"/>
            <a:gd name="connsiteX2" fmla="*/ 9041 w 13953"/>
            <a:gd name="connsiteY2" fmla="*/ 3077 h 11329"/>
            <a:gd name="connsiteX3" fmla="*/ 13802 w 13953"/>
            <a:gd name="connsiteY3" fmla="*/ 11123 h 11329"/>
            <a:gd name="connsiteX4" fmla="*/ 6034 w 13953"/>
            <a:gd name="connsiteY4" fmla="*/ 10000 h 11329"/>
            <a:gd name="connsiteX5" fmla="*/ 4854 w 13953"/>
            <a:gd name="connsiteY5" fmla="*/ 7490 h 11329"/>
            <a:gd name="connsiteX6" fmla="*/ 993 w 13953"/>
            <a:gd name="connsiteY6" fmla="*/ 8322 h 11329"/>
            <a:gd name="connsiteX7" fmla="*/ 315 w 13953"/>
            <a:gd name="connsiteY7" fmla="*/ 5601 h 11329"/>
            <a:gd name="connsiteX8" fmla="*/ 6205 w 13953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4854 w 14018"/>
            <a:gd name="connsiteY5" fmla="*/ 749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3499 w 14018"/>
            <a:gd name="connsiteY5" fmla="*/ 910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018" h="11329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11074" y="2517"/>
                <a:pt x="10816" y="4510"/>
              </a:cubicBezTo>
              <a:cubicBezTo>
                <a:pt x="11561" y="5943"/>
                <a:pt x="14891" y="9200"/>
                <a:pt x="13802" y="11123"/>
              </a:cubicBezTo>
              <a:cubicBezTo>
                <a:pt x="12342" y="12067"/>
                <a:pt x="7637" y="9441"/>
                <a:pt x="6034" y="10000"/>
              </a:cubicBezTo>
              <a:cubicBezTo>
                <a:pt x="5718" y="9930"/>
                <a:pt x="3813" y="9204"/>
                <a:pt x="3499" y="9100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11</xdr:col>
      <xdr:colOff>19435</xdr:colOff>
      <xdr:row>25</xdr:row>
      <xdr:rowOff>97563</xdr:rowOff>
    </xdr:from>
    <xdr:to>
      <xdr:col>15</xdr:col>
      <xdr:colOff>23711</xdr:colOff>
      <xdr:row>29</xdr:row>
      <xdr:rowOff>89382</xdr:rowOff>
    </xdr:to>
    <xdr:sp macro="" textlink="">
      <xdr:nvSpPr>
        <xdr:cNvPr id="564" name="krośnieński (lubuskie)"/>
        <xdr:cNvSpPr>
          <a:spLocks/>
        </xdr:cNvSpPr>
      </xdr:nvSpPr>
      <xdr:spPr bwMode="auto">
        <a:xfrm>
          <a:off x="1276735" y="2955063"/>
          <a:ext cx="461476" cy="449019"/>
        </a:xfrm>
        <a:custGeom>
          <a:avLst/>
          <a:gdLst>
            <a:gd name="T0" fmla="*/ 816 w 1675"/>
            <a:gd name="T1" fmla="*/ 96 h 1563"/>
            <a:gd name="T2" fmla="*/ 1156 w 1675"/>
            <a:gd name="T3" fmla="*/ 0 h 1563"/>
            <a:gd name="T4" fmla="*/ 1259 w 1675"/>
            <a:gd name="T5" fmla="*/ 78 h 1563"/>
            <a:gd name="T6" fmla="*/ 1448 w 1675"/>
            <a:gd name="T7" fmla="*/ 47 h 1563"/>
            <a:gd name="T8" fmla="*/ 1477 w 1675"/>
            <a:gd name="T9" fmla="*/ 73 h 1563"/>
            <a:gd name="T10" fmla="*/ 1502 w 1675"/>
            <a:gd name="T11" fmla="*/ 96 h 1563"/>
            <a:gd name="T12" fmla="*/ 1675 w 1675"/>
            <a:gd name="T13" fmla="*/ 62 h 1563"/>
            <a:gd name="T14" fmla="*/ 1667 w 1675"/>
            <a:gd name="T15" fmla="*/ 134 h 1563"/>
            <a:gd name="T16" fmla="*/ 1556 w 1675"/>
            <a:gd name="T17" fmla="*/ 555 h 1563"/>
            <a:gd name="T18" fmla="*/ 1565 w 1675"/>
            <a:gd name="T19" fmla="*/ 1016 h 1563"/>
            <a:gd name="T20" fmla="*/ 1333 w 1675"/>
            <a:gd name="T21" fmla="*/ 1258 h 1563"/>
            <a:gd name="T22" fmla="*/ 1298 w 1675"/>
            <a:gd name="T23" fmla="*/ 1270 h 1563"/>
            <a:gd name="T24" fmla="*/ 1222 w 1675"/>
            <a:gd name="T25" fmla="*/ 1312 h 1563"/>
            <a:gd name="T26" fmla="*/ 1197 w 1675"/>
            <a:gd name="T27" fmla="*/ 1331 h 1563"/>
            <a:gd name="T28" fmla="*/ 1004 w 1675"/>
            <a:gd name="T29" fmla="*/ 1281 h 1563"/>
            <a:gd name="T30" fmla="*/ 794 w 1675"/>
            <a:gd name="T31" fmla="*/ 1238 h 1563"/>
            <a:gd name="T32" fmla="*/ 698 w 1675"/>
            <a:gd name="T33" fmla="*/ 1296 h 1563"/>
            <a:gd name="T34" fmla="*/ 592 w 1675"/>
            <a:gd name="T35" fmla="*/ 1260 h 1563"/>
            <a:gd name="T36" fmla="*/ 604 w 1675"/>
            <a:gd name="T37" fmla="*/ 1369 h 1563"/>
            <a:gd name="T38" fmla="*/ 322 w 1675"/>
            <a:gd name="T39" fmla="*/ 1408 h 1563"/>
            <a:gd name="T40" fmla="*/ 215 w 1675"/>
            <a:gd name="T41" fmla="*/ 1503 h 1563"/>
            <a:gd name="T42" fmla="*/ 168 w 1675"/>
            <a:gd name="T43" fmla="*/ 1563 h 1563"/>
            <a:gd name="T44" fmla="*/ 80 w 1675"/>
            <a:gd name="T45" fmla="*/ 1555 h 1563"/>
            <a:gd name="T46" fmla="*/ 0 w 1675"/>
            <a:gd name="T47" fmla="*/ 1501 h 1563"/>
            <a:gd name="T48" fmla="*/ 240 w 1675"/>
            <a:gd name="T49" fmla="*/ 1171 h 1563"/>
            <a:gd name="T50" fmla="*/ 323 w 1675"/>
            <a:gd name="T51" fmla="*/ 920 h 1563"/>
            <a:gd name="T52" fmla="*/ 474 w 1675"/>
            <a:gd name="T53" fmla="*/ 478 h 1563"/>
            <a:gd name="T54" fmla="*/ 527 w 1675"/>
            <a:gd name="T55" fmla="*/ 471 h 1563"/>
            <a:gd name="T56" fmla="*/ 571 w 1675"/>
            <a:gd name="T57" fmla="*/ 270 h 1563"/>
            <a:gd name="T58" fmla="*/ 757 w 1675"/>
            <a:gd name="T59" fmla="*/ 184 h 1563"/>
            <a:gd name="T60" fmla="*/ 816 w 1675"/>
            <a:gd name="T61" fmla="*/ 96 h 15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675" h="1563">
              <a:moveTo>
                <a:pt x="816" y="96"/>
              </a:moveTo>
              <a:cubicBezTo>
                <a:pt x="929" y="64"/>
                <a:pt x="1042" y="33"/>
                <a:pt x="1156" y="0"/>
              </a:cubicBezTo>
              <a:cubicBezTo>
                <a:pt x="1190" y="26"/>
                <a:pt x="1224" y="52"/>
                <a:pt x="1259" y="78"/>
              </a:cubicBezTo>
              <a:cubicBezTo>
                <a:pt x="1322" y="66"/>
                <a:pt x="1385" y="56"/>
                <a:pt x="1448" y="47"/>
              </a:cubicBezTo>
              <a:lnTo>
                <a:pt x="1477" y="73"/>
              </a:lnTo>
              <a:cubicBezTo>
                <a:pt x="1483" y="78"/>
                <a:pt x="1496" y="90"/>
                <a:pt x="1502" y="96"/>
              </a:cubicBezTo>
              <a:cubicBezTo>
                <a:pt x="1561" y="100"/>
                <a:pt x="1621" y="88"/>
                <a:pt x="1675" y="62"/>
              </a:cubicBezTo>
              <a:cubicBezTo>
                <a:pt x="1673" y="80"/>
                <a:pt x="1669" y="116"/>
                <a:pt x="1667" y="134"/>
              </a:cubicBezTo>
              <a:cubicBezTo>
                <a:pt x="1622" y="272"/>
                <a:pt x="1642" y="431"/>
                <a:pt x="1556" y="555"/>
              </a:cubicBezTo>
              <a:cubicBezTo>
                <a:pt x="1532" y="708"/>
                <a:pt x="1538" y="863"/>
                <a:pt x="1565" y="1016"/>
              </a:cubicBezTo>
              <a:cubicBezTo>
                <a:pt x="1499" y="1106"/>
                <a:pt x="1416" y="1183"/>
                <a:pt x="1333" y="1258"/>
              </a:cubicBezTo>
              <a:cubicBezTo>
                <a:pt x="1324" y="1261"/>
                <a:pt x="1307" y="1267"/>
                <a:pt x="1298" y="1270"/>
              </a:cubicBezTo>
              <a:cubicBezTo>
                <a:pt x="1279" y="1280"/>
                <a:pt x="1241" y="1302"/>
                <a:pt x="1222" y="1312"/>
              </a:cubicBezTo>
              <a:lnTo>
                <a:pt x="1197" y="1331"/>
              </a:lnTo>
              <a:cubicBezTo>
                <a:pt x="1132" y="1316"/>
                <a:pt x="1068" y="1298"/>
                <a:pt x="1004" y="1281"/>
              </a:cubicBezTo>
              <a:cubicBezTo>
                <a:pt x="934" y="1262"/>
                <a:pt x="864" y="1250"/>
                <a:pt x="794" y="1238"/>
              </a:cubicBezTo>
              <a:cubicBezTo>
                <a:pt x="762" y="1257"/>
                <a:pt x="730" y="1276"/>
                <a:pt x="698" y="1296"/>
              </a:cubicBezTo>
              <a:cubicBezTo>
                <a:pt x="671" y="1287"/>
                <a:pt x="619" y="1269"/>
                <a:pt x="592" y="1260"/>
              </a:cubicBezTo>
              <a:cubicBezTo>
                <a:pt x="595" y="1287"/>
                <a:pt x="601" y="1342"/>
                <a:pt x="604" y="1369"/>
              </a:cubicBezTo>
              <a:cubicBezTo>
                <a:pt x="508" y="1364"/>
                <a:pt x="413" y="1375"/>
                <a:pt x="322" y="1408"/>
              </a:cubicBezTo>
              <a:cubicBezTo>
                <a:pt x="310" y="1464"/>
                <a:pt x="267" y="1490"/>
                <a:pt x="215" y="1503"/>
              </a:cubicBezTo>
              <a:cubicBezTo>
                <a:pt x="203" y="1518"/>
                <a:pt x="180" y="1548"/>
                <a:pt x="168" y="1563"/>
              </a:cubicBezTo>
              <a:cubicBezTo>
                <a:pt x="146" y="1561"/>
                <a:pt x="102" y="1557"/>
                <a:pt x="80" y="1555"/>
              </a:cubicBezTo>
              <a:cubicBezTo>
                <a:pt x="53" y="1538"/>
                <a:pt x="26" y="1520"/>
                <a:pt x="0" y="1501"/>
              </a:cubicBezTo>
              <a:cubicBezTo>
                <a:pt x="15" y="1350"/>
                <a:pt x="150" y="1274"/>
                <a:pt x="240" y="1171"/>
              </a:cubicBezTo>
              <a:cubicBezTo>
                <a:pt x="303" y="1103"/>
                <a:pt x="307" y="1006"/>
                <a:pt x="323" y="920"/>
              </a:cubicBezTo>
              <a:cubicBezTo>
                <a:pt x="343" y="764"/>
                <a:pt x="419" y="624"/>
                <a:pt x="474" y="478"/>
              </a:cubicBezTo>
              <a:cubicBezTo>
                <a:pt x="487" y="476"/>
                <a:pt x="513" y="473"/>
                <a:pt x="527" y="471"/>
              </a:cubicBezTo>
              <a:cubicBezTo>
                <a:pt x="541" y="404"/>
                <a:pt x="556" y="337"/>
                <a:pt x="571" y="270"/>
              </a:cubicBezTo>
              <a:cubicBezTo>
                <a:pt x="634" y="243"/>
                <a:pt x="697" y="216"/>
                <a:pt x="757" y="184"/>
              </a:cubicBezTo>
              <a:cubicBezTo>
                <a:pt x="777" y="155"/>
                <a:pt x="797" y="126"/>
                <a:pt x="816" y="96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107923</xdr:colOff>
      <xdr:row>26</xdr:row>
      <xdr:rowOff>21316</xdr:rowOff>
    </xdr:from>
    <xdr:to>
      <xdr:col>18</xdr:col>
      <xdr:colOff>109546</xdr:colOff>
      <xdr:row>30</xdr:row>
      <xdr:rowOff>43577</xdr:rowOff>
    </xdr:to>
    <xdr:sp macro="" textlink="">
      <xdr:nvSpPr>
        <xdr:cNvPr id="566" name="zielonogórski"/>
        <xdr:cNvSpPr>
          <a:spLocks/>
        </xdr:cNvSpPr>
      </xdr:nvSpPr>
      <xdr:spPr bwMode="auto">
        <a:xfrm>
          <a:off x="1593823" y="2993116"/>
          <a:ext cx="573123" cy="479461"/>
        </a:xfrm>
        <a:custGeom>
          <a:avLst/>
          <a:gdLst>
            <a:gd name="T0" fmla="*/ 1671 w 2052"/>
            <a:gd name="T1" fmla="*/ 15 h 1671"/>
            <a:gd name="T2" fmla="*/ 1762 w 2052"/>
            <a:gd name="T3" fmla="*/ 0 h 1671"/>
            <a:gd name="T4" fmla="*/ 1791 w 2052"/>
            <a:gd name="T5" fmla="*/ 252 h 1671"/>
            <a:gd name="T6" fmla="*/ 1693 w 2052"/>
            <a:gd name="T7" fmla="*/ 373 h 1671"/>
            <a:gd name="T8" fmla="*/ 1906 w 2052"/>
            <a:gd name="T9" fmla="*/ 546 h 1671"/>
            <a:gd name="T10" fmla="*/ 1970 w 2052"/>
            <a:gd name="T11" fmla="*/ 472 h 1671"/>
            <a:gd name="T12" fmla="*/ 2052 w 2052"/>
            <a:gd name="T13" fmla="*/ 596 h 1671"/>
            <a:gd name="T14" fmla="*/ 1954 w 2052"/>
            <a:gd name="T15" fmla="*/ 654 h 1671"/>
            <a:gd name="T16" fmla="*/ 1819 w 2052"/>
            <a:gd name="T17" fmla="*/ 613 h 1671"/>
            <a:gd name="T18" fmla="*/ 1877 w 2052"/>
            <a:gd name="T19" fmla="*/ 830 h 1671"/>
            <a:gd name="T20" fmla="*/ 1713 w 2052"/>
            <a:gd name="T21" fmla="*/ 943 h 1671"/>
            <a:gd name="T22" fmla="*/ 1572 w 2052"/>
            <a:gd name="T23" fmla="*/ 1151 h 1671"/>
            <a:gd name="T24" fmla="*/ 1214 w 2052"/>
            <a:gd name="T25" fmla="*/ 1081 h 1671"/>
            <a:gd name="T26" fmla="*/ 1186 w 2052"/>
            <a:gd name="T27" fmla="*/ 1276 h 1671"/>
            <a:gd name="T28" fmla="*/ 958 w 2052"/>
            <a:gd name="T29" fmla="*/ 1313 h 1671"/>
            <a:gd name="T30" fmla="*/ 928 w 2052"/>
            <a:gd name="T31" fmla="*/ 1378 h 1671"/>
            <a:gd name="T32" fmla="*/ 817 w 2052"/>
            <a:gd name="T33" fmla="*/ 1393 h 1671"/>
            <a:gd name="T34" fmla="*/ 756 w 2052"/>
            <a:gd name="T35" fmla="*/ 1504 h 1671"/>
            <a:gd name="T36" fmla="*/ 577 w 2052"/>
            <a:gd name="T37" fmla="*/ 1671 h 1671"/>
            <a:gd name="T38" fmla="*/ 416 w 2052"/>
            <a:gd name="T39" fmla="*/ 1586 h 1671"/>
            <a:gd name="T40" fmla="*/ 311 w 2052"/>
            <a:gd name="T41" fmla="*/ 1604 h 1671"/>
            <a:gd name="T42" fmla="*/ 241 w 2052"/>
            <a:gd name="T43" fmla="*/ 1465 h 1671"/>
            <a:gd name="T44" fmla="*/ 81 w 2052"/>
            <a:gd name="T45" fmla="*/ 1592 h 1671"/>
            <a:gd name="T46" fmla="*/ 142 w 2052"/>
            <a:gd name="T47" fmla="*/ 1257 h 1671"/>
            <a:gd name="T48" fmla="*/ 0 w 2052"/>
            <a:gd name="T49" fmla="*/ 1231 h 1671"/>
            <a:gd name="T50" fmla="*/ 42 w 2052"/>
            <a:gd name="T51" fmla="*/ 1198 h 1671"/>
            <a:gd name="T52" fmla="*/ 67 w 2052"/>
            <a:gd name="T53" fmla="*/ 1179 h 1671"/>
            <a:gd name="T54" fmla="*/ 143 w 2052"/>
            <a:gd name="T55" fmla="*/ 1137 h 1671"/>
            <a:gd name="T56" fmla="*/ 178 w 2052"/>
            <a:gd name="T57" fmla="*/ 1125 h 1671"/>
            <a:gd name="T58" fmla="*/ 297 w 2052"/>
            <a:gd name="T59" fmla="*/ 1092 h 1671"/>
            <a:gd name="T60" fmla="*/ 447 w 2052"/>
            <a:gd name="T61" fmla="*/ 890 h 1671"/>
            <a:gd name="T62" fmla="*/ 431 w 2052"/>
            <a:gd name="T63" fmla="*/ 574 h 1671"/>
            <a:gd name="T64" fmla="*/ 505 w 2052"/>
            <a:gd name="T65" fmla="*/ 261 h 1671"/>
            <a:gd name="T66" fmla="*/ 724 w 2052"/>
            <a:gd name="T67" fmla="*/ 305 h 1671"/>
            <a:gd name="T68" fmla="*/ 751 w 2052"/>
            <a:gd name="T69" fmla="*/ 404 h 1671"/>
            <a:gd name="T70" fmla="*/ 833 w 2052"/>
            <a:gd name="T71" fmla="*/ 324 h 1671"/>
            <a:gd name="T72" fmla="*/ 954 w 2052"/>
            <a:gd name="T73" fmla="*/ 362 h 1671"/>
            <a:gd name="T74" fmla="*/ 1018 w 2052"/>
            <a:gd name="T75" fmla="*/ 288 h 1671"/>
            <a:gd name="T76" fmla="*/ 1129 w 2052"/>
            <a:gd name="T77" fmla="*/ 265 h 1671"/>
            <a:gd name="T78" fmla="*/ 1293 w 2052"/>
            <a:gd name="T79" fmla="*/ 101 h 1671"/>
            <a:gd name="T80" fmla="*/ 1490 w 2052"/>
            <a:gd name="T81" fmla="*/ 144 h 1671"/>
            <a:gd name="T82" fmla="*/ 1526 w 2052"/>
            <a:gd name="T83" fmla="*/ 68 h 1671"/>
            <a:gd name="T84" fmla="*/ 1671 w 2052"/>
            <a:gd name="T85" fmla="*/ 15 h 16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</a:cxnLst>
          <a:rect l="0" t="0" r="r" b="b"/>
          <a:pathLst>
            <a:path w="2052" h="1671">
              <a:moveTo>
                <a:pt x="1671" y="15"/>
              </a:moveTo>
              <a:cubicBezTo>
                <a:pt x="1694" y="12"/>
                <a:pt x="1740" y="4"/>
                <a:pt x="1762" y="0"/>
              </a:cubicBezTo>
              <a:cubicBezTo>
                <a:pt x="1774" y="84"/>
                <a:pt x="1793" y="167"/>
                <a:pt x="1791" y="252"/>
              </a:cubicBezTo>
              <a:cubicBezTo>
                <a:pt x="1762" y="296"/>
                <a:pt x="1726" y="334"/>
                <a:pt x="1693" y="373"/>
              </a:cubicBezTo>
              <a:cubicBezTo>
                <a:pt x="1756" y="440"/>
                <a:pt x="1828" y="497"/>
                <a:pt x="1906" y="546"/>
              </a:cubicBezTo>
              <a:cubicBezTo>
                <a:pt x="1927" y="521"/>
                <a:pt x="1948" y="497"/>
                <a:pt x="1970" y="472"/>
              </a:cubicBezTo>
              <a:cubicBezTo>
                <a:pt x="1997" y="514"/>
                <a:pt x="2025" y="555"/>
                <a:pt x="2052" y="596"/>
              </a:cubicBezTo>
              <a:cubicBezTo>
                <a:pt x="2027" y="611"/>
                <a:pt x="1979" y="640"/>
                <a:pt x="1954" y="654"/>
              </a:cubicBezTo>
              <a:cubicBezTo>
                <a:pt x="1910" y="638"/>
                <a:pt x="1864" y="625"/>
                <a:pt x="1819" y="613"/>
              </a:cubicBezTo>
              <a:cubicBezTo>
                <a:pt x="1826" y="689"/>
                <a:pt x="1849" y="761"/>
                <a:pt x="1877" y="830"/>
              </a:cubicBezTo>
              <a:cubicBezTo>
                <a:pt x="1822" y="867"/>
                <a:pt x="1767" y="905"/>
                <a:pt x="1713" y="943"/>
              </a:cubicBezTo>
              <a:cubicBezTo>
                <a:pt x="1695" y="1031"/>
                <a:pt x="1656" y="1111"/>
                <a:pt x="1572" y="1151"/>
              </a:cubicBezTo>
              <a:cubicBezTo>
                <a:pt x="1461" y="1095"/>
                <a:pt x="1335" y="1092"/>
                <a:pt x="1214" y="1081"/>
              </a:cubicBezTo>
              <a:cubicBezTo>
                <a:pt x="1204" y="1146"/>
                <a:pt x="1195" y="1211"/>
                <a:pt x="1186" y="1276"/>
              </a:cubicBezTo>
              <a:cubicBezTo>
                <a:pt x="1112" y="1295"/>
                <a:pt x="1035" y="1308"/>
                <a:pt x="958" y="1313"/>
              </a:cubicBezTo>
              <a:cubicBezTo>
                <a:pt x="951" y="1329"/>
                <a:pt x="936" y="1362"/>
                <a:pt x="928" y="1378"/>
              </a:cubicBezTo>
              <a:cubicBezTo>
                <a:pt x="891" y="1383"/>
                <a:pt x="854" y="1388"/>
                <a:pt x="817" y="1393"/>
              </a:cubicBezTo>
              <a:cubicBezTo>
                <a:pt x="797" y="1430"/>
                <a:pt x="776" y="1467"/>
                <a:pt x="756" y="1504"/>
              </a:cubicBezTo>
              <a:cubicBezTo>
                <a:pt x="685" y="1548"/>
                <a:pt x="628" y="1606"/>
                <a:pt x="577" y="1671"/>
              </a:cubicBezTo>
              <a:cubicBezTo>
                <a:pt x="523" y="1643"/>
                <a:pt x="470" y="1615"/>
                <a:pt x="416" y="1586"/>
              </a:cubicBezTo>
              <a:cubicBezTo>
                <a:pt x="390" y="1591"/>
                <a:pt x="338" y="1599"/>
                <a:pt x="311" y="1604"/>
              </a:cubicBezTo>
              <a:cubicBezTo>
                <a:pt x="288" y="1558"/>
                <a:pt x="264" y="1511"/>
                <a:pt x="241" y="1465"/>
              </a:cubicBezTo>
              <a:cubicBezTo>
                <a:pt x="189" y="1509"/>
                <a:pt x="136" y="1552"/>
                <a:pt x="81" y="1592"/>
              </a:cubicBezTo>
              <a:cubicBezTo>
                <a:pt x="119" y="1484"/>
                <a:pt x="159" y="1374"/>
                <a:pt x="142" y="1257"/>
              </a:cubicBezTo>
              <a:cubicBezTo>
                <a:pt x="94" y="1249"/>
                <a:pt x="47" y="1240"/>
                <a:pt x="0" y="1231"/>
              </a:cubicBezTo>
              <a:cubicBezTo>
                <a:pt x="10" y="1223"/>
                <a:pt x="31" y="1207"/>
                <a:pt x="42" y="1198"/>
              </a:cubicBezTo>
              <a:lnTo>
                <a:pt x="67" y="1179"/>
              </a:lnTo>
              <a:cubicBezTo>
                <a:pt x="86" y="1169"/>
                <a:pt x="124" y="1147"/>
                <a:pt x="143" y="1137"/>
              </a:cubicBezTo>
              <a:cubicBezTo>
                <a:pt x="152" y="1134"/>
                <a:pt x="169" y="1128"/>
                <a:pt x="178" y="1125"/>
              </a:cubicBezTo>
              <a:cubicBezTo>
                <a:pt x="218" y="1113"/>
                <a:pt x="257" y="1102"/>
                <a:pt x="297" y="1092"/>
              </a:cubicBezTo>
              <a:cubicBezTo>
                <a:pt x="345" y="1023"/>
                <a:pt x="403" y="961"/>
                <a:pt x="447" y="890"/>
              </a:cubicBezTo>
              <a:cubicBezTo>
                <a:pt x="448" y="784"/>
                <a:pt x="420" y="679"/>
                <a:pt x="431" y="574"/>
              </a:cubicBezTo>
              <a:cubicBezTo>
                <a:pt x="442" y="466"/>
                <a:pt x="477" y="364"/>
                <a:pt x="505" y="261"/>
              </a:cubicBezTo>
              <a:cubicBezTo>
                <a:pt x="579" y="276"/>
                <a:pt x="651" y="290"/>
                <a:pt x="724" y="305"/>
              </a:cubicBezTo>
              <a:cubicBezTo>
                <a:pt x="731" y="329"/>
                <a:pt x="744" y="379"/>
                <a:pt x="751" y="404"/>
              </a:cubicBezTo>
              <a:cubicBezTo>
                <a:pt x="778" y="377"/>
                <a:pt x="805" y="351"/>
                <a:pt x="833" y="324"/>
              </a:cubicBezTo>
              <a:cubicBezTo>
                <a:pt x="873" y="337"/>
                <a:pt x="913" y="349"/>
                <a:pt x="954" y="362"/>
              </a:cubicBezTo>
              <a:cubicBezTo>
                <a:pt x="970" y="343"/>
                <a:pt x="1002" y="306"/>
                <a:pt x="1018" y="288"/>
              </a:cubicBezTo>
              <a:cubicBezTo>
                <a:pt x="1061" y="312"/>
                <a:pt x="1098" y="304"/>
                <a:pt x="1129" y="265"/>
              </a:cubicBezTo>
              <a:cubicBezTo>
                <a:pt x="1182" y="208"/>
                <a:pt x="1236" y="154"/>
                <a:pt x="1293" y="101"/>
              </a:cubicBezTo>
              <a:cubicBezTo>
                <a:pt x="1353" y="137"/>
                <a:pt x="1422" y="145"/>
                <a:pt x="1490" y="144"/>
              </a:cubicBezTo>
              <a:cubicBezTo>
                <a:pt x="1500" y="125"/>
                <a:pt x="1518" y="87"/>
                <a:pt x="1526" y="68"/>
              </a:cubicBezTo>
              <a:cubicBezTo>
                <a:pt x="1574" y="50"/>
                <a:pt x="1622" y="31"/>
                <a:pt x="1671" y="15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102617</xdr:colOff>
      <xdr:row>27</xdr:row>
      <xdr:rowOff>97277</xdr:rowOff>
    </xdr:from>
    <xdr:to>
      <xdr:col>19</xdr:col>
      <xdr:colOff>5658</xdr:colOff>
      <xdr:row>31</xdr:row>
      <xdr:rowOff>28213</xdr:rowOff>
    </xdr:to>
    <xdr:sp macro="" textlink="">
      <xdr:nvSpPr>
        <xdr:cNvPr id="583" name="nowosolski"/>
        <xdr:cNvSpPr>
          <a:spLocks/>
        </xdr:cNvSpPr>
      </xdr:nvSpPr>
      <xdr:spPr bwMode="auto">
        <a:xfrm>
          <a:off x="1817117" y="3183377"/>
          <a:ext cx="360241" cy="388136"/>
        </a:xfrm>
        <a:custGeom>
          <a:avLst/>
          <a:gdLst>
            <a:gd name="T0" fmla="*/ 1055 w 1282"/>
            <a:gd name="T1" fmla="*/ 0 h 1363"/>
            <a:gd name="T2" fmla="*/ 1163 w 1282"/>
            <a:gd name="T3" fmla="*/ 20 h 1363"/>
            <a:gd name="T4" fmla="*/ 1272 w 1282"/>
            <a:gd name="T5" fmla="*/ 256 h 1363"/>
            <a:gd name="T6" fmla="*/ 1182 w 1282"/>
            <a:gd name="T7" fmla="*/ 309 h 1363"/>
            <a:gd name="T8" fmla="*/ 1117 w 1282"/>
            <a:gd name="T9" fmla="*/ 336 h 1363"/>
            <a:gd name="T10" fmla="*/ 1171 w 1282"/>
            <a:gd name="T11" fmla="*/ 552 h 1363"/>
            <a:gd name="T12" fmla="*/ 971 w 1282"/>
            <a:gd name="T13" fmla="*/ 625 h 1363"/>
            <a:gd name="T14" fmla="*/ 830 w 1282"/>
            <a:gd name="T15" fmla="*/ 650 h 1363"/>
            <a:gd name="T16" fmla="*/ 971 w 1282"/>
            <a:gd name="T17" fmla="*/ 843 h 1363"/>
            <a:gd name="T18" fmla="*/ 1116 w 1282"/>
            <a:gd name="T19" fmla="*/ 871 h 1363"/>
            <a:gd name="T20" fmla="*/ 1152 w 1282"/>
            <a:gd name="T21" fmla="*/ 1052 h 1363"/>
            <a:gd name="T22" fmla="*/ 889 w 1282"/>
            <a:gd name="T23" fmla="*/ 1116 h 1363"/>
            <a:gd name="T24" fmla="*/ 879 w 1282"/>
            <a:gd name="T25" fmla="*/ 1263 h 1363"/>
            <a:gd name="T26" fmla="*/ 633 w 1282"/>
            <a:gd name="T27" fmla="*/ 1349 h 1363"/>
            <a:gd name="T28" fmla="*/ 578 w 1282"/>
            <a:gd name="T29" fmla="*/ 1363 h 1363"/>
            <a:gd name="T30" fmla="*/ 504 w 1282"/>
            <a:gd name="T31" fmla="*/ 1332 h 1363"/>
            <a:gd name="T32" fmla="*/ 257 w 1282"/>
            <a:gd name="T33" fmla="*/ 1202 h 1363"/>
            <a:gd name="T34" fmla="*/ 160 w 1282"/>
            <a:gd name="T35" fmla="*/ 1193 h 1363"/>
            <a:gd name="T36" fmla="*/ 64 w 1282"/>
            <a:gd name="T37" fmla="*/ 954 h 1363"/>
            <a:gd name="T38" fmla="*/ 0 w 1282"/>
            <a:gd name="T39" fmla="*/ 848 h 1363"/>
            <a:gd name="T40" fmla="*/ 14 w 1282"/>
            <a:gd name="T41" fmla="*/ 763 h 1363"/>
            <a:gd name="T42" fmla="*/ 140 w 1282"/>
            <a:gd name="T43" fmla="*/ 762 h 1363"/>
            <a:gd name="T44" fmla="*/ 190 w 1282"/>
            <a:gd name="T45" fmla="*/ 696 h 1363"/>
            <a:gd name="T46" fmla="*/ 420 w 1282"/>
            <a:gd name="T47" fmla="*/ 644 h 1363"/>
            <a:gd name="T48" fmla="*/ 449 w 1282"/>
            <a:gd name="T49" fmla="*/ 469 h 1363"/>
            <a:gd name="T50" fmla="*/ 638 w 1282"/>
            <a:gd name="T51" fmla="*/ 472 h 1363"/>
            <a:gd name="T52" fmla="*/ 741 w 1282"/>
            <a:gd name="T53" fmla="*/ 544 h 1363"/>
            <a:gd name="T54" fmla="*/ 944 w 1282"/>
            <a:gd name="T55" fmla="*/ 400 h 1363"/>
            <a:gd name="T56" fmla="*/ 931 w 1282"/>
            <a:gd name="T57" fmla="*/ 322 h 1363"/>
            <a:gd name="T58" fmla="*/ 1104 w 1282"/>
            <a:gd name="T59" fmla="*/ 158 h 1363"/>
            <a:gd name="T60" fmla="*/ 1055 w 1282"/>
            <a:gd name="T61" fmla="*/ 0 h 13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282" h="1363">
              <a:moveTo>
                <a:pt x="1055" y="0"/>
              </a:moveTo>
              <a:cubicBezTo>
                <a:pt x="1083" y="5"/>
                <a:pt x="1137" y="15"/>
                <a:pt x="1163" y="20"/>
              </a:cubicBezTo>
              <a:cubicBezTo>
                <a:pt x="1191" y="103"/>
                <a:pt x="1282" y="163"/>
                <a:pt x="1272" y="256"/>
              </a:cubicBezTo>
              <a:cubicBezTo>
                <a:pt x="1243" y="275"/>
                <a:pt x="1213" y="293"/>
                <a:pt x="1182" y="309"/>
              </a:cubicBezTo>
              <a:cubicBezTo>
                <a:pt x="1166" y="316"/>
                <a:pt x="1133" y="329"/>
                <a:pt x="1117" y="336"/>
              </a:cubicBezTo>
              <a:cubicBezTo>
                <a:pt x="1134" y="408"/>
                <a:pt x="1152" y="480"/>
                <a:pt x="1171" y="552"/>
              </a:cubicBezTo>
              <a:cubicBezTo>
                <a:pt x="1094" y="543"/>
                <a:pt x="1025" y="570"/>
                <a:pt x="971" y="625"/>
              </a:cubicBezTo>
              <a:cubicBezTo>
                <a:pt x="923" y="628"/>
                <a:pt x="875" y="633"/>
                <a:pt x="830" y="650"/>
              </a:cubicBezTo>
              <a:cubicBezTo>
                <a:pt x="860" y="725"/>
                <a:pt x="918" y="784"/>
                <a:pt x="971" y="843"/>
              </a:cubicBezTo>
              <a:cubicBezTo>
                <a:pt x="1019" y="852"/>
                <a:pt x="1068" y="861"/>
                <a:pt x="1116" y="871"/>
              </a:cubicBezTo>
              <a:cubicBezTo>
                <a:pt x="1154" y="924"/>
                <a:pt x="1152" y="989"/>
                <a:pt x="1152" y="1052"/>
              </a:cubicBezTo>
              <a:cubicBezTo>
                <a:pt x="1065" y="1073"/>
                <a:pt x="977" y="1095"/>
                <a:pt x="889" y="1116"/>
              </a:cubicBezTo>
              <a:cubicBezTo>
                <a:pt x="886" y="1165"/>
                <a:pt x="882" y="1214"/>
                <a:pt x="879" y="1263"/>
              </a:cubicBezTo>
              <a:cubicBezTo>
                <a:pt x="799" y="1295"/>
                <a:pt x="717" y="1326"/>
                <a:pt x="633" y="1349"/>
              </a:cubicBezTo>
              <a:cubicBezTo>
                <a:pt x="620" y="1352"/>
                <a:pt x="592" y="1360"/>
                <a:pt x="578" y="1363"/>
              </a:cubicBezTo>
              <a:cubicBezTo>
                <a:pt x="553" y="1352"/>
                <a:pt x="529" y="1342"/>
                <a:pt x="504" y="1332"/>
              </a:cubicBezTo>
              <a:cubicBezTo>
                <a:pt x="418" y="1295"/>
                <a:pt x="333" y="1257"/>
                <a:pt x="257" y="1202"/>
              </a:cubicBezTo>
              <a:cubicBezTo>
                <a:pt x="225" y="1198"/>
                <a:pt x="193" y="1195"/>
                <a:pt x="160" y="1193"/>
              </a:cubicBezTo>
              <a:cubicBezTo>
                <a:pt x="139" y="1109"/>
                <a:pt x="110" y="1028"/>
                <a:pt x="64" y="954"/>
              </a:cubicBezTo>
              <a:cubicBezTo>
                <a:pt x="44" y="918"/>
                <a:pt x="22" y="883"/>
                <a:pt x="0" y="848"/>
              </a:cubicBezTo>
              <a:cubicBezTo>
                <a:pt x="5" y="819"/>
                <a:pt x="9" y="791"/>
                <a:pt x="14" y="763"/>
              </a:cubicBezTo>
              <a:cubicBezTo>
                <a:pt x="56" y="763"/>
                <a:pt x="98" y="762"/>
                <a:pt x="140" y="762"/>
              </a:cubicBezTo>
              <a:cubicBezTo>
                <a:pt x="153" y="745"/>
                <a:pt x="178" y="712"/>
                <a:pt x="190" y="696"/>
              </a:cubicBezTo>
              <a:cubicBezTo>
                <a:pt x="267" y="679"/>
                <a:pt x="343" y="662"/>
                <a:pt x="420" y="644"/>
              </a:cubicBezTo>
              <a:cubicBezTo>
                <a:pt x="430" y="586"/>
                <a:pt x="439" y="528"/>
                <a:pt x="449" y="469"/>
              </a:cubicBezTo>
              <a:cubicBezTo>
                <a:pt x="511" y="473"/>
                <a:pt x="575" y="474"/>
                <a:pt x="638" y="472"/>
              </a:cubicBezTo>
              <a:cubicBezTo>
                <a:pt x="672" y="495"/>
                <a:pt x="707" y="520"/>
                <a:pt x="741" y="544"/>
              </a:cubicBezTo>
              <a:cubicBezTo>
                <a:pt x="808" y="496"/>
                <a:pt x="876" y="448"/>
                <a:pt x="944" y="400"/>
              </a:cubicBezTo>
              <a:cubicBezTo>
                <a:pt x="940" y="374"/>
                <a:pt x="935" y="348"/>
                <a:pt x="931" y="322"/>
              </a:cubicBezTo>
              <a:cubicBezTo>
                <a:pt x="996" y="277"/>
                <a:pt x="1085" y="243"/>
                <a:pt x="1104" y="158"/>
              </a:cubicBezTo>
              <a:cubicBezTo>
                <a:pt x="1091" y="104"/>
                <a:pt x="1073" y="52"/>
                <a:pt x="1055" y="0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100399</xdr:colOff>
      <xdr:row>27</xdr:row>
      <xdr:rowOff>16371</xdr:rowOff>
    </xdr:from>
    <xdr:to>
      <xdr:col>17</xdr:col>
      <xdr:colOff>43529</xdr:colOff>
      <xdr:row>28</xdr:row>
      <xdr:rowOff>51301</xdr:rowOff>
    </xdr:to>
    <xdr:sp macro="" textlink="">
      <xdr:nvSpPr>
        <xdr:cNvPr id="586" name="Zielona Góra"/>
        <xdr:cNvSpPr>
          <a:spLocks/>
        </xdr:cNvSpPr>
      </xdr:nvSpPr>
      <xdr:spPr bwMode="auto">
        <a:xfrm>
          <a:off x="1814899" y="3102471"/>
          <a:ext cx="171730" cy="149230"/>
        </a:xfrm>
        <a:custGeom>
          <a:avLst/>
          <a:gdLst>
            <a:gd name="T0" fmla="*/ 0 w 256"/>
            <a:gd name="T1" fmla="*/ 81 h 311"/>
            <a:gd name="T2" fmla="*/ 233 w 256"/>
            <a:gd name="T3" fmla="*/ 5 h 311"/>
            <a:gd name="T4" fmla="*/ 256 w 256"/>
            <a:gd name="T5" fmla="*/ 0 h 311"/>
            <a:gd name="T6" fmla="*/ 201 w 256"/>
            <a:gd name="T7" fmla="*/ 274 h 311"/>
            <a:gd name="T8" fmla="*/ 179 w 256"/>
            <a:gd name="T9" fmla="*/ 311 h 311"/>
            <a:gd name="T10" fmla="*/ 122 w 256"/>
            <a:gd name="T11" fmla="*/ 300 h 311"/>
            <a:gd name="T12" fmla="*/ 101 w 256"/>
            <a:gd name="T13" fmla="*/ 285 h 311"/>
            <a:gd name="T14" fmla="*/ 0 w 256"/>
            <a:gd name="T15" fmla="*/ 81 h 3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256" h="311">
              <a:moveTo>
                <a:pt x="0" y="81"/>
              </a:moveTo>
              <a:cubicBezTo>
                <a:pt x="75" y="49"/>
                <a:pt x="153" y="22"/>
                <a:pt x="233" y="5"/>
              </a:cubicBezTo>
              <a:lnTo>
                <a:pt x="256" y="0"/>
              </a:lnTo>
              <a:cubicBezTo>
                <a:pt x="250" y="93"/>
                <a:pt x="252" y="191"/>
                <a:pt x="201" y="274"/>
              </a:cubicBezTo>
              <a:cubicBezTo>
                <a:pt x="195" y="284"/>
                <a:pt x="185" y="301"/>
                <a:pt x="179" y="311"/>
              </a:cubicBezTo>
              <a:cubicBezTo>
                <a:pt x="165" y="308"/>
                <a:pt x="136" y="303"/>
                <a:pt x="122" y="300"/>
              </a:cubicBezTo>
              <a:cubicBezTo>
                <a:pt x="117" y="296"/>
                <a:pt x="106" y="289"/>
                <a:pt x="101" y="285"/>
              </a:cubicBezTo>
              <a:cubicBezTo>
                <a:pt x="67" y="217"/>
                <a:pt x="34" y="149"/>
                <a:pt x="0" y="81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17</xdr:col>
      <xdr:colOff>104754</xdr:colOff>
      <xdr:row>28</xdr:row>
      <xdr:rowOff>28641</xdr:rowOff>
    </xdr:from>
    <xdr:to>
      <xdr:col>21</xdr:col>
      <xdr:colOff>12104</xdr:colOff>
      <xdr:row>31</xdr:row>
      <xdr:rowOff>20602</xdr:rowOff>
    </xdr:to>
    <xdr:sp macro="" textlink="">
      <xdr:nvSpPr>
        <xdr:cNvPr id="587" name="wschowski"/>
        <xdr:cNvSpPr>
          <a:spLocks/>
        </xdr:cNvSpPr>
      </xdr:nvSpPr>
      <xdr:spPr bwMode="auto">
        <a:xfrm>
          <a:off x="2047854" y="3229041"/>
          <a:ext cx="364550" cy="334861"/>
        </a:xfrm>
        <a:custGeom>
          <a:avLst/>
          <a:gdLst>
            <a:gd name="T0" fmla="*/ 442 w 1301"/>
            <a:gd name="T1" fmla="*/ 85 h 1157"/>
            <a:gd name="T2" fmla="*/ 696 w 1301"/>
            <a:gd name="T3" fmla="*/ 0 h 1157"/>
            <a:gd name="T4" fmla="*/ 629 w 1301"/>
            <a:gd name="T5" fmla="*/ 331 h 1157"/>
            <a:gd name="T6" fmla="*/ 929 w 1301"/>
            <a:gd name="T7" fmla="*/ 462 h 1157"/>
            <a:gd name="T8" fmla="*/ 1026 w 1301"/>
            <a:gd name="T9" fmla="*/ 342 h 1157"/>
            <a:gd name="T10" fmla="*/ 1289 w 1301"/>
            <a:gd name="T11" fmla="*/ 624 h 1157"/>
            <a:gd name="T12" fmla="*/ 1166 w 1301"/>
            <a:gd name="T13" fmla="*/ 1020 h 1157"/>
            <a:gd name="T14" fmla="*/ 925 w 1301"/>
            <a:gd name="T15" fmla="*/ 1157 h 1157"/>
            <a:gd name="T16" fmla="*/ 920 w 1301"/>
            <a:gd name="T17" fmla="*/ 1027 h 1157"/>
            <a:gd name="T18" fmla="*/ 786 w 1301"/>
            <a:gd name="T19" fmla="*/ 977 h 1157"/>
            <a:gd name="T20" fmla="*/ 822 w 1301"/>
            <a:gd name="T21" fmla="*/ 820 h 1157"/>
            <a:gd name="T22" fmla="*/ 482 w 1301"/>
            <a:gd name="T23" fmla="*/ 680 h 1157"/>
            <a:gd name="T24" fmla="*/ 286 w 1301"/>
            <a:gd name="T25" fmla="*/ 700 h 1157"/>
            <a:gd name="T26" fmla="*/ 141 w 1301"/>
            <a:gd name="T27" fmla="*/ 672 h 1157"/>
            <a:gd name="T28" fmla="*/ 0 w 1301"/>
            <a:gd name="T29" fmla="*/ 479 h 1157"/>
            <a:gd name="T30" fmla="*/ 141 w 1301"/>
            <a:gd name="T31" fmla="*/ 454 h 1157"/>
            <a:gd name="T32" fmla="*/ 359 w 1301"/>
            <a:gd name="T33" fmla="*/ 431 h 1157"/>
            <a:gd name="T34" fmla="*/ 386 w 1301"/>
            <a:gd name="T35" fmla="*/ 336 h 1157"/>
            <a:gd name="T36" fmla="*/ 352 w 1301"/>
            <a:gd name="T37" fmla="*/ 138 h 1157"/>
            <a:gd name="T38" fmla="*/ 442 w 1301"/>
            <a:gd name="T39" fmla="*/ 85 h 1157"/>
            <a:gd name="connsiteX0" fmla="*/ 3397 w 9916"/>
            <a:gd name="connsiteY0" fmla="*/ 735 h 10000"/>
            <a:gd name="connsiteX1" fmla="*/ 5350 w 9916"/>
            <a:gd name="connsiteY1" fmla="*/ 0 h 10000"/>
            <a:gd name="connsiteX2" fmla="*/ 5747 w 9916"/>
            <a:gd name="connsiteY2" fmla="*/ 2460 h 10000"/>
            <a:gd name="connsiteX3" fmla="*/ 7141 w 9916"/>
            <a:gd name="connsiteY3" fmla="*/ 3993 h 10000"/>
            <a:gd name="connsiteX4" fmla="*/ 7886 w 9916"/>
            <a:gd name="connsiteY4" fmla="*/ 2956 h 10000"/>
            <a:gd name="connsiteX5" fmla="*/ 9908 w 9916"/>
            <a:gd name="connsiteY5" fmla="*/ 5393 h 10000"/>
            <a:gd name="connsiteX6" fmla="*/ 8962 w 9916"/>
            <a:gd name="connsiteY6" fmla="*/ 8816 h 10000"/>
            <a:gd name="connsiteX7" fmla="*/ 7110 w 9916"/>
            <a:gd name="connsiteY7" fmla="*/ 10000 h 10000"/>
            <a:gd name="connsiteX8" fmla="*/ 7071 w 9916"/>
            <a:gd name="connsiteY8" fmla="*/ 8876 h 10000"/>
            <a:gd name="connsiteX9" fmla="*/ 6042 w 9916"/>
            <a:gd name="connsiteY9" fmla="*/ 8444 h 10000"/>
            <a:gd name="connsiteX10" fmla="*/ 6318 w 9916"/>
            <a:gd name="connsiteY10" fmla="*/ 7087 h 10000"/>
            <a:gd name="connsiteX11" fmla="*/ 3705 w 9916"/>
            <a:gd name="connsiteY11" fmla="*/ 5877 h 10000"/>
            <a:gd name="connsiteX12" fmla="*/ 2198 w 9916"/>
            <a:gd name="connsiteY12" fmla="*/ 6050 h 10000"/>
            <a:gd name="connsiteX13" fmla="*/ 1084 w 9916"/>
            <a:gd name="connsiteY13" fmla="*/ 5808 h 10000"/>
            <a:gd name="connsiteX14" fmla="*/ 0 w 9916"/>
            <a:gd name="connsiteY14" fmla="*/ 4140 h 10000"/>
            <a:gd name="connsiteX15" fmla="*/ 1084 w 9916"/>
            <a:gd name="connsiteY15" fmla="*/ 3924 h 10000"/>
            <a:gd name="connsiteX16" fmla="*/ 2759 w 9916"/>
            <a:gd name="connsiteY16" fmla="*/ 3725 h 10000"/>
            <a:gd name="connsiteX17" fmla="*/ 2967 w 9916"/>
            <a:gd name="connsiteY17" fmla="*/ 2904 h 10000"/>
            <a:gd name="connsiteX18" fmla="*/ 2706 w 9916"/>
            <a:gd name="connsiteY18" fmla="*/ 1193 h 10000"/>
            <a:gd name="connsiteX19" fmla="*/ 3397 w 9916"/>
            <a:gd name="connsiteY19" fmla="*/ 73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9916" h="10000">
              <a:moveTo>
                <a:pt x="3397" y="735"/>
              </a:moveTo>
              <a:cubicBezTo>
                <a:pt x="3982" y="303"/>
                <a:pt x="4681" y="190"/>
                <a:pt x="5350" y="0"/>
              </a:cubicBezTo>
              <a:cubicBezTo>
                <a:pt x="5450" y="994"/>
                <a:pt x="6193" y="1587"/>
                <a:pt x="5747" y="2460"/>
              </a:cubicBezTo>
              <a:cubicBezTo>
                <a:pt x="6523" y="2823"/>
                <a:pt x="6380" y="3604"/>
                <a:pt x="7141" y="3993"/>
              </a:cubicBezTo>
              <a:cubicBezTo>
                <a:pt x="7387" y="3647"/>
                <a:pt x="7633" y="3302"/>
                <a:pt x="7886" y="2956"/>
              </a:cubicBezTo>
              <a:cubicBezTo>
                <a:pt x="8747" y="3535"/>
                <a:pt x="9493" y="4356"/>
                <a:pt x="9908" y="5393"/>
              </a:cubicBezTo>
              <a:cubicBezTo>
                <a:pt x="10000" y="6621"/>
                <a:pt x="9293" y="7692"/>
                <a:pt x="8962" y="8816"/>
              </a:cubicBezTo>
              <a:cubicBezTo>
                <a:pt x="8324" y="9170"/>
                <a:pt x="7702" y="9559"/>
                <a:pt x="7110" y="10000"/>
              </a:cubicBezTo>
              <a:cubicBezTo>
                <a:pt x="7102" y="9628"/>
                <a:pt x="7087" y="9257"/>
                <a:pt x="7071" y="8876"/>
              </a:cubicBezTo>
              <a:lnTo>
                <a:pt x="6042" y="8444"/>
              </a:lnTo>
              <a:cubicBezTo>
                <a:pt x="6134" y="7986"/>
                <a:pt x="6226" y="7537"/>
                <a:pt x="6318" y="7087"/>
              </a:cubicBezTo>
              <a:cubicBezTo>
                <a:pt x="5327" y="7079"/>
                <a:pt x="4389" y="6707"/>
                <a:pt x="3705" y="5877"/>
              </a:cubicBezTo>
              <a:cubicBezTo>
                <a:pt x="3274" y="5298"/>
                <a:pt x="2629" y="5704"/>
                <a:pt x="2198" y="6050"/>
              </a:cubicBezTo>
              <a:cubicBezTo>
                <a:pt x="1829" y="5964"/>
                <a:pt x="1453" y="5886"/>
                <a:pt x="1084" y="5808"/>
              </a:cubicBezTo>
              <a:cubicBezTo>
                <a:pt x="676" y="5298"/>
                <a:pt x="231" y="4788"/>
                <a:pt x="0" y="4140"/>
              </a:cubicBezTo>
              <a:cubicBezTo>
                <a:pt x="346" y="3993"/>
                <a:pt x="715" y="3950"/>
                <a:pt x="1084" y="3924"/>
              </a:cubicBezTo>
              <a:cubicBezTo>
                <a:pt x="1645" y="3907"/>
                <a:pt x="2198" y="3829"/>
                <a:pt x="2759" y="3725"/>
              </a:cubicBezTo>
              <a:cubicBezTo>
                <a:pt x="2829" y="3449"/>
                <a:pt x="2898" y="3181"/>
                <a:pt x="2967" y="2904"/>
              </a:cubicBezTo>
              <a:cubicBezTo>
                <a:pt x="2844" y="2342"/>
                <a:pt x="2759" y="1772"/>
                <a:pt x="2706" y="1193"/>
              </a:cubicBezTo>
              <a:cubicBezTo>
                <a:pt x="2944" y="1054"/>
                <a:pt x="3174" y="899"/>
                <a:pt x="3397" y="735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56652</xdr:colOff>
      <xdr:row>28</xdr:row>
      <xdr:rowOff>104745</xdr:rowOff>
    </xdr:from>
    <xdr:to>
      <xdr:col>14</xdr:col>
      <xdr:colOff>93354</xdr:colOff>
      <xdr:row>33</xdr:row>
      <xdr:rowOff>88810</xdr:rowOff>
    </xdr:to>
    <xdr:sp macro="" textlink="">
      <xdr:nvSpPr>
        <xdr:cNvPr id="595" name="żarski"/>
        <xdr:cNvSpPr>
          <a:spLocks/>
        </xdr:cNvSpPr>
      </xdr:nvSpPr>
      <xdr:spPr bwMode="auto">
        <a:xfrm>
          <a:off x="1313952" y="3305145"/>
          <a:ext cx="379602" cy="555565"/>
        </a:xfrm>
        <a:custGeom>
          <a:avLst/>
          <a:gdLst>
            <a:gd name="T0" fmla="*/ 562 w 1354"/>
            <a:gd name="T1" fmla="*/ 58 h 1921"/>
            <a:gd name="T2" fmla="*/ 658 w 1354"/>
            <a:gd name="T3" fmla="*/ 0 h 1921"/>
            <a:gd name="T4" fmla="*/ 868 w 1354"/>
            <a:gd name="T5" fmla="*/ 43 h 1921"/>
            <a:gd name="T6" fmla="*/ 1005 w 1354"/>
            <a:gd name="T7" fmla="*/ 164 h 1921"/>
            <a:gd name="T8" fmla="*/ 1138 w 1354"/>
            <a:gd name="T9" fmla="*/ 173 h 1921"/>
            <a:gd name="T10" fmla="*/ 1108 w 1354"/>
            <a:gd name="T11" fmla="*/ 371 h 1921"/>
            <a:gd name="T12" fmla="*/ 1011 w 1354"/>
            <a:gd name="T13" fmla="*/ 400 h 1921"/>
            <a:gd name="T14" fmla="*/ 1126 w 1354"/>
            <a:gd name="T15" fmla="*/ 534 h 1921"/>
            <a:gd name="T16" fmla="*/ 1264 w 1354"/>
            <a:gd name="T17" fmla="*/ 400 h 1921"/>
            <a:gd name="T18" fmla="*/ 1323 w 1354"/>
            <a:gd name="T19" fmla="*/ 1070 h 1921"/>
            <a:gd name="T20" fmla="*/ 1274 w 1354"/>
            <a:gd name="T21" fmla="*/ 1109 h 1921"/>
            <a:gd name="T22" fmla="*/ 1113 w 1354"/>
            <a:gd name="T23" fmla="*/ 1123 h 1921"/>
            <a:gd name="T24" fmla="*/ 1108 w 1354"/>
            <a:gd name="T25" fmla="*/ 1235 h 1921"/>
            <a:gd name="T26" fmla="*/ 967 w 1354"/>
            <a:gd name="T27" fmla="*/ 1247 h 1921"/>
            <a:gd name="T28" fmla="*/ 899 w 1354"/>
            <a:gd name="T29" fmla="*/ 1201 h 1921"/>
            <a:gd name="T30" fmla="*/ 736 w 1354"/>
            <a:gd name="T31" fmla="*/ 1262 h 1921"/>
            <a:gd name="T32" fmla="*/ 773 w 1354"/>
            <a:gd name="T33" fmla="*/ 1376 h 1921"/>
            <a:gd name="T34" fmla="*/ 702 w 1354"/>
            <a:gd name="T35" fmla="*/ 1460 h 1921"/>
            <a:gd name="T36" fmla="*/ 692 w 1354"/>
            <a:gd name="T37" fmla="*/ 1491 h 1921"/>
            <a:gd name="T38" fmla="*/ 818 w 1354"/>
            <a:gd name="T39" fmla="*/ 1502 h 1921"/>
            <a:gd name="T40" fmla="*/ 812 w 1354"/>
            <a:gd name="T41" fmla="*/ 1677 h 1921"/>
            <a:gd name="T42" fmla="*/ 894 w 1354"/>
            <a:gd name="T43" fmla="*/ 1693 h 1921"/>
            <a:gd name="T44" fmla="*/ 876 w 1354"/>
            <a:gd name="T45" fmla="*/ 1761 h 1921"/>
            <a:gd name="T46" fmla="*/ 634 w 1354"/>
            <a:gd name="T47" fmla="*/ 1921 h 1921"/>
            <a:gd name="T48" fmla="*/ 610 w 1354"/>
            <a:gd name="T49" fmla="*/ 1541 h 1921"/>
            <a:gd name="T50" fmla="*/ 153 w 1354"/>
            <a:gd name="T51" fmla="*/ 1284 h 1921"/>
            <a:gd name="T52" fmla="*/ 83 w 1354"/>
            <a:gd name="T53" fmla="*/ 1128 h 1921"/>
            <a:gd name="T54" fmla="*/ 104 w 1354"/>
            <a:gd name="T55" fmla="*/ 633 h 1921"/>
            <a:gd name="T56" fmla="*/ 0 w 1354"/>
            <a:gd name="T57" fmla="*/ 369 h 1921"/>
            <a:gd name="T58" fmla="*/ 32 w 1354"/>
            <a:gd name="T59" fmla="*/ 325 h 1921"/>
            <a:gd name="T60" fmla="*/ 79 w 1354"/>
            <a:gd name="T61" fmla="*/ 265 h 1921"/>
            <a:gd name="T62" fmla="*/ 186 w 1354"/>
            <a:gd name="T63" fmla="*/ 170 h 1921"/>
            <a:gd name="T64" fmla="*/ 468 w 1354"/>
            <a:gd name="T65" fmla="*/ 131 h 1921"/>
            <a:gd name="T66" fmla="*/ 456 w 1354"/>
            <a:gd name="T67" fmla="*/ 22 h 1921"/>
            <a:gd name="T68" fmla="*/ 562 w 1354"/>
            <a:gd name="T69" fmla="*/ 58 h 19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354" h="1921">
              <a:moveTo>
                <a:pt x="562" y="58"/>
              </a:moveTo>
              <a:cubicBezTo>
                <a:pt x="594" y="38"/>
                <a:pt x="626" y="19"/>
                <a:pt x="658" y="0"/>
              </a:cubicBezTo>
              <a:cubicBezTo>
                <a:pt x="728" y="12"/>
                <a:pt x="798" y="24"/>
                <a:pt x="868" y="43"/>
              </a:cubicBezTo>
              <a:cubicBezTo>
                <a:pt x="916" y="80"/>
                <a:pt x="960" y="122"/>
                <a:pt x="1005" y="164"/>
              </a:cubicBezTo>
              <a:cubicBezTo>
                <a:pt x="1049" y="167"/>
                <a:pt x="1093" y="170"/>
                <a:pt x="1138" y="173"/>
              </a:cubicBezTo>
              <a:cubicBezTo>
                <a:pt x="1129" y="239"/>
                <a:pt x="1119" y="305"/>
                <a:pt x="1108" y="371"/>
              </a:cubicBezTo>
              <a:cubicBezTo>
                <a:pt x="1084" y="378"/>
                <a:pt x="1035" y="393"/>
                <a:pt x="1011" y="400"/>
              </a:cubicBezTo>
              <a:cubicBezTo>
                <a:pt x="1049" y="444"/>
                <a:pt x="1087" y="489"/>
                <a:pt x="1126" y="534"/>
              </a:cubicBezTo>
              <a:cubicBezTo>
                <a:pt x="1172" y="489"/>
                <a:pt x="1218" y="444"/>
                <a:pt x="1264" y="400"/>
              </a:cubicBezTo>
              <a:cubicBezTo>
                <a:pt x="1287" y="623"/>
                <a:pt x="1354" y="845"/>
                <a:pt x="1323" y="1070"/>
              </a:cubicBezTo>
              <a:cubicBezTo>
                <a:pt x="1311" y="1080"/>
                <a:pt x="1286" y="1099"/>
                <a:pt x="1274" y="1109"/>
              </a:cubicBezTo>
              <a:cubicBezTo>
                <a:pt x="1220" y="1115"/>
                <a:pt x="1166" y="1119"/>
                <a:pt x="1113" y="1123"/>
              </a:cubicBezTo>
              <a:cubicBezTo>
                <a:pt x="1111" y="1160"/>
                <a:pt x="1110" y="1197"/>
                <a:pt x="1108" y="1235"/>
              </a:cubicBezTo>
              <a:cubicBezTo>
                <a:pt x="1073" y="1237"/>
                <a:pt x="1002" y="1243"/>
                <a:pt x="967" y="1247"/>
              </a:cubicBezTo>
              <a:cubicBezTo>
                <a:pt x="950" y="1235"/>
                <a:pt x="916" y="1212"/>
                <a:pt x="899" y="1201"/>
              </a:cubicBezTo>
              <a:cubicBezTo>
                <a:pt x="844" y="1221"/>
                <a:pt x="790" y="1241"/>
                <a:pt x="736" y="1262"/>
              </a:cubicBezTo>
              <a:cubicBezTo>
                <a:pt x="748" y="1300"/>
                <a:pt x="761" y="1338"/>
                <a:pt x="773" y="1376"/>
              </a:cubicBezTo>
              <a:cubicBezTo>
                <a:pt x="729" y="1384"/>
                <a:pt x="705" y="1412"/>
                <a:pt x="702" y="1460"/>
              </a:cubicBezTo>
              <a:lnTo>
                <a:pt x="692" y="1491"/>
              </a:lnTo>
              <a:cubicBezTo>
                <a:pt x="734" y="1495"/>
                <a:pt x="776" y="1498"/>
                <a:pt x="818" y="1502"/>
              </a:cubicBezTo>
              <a:cubicBezTo>
                <a:pt x="815" y="1560"/>
                <a:pt x="812" y="1618"/>
                <a:pt x="812" y="1677"/>
              </a:cubicBezTo>
              <a:cubicBezTo>
                <a:pt x="832" y="1681"/>
                <a:pt x="873" y="1688"/>
                <a:pt x="894" y="1693"/>
              </a:cubicBezTo>
              <a:cubicBezTo>
                <a:pt x="889" y="1709"/>
                <a:pt x="881" y="1744"/>
                <a:pt x="876" y="1761"/>
              </a:cubicBezTo>
              <a:cubicBezTo>
                <a:pt x="783" y="1794"/>
                <a:pt x="703" y="1851"/>
                <a:pt x="634" y="1921"/>
              </a:cubicBezTo>
              <a:cubicBezTo>
                <a:pt x="619" y="1796"/>
                <a:pt x="670" y="1656"/>
                <a:pt x="610" y="1541"/>
              </a:cubicBezTo>
              <a:cubicBezTo>
                <a:pt x="464" y="1446"/>
                <a:pt x="301" y="1378"/>
                <a:pt x="153" y="1284"/>
              </a:cubicBezTo>
              <a:cubicBezTo>
                <a:pt x="130" y="1232"/>
                <a:pt x="106" y="1180"/>
                <a:pt x="83" y="1128"/>
              </a:cubicBezTo>
              <a:cubicBezTo>
                <a:pt x="210" y="995"/>
                <a:pt x="234" y="772"/>
                <a:pt x="104" y="633"/>
              </a:cubicBezTo>
              <a:cubicBezTo>
                <a:pt x="35" y="562"/>
                <a:pt x="9" y="465"/>
                <a:pt x="0" y="369"/>
              </a:cubicBezTo>
              <a:cubicBezTo>
                <a:pt x="8" y="358"/>
                <a:pt x="24" y="336"/>
                <a:pt x="32" y="325"/>
              </a:cubicBezTo>
              <a:cubicBezTo>
                <a:pt x="44" y="310"/>
                <a:pt x="67" y="280"/>
                <a:pt x="79" y="265"/>
              </a:cubicBezTo>
              <a:cubicBezTo>
                <a:pt x="131" y="252"/>
                <a:pt x="174" y="226"/>
                <a:pt x="186" y="170"/>
              </a:cubicBezTo>
              <a:cubicBezTo>
                <a:pt x="277" y="137"/>
                <a:pt x="372" y="126"/>
                <a:pt x="468" y="131"/>
              </a:cubicBezTo>
              <a:cubicBezTo>
                <a:pt x="465" y="104"/>
                <a:pt x="459" y="49"/>
                <a:pt x="456" y="22"/>
              </a:cubicBezTo>
              <a:cubicBezTo>
                <a:pt x="483" y="31"/>
                <a:pt x="535" y="49"/>
                <a:pt x="562" y="58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21573</xdr:colOff>
      <xdr:row>30</xdr:row>
      <xdr:rowOff>882</xdr:rowOff>
    </xdr:from>
    <xdr:to>
      <xdr:col>18</xdr:col>
      <xdr:colOff>865</xdr:colOff>
      <xdr:row>33</xdr:row>
      <xdr:rowOff>35536</xdr:rowOff>
    </xdr:to>
    <xdr:sp macro="" textlink="">
      <xdr:nvSpPr>
        <xdr:cNvPr id="606" name="żagański"/>
        <xdr:cNvSpPr>
          <a:spLocks/>
        </xdr:cNvSpPr>
      </xdr:nvSpPr>
      <xdr:spPr bwMode="auto">
        <a:xfrm>
          <a:off x="1507473" y="3429882"/>
          <a:ext cx="550792" cy="377554"/>
        </a:xfrm>
        <a:custGeom>
          <a:avLst/>
          <a:gdLst>
            <a:gd name="T0" fmla="*/ 920 w 1977"/>
            <a:gd name="T1" fmla="*/ 167 h 1332"/>
            <a:gd name="T2" fmla="*/ 1136 w 1977"/>
            <a:gd name="T3" fmla="*/ 0 h 1332"/>
            <a:gd name="T4" fmla="*/ 1200 w 1977"/>
            <a:gd name="T5" fmla="*/ 106 h 1332"/>
            <a:gd name="T6" fmla="*/ 1259 w 1977"/>
            <a:gd name="T7" fmla="*/ 374 h 1332"/>
            <a:gd name="T8" fmla="*/ 1640 w 1977"/>
            <a:gd name="T9" fmla="*/ 484 h 1332"/>
            <a:gd name="T10" fmla="*/ 1714 w 1977"/>
            <a:gd name="T11" fmla="*/ 515 h 1332"/>
            <a:gd name="T12" fmla="*/ 1769 w 1977"/>
            <a:gd name="T13" fmla="*/ 501 h 1332"/>
            <a:gd name="T14" fmla="*/ 1977 w 1977"/>
            <a:gd name="T15" fmla="*/ 495 h 1332"/>
            <a:gd name="T16" fmla="*/ 1863 w 1977"/>
            <a:gd name="T17" fmla="*/ 782 h 1332"/>
            <a:gd name="T18" fmla="*/ 1645 w 1977"/>
            <a:gd name="T19" fmla="*/ 935 h 1332"/>
            <a:gd name="T20" fmla="*/ 1422 w 1977"/>
            <a:gd name="T21" fmla="*/ 1202 h 1332"/>
            <a:gd name="T22" fmla="*/ 1197 w 1977"/>
            <a:gd name="T23" fmla="*/ 969 h 1332"/>
            <a:gd name="T24" fmla="*/ 922 w 1977"/>
            <a:gd name="T25" fmla="*/ 927 h 1332"/>
            <a:gd name="T26" fmla="*/ 749 w 1977"/>
            <a:gd name="T27" fmla="*/ 1332 h 1332"/>
            <a:gd name="T28" fmla="*/ 458 w 1977"/>
            <a:gd name="T29" fmla="*/ 1166 h 1332"/>
            <a:gd name="T30" fmla="*/ 202 w 1977"/>
            <a:gd name="T31" fmla="*/ 1280 h 1332"/>
            <a:gd name="T32" fmla="*/ 120 w 1977"/>
            <a:gd name="T33" fmla="*/ 1264 h 1332"/>
            <a:gd name="T34" fmla="*/ 126 w 1977"/>
            <a:gd name="T35" fmla="*/ 1089 h 1332"/>
            <a:gd name="T36" fmla="*/ 0 w 1977"/>
            <a:gd name="T37" fmla="*/ 1078 h 1332"/>
            <a:gd name="T38" fmla="*/ 10 w 1977"/>
            <a:gd name="T39" fmla="*/ 1047 h 1332"/>
            <a:gd name="T40" fmla="*/ 81 w 1977"/>
            <a:gd name="T41" fmla="*/ 963 h 1332"/>
            <a:gd name="T42" fmla="*/ 44 w 1977"/>
            <a:gd name="T43" fmla="*/ 849 h 1332"/>
            <a:gd name="T44" fmla="*/ 207 w 1977"/>
            <a:gd name="T45" fmla="*/ 788 h 1332"/>
            <a:gd name="T46" fmla="*/ 275 w 1977"/>
            <a:gd name="T47" fmla="*/ 834 h 1332"/>
            <a:gd name="T48" fmla="*/ 417 w 1977"/>
            <a:gd name="T49" fmla="*/ 854 h 1332"/>
            <a:gd name="T50" fmla="*/ 468 w 1977"/>
            <a:gd name="T51" fmla="*/ 759 h 1332"/>
            <a:gd name="T52" fmla="*/ 582 w 1977"/>
            <a:gd name="T53" fmla="*/ 696 h 1332"/>
            <a:gd name="T54" fmla="*/ 631 w 1977"/>
            <a:gd name="T55" fmla="*/ 657 h 1332"/>
            <a:gd name="T56" fmla="*/ 661 w 1977"/>
            <a:gd name="T57" fmla="*/ 415 h 1332"/>
            <a:gd name="T58" fmla="*/ 705 w 1977"/>
            <a:gd name="T59" fmla="*/ 80 h 1332"/>
            <a:gd name="T60" fmla="*/ 920 w 1977"/>
            <a:gd name="T61" fmla="*/ 167 h 13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977" h="1332">
              <a:moveTo>
                <a:pt x="920" y="167"/>
              </a:moveTo>
              <a:cubicBezTo>
                <a:pt x="997" y="119"/>
                <a:pt x="1061" y="53"/>
                <a:pt x="1136" y="0"/>
              </a:cubicBezTo>
              <a:cubicBezTo>
                <a:pt x="1158" y="35"/>
                <a:pt x="1180" y="70"/>
                <a:pt x="1200" y="106"/>
              </a:cubicBezTo>
              <a:cubicBezTo>
                <a:pt x="1219" y="196"/>
                <a:pt x="1237" y="285"/>
                <a:pt x="1259" y="374"/>
              </a:cubicBezTo>
              <a:cubicBezTo>
                <a:pt x="1379" y="431"/>
                <a:pt x="1508" y="467"/>
                <a:pt x="1640" y="484"/>
              </a:cubicBezTo>
              <a:cubicBezTo>
                <a:pt x="1665" y="494"/>
                <a:pt x="1689" y="504"/>
                <a:pt x="1714" y="515"/>
              </a:cubicBezTo>
              <a:cubicBezTo>
                <a:pt x="1728" y="512"/>
                <a:pt x="1756" y="504"/>
                <a:pt x="1769" y="501"/>
              </a:cubicBezTo>
              <a:cubicBezTo>
                <a:pt x="1838" y="484"/>
                <a:pt x="1908" y="484"/>
                <a:pt x="1977" y="495"/>
              </a:cubicBezTo>
              <a:cubicBezTo>
                <a:pt x="1934" y="589"/>
                <a:pt x="1896" y="684"/>
                <a:pt x="1863" y="782"/>
              </a:cubicBezTo>
              <a:cubicBezTo>
                <a:pt x="1787" y="826"/>
                <a:pt x="1687" y="849"/>
                <a:pt x="1645" y="935"/>
              </a:cubicBezTo>
              <a:cubicBezTo>
                <a:pt x="1592" y="1040"/>
                <a:pt x="1513" y="1128"/>
                <a:pt x="1422" y="1202"/>
              </a:cubicBezTo>
              <a:cubicBezTo>
                <a:pt x="1347" y="1124"/>
                <a:pt x="1272" y="1046"/>
                <a:pt x="1197" y="969"/>
              </a:cubicBezTo>
              <a:cubicBezTo>
                <a:pt x="1105" y="958"/>
                <a:pt x="1013" y="944"/>
                <a:pt x="922" y="927"/>
              </a:cubicBezTo>
              <a:cubicBezTo>
                <a:pt x="853" y="1057"/>
                <a:pt x="785" y="1189"/>
                <a:pt x="749" y="1332"/>
              </a:cubicBezTo>
              <a:cubicBezTo>
                <a:pt x="657" y="1269"/>
                <a:pt x="566" y="1200"/>
                <a:pt x="458" y="1166"/>
              </a:cubicBezTo>
              <a:cubicBezTo>
                <a:pt x="368" y="1191"/>
                <a:pt x="290" y="1247"/>
                <a:pt x="202" y="1280"/>
              </a:cubicBezTo>
              <a:cubicBezTo>
                <a:pt x="181" y="1275"/>
                <a:pt x="140" y="1268"/>
                <a:pt x="120" y="1264"/>
              </a:cubicBezTo>
              <a:cubicBezTo>
                <a:pt x="120" y="1205"/>
                <a:pt x="123" y="1147"/>
                <a:pt x="126" y="1089"/>
              </a:cubicBezTo>
              <a:cubicBezTo>
                <a:pt x="84" y="1085"/>
                <a:pt x="42" y="1082"/>
                <a:pt x="0" y="1078"/>
              </a:cubicBezTo>
              <a:lnTo>
                <a:pt x="10" y="1047"/>
              </a:lnTo>
              <a:cubicBezTo>
                <a:pt x="66" y="1039"/>
                <a:pt x="90" y="1011"/>
                <a:pt x="81" y="963"/>
              </a:cubicBezTo>
              <a:cubicBezTo>
                <a:pt x="69" y="925"/>
                <a:pt x="56" y="887"/>
                <a:pt x="44" y="849"/>
              </a:cubicBezTo>
              <a:cubicBezTo>
                <a:pt x="98" y="828"/>
                <a:pt x="152" y="808"/>
                <a:pt x="207" y="788"/>
              </a:cubicBezTo>
              <a:cubicBezTo>
                <a:pt x="224" y="799"/>
                <a:pt x="258" y="822"/>
                <a:pt x="275" y="834"/>
              </a:cubicBezTo>
              <a:cubicBezTo>
                <a:pt x="321" y="847"/>
                <a:pt x="369" y="850"/>
                <a:pt x="417" y="854"/>
              </a:cubicBezTo>
              <a:cubicBezTo>
                <a:pt x="434" y="822"/>
                <a:pt x="451" y="790"/>
                <a:pt x="468" y="759"/>
              </a:cubicBezTo>
              <a:cubicBezTo>
                <a:pt x="507" y="738"/>
                <a:pt x="545" y="718"/>
                <a:pt x="582" y="696"/>
              </a:cubicBezTo>
              <a:cubicBezTo>
                <a:pt x="594" y="686"/>
                <a:pt x="619" y="667"/>
                <a:pt x="631" y="657"/>
              </a:cubicBezTo>
              <a:cubicBezTo>
                <a:pt x="661" y="581"/>
                <a:pt x="684" y="496"/>
                <a:pt x="661" y="415"/>
              </a:cubicBezTo>
              <a:cubicBezTo>
                <a:pt x="641" y="302"/>
                <a:pt x="578" y="152"/>
                <a:pt x="705" y="80"/>
              </a:cubicBezTo>
              <a:cubicBezTo>
                <a:pt x="773" y="113"/>
                <a:pt x="839" y="191"/>
                <a:pt x="920" y="167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103804</xdr:colOff>
      <xdr:row>29</xdr:row>
      <xdr:rowOff>81771</xdr:rowOff>
    </xdr:from>
    <xdr:to>
      <xdr:col>40</xdr:col>
      <xdr:colOff>98814</xdr:colOff>
      <xdr:row>33</xdr:row>
      <xdr:rowOff>453</xdr:rowOff>
    </xdr:to>
    <xdr:sp macro="" textlink="">
      <xdr:nvSpPr>
        <xdr:cNvPr id="406" name="łódzki wschodni"/>
        <xdr:cNvSpPr>
          <a:spLocks/>
        </xdr:cNvSpPr>
      </xdr:nvSpPr>
      <xdr:spPr bwMode="auto">
        <a:xfrm>
          <a:off x="4332904" y="3396471"/>
          <a:ext cx="337910" cy="375882"/>
        </a:xfrm>
        <a:custGeom>
          <a:avLst/>
          <a:gdLst>
            <a:gd name="T0" fmla="*/ 552 w 1208"/>
            <a:gd name="T1" fmla="*/ 161 h 1012"/>
            <a:gd name="T2" fmla="*/ 1135 w 1208"/>
            <a:gd name="T3" fmla="*/ 37 h 1012"/>
            <a:gd name="T4" fmla="*/ 1065 w 1208"/>
            <a:gd name="T5" fmla="*/ 182 h 1012"/>
            <a:gd name="T6" fmla="*/ 1208 w 1208"/>
            <a:gd name="T7" fmla="*/ 203 h 1012"/>
            <a:gd name="T8" fmla="*/ 1096 w 1208"/>
            <a:gd name="T9" fmla="*/ 428 h 1012"/>
            <a:gd name="T10" fmla="*/ 999 w 1208"/>
            <a:gd name="T11" fmla="*/ 354 h 1012"/>
            <a:gd name="T12" fmla="*/ 991 w 1208"/>
            <a:gd name="T13" fmla="*/ 346 h 1012"/>
            <a:gd name="T14" fmla="*/ 732 w 1208"/>
            <a:gd name="T15" fmla="*/ 239 h 1012"/>
            <a:gd name="T16" fmla="*/ 659 w 1208"/>
            <a:gd name="T17" fmla="*/ 502 h 1012"/>
            <a:gd name="T18" fmla="*/ 572 w 1208"/>
            <a:gd name="T19" fmla="*/ 474 h 1012"/>
            <a:gd name="T20" fmla="*/ 390 w 1208"/>
            <a:gd name="T21" fmla="*/ 567 h 1012"/>
            <a:gd name="T22" fmla="*/ 460 w 1208"/>
            <a:gd name="T23" fmla="*/ 679 h 1012"/>
            <a:gd name="T24" fmla="*/ 429 w 1208"/>
            <a:gd name="T25" fmla="*/ 709 h 1012"/>
            <a:gd name="T26" fmla="*/ 404 w 1208"/>
            <a:gd name="T27" fmla="*/ 733 h 1012"/>
            <a:gd name="T28" fmla="*/ 429 w 1208"/>
            <a:gd name="T29" fmla="*/ 1012 h 1012"/>
            <a:gd name="T30" fmla="*/ 127 w 1208"/>
            <a:gd name="T31" fmla="*/ 783 h 1012"/>
            <a:gd name="T32" fmla="*/ 41 w 1208"/>
            <a:gd name="T33" fmla="*/ 569 h 1012"/>
            <a:gd name="T34" fmla="*/ 44 w 1208"/>
            <a:gd name="T35" fmla="*/ 380 h 1012"/>
            <a:gd name="T36" fmla="*/ 0 w 1208"/>
            <a:gd name="T37" fmla="*/ 342 h 1012"/>
            <a:gd name="T38" fmla="*/ 433 w 1208"/>
            <a:gd name="T39" fmla="*/ 281 h 1012"/>
            <a:gd name="T40" fmla="*/ 492 w 1208"/>
            <a:gd name="T41" fmla="*/ 147 h 1012"/>
            <a:gd name="T42" fmla="*/ 552 w 1208"/>
            <a:gd name="T43" fmla="*/ 161 h 1012"/>
            <a:gd name="connsiteX0" fmla="*/ 4570 w 10000"/>
            <a:gd name="connsiteY0" fmla="*/ 3703 h 12112"/>
            <a:gd name="connsiteX1" fmla="*/ 9396 w 10000"/>
            <a:gd name="connsiteY1" fmla="*/ 2478 h 12112"/>
            <a:gd name="connsiteX2" fmla="*/ 8816 w 10000"/>
            <a:gd name="connsiteY2" fmla="*/ 3910 h 12112"/>
            <a:gd name="connsiteX3" fmla="*/ 10000 w 10000"/>
            <a:gd name="connsiteY3" fmla="*/ 4118 h 12112"/>
            <a:gd name="connsiteX4" fmla="*/ 9073 w 10000"/>
            <a:gd name="connsiteY4" fmla="*/ 6341 h 12112"/>
            <a:gd name="connsiteX5" fmla="*/ 8270 w 10000"/>
            <a:gd name="connsiteY5" fmla="*/ 5610 h 12112"/>
            <a:gd name="connsiteX6" fmla="*/ 8204 w 10000"/>
            <a:gd name="connsiteY6" fmla="*/ 5531 h 12112"/>
            <a:gd name="connsiteX7" fmla="*/ 6060 w 10000"/>
            <a:gd name="connsiteY7" fmla="*/ 4474 h 12112"/>
            <a:gd name="connsiteX8" fmla="*/ 5455 w 10000"/>
            <a:gd name="connsiteY8" fmla="*/ 7072 h 12112"/>
            <a:gd name="connsiteX9" fmla="*/ 4735 w 10000"/>
            <a:gd name="connsiteY9" fmla="*/ 6796 h 12112"/>
            <a:gd name="connsiteX10" fmla="*/ 3228 w 10000"/>
            <a:gd name="connsiteY10" fmla="*/ 7715 h 12112"/>
            <a:gd name="connsiteX11" fmla="*/ 3808 w 10000"/>
            <a:gd name="connsiteY11" fmla="*/ 8821 h 12112"/>
            <a:gd name="connsiteX12" fmla="*/ 3551 w 10000"/>
            <a:gd name="connsiteY12" fmla="*/ 9118 h 12112"/>
            <a:gd name="connsiteX13" fmla="*/ 3344 w 10000"/>
            <a:gd name="connsiteY13" fmla="*/ 9355 h 12112"/>
            <a:gd name="connsiteX14" fmla="*/ 3551 w 10000"/>
            <a:gd name="connsiteY14" fmla="*/ 12112 h 12112"/>
            <a:gd name="connsiteX15" fmla="*/ 1051 w 10000"/>
            <a:gd name="connsiteY15" fmla="*/ 9849 h 12112"/>
            <a:gd name="connsiteX16" fmla="*/ 339 w 10000"/>
            <a:gd name="connsiteY16" fmla="*/ 7735 h 12112"/>
            <a:gd name="connsiteX17" fmla="*/ 364 w 10000"/>
            <a:gd name="connsiteY17" fmla="*/ 5867 h 12112"/>
            <a:gd name="connsiteX18" fmla="*/ 0 w 10000"/>
            <a:gd name="connsiteY18" fmla="*/ 5491 h 12112"/>
            <a:gd name="connsiteX19" fmla="*/ 3584 w 10000"/>
            <a:gd name="connsiteY19" fmla="*/ 4889 h 12112"/>
            <a:gd name="connsiteX20" fmla="*/ 3823 w 10000"/>
            <a:gd name="connsiteY20" fmla="*/ 0 h 12112"/>
            <a:gd name="connsiteX21" fmla="*/ 4570 w 10000"/>
            <a:gd name="connsiteY21" fmla="*/ 3703 h 12112"/>
            <a:gd name="connsiteX0" fmla="*/ 4570 w 10000"/>
            <a:gd name="connsiteY0" fmla="*/ 4027 h 12436"/>
            <a:gd name="connsiteX1" fmla="*/ 9396 w 10000"/>
            <a:gd name="connsiteY1" fmla="*/ 2802 h 12436"/>
            <a:gd name="connsiteX2" fmla="*/ 8816 w 10000"/>
            <a:gd name="connsiteY2" fmla="*/ 4234 h 12436"/>
            <a:gd name="connsiteX3" fmla="*/ 10000 w 10000"/>
            <a:gd name="connsiteY3" fmla="*/ 4442 h 12436"/>
            <a:gd name="connsiteX4" fmla="*/ 9073 w 10000"/>
            <a:gd name="connsiteY4" fmla="*/ 6665 h 12436"/>
            <a:gd name="connsiteX5" fmla="*/ 8270 w 10000"/>
            <a:gd name="connsiteY5" fmla="*/ 5934 h 12436"/>
            <a:gd name="connsiteX6" fmla="*/ 8204 w 10000"/>
            <a:gd name="connsiteY6" fmla="*/ 5855 h 12436"/>
            <a:gd name="connsiteX7" fmla="*/ 6060 w 10000"/>
            <a:gd name="connsiteY7" fmla="*/ 4798 h 12436"/>
            <a:gd name="connsiteX8" fmla="*/ 5455 w 10000"/>
            <a:gd name="connsiteY8" fmla="*/ 7396 h 12436"/>
            <a:gd name="connsiteX9" fmla="*/ 4735 w 10000"/>
            <a:gd name="connsiteY9" fmla="*/ 7120 h 12436"/>
            <a:gd name="connsiteX10" fmla="*/ 3228 w 10000"/>
            <a:gd name="connsiteY10" fmla="*/ 8039 h 12436"/>
            <a:gd name="connsiteX11" fmla="*/ 3808 w 10000"/>
            <a:gd name="connsiteY11" fmla="*/ 9145 h 12436"/>
            <a:gd name="connsiteX12" fmla="*/ 3551 w 10000"/>
            <a:gd name="connsiteY12" fmla="*/ 9442 h 12436"/>
            <a:gd name="connsiteX13" fmla="*/ 3344 w 10000"/>
            <a:gd name="connsiteY13" fmla="*/ 9679 h 12436"/>
            <a:gd name="connsiteX14" fmla="*/ 3551 w 10000"/>
            <a:gd name="connsiteY14" fmla="*/ 12436 h 12436"/>
            <a:gd name="connsiteX15" fmla="*/ 1051 w 10000"/>
            <a:gd name="connsiteY15" fmla="*/ 10173 h 12436"/>
            <a:gd name="connsiteX16" fmla="*/ 339 w 10000"/>
            <a:gd name="connsiteY16" fmla="*/ 8059 h 12436"/>
            <a:gd name="connsiteX17" fmla="*/ 364 w 10000"/>
            <a:gd name="connsiteY17" fmla="*/ 6191 h 12436"/>
            <a:gd name="connsiteX18" fmla="*/ 0 w 10000"/>
            <a:gd name="connsiteY18" fmla="*/ 5815 h 12436"/>
            <a:gd name="connsiteX19" fmla="*/ 3584 w 10000"/>
            <a:gd name="connsiteY19" fmla="*/ 5213 h 12436"/>
            <a:gd name="connsiteX20" fmla="*/ 3823 w 10000"/>
            <a:gd name="connsiteY20" fmla="*/ 324 h 12436"/>
            <a:gd name="connsiteX21" fmla="*/ 3615 w 10000"/>
            <a:gd name="connsiteY21" fmla="*/ 849 h 12436"/>
            <a:gd name="connsiteX22" fmla="*/ 4570 w 10000"/>
            <a:gd name="connsiteY22" fmla="*/ 4027 h 12436"/>
            <a:gd name="connsiteX0" fmla="*/ 4570 w 10000"/>
            <a:gd name="connsiteY0" fmla="*/ 4173 h 12582"/>
            <a:gd name="connsiteX1" fmla="*/ 9396 w 10000"/>
            <a:gd name="connsiteY1" fmla="*/ 2948 h 12582"/>
            <a:gd name="connsiteX2" fmla="*/ 8816 w 10000"/>
            <a:gd name="connsiteY2" fmla="*/ 4380 h 12582"/>
            <a:gd name="connsiteX3" fmla="*/ 10000 w 10000"/>
            <a:gd name="connsiteY3" fmla="*/ 4588 h 12582"/>
            <a:gd name="connsiteX4" fmla="*/ 9073 w 10000"/>
            <a:gd name="connsiteY4" fmla="*/ 6811 h 12582"/>
            <a:gd name="connsiteX5" fmla="*/ 8270 w 10000"/>
            <a:gd name="connsiteY5" fmla="*/ 6080 h 12582"/>
            <a:gd name="connsiteX6" fmla="*/ 8204 w 10000"/>
            <a:gd name="connsiteY6" fmla="*/ 6001 h 12582"/>
            <a:gd name="connsiteX7" fmla="*/ 6060 w 10000"/>
            <a:gd name="connsiteY7" fmla="*/ 4944 h 12582"/>
            <a:gd name="connsiteX8" fmla="*/ 5455 w 10000"/>
            <a:gd name="connsiteY8" fmla="*/ 7542 h 12582"/>
            <a:gd name="connsiteX9" fmla="*/ 4735 w 10000"/>
            <a:gd name="connsiteY9" fmla="*/ 7266 h 12582"/>
            <a:gd name="connsiteX10" fmla="*/ 3228 w 10000"/>
            <a:gd name="connsiteY10" fmla="*/ 8185 h 12582"/>
            <a:gd name="connsiteX11" fmla="*/ 3808 w 10000"/>
            <a:gd name="connsiteY11" fmla="*/ 9291 h 12582"/>
            <a:gd name="connsiteX12" fmla="*/ 3551 w 10000"/>
            <a:gd name="connsiteY12" fmla="*/ 9588 h 12582"/>
            <a:gd name="connsiteX13" fmla="*/ 3344 w 10000"/>
            <a:gd name="connsiteY13" fmla="*/ 9825 h 12582"/>
            <a:gd name="connsiteX14" fmla="*/ 3551 w 10000"/>
            <a:gd name="connsiteY14" fmla="*/ 12582 h 12582"/>
            <a:gd name="connsiteX15" fmla="*/ 1051 w 10000"/>
            <a:gd name="connsiteY15" fmla="*/ 10319 h 12582"/>
            <a:gd name="connsiteX16" fmla="*/ 339 w 10000"/>
            <a:gd name="connsiteY16" fmla="*/ 8205 h 12582"/>
            <a:gd name="connsiteX17" fmla="*/ 364 w 10000"/>
            <a:gd name="connsiteY17" fmla="*/ 6337 h 12582"/>
            <a:gd name="connsiteX18" fmla="*/ 0 w 10000"/>
            <a:gd name="connsiteY18" fmla="*/ 5961 h 12582"/>
            <a:gd name="connsiteX19" fmla="*/ 3584 w 10000"/>
            <a:gd name="connsiteY19" fmla="*/ 5359 h 12582"/>
            <a:gd name="connsiteX20" fmla="*/ 3823 w 10000"/>
            <a:gd name="connsiteY20" fmla="*/ 470 h 12582"/>
            <a:gd name="connsiteX21" fmla="*/ 2615 w 10000"/>
            <a:gd name="connsiteY21" fmla="*/ 547 h 12582"/>
            <a:gd name="connsiteX22" fmla="*/ 4570 w 10000"/>
            <a:gd name="connsiteY22" fmla="*/ 4173 h 12582"/>
            <a:gd name="connsiteX0" fmla="*/ 4570 w 10000"/>
            <a:gd name="connsiteY0" fmla="*/ 4173 h 12582"/>
            <a:gd name="connsiteX1" fmla="*/ 9396 w 10000"/>
            <a:gd name="connsiteY1" fmla="*/ 2948 h 12582"/>
            <a:gd name="connsiteX2" fmla="*/ 8816 w 10000"/>
            <a:gd name="connsiteY2" fmla="*/ 4380 h 12582"/>
            <a:gd name="connsiteX3" fmla="*/ 10000 w 10000"/>
            <a:gd name="connsiteY3" fmla="*/ 4588 h 12582"/>
            <a:gd name="connsiteX4" fmla="*/ 9073 w 10000"/>
            <a:gd name="connsiteY4" fmla="*/ 6811 h 12582"/>
            <a:gd name="connsiteX5" fmla="*/ 8270 w 10000"/>
            <a:gd name="connsiteY5" fmla="*/ 6080 h 12582"/>
            <a:gd name="connsiteX6" fmla="*/ 8204 w 10000"/>
            <a:gd name="connsiteY6" fmla="*/ 6001 h 12582"/>
            <a:gd name="connsiteX7" fmla="*/ 6060 w 10000"/>
            <a:gd name="connsiteY7" fmla="*/ 4944 h 12582"/>
            <a:gd name="connsiteX8" fmla="*/ 5455 w 10000"/>
            <a:gd name="connsiteY8" fmla="*/ 7542 h 12582"/>
            <a:gd name="connsiteX9" fmla="*/ 4735 w 10000"/>
            <a:gd name="connsiteY9" fmla="*/ 7266 h 12582"/>
            <a:gd name="connsiteX10" fmla="*/ 3228 w 10000"/>
            <a:gd name="connsiteY10" fmla="*/ 8185 h 12582"/>
            <a:gd name="connsiteX11" fmla="*/ 3808 w 10000"/>
            <a:gd name="connsiteY11" fmla="*/ 9291 h 12582"/>
            <a:gd name="connsiteX12" fmla="*/ 3551 w 10000"/>
            <a:gd name="connsiteY12" fmla="*/ 9588 h 12582"/>
            <a:gd name="connsiteX13" fmla="*/ 3344 w 10000"/>
            <a:gd name="connsiteY13" fmla="*/ 9825 h 12582"/>
            <a:gd name="connsiteX14" fmla="*/ 3551 w 10000"/>
            <a:gd name="connsiteY14" fmla="*/ 12582 h 12582"/>
            <a:gd name="connsiteX15" fmla="*/ 1051 w 10000"/>
            <a:gd name="connsiteY15" fmla="*/ 10319 h 12582"/>
            <a:gd name="connsiteX16" fmla="*/ 339 w 10000"/>
            <a:gd name="connsiteY16" fmla="*/ 8205 h 12582"/>
            <a:gd name="connsiteX17" fmla="*/ 364 w 10000"/>
            <a:gd name="connsiteY17" fmla="*/ 6337 h 12582"/>
            <a:gd name="connsiteX18" fmla="*/ 0 w 10000"/>
            <a:gd name="connsiteY18" fmla="*/ 5961 h 12582"/>
            <a:gd name="connsiteX19" fmla="*/ 3584 w 10000"/>
            <a:gd name="connsiteY19" fmla="*/ 5359 h 12582"/>
            <a:gd name="connsiteX20" fmla="*/ 3740 w 10000"/>
            <a:gd name="connsiteY20" fmla="*/ 1935 h 12582"/>
            <a:gd name="connsiteX21" fmla="*/ 3823 w 10000"/>
            <a:gd name="connsiteY21" fmla="*/ 470 h 12582"/>
            <a:gd name="connsiteX22" fmla="*/ 2615 w 10000"/>
            <a:gd name="connsiteY22" fmla="*/ 547 h 12582"/>
            <a:gd name="connsiteX23" fmla="*/ 4570 w 10000"/>
            <a:gd name="connsiteY23" fmla="*/ 4173 h 12582"/>
            <a:gd name="connsiteX0" fmla="*/ 4570 w 10000"/>
            <a:gd name="connsiteY0" fmla="*/ 4173 h 12582"/>
            <a:gd name="connsiteX1" fmla="*/ 9396 w 10000"/>
            <a:gd name="connsiteY1" fmla="*/ 2948 h 12582"/>
            <a:gd name="connsiteX2" fmla="*/ 8816 w 10000"/>
            <a:gd name="connsiteY2" fmla="*/ 4380 h 12582"/>
            <a:gd name="connsiteX3" fmla="*/ 10000 w 10000"/>
            <a:gd name="connsiteY3" fmla="*/ 4588 h 12582"/>
            <a:gd name="connsiteX4" fmla="*/ 9073 w 10000"/>
            <a:gd name="connsiteY4" fmla="*/ 6811 h 12582"/>
            <a:gd name="connsiteX5" fmla="*/ 8270 w 10000"/>
            <a:gd name="connsiteY5" fmla="*/ 6080 h 12582"/>
            <a:gd name="connsiteX6" fmla="*/ 8204 w 10000"/>
            <a:gd name="connsiteY6" fmla="*/ 6001 h 12582"/>
            <a:gd name="connsiteX7" fmla="*/ 6060 w 10000"/>
            <a:gd name="connsiteY7" fmla="*/ 4944 h 12582"/>
            <a:gd name="connsiteX8" fmla="*/ 5455 w 10000"/>
            <a:gd name="connsiteY8" fmla="*/ 7542 h 12582"/>
            <a:gd name="connsiteX9" fmla="*/ 4735 w 10000"/>
            <a:gd name="connsiteY9" fmla="*/ 7266 h 12582"/>
            <a:gd name="connsiteX10" fmla="*/ 3228 w 10000"/>
            <a:gd name="connsiteY10" fmla="*/ 8185 h 12582"/>
            <a:gd name="connsiteX11" fmla="*/ 3808 w 10000"/>
            <a:gd name="connsiteY11" fmla="*/ 9291 h 12582"/>
            <a:gd name="connsiteX12" fmla="*/ 3551 w 10000"/>
            <a:gd name="connsiteY12" fmla="*/ 9588 h 12582"/>
            <a:gd name="connsiteX13" fmla="*/ 3344 w 10000"/>
            <a:gd name="connsiteY13" fmla="*/ 9825 h 12582"/>
            <a:gd name="connsiteX14" fmla="*/ 3551 w 10000"/>
            <a:gd name="connsiteY14" fmla="*/ 12582 h 12582"/>
            <a:gd name="connsiteX15" fmla="*/ 1051 w 10000"/>
            <a:gd name="connsiteY15" fmla="*/ 10319 h 12582"/>
            <a:gd name="connsiteX16" fmla="*/ 339 w 10000"/>
            <a:gd name="connsiteY16" fmla="*/ 8205 h 12582"/>
            <a:gd name="connsiteX17" fmla="*/ 364 w 10000"/>
            <a:gd name="connsiteY17" fmla="*/ 6337 h 12582"/>
            <a:gd name="connsiteX18" fmla="*/ 0 w 10000"/>
            <a:gd name="connsiteY18" fmla="*/ 5961 h 12582"/>
            <a:gd name="connsiteX19" fmla="*/ 3584 w 10000"/>
            <a:gd name="connsiteY19" fmla="*/ 5359 h 12582"/>
            <a:gd name="connsiteX20" fmla="*/ 4740 w 10000"/>
            <a:gd name="connsiteY20" fmla="*/ 1935 h 12582"/>
            <a:gd name="connsiteX21" fmla="*/ 3823 w 10000"/>
            <a:gd name="connsiteY21" fmla="*/ 470 h 12582"/>
            <a:gd name="connsiteX22" fmla="*/ 2615 w 10000"/>
            <a:gd name="connsiteY22" fmla="*/ 547 h 12582"/>
            <a:gd name="connsiteX23" fmla="*/ 4570 w 10000"/>
            <a:gd name="connsiteY23" fmla="*/ 4173 h 12582"/>
            <a:gd name="connsiteX0" fmla="*/ 4570 w 10000"/>
            <a:gd name="connsiteY0" fmla="*/ 4472 h 12881"/>
            <a:gd name="connsiteX1" fmla="*/ 9396 w 10000"/>
            <a:gd name="connsiteY1" fmla="*/ 3247 h 12881"/>
            <a:gd name="connsiteX2" fmla="*/ 8816 w 10000"/>
            <a:gd name="connsiteY2" fmla="*/ 4679 h 12881"/>
            <a:gd name="connsiteX3" fmla="*/ 10000 w 10000"/>
            <a:gd name="connsiteY3" fmla="*/ 4887 h 12881"/>
            <a:gd name="connsiteX4" fmla="*/ 9073 w 10000"/>
            <a:gd name="connsiteY4" fmla="*/ 7110 h 12881"/>
            <a:gd name="connsiteX5" fmla="*/ 8270 w 10000"/>
            <a:gd name="connsiteY5" fmla="*/ 6379 h 12881"/>
            <a:gd name="connsiteX6" fmla="*/ 8204 w 10000"/>
            <a:gd name="connsiteY6" fmla="*/ 6300 h 12881"/>
            <a:gd name="connsiteX7" fmla="*/ 6060 w 10000"/>
            <a:gd name="connsiteY7" fmla="*/ 5243 h 12881"/>
            <a:gd name="connsiteX8" fmla="*/ 5455 w 10000"/>
            <a:gd name="connsiteY8" fmla="*/ 7841 h 12881"/>
            <a:gd name="connsiteX9" fmla="*/ 4735 w 10000"/>
            <a:gd name="connsiteY9" fmla="*/ 7565 h 12881"/>
            <a:gd name="connsiteX10" fmla="*/ 3228 w 10000"/>
            <a:gd name="connsiteY10" fmla="*/ 8484 h 12881"/>
            <a:gd name="connsiteX11" fmla="*/ 3808 w 10000"/>
            <a:gd name="connsiteY11" fmla="*/ 9590 h 12881"/>
            <a:gd name="connsiteX12" fmla="*/ 3551 w 10000"/>
            <a:gd name="connsiteY12" fmla="*/ 9887 h 12881"/>
            <a:gd name="connsiteX13" fmla="*/ 3344 w 10000"/>
            <a:gd name="connsiteY13" fmla="*/ 10124 h 12881"/>
            <a:gd name="connsiteX14" fmla="*/ 3551 w 10000"/>
            <a:gd name="connsiteY14" fmla="*/ 12881 h 12881"/>
            <a:gd name="connsiteX15" fmla="*/ 1051 w 10000"/>
            <a:gd name="connsiteY15" fmla="*/ 10618 h 12881"/>
            <a:gd name="connsiteX16" fmla="*/ 339 w 10000"/>
            <a:gd name="connsiteY16" fmla="*/ 8504 h 12881"/>
            <a:gd name="connsiteX17" fmla="*/ 364 w 10000"/>
            <a:gd name="connsiteY17" fmla="*/ 6636 h 12881"/>
            <a:gd name="connsiteX18" fmla="*/ 0 w 10000"/>
            <a:gd name="connsiteY18" fmla="*/ 6260 h 12881"/>
            <a:gd name="connsiteX19" fmla="*/ 3584 w 10000"/>
            <a:gd name="connsiteY19" fmla="*/ 5658 h 12881"/>
            <a:gd name="connsiteX20" fmla="*/ 4740 w 10000"/>
            <a:gd name="connsiteY20" fmla="*/ 2234 h 12881"/>
            <a:gd name="connsiteX21" fmla="*/ 4323 w 10000"/>
            <a:gd name="connsiteY21" fmla="*/ 325 h 12881"/>
            <a:gd name="connsiteX22" fmla="*/ 2615 w 10000"/>
            <a:gd name="connsiteY22" fmla="*/ 846 h 12881"/>
            <a:gd name="connsiteX23" fmla="*/ 4570 w 10000"/>
            <a:gd name="connsiteY23" fmla="*/ 4472 h 128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2881">
              <a:moveTo>
                <a:pt x="4570" y="4472"/>
              </a:moveTo>
              <a:cubicBezTo>
                <a:pt x="6225" y="4264"/>
                <a:pt x="7682" y="2881"/>
                <a:pt x="9396" y="3247"/>
              </a:cubicBezTo>
              <a:cubicBezTo>
                <a:pt x="9205" y="3721"/>
                <a:pt x="9015" y="4205"/>
                <a:pt x="8816" y="4679"/>
              </a:cubicBezTo>
              <a:lnTo>
                <a:pt x="10000" y="4887"/>
              </a:lnTo>
              <a:cubicBezTo>
                <a:pt x="9719" y="5638"/>
                <a:pt x="9404" y="6379"/>
                <a:pt x="9073" y="7110"/>
              </a:cubicBezTo>
              <a:cubicBezTo>
                <a:pt x="8800" y="6873"/>
                <a:pt x="8535" y="6636"/>
                <a:pt x="8270" y="6379"/>
              </a:cubicBezTo>
              <a:cubicBezTo>
                <a:pt x="8248" y="6353"/>
                <a:pt x="8226" y="6326"/>
                <a:pt x="8204" y="6300"/>
              </a:cubicBezTo>
              <a:cubicBezTo>
                <a:pt x="7740" y="5421"/>
                <a:pt x="6805" y="5470"/>
                <a:pt x="6060" y="5243"/>
              </a:cubicBezTo>
              <a:cubicBezTo>
                <a:pt x="5844" y="6102"/>
                <a:pt x="5637" y="6972"/>
                <a:pt x="5455" y="7841"/>
              </a:cubicBezTo>
              <a:cubicBezTo>
                <a:pt x="5207" y="7753"/>
                <a:pt x="4967" y="7664"/>
                <a:pt x="4735" y="7565"/>
              </a:cubicBezTo>
              <a:cubicBezTo>
                <a:pt x="4230" y="7881"/>
                <a:pt x="3733" y="8187"/>
                <a:pt x="3228" y="8484"/>
              </a:cubicBezTo>
              <a:cubicBezTo>
                <a:pt x="3419" y="8849"/>
                <a:pt x="3609" y="9215"/>
                <a:pt x="3808" y="9590"/>
              </a:cubicBezTo>
              <a:cubicBezTo>
                <a:pt x="3742" y="9660"/>
                <a:pt x="3609" y="9808"/>
                <a:pt x="3551" y="9887"/>
              </a:cubicBezTo>
              <a:lnTo>
                <a:pt x="3344" y="10124"/>
              </a:lnTo>
              <a:cubicBezTo>
                <a:pt x="3411" y="11043"/>
                <a:pt x="3510" y="11962"/>
                <a:pt x="3551" y="12881"/>
              </a:cubicBezTo>
              <a:cubicBezTo>
                <a:pt x="2550" y="12496"/>
                <a:pt x="1002" y="12249"/>
                <a:pt x="1051" y="10618"/>
              </a:cubicBezTo>
              <a:cubicBezTo>
                <a:pt x="1084" y="9808"/>
                <a:pt x="786" y="9096"/>
                <a:pt x="339" y="8504"/>
              </a:cubicBezTo>
              <a:cubicBezTo>
                <a:pt x="348" y="7881"/>
                <a:pt x="356" y="7258"/>
                <a:pt x="364" y="6636"/>
              </a:cubicBezTo>
              <a:cubicBezTo>
                <a:pt x="273" y="6547"/>
                <a:pt x="91" y="6349"/>
                <a:pt x="0" y="6260"/>
              </a:cubicBezTo>
              <a:cubicBezTo>
                <a:pt x="1200" y="6132"/>
                <a:pt x="2425" y="6063"/>
                <a:pt x="3584" y="5658"/>
              </a:cubicBezTo>
              <a:cubicBezTo>
                <a:pt x="4207" y="4987"/>
                <a:pt x="4700" y="3049"/>
                <a:pt x="4740" y="2234"/>
              </a:cubicBezTo>
              <a:cubicBezTo>
                <a:pt x="4780" y="1419"/>
                <a:pt x="4510" y="556"/>
                <a:pt x="4323" y="325"/>
              </a:cubicBezTo>
              <a:cubicBezTo>
                <a:pt x="4328" y="-402"/>
                <a:pt x="2491" y="229"/>
                <a:pt x="2615" y="846"/>
              </a:cubicBezTo>
              <a:cubicBezTo>
                <a:pt x="2740" y="1463"/>
                <a:pt x="3607" y="4147"/>
                <a:pt x="4570" y="4472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66904</xdr:colOff>
      <xdr:row>25</xdr:row>
      <xdr:rowOff>67121</xdr:rowOff>
    </xdr:from>
    <xdr:to>
      <xdr:col>41</xdr:col>
      <xdr:colOff>81274</xdr:colOff>
      <xdr:row>29</xdr:row>
      <xdr:rowOff>20887</xdr:rowOff>
    </xdr:to>
    <xdr:sp macro="" textlink="">
      <xdr:nvSpPr>
        <xdr:cNvPr id="563" name="łowicki"/>
        <xdr:cNvSpPr>
          <a:spLocks/>
        </xdr:cNvSpPr>
      </xdr:nvSpPr>
      <xdr:spPr bwMode="auto">
        <a:xfrm>
          <a:off x="4410304" y="2924621"/>
          <a:ext cx="357270" cy="410966"/>
        </a:xfrm>
        <a:custGeom>
          <a:avLst/>
          <a:gdLst>
            <a:gd name="T0" fmla="*/ 772 w 1301"/>
            <a:gd name="T1" fmla="*/ 0 h 1428"/>
            <a:gd name="T2" fmla="*/ 990 w 1301"/>
            <a:gd name="T3" fmla="*/ 154 h 1428"/>
            <a:gd name="T4" fmla="*/ 1216 w 1301"/>
            <a:gd name="T5" fmla="*/ 271 h 1428"/>
            <a:gd name="T6" fmla="*/ 1181 w 1301"/>
            <a:gd name="T7" fmla="*/ 420 h 1428"/>
            <a:gd name="T8" fmla="*/ 1301 w 1301"/>
            <a:gd name="T9" fmla="*/ 770 h 1428"/>
            <a:gd name="T10" fmla="*/ 1264 w 1301"/>
            <a:gd name="T11" fmla="*/ 795 h 1428"/>
            <a:gd name="T12" fmla="*/ 1225 w 1301"/>
            <a:gd name="T13" fmla="*/ 794 h 1428"/>
            <a:gd name="T14" fmla="*/ 1301 w 1301"/>
            <a:gd name="T15" fmla="*/ 875 h 1428"/>
            <a:gd name="T16" fmla="*/ 1293 w 1301"/>
            <a:gd name="T17" fmla="*/ 961 h 1428"/>
            <a:gd name="T18" fmla="*/ 1219 w 1301"/>
            <a:gd name="T19" fmla="*/ 1029 h 1428"/>
            <a:gd name="T20" fmla="*/ 1189 w 1301"/>
            <a:gd name="T21" fmla="*/ 1057 h 1428"/>
            <a:gd name="T22" fmla="*/ 1149 w 1301"/>
            <a:gd name="T23" fmla="*/ 1127 h 1428"/>
            <a:gd name="T24" fmla="*/ 1133 w 1301"/>
            <a:gd name="T25" fmla="*/ 1128 h 1428"/>
            <a:gd name="T26" fmla="*/ 969 w 1301"/>
            <a:gd name="T27" fmla="*/ 1114 h 1428"/>
            <a:gd name="T28" fmla="*/ 872 w 1301"/>
            <a:gd name="T29" fmla="*/ 1243 h 1428"/>
            <a:gd name="T30" fmla="*/ 862 w 1301"/>
            <a:gd name="T31" fmla="*/ 1260 h 1428"/>
            <a:gd name="T32" fmla="*/ 827 w 1301"/>
            <a:gd name="T33" fmla="*/ 1313 h 1428"/>
            <a:gd name="T34" fmla="*/ 814 w 1301"/>
            <a:gd name="T35" fmla="*/ 1428 h 1428"/>
            <a:gd name="T36" fmla="*/ 677 w 1301"/>
            <a:gd name="T37" fmla="*/ 1217 h 1428"/>
            <a:gd name="T38" fmla="*/ 479 w 1301"/>
            <a:gd name="T39" fmla="*/ 1146 h 1428"/>
            <a:gd name="T40" fmla="*/ 444 w 1301"/>
            <a:gd name="T41" fmla="*/ 1122 h 1428"/>
            <a:gd name="T42" fmla="*/ 454 w 1301"/>
            <a:gd name="T43" fmla="*/ 1031 h 1428"/>
            <a:gd name="T44" fmla="*/ 41 w 1301"/>
            <a:gd name="T45" fmla="*/ 973 h 1428"/>
            <a:gd name="T46" fmla="*/ 0 w 1301"/>
            <a:gd name="T47" fmla="*/ 706 h 1428"/>
            <a:gd name="T48" fmla="*/ 374 w 1301"/>
            <a:gd name="T49" fmla="*/ 616 h 1428"/>
            <a:gd name="T50" fmla="*/ 539 w 1301"/>
            <a:gd name="T51" fmla="*/ 281 h 1428"/>
            <a:gd name="T52" fmla="*/ 497 w 1301"/>
            <a:gd name="T53" fmla="*/ 203 h 1428"/>
            <a:gd name="T54" fmla="*/ 581 w 1301"/>
            <a:gd name="T55" fmla="*/ 110 h 1428"/>
            <a:gd name="T56" fmla="*/ 697 w 1301"/>
            <a:gd name="T57" fmla="*/ 142 h 1428"/>
            <a:gd name="T58" fmla="*/ 772 w 1301"/>
            <a:gd name="T59" fmla="*/ 0 h 142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301" h="1428">
              <a:moveTo>
                <a:pt x="772" y="0"/>
              </a:moveTo>
              <a:cubicBezTo>
                <a:pt x="854" y="37"/>
                <a:pt x="931" y="84"/>
                <a:pt x="990" y="154"/>
              </a:cubicBezTo>
              <a:cubicBezTo>
                <a:pt x="1071" y="181"/>
                <a:pt x="1147" y="221"/>
                <a:pt x="1216" y="271"/>
              </a:cubicBezTo>
              <a:cubicBezTo>
                <a:pt x="1204" y="320"/>
                <a:pt x="1193" y="370"/>
                <a:pt x="1181" y="420"/>
              </a:cubicBezTo>
              <a:cubicBezTo>
                <a:pt x="1238" y="530"/>
                <a:pt x="1297" y="644"/>
                <a:pt x="1301" y="770"/>
              </a:cubicBezTo>
              <a:lnTo>
                <a:pt x="1264" y="795"/>
              </a:lnTo>
              <a:lnTo>
                <a:pt x="1225" y="794"/>
              </a:lnTo>
              <a:cubicBezTo>
                <a:pt x="1250" y="821"/>
                <a:pt x="1275" y="848"/>
                <a:pt x="1301" y="875"/>
              </a:cubicBezTo>
              <a:cubicBezTo>
                <a:pt x="1299" y="897"/>
                <a:pt x="1295" y="940"/>
                <a:pt x="1293" y="961"/>
              </a:cubicBezTo>
              <a:cubicBezTo>
                <a:pt x="1275" y="978"/>
                <a:pt x="1237" y="1012"/>
                <a:pt x="1219" y="1029"/>
              </a:cubicBezTo>
              <a:cubicBezTo>
                <a:pt x="1211" y="1036"/>
                <a:pt x="1196" y="1050"/>
                <a:pt x="1189" y="1057"/>
              </a:cubicBezTo>
              <a:cubicBezTo>
                <a:pt x="1179" y="1074"/>
                <a:pt x="1159" y="1109"/>
                <a:pt x="1149" y="1127"/>
              </a:cubicBezTo>
              <a:lnTo>
                <a:pt x="1133" y="1128"/>
              </a:lnTo>
              <a:cubicBezTo>
                <a:pt x="1078" y="1122"/>
                <a:pt x="1023" y="1111"/>
                <a:pt x="969" y="1114"/>
              </a:cubicBezTo>
              <a:cubicBezTo>
                <a:pt x="930" y="1152"/>
                <a:pt x="902" y="1198"/>
                <a:pt x="872" y="1243"/>
              </a:cubicBezTo>
              <a:lnTo>
                <a:pt x="862" y="1260"/>
              </a:lnTo>
              <a:cubicBezTo>
                <a:pt x="853" y="1273"/>
                <a:pt x="835" y="1299"/>
                <a:pt x="827" y="1313"/>
              </a:cubicBezTo>
              <a:lnTo>
                <a:pt x="814" y="1428"/>
              </a:lnTo>
              <a:cubicBezTo>
                <a:pt x="714" y="1406"/>
                <a:pt x="707" y="1296"/>
                <a:pt x="677" y="1217"/>
              </a:cubicBezTo>
              <a:cubicBezTo>
                <a:pt x="610" y="1194"/>
                <a:pt x="544" y="1172"/>
                <a:pt x="479" y="1146"/>
              </a:cubicBezTo>
              <a:lnTo>
                <a:pt x="444" y="1122"/>
              </a:lnTo>
              <a:cubicBezTo>
                <a:pt x="447" y="1099"/>
                <a:pt x="452" y="1054"/>
                <a:pt x="454" y="1031"/>
              </a:cubicBezTo>
              <a:cubicBezTo>
                <a:pt x="315" y="1038"/>
                <a:pt x="165" y="1048"/>
                <a:pt x="41" y="973"/>
              </a:cubicBezTo>
              <a:cubicBezTo>
                <a:pt x="6" y="889"/>
                <a:pt x="12" y="795"/>
                <a:pt x="0" y="706"/>
              </a:cubicBezTo>
              <a:cubicBezTo>
                <a:pt x="136" y="748"/>
                <a:pt x="262" y="691"/>
                <a:pt x="374" y="616"/>
              </a:cubicBezTo>
              <a:cubicBezTo>
                <a:pt x="372" y="481"/>
                <a:pt x="433" y="363"/>
                <a:pt x="539" y="281"/>
              </a:cubicBezTo>
              <a:cubicBezTo>
                <a:pt x="529" y="262"/>
                <a:pt x="508" y="223"/>
                <a:pt x="497" y="203"/>
              </a:cubicBezTo>
              <a:cubicBezTo>
                <a:pt x="525" y="172"/>
                <a:pt x="553" y="141"/>
                <a:pt x="581" y="110"/>
              </a:cubicBezTo>
              <a:cubicBezTo>
                <a:pt x="619" y="122"/>
                <a:pt x="658" y="133"/>
                <a:pt x="697" y="142"/>
              </a:cubicBezTo>
              <a:cubicBezTo>
                <a:pt x="726" y="98"/>
                <a:pt x="748" y="48"/>
                <a:pt x="772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84957</xdr:colOff>
      <xdr:row>26</xdr:row>
      <xdr:rowOff>59368</xdr:rowOff>
    </xdr:from>
    <xdr:to>
      <xdr:col>38</xdr:col>
      <xdr:colOff>74347</xdr:colOff>
      <xdr:row>28</xdr:row>
      <xdr:rowOff>51472</xdr:rowOff>
    </xdr:to>
    <xdr:sp macro="" textlink="">
      <xdr:nvSpPr>
        <xdr:cNvPr id="571" name="łęczycki"/>
        <xdr:cNvSpPr>
          <a:spLocks/>
        </xdr:cNvSpPr>
      </xdr:nvSpPr>
      <xdr:spPr bwMode="auto">
        <a:xfrm>
          <a:off x="3971157" y="3031168"/>
          <a:ext cx="446590" cy="220704"/>
        </a:xfrm>
        <a:custGeom>
          <a:avLst/>
          <a:gdLst>
            <a:gd name="T0" fmla="*/ 211 w 1606"/>
            <a:gd name="T1" fmla="*/ 75 h 770"/>
            <a:gd name="T2" fmla="*/ 561 w 1606"/>
            <a:gd name="T3" fmla="*/ 61 h 770"/>
            <a:gd name="T4" fmla="*/ 734 w 1606"/>
            <a:gd name="T5" fmla="*/ 62 h 770"/>
            <a:gd name="T6" fmla="*/ 1107 w 1606"/>
            <a:gd name="T7" fmla="*/ 219 h 770"/>
            <a:gd name="T8" fmla="*/ 1170 w 1606"/>
            <a:gd name="T9" fmla="*/ 411 h 770"/>
            <a:gd name="T10" fmla="*/ 1530 w 1606"/>
            <a:gd name="T11" fmla="*/ 308 h 770"/>
            <a:gd name="T12" fmla="*/ 1606 w 1606"/>
            <a:gd name="T13" fmla="*/ 659 h 770"/>
            <a:gd name="T14" fmla="*/ 1567 w 1606"/>
            <a:gd name="T15" fmla="*/ 723 h 770"/>
            <a:gd name="T16" fmla="*/ 1442 w 1606"/>
            <a:gd name="T17" fmla="*/ 682 h 770"/>
            <a:gd name="T18" fmla="*/ 1450 w 1606"/>
            <a:gd name="T19" fmla="*/ 770 h 770"/>
            <a:gd name="T20" fmla="*/ 1355 w 1606"/>
            <a:gd name="T21" fmla="*/ 722 h 770"/>
            <a:gd name="T22" fmla="*/ 1272 w 1606"/>
            <a:gd name="T23" fmla="*/ 760 h 770"/>
            <a:gd name="T24" fmla="*/ 1262 w 1606"/>
            <a:gd name="T25" fmla="*/ 757 h 770"/>
            <a:gd name="T26" fmla="*/ 1091 w 1606"/>
            <a:gd name="T27" fmla="*/ 669 h 770"/>
            <a:gd name="T28" fmla="*/ 660 w 1606"/>
            <a:gd name="T29" fmla="*/ 725 h 770"/>
            <a:gd name="T30" fmla="*/ 105 w 1606"/>
            <a:gd name="T31" fmla="*/ 736 h 770"/>
            <a:gd name="T32" fmla="*/ 103 w 1606"/>
            <a:gd name="T33" fmla="*/ 653 h 770"/>
            <a:gd name="T34" fmla="*/ 0 w 1606"/>
            <a:gd name="T35" fmla="*/ 524 h 770"/>
            <a:gd name="T36" fmla="*/ 66 w 1606"/>
            <a:gd name="T37" fmla="*/ 493 h 770"/>
            <a:gd name="T38" fmla="*/ 196 w 1606"/>
            <a:gd name="T39" fmla="*/ 511 h 770"/>
            <a:gd name="T40" fmla="*/ 274 w 1606"/>
            <a:gd name="T41" fmla="*/ 325 h 770"/>
            <a:gd name="T42" fmla="*/ 164 w 1606"/>
            <a:gd name="T43" fmla="*/ 285 h 770"/>
            <a:gd name="T44" fmla="*/ 211 w 1606"/>
            <a:gd name="T45" fmla="*/ 75 h 7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606" h="770">
              <a:moveTo>
                <a:pt x="211" y="75"/>
              </a:moveTo>
              <a:cubicBezTo>
                <a:pt x="324" y="37"/>
                <a:pt x="448" y="0"/>
                <a:pt x="561" y="61"/>
              </a:cubicBezTo>
              <a:cubicBezTo>
                <a:pt x="617" y="85"/>
                <a:pt x="677" y="67"/>
                <a:pt x="734" y="62"/>
              </a:cubicBezTo>
              <a:cubicBezTo>
                <a:pt x="853" y="127"/>
                <a:pt x="970" y="202"/>
                <a:pt x="1107" y="219"/>
              </a:cubicBezTo>
              <a:cubicBezTo>
                <a:pt x="1129" y="283"/>
                <a:pt x="1150" y="347"/>
                <a:pt x="1170" y="411"/>
              </a:cubicBezTo>
              <a:cubicBezTo>
                <a:pt x="1295" y="393"/>
                <a:pt x="1413" y="353"/>
                <a:pt x="1530" y="308"/>
              </a:cubicBezTo>
              <a:cubicBezTo>
                <a:pt x="1529" y="430"/>
                <a:pt x="1539" y="553"/>
                <a:pt x="1606" y="659"/>
              </a:cubicBezTo>
              <a:cubicBezTo>
                <a:pt x="1596" y="675"/>
                <a:pt x="1577" y="707"/>
                <a:pt x="1567" y="723"/>
              </a:cubicBezTo>
              <a:cubicBezTo>
                <a:pt x="1525" y="709"/>
                <a:pt x="1483" y="696"/>
                <a:pt x="1442" y="682"/>
              </a:cubicBezTo>
              <a:cubicBezTo>
                <a:pt x="1444" y="704"/>
                <a:pt x="1448" y="748"/>
                <a:pt x="1450" y="770"/>
              </a:cubicBezTo>
              <a:cubicBezTo>
                <a:pt x="1418" y="754"/>
                <a:pt x="1387" y="738"/>
                <a:pt x="1355" y="722"/>
              </a:cubicBezTo>
              <a:cubicBezTo>
                <a:pt x="1334" y="732"/>
                <a:pt x="1293" y="751"/>
                <a:pt x="1272" y="760"/>
              </a:cubicBezTo>
              <a:lnTo>
                <a:pt x="1262" y="757"/>
              </a:lnTo>
              <a:cubicBezTo>
                <a:pt x="1229" y="684"/>
                <a:pt x="1171" y="649"/>
                <a:pt x="1091" y="669"/>
              </a:cubicBezTo>
              <a:cubicBezTo>
                <a:pt x="945" y="614"/>
                <a:pt x="807" y="729"/>
                <a:pt x="660" y="725"/>
              </a:cubicBezTo>
              <a:cubicBezTo>
                <a:pt x="473" y="745"/>
                <a:pt x="280" y="627"/>
                <a:pt x="105" y="736"/>
              </a:cubicBezTo>
              <a:cubicBezTo>
                <a:pt x="104" y="708"/>
                <a:pt x="103" y="681"/>
                <a:pt x="103" y="653"/>
              </a:cubicBezTo>
              <a:cubicBezTo>
                <a:pt x="68" y="610"/>
                <a:pt x="34" y="567"/>
                <a:pt x="0" y="524"/>
              </a:cubicBezTo>
              <a:cubicBezTo>
                <a:pt x="17" y="516"/>
                <a:pt x="50" y="501"/>
                <a:pt x="66" y="493"/>
              </a:cubicBezTo>
              <a:cubicBezTo>
                <a:pt x="110" y="497"/>
                <a:pt x="153" y="504"/>
                <a:pt x="196" y="511"/>
              </a:cubicBezTo>
              <a:cubicBezTo>
                <a:pt x="223" y="449"/>
                <a:pt x="249" y="387"/>
                <a:pt x="274" y="325"/>
              </a:cubicBezTo>
              <a:cubicBezTo>
                <a:pt x="247" y="316"/>
                <a:pt x="192" y="296"/>
                <a:pt x="164" y="285"/>
              </a:cubicBezTo>
              <a:cubicBezTo>
                <a:pt x="180" y="215"/>
                <a:pt x="195" y="146"/>
                <a:pt x="211" y="75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54154</xdr:colOff>
      <xdr:row>27</xdr:row>
      <xdr:rowOff>8920</xdr:rowOff>
    </xdr:from>
    <xdr:to>
      <xdr:col>43</xdr:col>
      <xdr:colOff>102773</xdr:colOff>
      <xdr:row>30</xdr:row>
      <xdr:rowOff>89239</xdr:rowOff>
    </xdr:to>
    <xdr:sp macro="" textlink="">
      <xdr:nvSpPr>
        <xdr:cNvPr id="577" name="skierniewicki"/>
        <xdr:cNvSpPr>
          <a:spLocks/>
        </xdr:cNvSpPr>
      </xdr:nvSpPr>
      <xdr:spPr bwMode="auto">
        <a:xfrm>
          <a:off x="4626154" y="3095020"/>
          <a:ext cx="391519" cy="423219"/>
        </a:xfrm>
        <a:custGeom>
          <a:avLst/>
          <a:gdLst>
            <a:gd name="T0" fmla="*/ 537 w 1434"/>
            <a:gd name="T1" fmla="*/ 0 h 1497"/>
            <a:gd name="T2" fmla="*/ 719 w 1434"/>
            <a:gd name="T3" fmla="*/ 112 h 1497"/>
            <a:gd name="T4" fmla="*/ 853 w 1434"/>
            <a:gd name="T5" fmla="*/ 134 h 1497"/>
            <a:gd name="T6" fmla="*/ 705 w 1434"/>
            <a:gd name="T7" fmla="*/ 446 h 1497"/>
            <a:gd name="T8" fmla="*/ 880 w 1434"/>
            <a:gd name="T9" fmla="*/ 608 h 1497"/>
            <a:gd name="T10" fmla="*/ 796 w 1434"/>
            <a:gd name="T11" fmla="*/ 798 h 1497"/>
            <a:gd name="T12" fmla="*/ 948 w 1434"/>
            <a:gd name="T13" fmla="*/ 774 h 1497"/>
            <a:gd name="T14" fmla="*/ 918 w 1434"/>
            <a:gd name="T15" fmla="*/ 880 h 1497"/>
            <a:gd name="T16" fmla="*/ 1274 w 1434"/>
            <a:gd name="T17" fmla="*/ 754 h 1497"/>
            <a:gd name="T18" fmla="*/ 1434 w 1434"/>
            <a:gd name="T19" fmla="*/ 904 h 1497"/>
            <a:gd name="T20" fmla="*/ 1353 w 1434"/>
            <a:gd name="T21" fmla="*/ 1018 h 1497"/>
            <a:gd name="T22" fmla="*/ 1275 w 1434"/>
            <a:gd name="T23" fmla="*/ 1056 h 1497"/>
            <a:gd name="T24" fmla="*/ 1175 w 1434"/>
            <a:gd name="T25" fmla="*/ 1003 h 1497"/>
            <a:gd name="T26" fmla="*/ 1012 w 1434"/>
            <a:gd name="T27" fmla="*/ 966 h 1497"/>
            <a:gd name="T28" fmla="*/ 994 w 1434"/>
            <a:gd name="T29" fmla="*/ 1053 h 1497"/>
            <a:gd name="T30" fmla="*/ 894 w 1434"/>
            <a:gd name="T31" fmla="*/ 1082 h 1497"/>
            <a:gd name="T32" fmla="*/ 571 w 1434"/>
            <a:gd name="T33" fmla="*/ 1154 h 1497"/>
            <a:gd name="T34" fmla="*/ 636 w 1434"/>
            <a:gd name="T35" fmla="*/ 1216 h 1497"/>
            <a:gd name="T36" fmla="*/ 716 w 1434"/>
            <a:gd name="T37" fmla="*/ 1321 h 1497"/>
            <a:gd name="T38" fmla="*/ 592 w 1434"/>
            <a:gd name="T39" fmla="*/ 1497 h 1497"/>
            <a:gd name="T40" fmla="*/ 367 w 1434"/>
            <a:gd name="T41" fmla="*/ 1392 h 1497"/>
            <a:gd name="T42" fmla="*/ 333 w 1434"/>
            <a:gd name="T43" fmla="*/ 1363 h 1497"/>
            <a:gd name="T44" fmla="*/ 298 w 1434"/>
            <a:gd name="T45" fmla="*/ 1121 h 1497"/>
            <a:gd name="T46" fmla="*/ 100 w 1434"/>
            <a:gd name="T47" fmla="*/ 1076 h 1497"/>
            <a:gd name="T48" fmla="*/ 28 w 1434"/>
            <a:gd name="T49" fmla="*/ 1037 h 1497"/>
            <a:gd name="T50" fmla="*/ 0 w 1434"/>
            <a:gd name="T51" fmla="*/ 874 h 1497"/>
            <a:gd name="T52" fmla="*/ 90 w 1434"/>
            <a:gd name="T53" fmla="*/ 818 h 1497"/>
            <a:gd name="T54" fmla="*/ 93 w 1434"/>
            <a:gd name="T55" fmla="*/ 677 h 1497"/>
            <a:gd name="T56" fmla="*/ 103 w 1434"/>
            <a:gd name="T57" fmla="*/ 660 h 1497"/>
            <a:gd name="T58" fmla="*/ 218 w 1434"/>
            <a:gd name="T59" fmla="*/ 556 h 1497"/>
            <a:gd name="T60" fmla="*/ 364 w 1434"/>
            <a:gd name="T61" fmla="*/ 545 h 1497"/>
            <a:gd name="T62" fmla="*/ 380 w 1434"/>
            <a:gd name="T63" fmla="*/ 544 h 1497"/>
            <a:gd name="T64" fmla="*/ 408 w 1434"/>
            <a:gd name="T65" fmla="*/ 540 h 1497"/>
            <a:gd name="T66" fmla="*/ 420 w 1434"/>
            <a:gd name="T67" fmla="*/ 474 h 1497"/>
            <a:gd name="T68" fmla="*/ 450 w 1434"/>
            <a:gd name="T69" fmla="*/ 446 h 1497"/>
            <a:gd name="T70" fmla="*/ 548 w 1434"/>
            <a:gd name="T71" fmla="*/ 420 h 1497"/>
            <a:gd name="T72" fmla="*/ 571 w 1434"/>
            <a:gd name="T73" fmla="*/ 255 h 1497"/>
            <a:gd name="T74" fmla="*/ 495 w 1434"/>
            <a:gd name="T75" fmla="*/ 212 h 1497"/>
            <a:gd name="T76" fmla="*/ 532 w 1434"/>
            <a:gd name="T77" fmla="*/ 187 h 1497"/>
            <a:gd name="T78" fmla="*/ 537 w 1434"/>
            <a:gd name="T79" fmla="*/ 0 h 14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1434" h="1497">
              <a:moveTo>
                <a:pt x="537" y="0"/>
              </a:moveTo>
              <a:cubicBezTo>
                <a:pt x="607" y="22"/>
                <a:pt x="665" y="65"/>
                <a:pt x="719" y="112"/>
              </a:cubicBezTo>
              <a:cubicBezTo>
                <a:pt x="763" y="120"/>
                <a:pt x="808" y="127"/>
                <a:pt x="853" y="134"/>
              </a:cubicBezTo>
              <a:cubicBezTo>
                <a:pt x="833" y="250"/>
                <a:pt x="780" y="356"/>
                <a:pt x="705" y="446"/>
              </a:cubicBezTo>
              <a:cubicBezTo>
                <a:pt x="763" y="500"/>
                <a:pt x="821" y="554"/>
                <a:pt x="880" y="608"/>
              </a:cubicBezTo>
              <a:cubicBezTo>
                <a:pt x="836" y="663"/>
                <a:pt x="796" y="724"/>
                <a:pt x="796" y="798"/>
              </a:cubicBezTo>
              <a:cubicBezTo>
                <a:pt x="846" y="790"/>
                <a:pt x="898" y="782"/>
                <a:pt x="948" y="774"/>
              </a:cubicBezTo>
              <a:cubicBezTo>
                <a:pt x="938" y="809"/>
                <a:pt x="928" y="845"/>
                <a:pt x="918" y="880"/>
              </a:cubicBezTo>
              <a:cubicBezTo>
                <a:pt x="1043" y="857"/>
                <a:pt x="1160" y="807"/>
                <a:pt x="1274" y="754"/>
              </a:cubicBezTo>
              <a:cubicBezTo>
                <a:pt x="1327" y="805"/>
                <a:pt x="1379" y="855"/>
                <a:pt x="1434" y="904"/>
              </a:cubicBezTo>
              <a:cubicBezTo>
                <a:pt x="1409" y="944"/>
                <a:pt x="1385" y="985"/>
                <a:pt x="1353" y="1018"/>
              </a:cubicBezTo>
              <a:cubicBezTo>
                <a:pt x="1333" y="1028"/>
                <a:pt x="1294" y="1046"/>
                <a:pt x="1275" y="1056"/>
              </a:cubicBezTo>
              <a:cubicBezTo>
                <a:pt x="1242" y="1038"/>
                <a:pt x="1208" y="1020"/>
                <a:pt x="1175" y="1003"/>
              </a:cubicBezTo>
              <a:cubicBezTo>
                <a:pt x="1121" y="990"/>
                <a:pt x="1066" y="978"/>
                <a:pt x="1012" y="966"/>
              </a:cubicBezTo>
              <a:cubicBezTo>
                <a:pt x="1006" y="995"/>
                <a:pt x="1000" y="1024"/>
                <a:pt x="994" y="1053"/>
              </a:cubicBezTo>
              <a:lnTo>
                <a:pt x="894" y="1082"/>
              </a:lnTo>
              <a:cubicBezTo>
                <a:pt x="784" y="1095"/>
                <a:pt x="673" y="1109"/>
                <a:pt x="571" y="1154"/>
              </a:cubicBezTo>
              <a:cubicBezTo>
                <a:pt x="574" y="1188"/>
                <a:pt x="596" y="1209"/>
                <a:pt x="636" y="1216"/>
              </a:cubicBezTo>
              <a:cubicBezTo>
                <a:pt x="661" y="1252"/>
                <a:pt x="684" y="1290"/>
                <a:pt x="716" y="1321"/>
              </a:cubicBezTo>
              <a:cubicBezTo>
                <a:pt x="673" y="1379"/>
                <a:pt x="632" y="1437"/>
                <a:pt x="592" y="1497"/>
              </a:cubicBezTo>
              <a:cubicBezTo>
                <a:pt x="514" y="1469"/>
                <a:pt x="437" y="1437"/>
                <a:pt x="367" y="1392"/>
              </a:cubicBezTo>
              <a:lnTo>
                <a:pt x="333" y="1363"/>
              </a:lnTo>
              <a:cubicBezTo>
                <a:pt x="276" y="1295"/>
                <a:pt x="295" y="1203"/>
                <a:pt x="298" y="1121"/>
              </a:cubicBezTo>
              <a:cubicBezTo>
                <a:pt x="232" y="1107"/>
                <a:pt x="166" y="1093"/>
                <a:pt x="100" y="1076"/>
              </a:cubicBezTo>
              <a:cubicBezTo>
                <a:pt x="82" y="1066"/>
                <a:pt x="46" y="1047"/>
                <a:pt x="28" y="1037"/>
              </a:cubicBezTo>
              <a:cubicBezTo>
                <a:pt x="18" y="983"/>
                <a:pt x="9" y="928"/>
                <a:pt x="0" y="874"/>
              </a:cubicBezTo>
              <a:cubicBezTo>
                <a:pt x="30" y="855"/>
                <a:pt x="60" y="837"/>
                <a:pt x="90" y="818"/>
              </a:cubicBezTo>
              <a:cubicBezTo>
                <a:pt x="90" y="771"/>
                <a:pt x="90" y="724"/>
                <a:pt x="93" y="677"/>
              </a:cubicBezTo>
              <a:lnTo>
                <a:pt x="103" y="660"/>
              </a:lnTo>
              <a:cubicBezTo>
                <a:pt x="141" y="624"/>
                <a:pt x="179" y="590"/>
                <a:pt x="218" y="556"/>
              </a:cubicBezTo>
              <a:cubicBezTo>
                <a:pt x="266" y="553"/>
                <a:pt x="315" y="550"/>
                <a:pt x="364" y="545"/>
              </a:cubicBezTo>
              <a:lnTo>
                <a:pt x="380" y="544"/>
              </a:lnTo>
              <a:lnTo>
                <a:pt x="408" y="540"/>
              </a:lnTo>
              <a:cubicBezTo>
                <a:pt x="411" y="523"/>
                <a:pt x="417" y="490"/>
                <a:pt x="420" y="474"/>
              </a:cubicBezTo>
              <a:cubicBezTo>
                <a:pt x="427" y="467"/>
                <a:pt x="442" y="453"/>
                <a:pt x="450" y="446"/>
              </a:cubicBezTo>
              <a:cubicBezTo>
                <a:pt x="474" y="440"/>
                <a:pt x="523" y="427"/>
                <a:pt x="548" y="420"/>
              </a:cubicBezTo>
              <a:cubicBezTo>
                <a:pt x="555" y="365"/>
                <a:pt x="563" y="310"/>
                <a:pt x="571" y="255"/>
              </a:cubicBezTo>
              <a:cubicBezTo>
                <a:pt x="546" y="240"/>
                <a:pt x="520" y="226"/>
                <a:pt x="495" y="212"/>
              </a:cubicBezTo>
              <a:lnTo>
                <a:pt x="532" y="187"/>
              </a:lnTo>
              <a:cubicBezTo>
                <a:pt x="565" y="130"/>
                <a:pt x="535" y="61"/>
                <a:pt x="537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80166</xdr:colOff>
      <xdr:row>27</xdr:row>
      <xdr:rowOff>89666</xdr:rowOff>
    </xdr:from>
    <xdr:to>
      <xdr:col>36</xdr:col>
      <xdr:colOff>72208</xdr:colOff>
      <xdr:row>31</xdr:row>
      <xdr:rowOff>739</xdr:rowOff>
    </xdr:to>
    <xdr:sp macro="" textlink="">
      <xdr:nvSpPr>
        <xdr:cNvPr id="582" name="poddębicki"/>
        <xdr:cNvSpPr>
          <a:spLocks/>
        </xdr:cNvSpPr>
      </xdr:nvSpPr>
      <xdr:spPr bwMode="auto">
        <a:xfrm>
          <a:off x="3852066" y="3175766"/>
          <a:ext cx="334942" cy="368273"/>
        </a:xfrm>
        <a:custGeom>
          <a:avLst/>
          <a:gdLst>
            <a:gd name="T0" fmla="*/ 170 w 1204"/>
            <a:gd name="T1" fmla="*/ 0 h 1252"/>
            <a:gd name="T2" fmla="*/ 312 w 1204"/>
            <a:gd name="T3" fmla="*/ 51 h 1252"/>
            <a:gd name="T4" fmla="*/ 373 w 1204"/>
            <a:gd name="T5" fmla="*/ 23 h 1252"/>
            <a:gd name="T6" fmla="*/ 456 w 1204"/>
            <a:gd name="T7" fmla="*/ 151 h 1252"/>
            <a:gd name="T8" fmla="*/ 438 w 1204"/>
            <a:gd name="T9" fmla="*/ 256 h 1252"/>
            <a:gd name="T10" fmla="*/ 683 w 1204"/>
            <a:gd name="T11" fmla="*/ 222 h 1252"/>
            <a:gd name="T12" fmla="*/ 1004 w 1204"/>
            <a:gd name="T13" fmla="*/ 248 h 1252"/>
            <a:gd name="T14" fmla="*/ 1072 w 1204"/>
            <a:gd name="T15" fmla="*/ 618 h 1252"/>
            <a:gd name="T16" fmla="*/ 1204 w 1204"/>
            <a:gd name="T17" fmla="*/ 623 h 1252"/>
            <a:gd name="T18" fmla="*/ 1178 w 1204"/>
            <a:gd name="T19" fmla="*/ 702 h 1252"/>
            <a:gd name="T20" fmla="*/ 1143 w 1204"/>
            <a:gd name="T21" fmla="*/ 740 h 1252"/>
            <a:gd name="T22" fmla="*/ 1087 w 1204"/>
            <a:gd name="T23" fmla="*/ 877 h 1252"/>
            <a:gd name="T24" fmla="*/ 742 w 1204"/>
            <a:gd name="T25" fmla="*/ 913 h 1252"/>
            <a:gd name="T26" fmla="*/ 757 w 1204"/>
            <a:gd name="T27" fmla="*/ 988 h 1252"/>
            <a:gd name="T28" fmla="*/ 874 w 1204"/>
            <a:gd name="T29" fmla="*/ 1074 h 1252"/>
            <a:gd name="T30" fmla="*/ 754 w 1204"/>
            <a:gd name="T31" fmla="*/ 1084 h 1252"/>
            <a:gd name="T32" fmla="*/ 677 w 1204"/>
            <a:gd name="T33" fmla="*/ 1161 h 1252"/>
            <a:gd name="T34" fmla="*/ 544 w 1204"/>
            <a:gd name="T35" fmla="*/ 1133 h 1252"/>
            <a:gd name="T36" fmla="*/ 419 w 1204"/>
            <a:gd name="T37" fmla="*/ 1252 h 1252"/>
            <a:gd name="T38" fmla="*/ 334 w 1204"/>
            <a:gd name="T39" fmla="*/ 1187 h 1252"/>
            <a:gd name="T40" fmla="*/ 230 w 1204"/>
            <a:gd name="T41" fmla="*/ 1109 h 1252"/>
            <a:gd name="T42" fmla="*/ 144 w 1204"/>
            <a:gd name="T43" fmla="*/ 1201 h 1252"/>
            <a:gd name="T44" fmla="*/ 43 w 1204"/>
            <a:gd name="T45" fmla="*/ 1192 h 1252"/>
            <a:gd name="T46" fmla="*/ 0 w 1204"/>
            <a:gd name="T47" fmla="*/ 1163 h 1252"/>
            <a:gd name="T48" fmla="*/ 51 w 1204"/>
            <a:gd name="T49" fmla="*/ 938 h 1252"/>
            <a:gd name="T50" fmla="*/ 259 w 1204"/>
            <a:gd name="T51" fmla="*/ 526 h 1252"/>
            <a:gd name="T52" fmla="*/ 170 w 1204"/>
            <a:gd name="T53" fmla="*/ 0 h 12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204" h="1252">
              <a:moveTo>
                <a:pt x="170" y="0"/>
              </a:moveTo>
              <a:cubicBezTo>
                <a:pt x="218" y="14"/>
                <a:pt x="265" y="32"/>
                <a:pt x="312" y="51"/>
              </a:cubicBezTo>
              <a:lnTo>
                <a:pt x="373" y="23"/>
              </a:lnTo>
              <a:cubicBezTo>
                <a:pt x="400" y="66"/>
                <a:pt x="428" y="109"/>
                <a:pt x="456" y="151"/>
              </a:cubicBezTo>
              <a:cubicBezTo>
                <a:pt x="450" y="186"/>
                <a:pt x="443" y="221"/>
                <a:pt x="438" y="256"/>
              </a:cubicBezTo>
              <a:cubicBezTo>
                <a:pt x="522" y="266"/>
                <a:pt x="602" y="241"/>
                <a:pt x="683" y="222"/>
              </a:cubicBezTo>
              <a:cubicBezTo>
                <a:pt x="791" y="217"/>
                <a:pt x="897" y="242"/>
                <a:pt x="1004" y="248"/>
              </a:cubicBezTo>
              <a:cubicBezTo>
                <a:pt x="1084" y="357"/>
                <a:pt x="1082" y="490"/>
                <a:pt x="1072" y="618"/>
              </a:cubicBezTo>
              <a:cubicBezTo>
                <a:pt x="1105" y="619"/>
                <a:pt x="1171" y="622"/>
                <a:pt x="1204" y="623"/>
              </a:cubicBezTo>
              <a:cubicBezTo>
                <a:pt x="1197" y="643"/>
                <a:pt x="1184" y="682"/>
                <a:pt x="1178" y="702"/>
              </a:cubicBezTo>
              <a:cubicBezTo>
                <a:pt x="1169" y="711"/>
                <a:pt x="1152" y="730"/>
                <a:pt x="1143" y="740"/>
              </a:cubicBezTo>
              <a:cubicBezTo>
                <a:pt x="1122" y="785"/>
                <a:pt x="1105" y="831"/>
                <a:pt x="1087" y="877"/>
              </a:cubicBezTo>
              <a:cubicBezTo>
                <a:pt x="974" y="886"/>
                <a:pt x="837" y="835"/>
                <a:pt x="742" y="913"/>
              </a:cubicBezTo>
              <a:cubicBezTo>
                <a:pt x="745" y="931"/>
                <a:pt x="753" y="969"/>
                <a:pt x="757" y="988"/>
              </a:cubicBezTo>
              <a:cubicBezTo>
                <a:pt x="795" y="1018"/>
                <a:pt x="834" y="1047"/>
                <a:pt x="874" y="1074"/>
              </a:cubicBezTo>
              <a:cubicBezTo>
                <a:pt x="834" y="1077"/>
                <a:pt x="793" y="1080"/>
                <a:pt x="754" y="1084"/>
              </a:cubicBezTo>
              <a:cubicBezTo>
                <a:pt x="728" y="1109"/>
                <a:pt x="702" y="1135"/>
                <a:pt x="677" y="1161"/>
              </a:cubicBezTo>
              <a:cubicBezTo>
                <a:pt x="632" y="1152"/>
                <a:pt x="588" y="1142"/>
                <a:pt x="544" y="1133"/>
              </a:cubicBezTo>
              <a:cubicBezTo>
                <a:pt x="502" y="1172"/>
                <a:pt x="461" y="1212"/>
                <a:pt x="419" y="1252"/>
              </a:cubicBezTo>
              <a:cubicBezTo>
                <a:pt x="398" y="1235"/>
                <a:pt x="355" y="1203"/>
                <a:pt x="334" y="1187"/>
              </a:cubicBezTo>
              <a:cubicBezTo>
                <a:pt x="299" y="1161"/>
                <a:pt x="264" y="1135"/>
                <a:pt x="230" y="1109"/>
              </a:cubicBezTo>
              <a:cubicBezTo>
                <a:pt x="201" y="1139"/>
                <a:pt x="173" y="1170"/>
                <a:pt x="144" y="1201"/>
              </a:cubicBezTo>
              <a:cubicBezTo>
                <a:pt x="119" y="1199"/>
                <a:pt x="68" y="1194"/>
                <a:pt x="43" y="1192"/>
              </a:cubicBezTo>
              <a:cubicBezTo>
                <a:pt x="32" y="1185"/>
                <a:pt x="11" y="1170"/>
                <a:pt x="0" y="1163"/>
              </a:cubicBezTo>
              <a:cubicBezTo>
                <a:pt x="12" y="1086"/>
                <a:pt x="28" y="1011"/>
                <a:pt x="51" y="938"/>
              </a:cubicBezTo>
              <a:cubicBezTo>
                <a:pt x="98" y="790"/>
                <a:pt x="178" y="656"/>
                <a:pt x="259" y="526"/>
              </a:cubicBezTo>
              <a:cubicBezTo>
                <a:pt x="135" y="380"/>
                <a:pt x="165" y="177"/>
                <a:pt x="170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34992</xdr:colOff>
      <xdr:row>28</xdr:row>
      <xdr:rowOff>21030</xdr:rowOff>
    </xdr:from>
    <xdr:to>
      <xdr:col>40</xdr:col>
      <xdr:colOff>24381</xdr:colOff>
      <xdr:row>30</xdr:row>
      <xdr:rowOff>68187</xdr:rowOff>
    </xdr:to>
    <xdr:sp macro="" textlink="">
      <xdr:nvSpPr>
        <xdr:cNvPr id="588" name="zgierski"/>
        <xdr:cNvSpPr>
          <a:spLocks/>
        </xdr:cNvSpPr>
      </xdr:nvSpPr>
      <xdr:spPr bwMode="auto">
        <a:xfrm>
          <a:off x="4149792" y="3221430"/>
          <a:ext cx="446589" cy="275757"/>
        </a:xfrm>
        <a:custGeom>
          <a:avLst/>
          <a:gdLst>
            <a:gd name="T0" fmla="*/ 0 w 1594"/>
            <a:gd name="T1" fmla="*/ 94 h 901"/>
            <a:gd name="T2" fmla="*/ 296 w 1594"/>
            <a:gd name="T3" fmla="*/ 28 h 901"/>
            <a:gd name="T4" fmla="*/ 607 w 1594"/>
            <a:gd name="T5" fmla="*/ 82 h 901"/>
            <a:gd name="T6" fmla="*/ 617 w 1594"/>
            <a:gd name="T7" fmla="*/ 85 h 901"/>
            <a:gd name="T8" fmla="*/ 1024 w 1594"/>
            <a:gd name="T9" fmla="*/ 0 h 901"/>
            <a:gd name="T10" fmla="*/ 1371 w 1594"/>
            <a:gd name="T11" fmla="*/ 83 h 901"/>
            <a:gd name="T12" fmla="*/ 1406 w 1594"/>
            <a:gd name="T13" fmla="*/ 107 h 901"/>
            <a:gd name="T14" fmla="*/ 1568 w 1594"/>
            <a:gd name="T15" fmla="*/ 218 h 901"/>
            <a:gd name="T16" fmla="*/ 1594 w 1594"/>
            <a:gd name="T17" fmla="*/ 265 h 901"/>
            <a:gd name="T18" fmla="*/ 1576 w 1594"/>
            <a:gd name="T19" fmla="*/ 266 h 901"/>
            <a:gd name="T20" fmla="*/ 1292 w 1594"/>
            <a:gd name="T21" fmla="*/ 278 h 901"/>
            <a:gd name="T22" fmla="*/ 1267 w 1594"/>
            <a:gd name="T23" fmla="*/ 421 h 901"/>
            <a:gd name="T24" fmla="*/ 1249 w 1594"/>
            <a:gd name="T25" fmla="*/ 454 h 901"/>
            <a:gd name="T26" fmla="*/ 1276 w 1594"/>
            <a:gd name="T27" fmla="*/ 556 h 901"/>
            <a:gd name="T28" fmla="*/ 1039 w 1594"/>
            <a:gd name="T29" fmla="*/ 635 h 901"/>
            <a:gd name="T30" fmla="*/ 796 w 1594"/>
            <a:gd name="T31" fmla="*/ 608 h 901"/>
            <a:gd name="T32" fmla="*/ 540 w 1594"/>
            <a:gd name="T33" fmla="*/ 718 h 901"/>
            <a:gd name="T34" fmla="*/ 500 w 1594"/>
            <a:gd name="T35" fmla="*/ 736 h 901"/>
            <a:gd name="T36" fmla="*/ 461 w 1594"/>
            <a:gd name="T37" fmla="*/ 755 h 901"/>
            <a:gd name="T38" fmla="*/ 446 w 1594"/>
            <a:gd name="T39" fmla="*/ 776 h 901"/>
            <a:gd name="T40" fmla="*/ 420 w 1594"/>
            <a:gd name="T41" fmla="*/ 891 h 901"/>
            <a:gd name="T42" fmla="*/ 325 w 1594"/>
            <a:gd name="T43" fmla="*/ 901 h 901"/>
            <a:gd name="T44" fmla="*/ 255 w 1594"/>
            <a:gd name="T45" fmla="*/ 867 h 901"/>
            <a:gd name="T46" fmla="*/ 145 w 1594"/>
            <a:gd name="T47" fmla="*/ 820 h 901"/>
            <a:gd name="T48" fmla="*/ 53 w 1594"/>
            <a:gd name="T49" fmla="*/ 774 h 901"/>
            <a:gd name="T50" fmla="*/ 74 w 1594"/>
            <a:gd name="T51" fmla="*/ 585 h 901"/>
            <a:gd name="T52" fmla="*/ 109 w 1594"/>
            <a:gd name="T53" fmla="*/ 547 h 901"/>
            <a:gd name="T54" fmla="*/ 146 w 1594"/>
            <a:gd name="T55" fmla="*/ 508 h 901"/>
            <a:gd name="T56" fmla="*/ 181 w 1594"/>
            <a:gd name="T57" fmla="*/ 426 h 901"/>
            <a:gd name="T58" fmla="*/ 39 w 1594"/>
            <a:gd name="T59" fmla="*/ 416 h 901"/>
            <a:gd name="T60" fmla="*/ 0 w 1594"/>
            <a:gd name="T61" fmla="*/ 94 h 901"/>
            <a:gd name="connsiteX0" fmla="*/ 0 w 10000"/>
            <a:gd name="connsiteY0" fmla="*/ 1043 h 10000"/>
            <a:gd name="connsiteX1" fmla="*/ 1857 w 10000"/>
            <a:gd name="connsiteY1" fmla="*/ 311 h 10000"/>
            <a:gd name="connsiteX2" fmla="*/ 3808 w 10000"/>
            <a:gd name="connsiteY2" fmla="*/ 910 h 10000"/>
            <a:gd name="connsiteX3" fmla="*/ 3871 w 10000"/>
            <a:gd name="connsiteY3" fmla="*/ 943 h 10000"/>
            <a:gd name="connsiteX4" fmla="*/ 6424 w 10000"/>
            <a:gd name="connsiteY4" fmla="*/ 0 h 10000"/>
            <a:gd name="connsiteX5" fmla="*/ 8601 w 10000"/>
            <a:gd name="connsiteY5" fmla="*/ 921 h 10000"/>
            <a:gd name="connsiteX6" fmla="*/ 8821 w 10000"/>
            <a:gd name="connsiteY6" fmla="*/ 1188 h 10000"/>
            <a:gd name="connsiteX7" fmla="*/ 9837 w 10000"/>
            <a:gd name="connsiteY7" fmla="*/ 2420 h 10000"/>
            <a:gd name="connsiteX8" fmla="*/ 10000 w 10000"/>
            <a:gd name="connsiteY8" fmla="*/ 2941 h 10000"/>
            <a:gd name="connsiteX9" fmla="*/ 9887 w 10000"/>
            <a:gd name="connsiteY9" fmla="*/ 2952 h 10000"/>
            <a:gd name="connsiteX10" fmla="*/ 8105 w 10000"/>
            <a:gd name="connsiteY10" fmla="*/ 3085 h 10000"/>
            <a:gd name="connsiteX11" fmla="*/ 7949 w 10000"/>
            <a:gd name="connsiteY11" fmla="*/ 4673 h 10000"/>
            <a:gd name="connsiteX12" fmla="*/ 7836 w 10000"/>
            <a:gd name="connsiteY12" fmla="*/ 5039 h 10000"/>
            <a:gd name="connsiteX13" fmla="*/ 8005 w 10000"/>
            <a:gd name="connsiteY13" fmla="*/ 6171 h 10000"/>
            <a:gd name="connsiteX14" fmla="*/ 6518 w 10000"/>
            <a:gd name="connsiteY14" fmla="*/ 7048 h 10000"/>
            <a:gd name="connsiteX15" fmla="*/ 4994 w 10000"/>
            <a:gd name="connsiteY15" fmla="*/ 6748 h 10000"/>
            <a:gd name="connsiteX16" fmla="*/ 3388 w 10000"/>
            <a:gd name="connsiteY16" fmla="*/ 7969 h 10000"/>
            <a:gd name="connsiteX17" fmla="*/ 3137 w 10000"/>
            <a:gd name="connsiteY17" fmla="*/ 8169 h 10000"/>
            <a:gd name="connsiteX18" fmla="*/ 2892 w 10000"/>
            <a:gd name="connsiteY18" fmla="*/ 8380 h 10000"/>
            <a:gd name="connsiteX19" fmla="*/ 2635 w 10000"/>
            <a:gd name="connsiteY19" fmla="*/ 9889 h 10000"/>
            <a:gd name="connsiteX20" fmla="*/ 2039 w 10000"/>
            <a:gd name="connsiteY20" fmla="*/ 10000 h 10000"/>
            <a:gd name="connsiteX21" fmla="*/ 1600 w 10000"/>
            <a:gd name="connsiteY21" fmla="*/ 9623 h 10000"/>
            <a:gd name="connsiteX22" fmla="*/ 910 w 10000"/>
            <a:gd name="connsiteY22" fmla="*/ 9101 h 10000"/>
            <a:gd name="connsiteX23" fmla="*/ 332 w 10000"/>
            <a:gd name="connsiteY23" fmla="*/ 8590 h 10000"/>
            <a:gd name="connsiteX24" fmla="*/ 464 w 10000"/>
            <a:gd name="connsiteY24" fmla="*/ 6493 h 10000"/>
            <a:gd name="connsiteX25" fmla="*/ 684 w 10000"/>
            <a:gd name="connsiteY25" fmla="*/ 6071 h 10000"/>
            <a:gd name="connsiteX26" fmla="*/ 916 w 10000"/>
            <a:gd name="connsiteY26" fmla="*/ 5638 h 10000"/>
            <a:gd name="connsiteX27" fmla="*/ 1136 w 10000"/>
            <a:gd name="connsiteY27" fmla="*/ 4728 h 10000"/>
            <a:gd name="connsiteX28" fmla="*/ 245 w 10000"/>
            <a:gd name="connsiteY28" fmla="*/ 4617 h 10000"/>
            <a:gd name="connsiteX29" fmla="*/ 0 w 10000"/>
            <a:gd name="connsiteY29" fmla="*/ 1043 h 10000"/>
            <a:gd name="connsiteX0" fmla="*/ 0 w 10000"/>
            <a:gd name="connsiteY0" fmla="*/ 1043 h 10000"/>
            <a:gd name="connsiteX1" fmla="*/ 1857 w 10000"/>
            <a:gd name="connsiteY1" fmla="*/ 311 h 10000"/>
            <a:gd name="connsiteX2" fmla="*/ 3808 w 10000"/>
            <a:gd name="connsiteY2" fmla="*/ 910 h 10000"/>
            <a:gd name="connsiteX3" fmla="*/ 3871 w 10000"/>
            <a:gd name="connsiteY3" fmla="*/ 943 h 10000"/>
            <a:gd name="connsiteX4" fmla="*/ 6424 w 10000"/>
            <a:gd name="connsiteY4" fmla="*/ 0 h 10000"/>
            <a:gd name="connsiteX5" fmla="*/ 8601 w 10000"/>
            <a:gd name="connsiteY5" fmla="*/ 921 h 10000"/>
            <a:gd name="connsiteX6" fmla="*/ 8821 w 10000"/>
            <a:gd name="connsiteY6" fmla="*/ 1188 h 10000"/>
            <a:gd name="connsiteX7" fmla="*/ 9837 w 10000"/>
            <a:gd name="connsiteY7" fmla="*/ 2420 h 10000"/>
            <a:gd name="connsiteX8" fmla="*/ 10000 w 10000"/>
            <a:gd name="connsiteY8" fmla="*/ 2941 h 10000"/>
            <a:gd name="connsiteX9" fmla="*/ 9887 w 10000"/>
            <a:gd name="connsiteY9" fmla="*/ 2952 h 10000"/>
            <a:gd name="connsiteX10" fmla="*/ 8105 w 10000"/>
            <a:gd name="connsiteY10" fmla="*/ 3085 h 10000"/>
            <a:gd name="connsiteX11" fmla="*/ 7949 w 10000"/>
            <a:gd name="connsiteY11" fmla="*/ 4673 h 10000"/>
            <a:gd name="connsiteX12" fmla="*/ 7836 w 10000"/>
            <a:gd name="connsiteY12" fmla="*/ 5039 h 10000"/>
            <a:gd name="connsiteX13" fmla="*/ 8005 w 10000"/>
            <a:gd name="connsiteY13" fmla="*/ 6171 h 10000"/>
            <a:gd name="connsiteX14" fmla="*/ 6518 w 10000"/>
            <a:gd name="connsiteY14" fmla="*/ 7048 h 10000"/>
            <a:gd name="connsiteX15" fmla="*/ 4994 w 10000"/>
            <a:gd name="connsiteY15" fmla="*/ 6748 h 10000"/>
            <a:gd name="connsiteX16" fmla="*/ 3388 w 10000"/>
            <a:gd name="connsiteY16" fmla="*/ 7969 h 10000"/>
            <a:gd name="connsiteX17" fmla="*/ 3137 w 10000"/>
            <a:gd name="connsiteY17" fmla="*/ 8169 h 10000"/>
            <a:gd name="connsiteX18" fmla="*/ 2635 w 10000"/>
            <a:gd name="connsiteY18" fmla="*/ 9889 h 10000"/>
            <a:gd name="connsiteX19" fmla="*/ 2039 w 10000"/>
            <a:gd name="connsiteY19" fmla="*/ 10000 h 10000"/>
            <a:gd name="connsiteX20" fmla="*/ 1600 w 10000"/>
            <a:gd name="connsiteY20" fmla="*/ 9623 h 10000"/>
            <a:gd name="connsiteX21" fmla="*/ 910 w 10000"/>
            <a:gd name="connsiteY21" fmla="*/ 9101 h 10000"/>
            <a:gd name="connsiteX22" fmla="*/ 332 w 10000"/>
            <a:gd name="connsiteY22" fmla="*/ 8590 h 10000"/>
            <a:gd name="connsiteX23" fmla="*/ 464 w 10000"/>
            <a:gd name="connsiteY23" fmla="*/ 6493 h 10000"/>
            <a:gd name="connsiteX24" fmla="*/ 684 w 10000"/>
            <a:gd name="connsiteY24" fmla="*/ 6071 h 10000"/>
            <a:gd name="connsiteX25" fmla="*/ 916 w 10000"/>
            <a:gd name="connsiteY25" fmla="*/ 5638 h 10000"/>
            <a:gd name="connsiteX26" fmla="*/ 1136 w 10000"/>
            <a:gd name="connsiteY26" fmla="*/ 4728 h 10000"/>
            <a:gd name="connsiteX27" fmla="*/ 245 w 10000"/>
            <a:gd name="connsiteY27" fmla="*/ 4617 h 10000"/>
            <a:gd name="connsiteX28" fmla="*/ 0 w 10000"/>
            <a:gd name="connsiteY28" fmla="*/ 1043 h 10000"/>
            <a:gd name="connsiteX0" fmla="*/ 0 w 10000"/>
            <a:gd name="connsiteY0" fmla="*/ 1043 h 10000"/>
            <a:gd name="connsiteX1" fmla="*/ 1857 w 10000"/>
            <a:gd name="connsiteY1" fmla="*/ 311 h 10000"/>
            <a:gd name="connsiteX2" fmla="*/ 3808 w 10000"/>
            <a:gd name="connsiteY2" fmla="*/ 910 h 10000"/>
            <a:gd name="connsiteX3" fmla="*/ 3871 w 10000"/>
            <a:gd name="connsiteY3" fmla="*/ 943 h 10000"/>
            <a:gd name="connsiteX4" fmla="*/ 6424 w 10000"/>
            <a:gd name="connsiteY4" fmla="*/ 0 h 10000"/>
            <a:gd name="connsiteX5" fmla="*/ 8601 w 10000"/>
            <a:gd name="connsiteY5" fmla="*/ 921 h 10000"/>
            <a:gd name="connsiteX6" fmla="*/ 8821 w 10000"/>
            <a:gd name="connsiteY6" fmla="*/ 1188 h 10000"/>
            <a:gd name="connsiteX7" fmla="*/ 9837 w 10000"/>
            <a:gd name="connsiteY7" fmla="*/ 2420 h 10000"/>
            <a:gd name="connsiteX8" fmla="*/ 10000 w 10000"/>
            <a:gd name="connsiteY8" fmla="*/ 2941 h 10000"/>
            <a:gd name="connsiteX9" fmla="*/ 9887 w 10000"/>
            <a:gd name="connsiteY9" fmla="*/ 2952 h 10000"/>
            <a:gd name="connsiteX10" fmla="*/ 8105 w 10000"/>
            <a:gd name="connsiteY10" fmla="*/ 3085 h 10000"/>
            <a:gd name="connsiteX11" fmla="*/ 7949 w 10000"/>
            <a:gd name="connsiteY11" fmla="*/ 4673 h 10000"/>
            <a:gd name="connsiteX12" fmla="*/ 7836 w 10000"/>
            <a:gd name="connsiteY12" fmla="*/ 5039 h 10000"/>
            <a:gd name="connsiteX13" fmla="*/ 8005 w 10000"/>
            <a:gd name="connsiteY13" fmla="*/ 6171 h 10000"/>
            <a:gd name="connsiteX14" fmla="*/ 6518 w 10000"/>
            <a:gd name="connsiteY14" fmla="*/ 7048 h 10000"/>
            <a:gd name="connsiteX15" fmla="*/ 4994 w 10000"/>
            <a:gd name="connsiteY15" fmla="*/ 6748 h 10000"/>
            <a:gd name="connsiteX16" fmla="*/ 3388 w 10000"/>
            <a:gd name="connsiteY16" fmla="*/ 7969 h 10000"/>
            <a:gd name="connsiteX17" fmla="*/ 2635 w 10000"/>
            <a:gd name="connsiteY17" fmla="*/ 9889 h 10000"/>
            <a:gd name="connsiteX18" fmla="*/ 2039 w 10000"/>
            <a:gd name="connsiteY18" fmla="*/ 10000 h 10000"/>
            <a:gd name="connsiteX19" fmla="*/ 1600 w 10000"/>
            <a:gd name="connsiteY19" fmla="*/ 9623 h 10000"/>
            <a:gd name="connsiteX20" fmla="*/ 910 w 10000"/>
            <a:gd name="connsiteY20" fmla="*/ 9101 h 10000"/>
            <a:gd name="connsiteX21" fmla="*/ 332 w 10000"/>
            <a:gd name="connsiteY21" fmla="*/ 8590 h 10000"/>
            <a:gd name="connsiteX22" fmla="*/ 464 w 10000"/>
            <a:gd name="connsiteY22" fmla="*/ 6493 h 10000"/>
            <a:gd name="connsiteX23" fmla="*/ 684 w 10000"/>
            <a:gd name="connsiteY23" fmla="*/ 6071 h 10000"/>
            <a:gd name="connsiteX24" fmla="*/ 916 w 10000"/>
            <a:gd name="connsiteY24" fmla="*/ 5638 h 10000"/>
            <a:gd name="connsiteX25" fmla="*/ 1136 w 10000"/>
            <a:gd name="connsiteY25" fmla="*/ 4728 h 10000"/>
            <a:gd name="connsiteX26" fmla="*/ 245 w 10000"/>
            <a:gd name="connsiteY26" fmla="*/ 4617 h 10000"/>
            <a:gd name="connsiteX27" fmla="*/ 0 w 10000"/>
            <a:gd name="connsiteY27" fmla="*/ 1043 h 10000"/>
            <a:gd name="connsiteX0" fmla="*/ 0 w 10000"/>
            <a:gd name="connsiteY0" fmla="*/ 1043 h 10657"/>
            <a:gd name="connsiteX1" fmla="*/ 1857 w 10000"/>
            <a:gd name="connsiteY1" fmla="*/ 311 h 10657"/>
            <a:gd name="connsiteX2" fmla="*/ 3808 w 10000"/>
            <a:gd name="connsiteY2" fmla="*/ 910 h 10657"/>
            <a:gd name="connsiteX3" fmla="*/ 3871 w 10000"/>
            <a:gd name="connsiteY3" fmla="*/ 943 h 10657"/>
            <a:gd name="connsiteX4" fmla="*/ 6424 w 10000"/>
            <a:gd name="connsiteY4" fmla="*/ 0 h 10657"/>
            <a:gd name="connsiteX5" fmla="*/ 8601 w 10000"/>
            <a:gd name="connsiteY5" fmla="*/ 921 h 10657"/>
            <a:gd name="connsiteX6" fmla="*/ 8821 w 10000"/>
            <a:gd name="connsiteY6" fmla="*/ 1188 h 10657"/>
            <a:gd name="connsiteX7" fmla="*/ 9837 w 10000"/>
            <a:gd name="connsiteY7" fmla="*/ 2420 h 10657"/>
            <a:gd name="connsiteX8" fmla="*/ 10000 w 10000"/>
            <a:gd name="connsiteY8" fmla="*/ 2941 h 10657"/>
            <a:gd name="connsiteX9" fmla="*/ 9887 w 10000"/>
            <a:gd name="connsiteY9" fmla="*/ 2952 h 10657"/>
            <a:gd name="connsiteX10" fmla="*/ 8105 w 10000"/>
            <a:gd name="connsiteY10" fmla="*/ 3085 h 10657"/>
            <a:gd name="connsiteX11" fmla="*/ 7949 w 10000"/>
            <a:gd name="connsiteY11" fmla="*/ 4673 h 10657"/>
            <a:gd name="connsiteX12" fmla="*/ 7836 w 10000"/>
            <a:gd name="connsiteY12" fmla="*/ 5039 h 10657"/>
            <a:gd name="connsiteX13" fmla="*/ 8005 w 10000"/>
            <a:gd name="connsiteY13" fmla="*/ 6171 h 10657"/>
            <a:gd name="connsiteX14" fmla="*/ 6518 w 10000"/>
            <a:gd name="connsiteY14" fmla="*/ 7048 h 10657"/>
            <a:gd name="connsiteX15" fmla="*/ 4994 w 10000"/>
            <a:gd name="connsiteY15" fmla="*/ 6748 h 10657"/>
            <a:gd name="connsiteX16" fmla="*/ 3601 w 10000"/>
            <a:gd name="connsiteY16" fmla="*/ 10546 h 10657"/>
            <a:gd name="connsiteX17" fmla="*/ 2635 w 10000"/>
            <a:gd name="connsiteY17" fmla="*/ 9889 h 10657"/>
            <a:gd name="connsiteX18" fmla="*/ 2039 w 10000"/>
            <a:gd name="connsiteY18" fmla="*/ 10000 h 10657"/>
            <a:gd name="connsiteX19" fmla="*/ 1600 w 10000"/>
            <a:gd name="connsiteY19" fmla="*/ 9623 h 10657"/>
            <a:gd name="connsiteX20" fmla="*/ 910 w 10000"/>
            <a:gd name="connsiteY20" fmla="*/ 9101 h 10657"/>
            <a:gd name="connsiteX21" fmla="*/ 332 w 10000"/>
            <a:gd name="connsiteY21" fmla="*/ 8590 h 10657"/>
            <a:gd name="connsiteX22" fmla="*/ 464 w 10000"/>
            <a:gd name="connsiteY22" fmla="*/ 6493 h 10657"/>
            <a:gd name="connsiteX23" fmla="*/ 684 w 10000"/>
            <a:gd name="connsiteY23" fmla="*/ 6071 h 10657"/>
            <a:gd name="connsiteX24" fmla="*/ 916 w 10000"/>
            <a:gd name="connsiteY24" fmla="*/ 5638 h 10657"/>
            <a:gd name="connsiteX25" fmla="*/ 1136 w 10000"/>
            <a:gd name="connsiteY25" fmla="*/ 4728 h 10657"/>
            <a:gd name="connsiteX26" fmla="*/ 245 w 10000"/>
            <a:gd name="connsiteY26" fmla="*/ 4617 h 10657"/>
            <a:gd name="connsiteX27" fmla="*/ 0 w 10000"/>
            <a:gd name="connsiteY27" fmla="*/ 1043 h 10657"/>
            <a:gd name="connsiteX0" fmla="*/ 0 w 10000"/>
            <a:gd name="connsiteY0" fmla="*/ 1043 h 10657"/>
            <a:gd name="connsiteX1" fmla="*/ 1857 w 10000"/>
            <a:gd name="connsiteY1" fmla="*/ 311 h 10657"/>
            <a:gd name="connsiteX2" fmla="*/ 3808 w 10000"/>
            <a:gd name="connsiteY2" fmla="*/ 910 h 10657"/>
            <a:gd name="connsiteX3" fmla="*/ 3871 w 10000"/>
            <a:gd name="connsiteY3" fmla="*/ 943 h 10657"/>
            <a:gd name="connsiteX4" fmla="*/ 6424 w 10000"/>
            <a:gd name="connsiteY4" fmla="*/ 0 h 10657"/>
            <a:gd name="connsiteX5" fmla="*/ 8601 w 10000"/>
            <a:gd name="connsiteY5" fmla="*/ 921 h 10657"/>
            <a:gd name="connsiteX6" fmla="*/ 8821 w 10000"/>
            <a:gd name="connsiteY6" fmla="*/ 1188 h 10657"/>
            <a:gd name="connsiteX7" fmla="*/ 9837 w 10000"/>
            <a:gd name="connsiteY7" fmla="*/ 2420 h 10657"/>
            <a:gd name="connsiteX8" fmla="*/ 10000 w 10000"/>
            <a:gd name="connsiteY8" fmla="*/ 2941 h 10657"/>
            <a:gd name="connsiteX9" fmla="*/ 9887 w 10000"/>
            <a:gd name="connsiteY9" fmla="*/ 2952 h 10657"/>
            <a:gd name="connsiteX10" fmla="*/ 8105 w 10000"/>
            <a:gd name="connsiteY10" fmla="*/ 3085 h 10657"/>
            <a:gd name="connsiteX11" fmla="*/ 7949 w 10000"/>
            <a:gd name="connsiteY11" fmla="*/ 4673 h 10657"/>
            <a:gd name="connsiteX12" fmla="*/ 7836 w 10000"/>
            <a:gd name="connsiteY12" fmla="*/ 5039 h 10657"/>
            <a:gd name="connsiteX13" fmla="*/ 8005 w 10000"/>
            <a:gd name="connsiteY13" fmla="*/ 6171 h 10657"/>
            <a:gd name="connsiteX14" fmla="*/ 6518 w 10000"/>
            <a:gd name="connsiteY14" fmla="*/ 7048 h 10657"/>
            <a:gd name="connsiteX15" fmla="*/ 5421 w 10000"/>
            <a:gd name="connsiteY15" fmla="*/ 8589 h 10657"/>
            <a:gd name="connsiteX16" fmla="*/ 3601 w 10000"/>
            <a:gd name="connsiteY16" fmla="*/ 10546 h 10657"/>
            <a:gd name="connsiteX17" fmla="*/ 2635 w 10000"/>
            <a:gd name="connsiteY17" fmla="*/ 9889 h 10657"/>
            <a:gd name="connsiteX18" fmla="*/ 2039 w 10000"/>
            <a:gd name="connsiteY18" fmla="*/ 10000 h 10657"/>
            <a:gd name="connsiteX19" fmla="*/ 1600 w 10000"/>
            <a:gd name="connsiteY19" fmla="*/ 9623 h 10657"/>
            <a:gd name="connsiteX20" fmla="*/ 910 w 10000"/>
            <a:gd name="connsiteY20" fmla="*/ 9101 h 10657"/>
            <a:gd name="connsiteX21" fmla="*/ 332 w 10000"/>
            <a:gd name="connsiteY21" fmla="*/ 8590 h 10657"/>
            <a:gd name="connsiteX22" fmla="*/ 464 w 10000"/>
            <a:gd name="connsiteY22" fmla="*/ 6493 h 10657"/>
            <a:gd name="connsiteX23" fmla="*/ 684 w 10000"/>
            <a:gd name="connsiteY23" fmla="*/ 6071 h 10657"/>
            <a:gd name="connsiteX24" fmla="*/ 916 w 10000"/>
            <a:gd name="connsiteY24" fmla="*/ 5638 h 10657"/>
            <a:gd name="connsiteX25" fmla="*/ 1136 w 10000"/>
            <a:gd name="connsiteY25" fmla="*/ 4728 h 10657"/>
            <a:gd name="connsiteX26" fmla="*/ 245 w 10000"/>
            <a:gd name="connsiteY26" fmla="*/ 4617 h 10657"/>
            <a:gd name="connsiteX27" fmla="*/ 0 w 10000"/>
            <a:gd name="connsiteY27" fmla="*/ 1043 h 106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657">
              <a:moveTo>
                <a:pt x="0" y="1043"/>
              </a:moveTo>
              <a:cubicBezTo>
                <a:pt x="621" y="832"/>
                <a:pt x="1230" y="533"/>
                <a:pt x="1857" y="311"/>
              </a:cubicBezTo>
              <a:cubicBezTo>
                <a:pt x="2522" y="55"/>
                <a:pt x="3174" y="610"/>
                <a:pt x="3808" y="910"/>
              </a:cubicBezTo>
              <a:lnTo>
                <a:pt x="3871" y="943"/>
              </a:lnTo>
              <a:cubicBezTo>
                <a:pt x="4774" y="1765"/>
                <a:pt x="5715" y="1088"/>
                <a:pt x="6424" y="0"/>
              </a:cubicBezTo>
              <a:cubicBezTo>
                <a:pt x="7158" y="189"/>
                <a:pt x="8005" y="0"/>
                <a:pt x="8601" y="921"/>
              </a:cubicBezTo>
              <a:lnTo>
                <a:pt x="8821" y="1188"/>
              </a:lnTo>
              <a:cubicBezTo>
                <a:pt x="9159" y="1609"/>
                <a:pt x="9504" y="1998"/>
                <a:pt x="9837" y="2420"/>
              </a:cubicBezTo>
              <a:cubicBezTo>
                <a:pt x="9881" y="2542"/>
                <a:pt x="9956" y="2808"/>
                <a:pt x="10000" y="2941"/>
              </a:cubicBezTo>
              <a:lnTo>
                <a:pt x="9887" y="2952"/>
              </a:lnTo>
              <a:cubicBezTo>
                <a:pt x="9291" y="2974"/>
                <a:pt x="8695" y="3008"/>
                <a:pt x="8105" y="3085"/>
              </a:cubicBezTo>
              <a:cubicBezTo>
                <a:pt x="8055" y="3618"/>
                <a:pt x="8005" y="4140"/>
                <a:pt x="7949" y="4673"/>
              </a:cubicBezTo>
              <a:cubicBezTo>
                <a:pt x="7923" y="4761"/>
                <a:pt x="7867" y="4950"/>
                <a:pt x="7836" y="5039"/>
              </a:cubicBezTo>
              <a:cubicBezTo>
                <a:pt x="7880" y="5327"/>
                <a:pt x="7961" y="5893"/>
                <a:pt x="8005" y="6171"/>
              </a:cubicBezTo>
              <a:cubicBezTo>
                <a:pt x="7509" y="6482"/>
                <a:pt x="7026" y="6826"/>
                <a:pt x="6518" y="7048"/>
              </a:cubicBezTo>
              <a:cubicBezTo>
                <a:pt x="6004" y="7314"/>
                <a:pt x="5929" y="8434"/>
                <a:pt x="5421" y="8589"/>
              </a:cubicBezTo>
              <a:cubicBezTo>
                <a:pt x="4919" y="9144"/>
                <a:pt x="4216" y="10524"/>
                <a:pt x="3601" y="10546"/>
              </a:cubicBezTo>
              <a:cubicBezTo>
                <a:pt x="3208" y="11070"/>
                <a:pt x="2860" y="9551"/>
                <a:pt x="2635" y="9889"/>
              </a:cubicBezTo>
              <a:cubicBezTo>
                <a:pt x="2484" y="9911"/>
                <a:pt x="2183" y="9978"/>
                <a:pt x="2039" y="10000"/>
              </a:cubicBezTo>
              <a:cubicBezTo>
                <a:pt x="1926" y="9911"/>
                <a:pt x="1706" y="9723"/>
                <a:pt x="1600" y="9623"/>
              </a:cubicBezTo>
              <a:cubicBezTo>
                <a:pt x="1437" y="9156"/>
                <a:pt x="1211" y="8990"/>
                <a:pt x="910" y="9101"/>
              </a:cubicBezTo>
              <a:cubicBezTo>
                <a:pt x="715" y="8923"/>
                <a:pt x="527" y="8757"/>
                <a:pt x="332" y="8590"/>
              </a:cubicBezTo>
              <a:cubicBezTo>
                <a:pt x="376" y="7891"/>
                <a:pt x="414" y="7192"/>
                <a:pt x="464" y="6493"/>
              </a:cubicBezTo>
              <a:cubicBezTo>
                <a:pt x="521" y="6382"/>
                <a:pt x="627" y="6171"/>
                <a:pt x="684" y="6071"/>
              </a:cubicBezTo>
              <a:cubicBezTo>
                <a:pt x="740" y="5960"/>
                <a:pt x="859" y="5738"/>
                <a:pt x="916" y="5638"/>
              </a:cubicBezTo>
              <a:cubicBezTo>
                <a:pt x="991" y="5327"/>
                <a:pt x="1066" y="5028"/>
                <a:pt x="1136" y="4728"/>
              </a:cubicBezTo>
              <a:cubicBezTo>
                <a:pt x="841" y="4684"/>
                <a:pt x="540" y="4650"/>
                <a:pt x="245" y="4617"/>
              </a:cubicBezTo>
              <a:cubicBezTo>
                <a:pt x="232" y="3418"/>
                <a:pt x="163" y="2209"/>
                <a:pt x="0" y="1043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10704</xdr:colOff>
      <xdr:row>28</xdr:row>
      <xdr:rowOff>59082</xdr:rowOff>
    </xdr:from>
    <xdr:to>
      <xdr:col>42</xdr:col>
      <xdr:colOff>41407</xdr:colOff>
      <xdr:row>29</xdr:row>
      <xdr:rowOff>65848</xdr:rowOff>
    </xdr:to>
    <xdr:sp macro="" textlink="">
      <xdr:nvSpPr>
        <xdr:cNvPr id="591" name="Skierniewice"/>
        <xdr:cNvSpPr>
          <a:spLocks/>
        </xdr:cNvSpPr>
      </xdr:nvSpPr>
      <xdr:spPr bwMode="auto">
        <a:xfrm>
          <a:off x="4697004" y="3259482"/>
          <a:ext cx="145003" cy="121066"/>
        </a:xfrm>
        <a:custGeom>
          <a:avLst/>
          <a:gdLst>
            <a:gd name="T0" fmla="*/ 0 w 258"/>
            <a:gd name="T1" fmla="*/ 73 h 187"/>
            <a:gd name="T2" fmla="*/ 258 w 258"/>
            <a:gd name="T3" fmla="*/ 9 h 187"/>
            <a:gd name="T4" fmla="*/ 248 w 258"/>
            <a:gd name="T5" fmla="*/ 55 h 187"/>
            <a:gd name="T6" fmla="*/ 162 w 258"/>
            <a:gd name="T7" fmla="*/ 47 h 187"/>
            <a:gd name="T8" fmla="*/ 151 w 258"/>
            <a:gd name="T9" fmla="*/ 187 h 187"/>
            <a:gd name="T10" fmla="*/ 40 w 258"/>
            <a:gd name="T11" fmla="*/ 182 h 187"/>
            <a:gd name="T12" fmla="*/ 0 w 258"/>
            <a:gd name="T13" fmla="*/ 73 h 1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258" h="187">
              <a:moveTo>
                <a:pt x="0" y="73"/>
              </a:moveTo>
              <a:cubicBezTo>
                <a:pt x="70" y="5"/>
                <a:pt x="165" y="0"/>
                <a:pt x="258" y="9"/>
              </a:cubicBezTo>
              <a:cubicBezTo>
                <a:pt x="256" y="20"/>
                <a:pt x="251" y="44"/>
                <a:pt x="248" y="55"/>
              </a:cubicBezTo>
              <a:cubicBezTo>
                <a:pt x="219" y="52"/>
                <a:pt x="190" y="49"/>
                <a:pt x="162" y="47"/>
              </a:cubicBezTo>
              <a:cubicBezTo>
                <a:pt x="158" y="93"/>
                <a:pt x="155" y="140"/>
                <a:pt x="151" y="187"/>
              </a:cubicBezTo>
              <a:cubicBezTo>
                <a:pt x="123" y="186"/>
                <a:pt x="68" y="183"/>
                <a:pt x="40" y="182"/>
              </a:cubicBezTo>
              <a:cubicBezTo>
                <a:pt x="26" y="145"/>
                <a:pt x="13" y="109"/>
                <a:pt x="0" y="7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39</xdr:col>
      <xdr:colOff>27035</xdr:colOff>
      <xdr:row>28</xdr:row>
      <xdr:rowOff>97135</xdr:rowOff>
    </xdr:from>
    <xdr:to>
      <xdr:col>41</xdr:col>
      <xdr:colOff>6842</xdr:colOff>
      <xdr:row>30</xdr:row>
      <xdr:rowOff>81629</xdr:rowOff>
    </xdr:to>
    <xdr:sp macro="" textlink="">
      <xdr:nvSpPr>
        <xdr:cNvPr id="594" name="brzeziński"/>
        <xdr:cNvSpPr>
          <a:spLocks/>
        </xdr:cNvSpPr>
      </xdr:nvSpPr>
      <xdr:spPr bwMode="auto">
        <a:xfrm>
          <a:off x="4484735" y="3297535"/>
          <a:ext cx="208407" cy="213094"/>
        </a:xfrm>
        <a:custGeom>
          <a:avLst/>
          <a:gdLst>
            <a:gd name="T0" fmla="*/ 379 w 763"/>
            <a:gd name="T1" fmla="*/ 1 h 735"/>
            <a:gd name="T2" fmla="*/ 397 w 763"/>
            <a:gd name="T3" fmla="*/ 0 h 735"/>
            <a:gd name="T4" fmla="*/ 527 w 763"/>
            <a:gd name="T5" fmla="*/ 316 h 735"/>
            <a:gd name="T6" fmla="*/ 599 w 763"/>
            <a:gd name="T7" fmla="*/ 355 h 735"/>
            <a:gd name="T8" fmla="*/ 761 w 763"/>
            <a:gd name="T9" fmla="*/ 432 h 735"/>
            <a:gd name="T10" fmla="*/ 746 w 763"/>
            <a:gd name="T11" fmla="*/ 724 h 735"/>
            <a:gd name="T12" fmla="*/ 655 w 763"/>
            <a:gd name="T13" fmla="*/ 732 h 735"/>
            <a:gd name="T14" fmla="*/ 621 w 763"/>
            <a:gd name="T15" fmla="*/ 621 h 735"/>
            <a:gd name="T16" fmla="*/ 357 w 763"/>
            <a:gd name="T17" fmla="*/ 634 h 735"/>
            <a:gd name="T18" fmla="*/ 0 w 763"/>
            <a:gd name="T19" fmla="*/ 720 h 735"/>
            <a:gd name="T20" fmla="*/ 36 w 763"/>
            <a:gd name="T21" fmla="*/ 670 h 735"/>
            <a:gd name="T22" fmla="*/ 47 w 763"/>
            <a:gd name="T23" fmla="*/ 454 h 735"/>
            <a:gd name="T24" fmla="*/ 129 w 763"/>
            <a:gd name="T25" fmla="*/ 264 h 735"/>
            <a:gd name="T26" fmla="*/ 52 w 763"/>
            <a:gd name="T27" fmla="*/ 189 h 735"/>
            <a:gd name="T28" fmla="*/ 70 w 763"/>
            <a:gd name="T29" fmla="*/ 156 h 735"/>
            <a:gd name="T30" fmla="*/ 136 w 763"/>
            <a:gd name="T31" fmla="*/ 58 h 735"/>
            <a:gd name="T32" fmla="*/ 379 w 763"/>
            <a:gd name="T33" fmla="*/ 1 h 7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763" h="735">
              <a:moveTo>
                <a:pt x="379" y="1"/>
              </a:moveTo>
              <a:lnTo>
                <a:pt x="397" y="0"/>
              </a:lnTo>
              <a:cubicBezTo>
                <a:pt x="443" y="104"/>
                <a:pt x="479" y="213"/>
                <a:pt x="527" y="316"/>
              </a:cubicBezTo>
              <a:cubicBezTo>
                <a:pt x="545" y="326"/>
                <a:pt x="581" y="345"/>
                <a:pt x="599" y="355"/>
              </a:cubicBezTo>
              <a:cubicBezTo>
                <a:pt x="653" y="382"/>
                <a:pt x="707" y="407"/>
                <a:pt x="761" y="432"/>
              </a:cubicBezTo>
              <a:cubicBezTo>
                <a:pt x="763" y="530"/>
                <a:pt x="761" y="628"/>
                <a:pt x="746" y="724"/>
              </a:cubicBezTo>
              <a:cubicBezTo>
                <a:pt x="715" y="727"/>
                <a:pt x="685" y="729"/>
                <a:pt x="655" y="732"/>
              </a:cubicBezTo>
              <a:cubicBezTo>
                <a:pt x="643" y="695"/>
                <a:pt x="632" y="658"/>
                <a:pt x="621" y="621"/>
              </a:cubicBezTo>
              <a:cubicBezTo>
                <a:pt x="533" y="615"/>
                <a:pt x="439" y="594"/>
                <a:pt x="357" y="634"/>
              </a:cubicBezTo>
              <a:cubicBezTo>
                <a:pt x="244" y="683"/>
                <a:pt x="126" y="735"/>
                <a:pt x="0" y="720"/>
              </a:cubicBezTo>
              <a:cubicBezTo>
                <a:pt x="9" y="708"/>
                <a:pt x="27" y="682"/>
                <a:pt x="36" y="670"/>
              </a:cubicBezTo>
              <a:cubicBezTo>
                <a:pt x="94" y="610"/>
                <a:pt x="49" y="525"/>
                <a:pt x="47" y="454"/>
              </a:cubicBezTo>
              <a:cubicBezTo>
                <a:pt x="15" y="375"/>
                <a:pt x="94" y="325"/>
                <a:pt x="129" y="264"/>
              </a:cubicBezTo>
              <a:cubicBezTo>
                <a:pt x="165" y="213"/>
                <a:pt x="78" y="212"/>
                <a:pt x="52" y="189"/>
              </a:cubicBezTo>
              <a:cubicBezTo>
                <a:pt x="57" y="181"/>
                <a:pt x="66" y="164"/>
                <a:pt x="70" y="156"/>
              </a:cubicBezTo>
              <a:cubicBezTo>
                <a:pt x="91" y="123"/>
                <a:pt x="114" y="90"/>
                <a:pt x="136" y="58"/>
              </a:cubicBezTo>
              <a:cubicBezTo>
                <a:pt x="217" y="40"/>
                <a:pt x="298" y="20"/>
                <a:pt x="379" y="1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96162</xdr:colOff>
      <xdr:row>29</xdr:row>
      <xdr:rowOff>53106</xdr:rowOff>
    </xdr:from>
    <xdr:to>
      <xdr:col>44</xdr:col>
      <xdr:colOff>88578</xdr:colOff>
      <xdr:row>31</xdr:row>
      <xdr:rowOff>73876</xdr:rowOff>
    </xdr:to>
    <xdr:sp macro="" textlink="">
      <xdr:nvSpPr>
        <xdr:cNvPr id="597" name="rawski"/>
        <xdr:cNvSpPr>
          <a:spLocks/>
        </xdr:cNvSpPr>
      </xdr:nvSpPr>
      <xdr:spPr bwMode="auto">
        <a:xfrm>
          <a:off x="4782462" y="3367806"/>
          <a:ext cx="335316" cy="249370"/>
        </a:xfrm>
        <a:custGeom>
          <a:avLst/>
          <a:gdLst>
            <a:gd name="T0" fmla="*/ 782 w 1210"/>
            <a:gd name="T1" fmla="*/ 94 h 913"/>
            <a:gd name="T2" fmla="*/ 970 w 1210"/>
            <a:gd name="T3" fmla="*/ 49 h 913"/>
            <a:gd name="T4" fmla="*/ 1053 w 1210"/>
            <a:gd name="T5" fmla="*/ 190 h 913"/>
            <a:gd name="T6" fmla="*/ 972 w 1210"/>
            <a:gd name="T7" fmla="*/ 257 h 913"/>
            <a:gd name="T8" fmla="*/ 1026 w 1210"/>
            <a:gd name="T9" fmla="*/ 530 h 913"/>
            <a:gd name="T10" fmla="*/ 1196 w 1210"/>
            <a:gd name="T11" fmla="*/ 739 h 913"/>
            <a:gd name="T12" fmla="*/ 1114 w 1210"/>
            <a:gd name="T13" fmla="*/ 818 h 913"/>
            <a:gd name="T14" fmla="*/ 776 w 1210"/>
            <a:gd name="T15" fmla="*/ 695 h 913"/>
            <a:gd name="T16" fmla="*/ 624 w 1210"/>
            <a:gd name="T17" fmla="*/ 815 h 913"/>
            <a:gd name="T18" fmla="*/ 576 w 1210"/>
            <a:gd name="T19" fmla="*/ 883 h 913"/>
            <a:gd name="T20" fmla="*/ 504 w 1210"/>
            <a:gd name="T21" fmla="*/ 913 h 913"/>
            <a:gd name="T22" fmla="*/ 451 w 1210"/>
            <a:gd name="T23" fmla="*/ 895 h 913"/>
            <a:gd name="T24" fmla="*/ 290 w 1210"/>
            <a:gd name="T25" fmla="*/ 634 h 913"/>
            <a:gd name="T26" fmla="*/ 80 w 1210"/>
            <a:gd name="T27" fmla="*/ 658 h 913"/>
            <a:gd name="T28" fmla="*/ 21 w 1210"/>
            <a:gd name="T29" fmla="*/ 573 h 913"/>
            <a:gd name="T30" fmla="*/ 145 w 1210"/>
            <a:gd name="T31" fmla="*/ 397 h 913"/>
            <a:gd name="T32" fmla="*/ 65 w 1210"/>
            <a:gd name="T33" fmla="*/ 292 h 913"/>
            <a:gd name="T34" fmla="*/ 0 w 1210"/>
            <a:gd name="T35" fmla="*/ 230 h 913"/>
            <a:gd name="T36" fmla="*/ 323 w 1210"/>
            <a:gd name="T37" fmla="*/ 158 h 913"/>
            <a:gd name="T38" fmla="*/ 409 w 1210"/>
            <a:gd name="T39" fmla="*/ 183 h 913"/>
            <a:gd name="T40" fmla="*/ 604 w 1210"/>
            <a:gd name="T41" fmla="*/ 79 h 913"/>
            <a:gd name="T42" fmla="*/ 704 w 1210"/>
            <a:gd name="T43" fmla="*/ 132 h 913"/>
            <a:gd name="T44" fmla="*/ 782 w 1210"/>
            <a:gd name="T45" fmla="*/ 94 h 913"/>
            <a:gd name="connsiteX0" fmla="*/ 6463 w 10011"/>
            <a:gd name="connsiteY0" fmla="*/ 671 h 9641"/>
            <a:gd name="connsiteX1" fmla="*/ 8017 w 10011"/>
            <a:gd name="connsiteY1" fmla="*/ 178 h 9641"/>
            <a:gd name="connsiteX2" fmla="*/ 8702 w 10011"/>
            <a:gd name="connsiteY2" fmla="*/ 1722 h 9641"/>
            <a:gd name="connsiteX3" fmla="*/ 8033 w 10011"/>
            <a:gd name="connsiteY3" fmla="*/ 2456 h 9641"/>
            <a:gd name="connsiteX4" fmla="*/ 9482 w 10011"/>
            <a:gd name="connsiteY4" fmla="*/ 5706 h 9641"/>
            <a:gd name="connsiteX5" fmla="*/ 9884 w 10011"/>
            <a:gd name="connsiteY5" fmla="*/ 7735 h 9641"/>
            <a:gd name="connsiteX6" fmla="*/ 9207 w 10011"/>
            <a:gd name="connsiteY6" fmla="*/ 8600 h 9641"/>
            <a:gd name="connsiteX7" fmla="*/ 6413 w 10011"/>
            <a:gd name="connsiteY7" fmla="*/ 7253 h 9641"/>
            <a:gd name="connsiteX8" fmla="*/ 5157 w 10011"/>
            <a:gd name="connsiteY8" fmla="*/ 8568 h 9641"/>
            <a:gd name="connsiteX9" fmla="*/ 4760 w 10011"/>
            <a:gd name="connsiteY9" fmla="*/ 9312 h 9641"/>
            <a:gd name="connsiteX10" fmla="*/ 4165 w 10011"/>
            <a:gd name="connsiteY10" fmla="*/ 9641 h 9641"/>
            <a:gd name="connsiteX11" fmla="*/ 3727 w 10011"/>
            <a:gd name="connsiteY11" fmla="*/ 9444 h 9641"/>
            <a:gd name="connsiteX12" fmla="*/ 2397 w 10011"/>
            <a:gd name="connsiteY12" fmla="*/ 6585 h 9641"/>
            <a:gd name="connsiteX13" fmla="*/ 661 w 10011"/>
            <a:gd name="connsiteY13" fmla="*/ 6848 h 9641"/>
            <a:gd name="connsiteX14" fmla="*/ 174 w 10011"/>
            <a:gd name="connsiteY14" fmla="*/ 5917 h 9641"/>
            <a:gd name="connsiteX15" fmla="*/ 1198 w 10011"/>
            <a:gd name="connsiteY15" fmla="*/ 3989 h 9641"/>
            <a:gd name="connsiteX16" fmla="*/ 537 w 10011"/>
            <a:gd name="connsiteY16" fmla="*/ 2839 h 9641"/>
            <a:gd name="connsiteX17" fmla="*/ 0 w 10011"/>
            <a:gd name="connsiteY17" fmla="*/ 2160 h 9641"/>
            <a:gd name="connsiteX18" fmla="*/ 2669 w 10011"/>
            <a:gd name="connsiteY18" fmla="*/ 1372 h 9641"/>
            <a:gd name="connsiteX19" fmla="*/ 3380 w 10011"/>
            <a:gd name="connsiteY19" fmla="*/ 1645 h 9641"/>
            <a:gd name="connsiteX20" fmla="*/ 4992 w 10011"/>
            <a:gd name="connsiteY20" fmla="*/ 506 h 9641"/>
            <a:gd name="connsiteX21" fmla="*/ 5818 w 10011"/>
            <a:gd name="connsiteY21" fmla="*/ 1087 h 9641"/>
            <a:gd name="connsiteX22" fmla="*/ 6463 w 10011"/>
            <a:gd name="connsiteY22" fmla="*/ 671 h 9641"/>
            <a:gd name="connsiteX0" fmla="*/ 6456 w 10000"/>
            <a:gd name="connsiteY0" fmla="*/ 696 h 10000"/>
            <a:gd name="connsiteX1" fmla="*/ 8008 w 10000"/>
            <a:gd name="connsiteY1" fmla="*/ 185 h 10000"/>
            <a:gd name="connsiteX2" fmla="*/ 8692 w 10000"/>
            <a:gd name="connsiteY2" fmla="*/ 1786 h 10000"/>
            <a:gd name="connsiteX3" fmla="*/ 9227 w 10000"/>
            <a:gd name="connsiteY3" fmla="*/ 2007 h 10000"/>
            <a:gd name="connsiteX4" fmla="*/ 9472 w 10000"/>
            <a:gd name="connsiteY4" fmla="*/ 5918 h 10000"/>
            <a:gd name="connsiteX5" fmla="*/ 9873 w 10000"/>
            <a:gd name="connsiteY5" fmla="*/ 8023 h 10000"/>
            <a:gd name="connsiteX6" fmla="*/ 9197 w 10000"/>
            <a:gd name="connsiteY6" fmla="*/ 8920 h 10000"/>
            <a:gd name="connsiteX7" fmla="*/ 6406 w 10000"/>
            <a:gd name="connsiteY7" fmla="*/ 7523 h 10000"/>
            <a:gd name="connsiteX8" fmla="*/ 5151 w 10000"/>
            <a:gd name="connsiteY8" fmla="*/ 8887 h 10000"/>
            <a:gd name="connsiteX9" fmla="*/ 4755 w 10000"/>
            <a:gd name="connsiteY9" fmla="*/ 9659 h 10000"/>
            <a:gd name="connsiteX10" fmla="*/ 4160 w 10000"/>
            <a:gd name="connsiteY10" fmla="*/ 10000 h 10000"/>
            <a:gd name="connsiteX11" fmla="*/ 3723 w 10000"/>
            <a:gd name="connsiteY11" fmla="*/ 9796 h 10000"/>
            <a:gd name="connsiteX12" fmla="*/ 2394 w 10000"/>
            <a:gd name="connsiteY12" fmla="*/ 6830 h 10000"/>
            <a:gd name="connsiteX13" fmla="*/ 660 w 10000"/>
            <a:gd name="connsiteY13" fmla="*/ 7103 h 10000"/>
            <a:gd name="connsiteX14" fmla="*/ 174 w 10000"/>
            <a:gd name="connsiteY14" fmla="*/ 6137 h 10000"/>
            <a:gd name="connsiteX15" fmla="*/ 1197 w 10000"/>
            <a:gd name="connsiteY15" fmla="*/ 4138 h 10000"/>
            <a:gd name="connsiteX16" fmla="*/ 536 w 10000"/>
            <a:gd name="connsiteY16" fmla="*/ 2945 h 10000"/>
            <a:gd name="connsiteX17" fmla="*/ 0 w 10000"/>
            <a:gd name="connsiteY17" fmla="*/ 2240 h 10000"/>
            <a:gd name="connsiteX18" fmla="*/ 2666 w 10000"/>
            <a:gd name="connsiteY18" fmla="*/ 1423 h 10000"/>
            <a:gd name="connsiteX19" fmla="*/ 3376 w 10000"/>
            <a:gd name="connsiteY19" fmla="*/ 1706 h 10000"/>
            <a:gd name="connsiteX20" fmla="*/ 4987 w 10000"/>
            <a:gd name="connsiteY20" fmla="*/ 525 h 10000"/>
            <a:gd name="connsiteX21" fmla="*/ 5812 w 10000"/>
            <a:gd name="connsiteY21" fmla="*/ 1127 h 10000"/>
            <a:gd name="connsiteX22" fmla="*/ 6456 w 10000"/>
            <a:gd name="connsiteY22" fmla="*/ 69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0000" h="10000">
              <a:moveTo>
                <a:pt x="6456" y="696"/>
              </a:moveTo>
              <a:cubicBezTo>
                <a:pt x="6951" y="491"/>
                <a:pt x="7488" y="-372"/>
                <a:pt x="8008" y="185"/>
              </a:cubicBezTo>
              <a:cubicBezTo>
                <a:pt x="8355" y="593"/>
                <a:pt x="8487" y="1229"/>
                <a:pt x="8692" y="1786"/>
              </a:cubicBezTo>
              <a:cubicBezTo>
                <a:pt x="8462" y="2025"/>
                <a:pt x="9442" y="1735"/>
                <a:pt x="9227" y="2007"/>
              </a:cubicBezTo>
              <a:cubicBezTo>
                <a:pt x="9392" y="3030"/>
                <a:pt x="9390" y="4862"/>
                <a:pt x="9472" y="5918"/>
              </a:cubicBezTo>
              <a:cubicBezTo>
                <a:pt x="10223" y="6384"/>
                <a:pt x="9989" y="6706"/>
                <a:pt x="9873" y="8023"/>
              </a:cubicBezTo>
              <a:cubicBezTo>
                <a:pt x="9642" y="8319"/>
                <a:pt x="9420" y="8614"/>
                <a:pt x="9197" y="8920"/>
              </a:cubicBezTo>
              <a:cubicBezTo>
                <a:pt x="8222" y="8603"/>
                <a:pt x="7331" y="8000"/>
                <a:pt x="6406" y="7523"/>
              </a:cubicBezTo>
              <a:cubicBezTo>
                <a:pt x="5829" y="7603"/>
                <a:pt x="5465" y="8296"/>
                <a:pt x="5151" y="8887"/>
              </a:cubicBezTo>
              <a:lnTo>
                <a:pt x="4755" y="9659"/>
              </a:lnTo>
              <a:cubicBezTo>
                <a:pt x="4607" y="9739"/>
                <a:pt x="4309" y="9909"/>
                <a:pt x="4160" y="10000"/>
              </a:cubicBezTo>
              <a:cubicBezTo>
                <a:pt x="4054" y="9943"/>
                <a:pt x="3831" y="9841"/>
                <a:pt x="3723" y="9796"/>
              </a:cubicBezTo>
              <a:cubicBezTo>
                <a:pt x="3171" y="8887"/>
                <a:pt x="3227" y="7387"/>
                <a:pt x="2394" y="6830"/>
              </a:cubicBezTo>
              <a:cubicBezTo>
                <a:pt x="1849" y="6229"/>
                <a:pt x="1222" y="6899"/>
                <a:pt x="660" y="7103"/>
              </a:cubicBezTo>
              <a:cubicBezTo>
                <a:pt x="495" y="6785"/>
                <a:pt x="339" y="6456"/>
                <a:pt x="174" y="6137"/>
              </a:cubicBezTo>
              <a:cubicBezTo>
                <a:pt x="503" y="5456"/>
                <a:pt x="842" y="4797"/>
                <a:pt x="1197" y="4138"/>
              </a:cubicBezTo>
              <a:cubicBezTo>
                <a:pt x="1783" y="3456"/>
                <a:pt x="1123" y="2672"/>
                <a:pt x="536" y="2945"/>
              </a:cubicBezTo>
              <a:cubicBezTo>
                <a:pt x="207" y="2866"/>
                <a:pt x="25" y="2627"/>
                <a:pt x="0" y="2240"/>
              </a:cubicBezTo>
              <a:cubicBezTo>
                <a:pt x="842" y="1729"/>
                <a:pt x="1758" y="1570"/>
                <a:pt x="2666" y="1423"/>
              </a:cubicBezTo>
              <a:lnTo>
                <a:pt x="3376" y="1706"/>
              </a:lnTo>
              <a:cubicBezTo>
                <a:pt x="3856" y="1173"/>
                <a:pt x="4392" y="752"/>
                <a:pt x="4987" y="525"/>
              </a:cubicBezTo>
              <a:cubicBezTo>
                <a:pt x="5258" y="718"/>
                <a:pt x="5539" y="923"/>
                <a:pt x="5812" y="1127"/>
              </a:cubicBezTo>
              <a:cubicBezTo>
                <a:pt x="5968" y="1013"/>
                <a:pt x="6291" y="809"/>
                <a:pt x="6456" y="696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89187</xdr:colOff>
      <xdr:row>30</xdr:row>
      <xdr:rowOff>7528</xdr:rowOff>
    </xdr:from>
    <xdr:to>
      <xdr:col>39</xdr:col>
      <xdr:colOff>46665</xdr:colOff>
      <xdr:row>31</xdr:row>
      <xdr:rowOff>66844</xdr:rowOff>
    </xdr:to>
    <xdr:sp macro="" textlink="">
      <xdr:nvSpPr>
        <xdr:cNvPr id="601" name="Łódź"/>
        <xdr:cNvSpPr>
          <a:spLocks/>
        </xdr:cNvSpPr>
      </xdr:nvSpPr>
      <xdr:spPr bwMode="auto">
        <a:xfrm>
          <a:off x="4318287" y="3436528"/>
          <a:ext cx="186078" cy="173616"/>
        </a:xfrm>
        <a:custGeom>
          <a:avLst/>
          <a:gdLst>
            <a:gd name="T0" fmla="*/ 372 w 674"/>
            <a:gd name="T1" fmla="*/ 0 h 607"/>
            <a:gd name="T2" fmla="*/ 493 w 674"/>
            <a:gd name="T3" fmla="*/ 49 h 607"/>
            <a:gd name="T4" fmla="*/ 512 w 674"/>
            <a:gd name="T5" fmla="*/ 194 h 607"/>
            <a:gd name="T6" fmla="*/ 649 w 674"/>
            <a:gd name="T7" fmla="*/ 178 h 607"/>
            <a:gd name="T8" fmla="*/ 619 w 674"/>
            <a:gd name="T9" fmla="*/ 313 h 607"/>
            <a:gd name="T10" fmla="*/ 674 w 674"/>
            <a:gd name="T11" fmla="*/ 381 h 607"/>
            <a:gd name="T12" fmla="*/ 660 w 674"/>
            <a:gd name="T13" fmla="*/ 546 h 607"/>
            <a:gd name="T14" fmla="*/ 227 w 674"/>
            <a:gd name="T15" fmla="*/ 607 h 607"/>
            <a:gd name="T16" fmla="*/ 0 w 674"/>
            <a:gd name="T17" fmla="*/ 483 h 607"/>
            <a:gd name="T18" fmla="*/ 102 w 674"/>
            <a:gd name="T19" fmla="*/ 359 h 607"/>
            <a:gd name="T20" fmla="*/ 55 w 674"/>
            <a:gd name="T21" fmla="*/ 343 h 607"/>
            <a:gd name="T22" fmla="*/ 15 w 674"/>
            <a:gd name="T23" fmla="*/ 134 h 607"/>
            <a:gd name="T24" fmla="*/ 54 w 674"/>
            <a:gd name="T25" fmla="*/ 115 h 607"/>
            <a:gd name="T26" fmla="*/ 372 w 674"/>
            <a:gd name="T27" fmla="*/ 0 h 6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674" h="607">
              <a:moveTo>
                <a:pt x="372" y="0"/>
              </a:moveTo>
              <a:cubicBezTo>
                <a:pt x="412" y="17"/>
                <a:pt x="452" y="33"/>
                <a:pt x="493" y="49"/>
              </a:cubicBezTo>
              <a:cubicBezTo>
                <a:pt x="499" y="97"/>
                <a:pt x="505" y="146"/>
                <a:pt x="512" y="194"/>
              </a:cubicBezTo>
              <a:cubicBezTo>
                <a:pt x="558" y="189"/>
                <a:pt x="603" y="183"/>
                <a:pt x="649" y="178"/>
              </a:cubicBezTo>
              <a:cubicBezTo>
                <a:pt x="639" y="223"/>
                <a:pt x="629" y="268"/>
                <a:pt x="619" y="313"/>
              </a:cubicBezTo>
              <a:cubicBezTo>
                <a:pt x="633" y="330"/>
                <a:pt x="660" y="364"/>
                <a:pt x="674" y="381"/>
              </a:cubicBezTo>
              <a:cubicBezTo>
                <a:pt x="669" y="436"/>
                <a:pt x="665" y="490"/>
                <a:pt x="660" y="546"/>
              </a:cubicBezTo>
              <a:cubicBezTo>
                <a:pt x="520" y="587"/>
                <a:pt x="372" y="594"/>
                <a:pt x="227" y="607"/>
              </a:cubicBezTo>
              <a:cubicBezTo>
                <a:pt x="138" y="595"/>
                <a:pt x="63" y="544"/>
                <a:pt x="0" y="483"/>
              </a:cubicBezTo>
              <a:cubicBezTo>
                <a:pt x="51" y="476"/>
                <a:pt x="190" y="408"/>
                <a:pt x="102" y="359"/>
              </a:cubicBezTo>
              <a:lnTo>
                <a:pt x="55" y="343"/>
              </a:lnTo>
              <a:cubicBezTo>
                <a:pt x="43" y="273"/>
                <a:pt x="30" y="203"/>
                <a:pt x="15" y="134"/>
              </a:cubicBezTo>
              <a:cubicBezTo>
                <a:pt x="25" y="129"/>
                <a:pt x="44" y="120"/>
                <a:pt x="54" y="115"/>
              </a:cubicBezTo>
              <a:cubicBezTo>
                <a:pt x="178" y="140"/>
                <a:pt x="292" y="99"/>
                <a:pt x="372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31</xdr:col>
      <xdr:colOff>93554</xdr:colOff>
      <xdr:row>29</xdr:row>
      <xdr:rowOff>91704</xdr:rowOff>
    </xdr:from>
    <xdr:to>
      <xdr:col>34</xdr:col>
      <xdr:colOff>93038</xdr:colOff>
      <xdr:row>34</xdr:row>
      <xdr:rowOff>60057</xdr:rowOff>
    </xdr:to>
    <xdr:sp macro="" textlink="">
      <xdr:nvSpPr>
        <xdr:cNvPr id="603" name="sieradzki"/>
        <xdr:cNvSpPr>
          <a:spLocks/>
        </xdr:cNvSpPr>
      </xdr:nvSpPr>
      <xdr:spPr bwMode="auto">
        <a:xfrm>
          <a:off x="3636854" y="3406404"/>
          <a:ext cx="342384" cy="539853"/>
        </a:xfrm>
        <a:custGeom>
          <a:avLst/>
          <a:gdLst>
            <a:gd name="T0" fmla="*/ 366 w 1239"/>
            <a:gd name="T1" fmla="*/ 0 h 1892"/>
            <a:gd name="T2" fmla="*/ 449 w 1239"/>
            <a:gd name="T3" fmla="*/ 59 h 1892"/>
            <a:gd name="T4" fmla="*/ 810 w 1239"/>
            <a:gd name="T5" fmla="*/ 133 h 1892"/>
            <a:gd name="T6" fmla="*/ 759 w 1239"/>
            <a:gd name="T7" fmla="*/ 358 h 1892"/>
            <a:gd name="T8" fmla="*/ 802 w 1239"/>
            <a:gd name="T9" fmla="*/ 387 h 1892"/>
            <a:gd name="T10" fmla="*/ 871 w 1239"/>
            <a:gd name="T11" fmla="*/ 435 h 1892"/>
            <a:gd name="T12" fmla="*/ 1093 w 1239"/>
            <a:gd name="T13" fmla="*/ 382 h 1892"/>
            <a:gd name="T14" fmla="*/ 1178 w 1239"/>
            <a:gd name="T15" fmla="*/ 447 h 1892"/>
            <a:gd name="T16" fmla="*/ 1154 w 1239"/>
            <a:gd name="T17" fmla="*/ 562 h 1892"/>
            <a:gd name="T18" fmla="*/ 1092 w 1239"/>
            <a:gd name="T19" fmla="*/ 614 h 1892"/>
            <a:gd name="T20" fmla="*/ 1100 w 1239"/>
            <a:gd name="T21" fmla="*/ 767 h 1892"/>
            <a:gd name="T22" fmla="*/ 1167 w 1239"/>
            <a:gd name="T23" fmla="*/ 718 h 1892"/>
            <a:gd name="T24" fmla="*/ 1183 w 1239"/>
            <a:gd name="T25" fmla="*/ 743 h 1892"/>
            <a:gd name="T26" fmla="*/ 1234 w 1239"/>
            <a:gd name="T27" fmla="*/ 922 h 1892"/>
            <a:gd name="T28" fmla="*/ 1111 w 1239"/>
            <a:gd name="T29" fmla="*/ 1109 h 1892"/>
            <a:gd name="T30" fmla="*/ 1228 w 1239"/>
            <a:gd name="T31" fmla="*/ 1165 h 1892"/>
            <a:gd name="T32" fmla="*/ 1239 w 1239"/>
            <a:gd name="T33" fmla="*/ 1186 h 1892"/>
            <a:gd name="T34" fmla="*/ 1217 w 1239"/>
            <a:gd name="T35" fmla="*/ 1465 h 1892"/>
            <a:gd name="T36" fmla="*/ 1129 w 1239"/>
            <a:gd name="T37" fmla="*/ 1537 h 1892"/>
            <a:gd name="T38" fmla="*/ 1116 w 1239"/>
            <a:gd name="T39" fmla="*/ 1547 h 1892"/>
            <a:gd name="T40" fmla="*/ 959 w 1239"/>
            <a:gd name="T41" fmla="*/ 1819 h 1892"/>
            <a:gd name="T42" fmla="*/ 666 w 1239"/>
            <a:gd name="T43" fmla="*/ 1762 h 1892"/>
            <a:gd name="T44" fmla="*/ 627 w 1239"/>
            <a:gd name="T45" fmla="*/ 1774 h 1892"/>
            <a:gd name="T46" fmla="*/ 593 w 1239"/>
            <a:gd name="T47" fmla="*/ 1784 h 1892"/>
            <a:gd name="T48" fmla="*/ 518 w 1239"/>
            <a:gd name="T49" fmla="*/ 1758 h 1892"/>
            <a:gd name="T50" fmla="*/ 0 w 1239"/>
            <a:gd name="T51" fmla="*/ 1732 h 1892"/>
            <a:gd name="T52" fmla="*/ 7 w 1239"/>
            <a:gd name="T53" fmla="*/ 1632 h 1892"/>
            <a:gd name="T54" fmla="*/ 137 w 1239"/>
            <a:gd name="T55" fmla="*/ 1343 h 1892"/>
            <a:gd name="T56" fmla="*/ 128 w 1239"/>
            <a:gd name="T57" fmla="*/ 747 h 1892"/>
            <a:gd name="T58" fmla="*/ 99 w 1239"/>
            <a:gd name="T59" fmla="*/ 670 h 1892"/>
            <a:gd name="T60" fmla="*/ 250 w 1239"/>
            <a:gd name="T61" fmla="*/ 338 h 1892"/>
            <a:gd name="T62" fmla="*/ 366 w 1239"/>
            <a:gd name="T63" fmla="*/ 0 h 1892"/>
            <a:gd name="connsiteX0" fmla="*/ 2954 w 10000"/>
            <a:gd name="connsiteY0" fmla="*/ 221 h 9991"/>
            <a:gd name="connsiteX1" fmla="*/ 4999 w 10000"/>
            <a:gd name="connsiteY1" fmla="*/ 36 h 9991"/>
            <a:gd name="connsiteX2" fmla="*/ 6538 w 10000"/>
            <a:gd name="connsiteY2" fmla="*/ 924 h 9991"/>
            <a:gd name="connsiteX3" fmla="*/ 6126 w 10000"/>
            <a:gd name="connsiteY3" fmla="*/ 2113 h 9991"/>
            <a:gd name="connsiteX4" fmla="*/ 6473 w 10000"/>
            <a:gd name="connsiteY4" fmla="*/ 2266 h 9991"/>
            <a:gd name="connsiteX5" fmla="*/ 7030 w 10000"/>
            <a:gd name="connsiteY5" fmla="*/ 2520 h 9991"/>
            <a:gd name="connsiteX6" fmla="*/ 8822 w 10000"/>
            <a:gd name="connsiteY6" fmla="*/ 2240 h 9991"/>
            <a:gd name="connsiteX7" fmla="*/ 9508 w 10000"/>
            <a:gd name="connsiteY7" fmla="*/ 2584 h 9991"/>
            <a:gd name="connsiteX8" fmla="*/ 9314 w 10000"/>
            <a:gd name="connsiteY8" fmla="*/ 3191 h 9991"/>
            <a:gd name="connsiteX9" fmla="*/ 8814 w 10000"/>
            <a:gd name="connsiteY9" fmla="*/ 3466 h 9991"/>
            <a:gd name="connsiteX10" fmla="*/ 8878 w 10000"/>
            <a:gd name="connsiteY10" fmla="*/ 4275 h 9991"/>
            <a:gd name="connsiteX11" fmla="*/ 9419 w 10000"/>
            <a:gd name="connsiteY11" fmla="*/ 4016 h 9991"/>
            <a:gd name="connsiteX12" fmla="*/ 9548 w 10000"/>
            <a:gd name="connsiteY12" fmla="*/ 4148 h 9991"/>
            <a:gd name="connsiteX13" fmla="*/ 9960 w 10000"/>
            <a:gd name="connsiteY13" fmla="*/ 5094 h 9991"/>
            <a:gd name="connsiteX14" fmla="*/ 8967 w 10000"/>
            <a:gd name="connsiteY14" fmla="*/ 6083 h 9991"/>
            <a:gd name="connsiteX15" fmla="*/ 9911 w 10000"/>
            <a:gd name="connsiteY15" fmla="*/ 6379 h 9991"/>
            <a:gd name="connsiteX16" fmla="*/ 10000 w 10000"/>
            <a:gd name="connsiteY16" fmla="*/ 6489 h 9991"/>
            <a:gd name="connsiteX17" fmla="*/ 9822 w 10000"/>
            <a:gd name="connsiteY17" fmla="*/ 7964 h 9991"/>
            <a:gd name="connsiteX18" fmla="*/ 9112 w 10000"/>
            <a:gd name="connsiteY18" fmla="*/ 8345 h 9991"/>
            <a:gd name="connsiteX19" fmla="*/ 9007 w 10000"/>
            <a:gd name="connsiteY19" fmla="*/ 8398 h 9991"/>
            <a:gd name="connsiteX20" fmla="*/ 7740 w 10000"/>
            <a:gd name="connsiteY20" fmla="*/ 9835 h 9991"/>
            <a:gd name="connsiteX21" fmla="*/ 5375 w 10000"/>
            <a:gd name="connsiteY21" fmla="*/ 9534 h 9991"/>
            <a:gd name="connsiteX22" fmla="*/ 5061 w 10000"/>
            <a:gd name="connsiteY22" fmla="*/ 9597 h 9991"/>
            <a:gd name="connsiteX23" fmla="*/ 4786 w 10000"/>
            <a:gd name="connsiteY23" fmla="*/ 9650 h 9991"/>
            <a:gd name="connsiteX24" fmla="*/ 4181 w 10000"/>
            <a:gd name="connsiteY24" fmla="*/ 9513 h 9991"/>
            <a:gd name="connsiteX25" fmla="*/ 0 w 10000"/>
            <a:gd name="connsiteY25" fmla="*/ 9375 h 9991"/>
            <a:gd name="connsiteX26" fmla="*/ 56 w 10000"/>
            <a:gd name="connsiteY26" fmla="*/ 8847 h 9991"/>
            <a:gd name="connsiteX27" fmla="*/ 1106 w 10000"/>
            <a:gd name="connsiteY27" fmla="*/ 7319 h 9991"/>
            <a:gd name="connsiteX28" fmla="*/ 1033 w 10000"/>
            <a:gd name="connsiteY28" fmla="*/ 4169 h 9991"/>
            <a:gd name="connsiteX29" fmla="*/ 799 w 10000"/>
            <a:gd name="connsiteY29" fmla="*/ 3762 h 9991"/>
            <a:gd name="connsiteX30" fmla="*/ 2018 w 10000"/>
            <a:gd name="connsiteY30" fmla="*/ 2007 h 9991"/>
            <a:gd name="connsiteX31" fmla="*/ 2954 w 10000"/>
            <a:gd name="connsiteY31" fmla="*/ 221 h 99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</a:cxnLst>
          <a:rect l="l" t="t" r="r" b="b"/>
          <a:pathLst>
            <a:path w="10000" h="9991">
              <a:moveTo>
                <a:pt x="2954" y="221"/>
              </a:moveTo>
              <a:cubicBezTo>
                <a:pt x="3180" y="321"/>
                <a:pt x="4773" y="-70"/>
                <a:pt x="4999" y="36"/>
              </a:cubicBezTo>
              <a:cubicBezTo>
                <a:pt x="6032" y="-181"/>
                <a:pt x="5634" y="617"/>
                <a:pt x="6538" y="924"/>
              </a:cubicBezTo>
              <a:cubicBezTo>
                <a:pt x="6352" y="1310"/>
                <a:pt x="6223" y="1706"/>
                <a:pt x="6126" y="2113"/>
              </a:cubicBezTo>
              <a:cubicBezTo>
                <a:pt x="6215" y="2150"/>
                <a:pt x="6384" y="2229"/>
                <a:pt x="6473" y="2266"/>
              </a:cubicBezTo>
              <a:cubicBezTo>
                <a:pt x="6610" y="2330"/>
                <a:pt x="6893" y="2457"/>
                <a:pt x="7030" y="2520"/>
              </a:cubicBezTo>
              <a:cubicBezTo>
                <a:pt x="7587" y="2340"/>
                <a:pt x="8176" y="2145"/>
                <a:pt x="8822" y="2240"/>
              </a:cubicBezTo>
              <a:lnTo>
                <a:pt x="9508" y="2584"/>
              </a:lnTo>
              <a:cubicBezTo>
                <a:pt x="9443" y="2784"/>
                <a:pt x="9379" y="2985"/>
                <a:pt x="9314" y="3191"/>
              </a:cubicBezTo>
              <a:cubicBezTo>
                <a:pt x="9193" y="3260"/>
                <a:pt x="8943" y="3398"/>
                <a:pt x="8814" y="3466"/>
              </a:cubicBezTo>
              <a:cubicBezTo>
                <a:pt x="8838" y="3736"/>
                <a:pt x="8854" y="4005"/>
                <a:pt x="8878" y="4275"/>
              </a:cubicBezTo>
              <a:cubicBezTo>
                <a:pt x="9015" y="4211"/>
                <a:pt x="9282" y="4085"/>
                <a:pt x="9419" y="4016"/>
              </a:cubicBezTo>
              <a:lnTo>
                <a:pt x="9548" y="4148"/>
              </a:lnTo>
              <a:cubicBezTo>
                <a:pt x="9693" y="4460"/>
                <a:pt x="9822" y="4777"/>
                <a:pt x="9960" y="5094"/>
              </a:cubicBezTo>
              <a:cubicBezTo>
                <a:pt x="9532" y="5380"/>
                <a:pt x="9161" y="5697"/>
                <a:pt x="8967" y="6083"/>
              </a:cubicBezTo>
              <a:cubicBezTo>
                <a:pt x="9290" y="6178"/>
                <a:pt x="9596" y="6273"/>
                <a:pt x="9911" y="6379"/>
              </a:cubicBezTo>
              <a:lnTo>
                <a:pt x="10000" y="6489"/>
              </a:lnTo>
              <a:cubicBezTo>
                <a:pt x="9927" y="6981"/>
                <a:pt x="9855" y="7473"/>
                <a:pt x="9822" y="7964"/>
              </a:cubicBezTo>
              <a:lnTo>
                <a:pt x="9112" y="8345"/>
              </a:lnTo>
              <a:lnTo>
                <a:pt x="9007" y="8398"/>
              </a:lnTo>
              <a:cubicBezTo>
                <a:pt x="8410" y="8805"/>
                <a:pt x="8305" y="9423"/>
                <a:pt x="7740" y="9835"/>
              </a:cubicBezTo>
              <a:cubicBezTo>
                <a:pt x="6949" y="10221"/>
                <a:pt x="6069" y="9803"/>
                <a:pt x="5375" y="9534"/>
              </a:cubicBezTo>
              <a:lnTo>
                <a:pt x="5061" y="9597"/>
              </a:lnTo>
              <a:cubicBezTo>
                <a:pt x="4988" y="9613"/>
                <a:pt x="4851" y="9640"/>
                <a:pt x="4786" y="9650"/>
              </a:cubicBezTo>
              <a:cubicBezTo>
                <a:pt x="4633" y="9618"/>
                <a:pt x="4326" y="9550"/>
                <a:pt x="4181" y="9513"/>
              </a:cubicBezTo>
              <a:cubicBezTo>
                <a:pt x="2889" y="8984"/>
                <a:pt x="1396" y="9264"/>
                <a:pt x="0" y="9375"/>
              </a:cubicBezTo>
              <a:cubicBezTo>
                <a:pt x="16" y="9243"/>
                <a:pt x="40" y="8979"/>
                <a:pt x="56" y="8847"/>
              </a:cubicBezTo>
              <a:cubicBezTo>
                <a:pt x="331" y="8313"/>
                <a:pt x="856" y="7858"/>
                <a:pt x="1106" y="7319"/>
              </a:cubicBezTo>
              <a:cubicBezTo>
                <a:pt x="944" y="6273"/>
                <a:pt x="864" y="5221"/>
                <a:pt x="1033" y="4169"/>
              </a:cubicBezTo>
              <a:cubicBezTo>
                <a:pt x="977" y="4069"/>
                <a:pt x="864" y="3868"/>
                <a:pt x="799" y="3762"/>
              </a:cubicBezTo>
              <a:cubicBezTo>
                <a:pt x="1485" y="3281"/>
                <a:pt x="2026" y="2689"/>
                <a:pt x="2018" y="2007"/>
              </a:cubicBezTo>
              <a:cubicBezTo>
                <a:pt x="1994" y="1352"/>
                <a:pt x="2494" y="776"/>
                <a:pt x="2954" y="221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59974</xdr:colOff>
      <xdr:row>30</xdr:row>
      <xdr:rowOff>16788</xdr:rowOff>
    </xdr:from>
    <xdr:to>
      <xdr:col>38</xdr:col>
      <xdr:colOff>28624</xdr:colOff>
      <xdr:row>32</xdr:row>
      <xdr:rowOff>104174</xdr:rowOff>
    </xdr:to>
    <xdr:sp macro="" textlink="">
      <xdr:nvSpPr>
        <xdr:cNvPr id="608" name="pabianicki"/>
        <xdr:cNvSpPr>
          <a:spLocks/>
        </xdr:cNvSpPr>
      </xdr:nvSpPr>
      <xdr:spPr bwMode="auto">
        <a:xfrm>
          <a:off x="4060474" y="3445788"/>
          <a:ext cx="311550" cy="315986"/>
        </a:xfrm>
        <a:custGeom>
          <a:avLst/>
          <a:gdLst>
            <a:gd name="T0" fmla="*/ 0 w 1116"/>
            <a:gd name="T1" fmla="*/ 133 h 1169"/>
            <a:gd name="T2" fmla="*/ 365 w 1116"/>
            <a:gd name="T3" fmla="*/ 74 h 1169"/>
            <a:gd name="T4" fmla="*/ 457 w 1116"/>
            <a:gd name="T5" fmla="*/ 120 h 1169"/>
            <a:gd name="T6" fmla="*/ 567 w 1116"/>
            <a:gd name="T7" fmla="*/ 167 h 1169"/>
            <a:gd name="T8" fmla="*/ 637 w 1116"/>
            <a:gd name="T9" fmla="*/ 201 h 1169"/>
            <a:gd name="T10" fmla="*/ 813 w 1116"/>
            <a:gd name="T11" fmla="*/ 264 h 1169"/>
            <a:gd name="T12" fmla="*/ 860 w 1116"/>
            <a:gd name="T13" fmla="*/ 280 h 1169"/>
            <a:gd name="T14" fmla="*/ 737 w 1116"/>
            <a:gd name="T15" fmla="*/ 387 h 1169"/>
            <a:gd name="T16" fmla="*/ 758 w 1116"/>
            <a:gd name="T17" fmla="*/ 404 h 1169"/>
            <a:gd name="T18" fmla="*/ 985 w 1116"/>
            <a:gd name="T19" fmla="*/ 528 h 1169"/>
            <a:gd name="T20" fmla="*/ 1029 w 1116"/>
            <a:gd name="T21" fmla="*/ 566 h 1169"/>
            <a:gd name="T22" fmla="*/ 1026 w 1116"/>
            <a:gd name="T23" fmla="*/ 755 h 1169"/>
            <a:gd name="T24" fmla="*/ 1112 w 1116"/>
            <a:gd name="T25" fmla="*/ 969 h 1169"/>
            <a:gd name="T26" fmla="*/ 1089 w 1116"/>
            <a:gd name="T27" fmla="*/ 1083 h 1169"/>
            <a:gd name="T28" fmla="*/ 739 w 1116"/>
            <a:gd name="T29" fmla="*/ 1169 h 1169"/>
            <a:gd name="T30" fmla="*/ 660 w 1116"/>
            <a:gd name="T31" fmla="*/ 1103 h 1169"/>
            <a:gd name="T32" fmla="*/ 639 w 1116"/>
            <a:gd name="T33" fmla="*/ 1015 h 1169"/>
            <a:gd name="T34" fmla="*/ 598 w 1116"/>
            <a:gd name="T35" fmla="*/ 989 h 1169"/>
            <a:gd name="T36" fmla="*/ 506 w 1116"/>
            <a:gd name="T37" fmla="*/ 933 h 1169"/>
            <a:gd name="T38" fmla="*/ 531 w 1116"/>
            <a:gd name="T39" fmla="*/ 803 h 1169"/>
            <a:gd name="T40" fmla="*/ 375 w 1116"/>
            <a:gd name="T41" fmla="*/ 737 h 1169"/>
            <a:gd name="T42" fmla="*/ 488 w 1116"/>
            <a:gd name="T43" fmla="*/ 640 h 1169"/>
            <a:gd name="T44" fmla="*/ 446 w 1116"/>
            <a:gd name="T45" fmla="*/ 480 h 1169"/>
            <a:gd name="T46" fmla="*/ 391 w 1116"/>
            <a:gd name="T47" fmla="*/ 371 h 1169"/>
            <a:gd name="T48" fmla="*/ 246 w 1116"/>
            <a:gd name="T49" fmla="*/ 278 h 1169"/>
            <a:gd name="T50" fmla="*/ 198 w 1116"/>
            <a:gd name="T51" fmla="*/ 252 h 1169"/>
            <a:gd name="T52" fmla="*/ 117 w 1116"/>
            <a:gd name="T53" fmla="*/ 219 h 1169"/>
            <a:gd name="T54" fmla="*/ 0 w 1116"/>
            <a:gd name="T55" fmla="*/ 133 h 1169"/>
            <a:gd name="connsiteX0" fmla="*/ 0 w 9966"/>
            <a:gd name="connsiteY0" fmla="*/ 663 h 9525"/>
            <a:gd name="connsiteX1" fmla="*/ 3271 w 9966"/>
            <a:gd name="connsiteY1" fmla="*/ 158 h 9525"/>
            <a:gd name="connsiteX2" fmla="*/ 4095 w 9966"/>
            <a:gd name="connsiteY2" fmla="*/ 552 h 9525"/>
            <a:gd name="connsiteX3" fmla="*/ 5081 w 9966"/>
            <a:gd name="connsiteY3" fmla="*/ 954 h 9525"/>
            <a:gd name="connsiteX4" fmla="*/ 5708 w 9966"/>
            <a:gd name="connsiteY4" fmla="*/ 1244 h 9525"/>
            <a:gd name="connsiteX5" fmla="*/ 7285 w 9966"/>
            <a:gd name="connsiteY5" fmla="*/ 1783 h 9525"/>
            <a:gd name="connsiteX6" fmla="*/ 7706 w 9966"/>
            <a:gd name="connsiteY6" fmla="*/ 1920 h 9525"/>
            <a:gd name="connsiteX7" fmla="*/ 6604 w 9966"/>
            <a:gd name="connsiteY7" fmla="*/ 2836 h 9525"/>
            <a:gd name="connsiteX8" fmla="*/ 9077 w 9966"/>
            <a:gd name="connsiteY8" fmla="*/ 2554 h 9525"/>
            <a:gd name="connsiteX9" fmla="*/ 8826 w 9966"/>
            <a:gd name="connsiteY9" fmla="*/ 4042 h 9525"/>
            <a:gd name="connsiteX10" fmla="*/ 9220 w 9966"/>
            <a:gd name="connsiteY10" fmla="*/ 4367 h 9525"/>
            <a:gd name="connsiteX11" fmla="*/ 9194 w 9966"/>
            <a:gd name="connsiteY11" fmla="*/ 5984 h 9525"/>
            <a:gd name="connsiteX12" fmla="*/ 9964 w 9966"/>
            <a:gd name="connsiteY12" fmla="*/ 7814 h 9525"/>
            <a:gd name="connsiteX13" fmla="*/ 9758 w 9966"/>
            <a:gd name="connsiteY13" fmla="*/ 8789 h 9525"/>
            <a:gd name="connsiteX14" fmla="*/ 6622 w 9966"/>
            <a:gd name="connsiteY14" fmla="*/ 9525 h 9525"/>
            <a:gd name="connsiteX15" fmla="*/ 5914 w 9966"/>
            <a:gd name="connsiteY15" fmla="*/ 8960 h 9525"/>
            <a:gd name="connsiteX16" fmla="*/ 5726 w 9966"/>
            <a:gd name="connsiteY16" fmla="*/ 8208 h 9525"/>
            <a:gd name="connsiteX17" fmla="*/ 5358 w 9966"/>
            <a:gd name="connsiteY17" fmla="*/ 7985 h 9525"/>
            <a:gd name="connsiteX18" fmla="*/ 4534 w 9966"/>
            <a:gd name="connsiteY18" fmla="*/ 7506 h 9525"/>
            <a:gd name="connsiteX19" fmla="*/ 4758 w 9966"/>
            <a:gd name="connsiteY19" fmla="*/ 6394 h 9525"/>
            <a:gd name="connsiteX20" fmla="*/ 3360 w 9966"/>
            <a:gd name="connsiteY20" fmla="*/ 5830 h 9525"/>
            <a:gd name="connsiteX21" fmla="*/ 4373 w 9966"/>
            <a:gd name="connsiteY21" fmla="*/ 5000 h 9525"/>
            <a:gd name="connsiteX22" fmla="*/ 3996 w 9966"/>
            <a:gd name="connsiteY22" fmla="*/ 3631 h 9525"/>
            <a:gd name="connsiteX23" fmla="*/ 3504 w 9966"/>
            <a:gd name="connsiteY23" fmla="*/ 2699 h 9525"/>
            <a:gd name="connsiteX24" fmla="*/ 2204 w 9966"/>
            <a:gd name="connsiteY24" fmla="*/ 1903 h 9525"/>
            <a:gd name="connsiteX25" fmla="*/ 1774 w 9966"/>
            <a:gd name="connsiteY25" fmla="*/ 1681 h 9525"/>
            <a:gd name="connsiteX26" fmla="*/ 1048 w 9966"/>
            <a:gd name="connsiteY26" fmla="*/ 1398 h 9525"/>
            <a:gd name="connsiteX27" fmla="*/ 0 w 9966"/>
            <a:gd name="connsiteY27" fmla="*/ 663 h 9525"/>
            <a:gd name="connsiteX0" fmla="*/ 0 w 10000"/>
            <a:gd name="connsiteY0" fmla="*/ 696 h 10000"/>
            <a:gd name="connsiteX1" fmla="*/ 3282 w 10000"/>
            <a:gd name="connsiteY1" fmla="*/ 166 h 10000"/>
            <a:gd name="connsiteX2" fmla="*/ 4109 w 10000"/>
            <a:gd name="connsiteY2" fmla="*/ 580 h 10000"/>
            <a:gd name="connsiteX3" fmla="*/ 5098 w 10000"/>
            <a:gd name="connsiteY3" fmla="*/ 1002 h 10000"/>
            <a:gd name="connsiteX4" fmla="*/ 5727 w 10000"/>
            <a:gd name="connsiteY4" fmla="*/ 1306 h 10000"/>
            <a:gd name="connsiteX5" fmla="*/ 7310 w 10000"/>
            <a:gd name="connsiteY5" fmla="*/ 1872 h 10000"/>
            <a:gd name="connsiteX6" fmla="*/ 7732 w 10000"/>
            <a:gd name="connsiteY6" fmla="*/ 2016 h 10000"/>
            <a:gd name="connsiteX7" fmla="*/ 9108 w 10000"/>
            <a:gd name="connsiteY7" fmla="*/ 2681 h 10000"/>
            <a:gd name="connsiteX8" fmla="*/ 8856 w 10000"/>
            <a:gd name="connsiteY8" fmla="*/ 4244 h 10000"/>
            <a:gd name="connsiteX9" fmla="*/ 9251 w 10000"/>
            <a:gd name="connsiteY9" fmla="*/ 4585 h 10000"/>
            <a:gd name="connsiteX10" fmla="*/ 9225 w 10000"/>
            <a:gd name="connsiteY10" fmla="*/ 6282 h 10000"/>
            <a:gd name="connsiteX11" fmla="*/ 9998 w 10000"/>
            <a:gd name="connsiteY11" fmla="*/ 8204 h 10000"/>
            <a:gd name="connsiteX12" fmla="*/ 9791 w 10000"/>
            <a:gd name="connsiteY12" fmla="*/ 9227 h 10000"/>
            <a:gd name="connsiteX13" fmla="*/ 6645 w 10000"/>
            <a:gd name="connsiteY13" fmla="*/ 10000 h 10000"/>
            <a:gd name="connsiteX14" fmla="*/ 5934 w 10000"/>
            <a:gd name="connsiteY14" fmla="*/ 9407 h 10000"/>
            <a:gd name="connsiteX15" fmla="*/ 5746 w 10000"/>
            <a:gd name="connsiteY15" fmla="*/ 8617 h 10000"/>
            <a:gd name="connsiteX16" fmla="*/ 5376 w 10000"/>
            <a:gd name="connsiteY16" fmla="*/ 8383 h 10000"/>
            <a:gd name="connsiteX17" fmla="*/ 4549 w 10000"/>
            <a:gd name="connsiteY17" fmla="*/ 7880 h 10000"/>
            <a:gd name="connsiteX18" fmla="*/ 4774 w 10000"/>
            <a:gd name="connsiteY18" fmla="*/ 6713 h 10000"/>
            <a:gd name="connsiteX19" fmla="*/ 3371 w 10000"/>
            <a:gd name="connsiteY19" fmla="*/ 6121 h 10000"/>
            <a:gd name="connsiteX20" fmla="*/ 4388 w 10000"/>
            <a:gd name="connsiteY20" fmla="*/ 5249 h 10000"/>
            <a:gd name="connsiteX21" fmla="*/ 4010 w 10000"/>
            <a:gd name="connsiteY21" fmla="*/ 3812 h 10000"/>
            <a:gd name="connsiteX22" fmla="*/ 3516 w 10000"/>
            <a:gd name="connsiteY22" fmla="*/ 2834 h 10000"/>
            <a:gd name="connsiteX23" fmla="*/ 2212 w 10000"/>
            <a:gd name="connsiteY23" fmla="*/ 1998 h 10000"/>
            <a:gd name="connsiteX24" fmla="*/ 1780 w 10000"/>
            <a:gd name="connsiteY24" fmla="*/ 1765 h 10000"/>
            <a:gd name="connsiteX25" fmla="*/ 1052 w 10000"/>
            <a:gd name="connsiteY25" fmla="*/ 1468 h 10000"/>
            <a:gd name="connsiteX26" fmla="*/ 0 w 10000"/>
            <a:gd name="connsiteY26" fmla="*/ 69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10000" h="10000">
              <a:moveTo>
                <a:pt x="0" y="696"/>
              </a:moveTo>
              <a:cubicBezTo>
                <a:pt x="629" y="-499"/>
                <a:pt x="2212" y="219"/>
                <a:pt x="3282" y="166"/>
              </a:cubicBezTo>
              <a:cubicBezTo>
                <a:pt x="3560" y="300"/>
                <a:pt x="3830" y="436"/>
                <a:pt x="4109" y="580"/>
              </a:cubicBezTo>
              <a:cubicBezTo>
                <a:pt x="4316" y="992"/>
                <a:pt x="4640" y="1136"/>
                <a:pt x="5098" y="1002"/>
              </a:cubicBezTo>
              <a:cubicBezTo>
                <a:pt x="5251" y="1082"/>
                <a:pt x="5566" y="1235"/>
                <a:pt x="5727" y="1306"/>
              </a:cubicBezTo>
              <a:cubicBezTo>
                <a:pt x="6240" y="1522"/>
                <a:pt x="6779" y="1684"/>
                <a:pt x="7310" y="1872"/>
              </a:cubicBezTo>
              <a:lnTo>
                <a:pt x="7732" y="2016"/>
              </a:lnTo>
              <a:cubicBezTo>
                <a:pt x="8032" y="2151"/>
                <a:pt x="8921" y="2310"/>
                <a:pt x="9108" y="2681"/>
              </a:cubicBezTo>
              <a:cubicBezTo>
                <a:pt x="9675" y="3229"/>
                <a:pt x="8056" y="4135"/>
                <a:pt x="8856" y="4244"/>
              </a:cubicBezTo>
              <a:cubicBezTo>
                <a:pt x="8955" y="4324"/>
                <a:pt x="9153" y="4504"/>
                <a:pt x="9251" y="4585"/>
              </a:cubicBezTo>
              <a:cubicBezTo>
                <a:pt x="9242" y="5151"/>
                <a:pt x="9234" y="5717"/>
                <a:pt x="9225" y="6282"/>
              </a:cubicBezTo>
              <a:cubicBezTo>
                <a:pt x="9710" y="6821"/>
                <a:pt x="10034" y="7468"/>
                <a:pt x="9998" y="8204"/>
              </a:cubicBezTo>
              <a:cubicBezTo>
                <a:pt x="9944" y="8456"/>
                <a:pt x="9845" y="8967"/>
                <a:pt x="9791" y="9227"/>
              </a:cubicBezTo>
              <a:cubicBezTo>
                <a:pt x="8758" y="9542"/>
                <a:pt x="7678" y="9694"/>
                <a:pt x="6645" y="10000"/>
              </a:cubicBezTo>
              <a:lnTo>
                <a:pt x="5934" y="9407"/>
              </a:lnTo>
              <a:cubicBezTo>
                <a:pt x="5880" y="9138"/>
                <a:pt x="5817" y="8878"/>
                <a:pt x="5746" y="8617"/>
              </a:cubicBezTo>
              <a:lnTo>
                <a:pt x="5376" y="8383"/>
              </a:lnTo>
              <a:cubicBezTo>
                <a:pt x="5098" y="8222"/>
                <a:pt x="4828" y="8051"/>
                <a:pt x="4549" y="7880"/>
              </a:cubicBezTo>
              <a:cubicBezTo>
                <a:pt x="4631" y="7486"/>
                <a:pt x="4702" y="7099"/>
                <a:pt x="4774" y="6713"/>
              </a:cubicBezTo>
              <a:cubicBezTo>
                <a:pt x="4307" y="6506"/>
                <a:pt x="3839" y="6309"/>
                <a:pt x="3371" y="6121"/>
              </a:cubicBezTo>
              <a:cubicBezTo>
                <a:pt x="3696" y="5815"/>
                <a:pt x="4046" y="5528"/>
                <a:pt x="4388" y="5249"/>
              </a:cubicBezTo>
              <a:cubicBezTo>
                <a:pt x="5026" y="4863"/>
                <a:pt x="4901" y="3678"/>
                <a:pt x="4010" y="3812"/>
              </a:cubicBezTo>
              <a:cubicBezTo>
                <a:pt x="3839" y="3489"/>
                <a:pt x="3678" y="3157"/>
                <a:pt x="3516" y="2834"/>
              </a:cubicBezTo>
              <a:cubicBezTo>
                <a:pt x="3632" y="2043"/>
                <a:pt x="2877" y="1585"/>
                <a:pt x="2212" y="1998"/>
              </a:cubicBezTo>
              <a:lnTo>
                <a:pt x="1780" y="1765"/>
              </a:lnTo>
              <a:cubicBezTo>
                <a:pt x="1546" y="1657"/>
                <a:pt x="1294" y="1566"/>
                <a:pt x="1052" y="1468"/>
              </a:cubicBezTo>
              <a:cubicBezTo>
                <a:pt x="692" y="1225"/>
                <a:pt x="342" y="965"/>
                <a:pt x="0" y="696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73164</xdr:colOff>
      <xdr:row>30</xdr:row>
      <xdr:rowOff>51187</xdr:rowOff>
    </xdr:from>
    <xdr:to>
      <xdr:col>43</xdr:col>
      <xdr:colOff>61083</xdr:colOff>
      <xdr:row>33</xdr:row>
      <xdr:rowOff>88810</xdr:rowOff>
    </xdr:to>
    <xdr:sp macro="" textlink="">
      <xdr:nvSpPr>
        <xdr:cNvPr id="611" name="tomaszowski (łódzkie)"/>
        <xdr:cNvSpPr>
          <a:spLocks/>
        </xdr:cNvSpPr>
      </xdr:nvSpPr>
      <xdr:spPr bwMode="auto">
        <a:xfrm>
          <a:off x="4530864" y="3480187"/>
          <a:ext cx="445119" cy="380523"/>
        </a:xfrm>
        <a:custGeom>
          <a:avLst/>
          <a:gdLst>
            <a:gd name="T0" fmla="*/ 476 w 1630"/>
            <a:gd name="T1" fmla="*/ 417 h 1300"/>
            <a:gd name="T2" fmla="*/ 705 w 1630"/>
            <a:gd name="T3" fmla="*/ 0 h 1300"/>
            <a:gd name="T4" fmla="*/ 739 w 1630"/>
            <a:gd name="T5" fmla="*/ 29 h 1300"/>
            <a:gd name="T6" fmla="*/ 1000 w 1630"/>
            <a:gd name="T7" fmla="*/ 281 h 1300"/>
            <a:gd name="T8" fmla="*/ 1154 w 1630"/>
            <a:gd name="T9" fmla="*/ 202 h 1300"/>
            <a:gd name="T10" fmla="*/ 1290 w 1630"/>
            <a:gd name="T11" fmla="*/ 274 h 1300"/>
            <a:gd name="T12" fmla="*/ 1302 w 1630"/>
            <a:gd name="T13" fmla="*/ 422 h 1300"/>
            <a:gd name="T14" fmla="*/ 1394 w 1630"/>
            <a:gd name="T15" fmla="*/ 456 h 1300"/>
            <a:gd name="T16" fmla="*/ 1447 w 1630"/>
            <a:gd name="T17" fmla="*/ 474 h 1300"/>
            <a:gd name="T18" fmla="*/ 1630 w 1630"/>
            <a:gd name="T19" fmla="*/ 534 h 1300"/>
            <a:gd name="T20" fmla="*/ 1406 w 1630"/>
            <a:gd name="T21" fmla="*/ 675 h 1300"/>
            <a:gd name="T22" fmla="*/ 1243 w 1630"/>
            <a:gd name="T23" fmla="*/ 885 h 1300"/>
            <a:gd name="T24" fmla="*/ 1240 w 1630"/>
            <a:gd name="T25" fmla="*/ 932 h 1300"/>
            <a:gd name="T26" fmla="*/ 1063 w 1630"/>
            <a:gd name="T27" fmla="*/ 1107 h 1300"/>
            <a:gd name="T28" fmla="*/ 817 w 1630"/>
            <a:gd name="T29" fmla="*/ 1093 h 1300"/>
            <a:gd name="T30" fmla="*/ 781 w 1630"/>
            <a:gd name="T31" fmla="*/ 1190 h 1300"/>
            <a:gd name="T32" fmla="*/ 755 w 1630"/>
            <a:gd name="T33" fmla="*/ 1224 h 1300"/>
            <a:gd name="T34" fmla="*/ 582 w 1630"/>
            <a:gd name="T35" fmla="*/ 1256 h 1300"/>
            <a:gd name="T36" fmla="*/ 545 w 1630"/>
            <a:gd name="T37" fmla="*/ 1300 h 1300"/>
            <a:gd name="T38" fmla="*/ 508 w 1630"/>
            <a:gd name="T39" fmla="*/ 1258 h 1300"/>
            <a:gd name="T40" fmla="*/ 585 w 1630"/>
            <a:gd name="T41" fmla="*/ 1206 h 1300"/>
            <a:gd name="T42" fmla="*/ 423 w 1630"/>
            <a:gd name="T43" fmla="*/ 911 h 1300"/>
            <a:gd name="T44" fmla="*/ 422 w 1630"/>
            <a:gd name="T45" fmla="*/ 826 h 1300"/>
            <a:gd name="T46" fmla="*/ 402 w 1630"/>
            <a:gd name="T47" fmla="*/ 801 h 1300"/>
            <a:gd name="T48" fmla="*/ 312 w 1630"/>
            <a:gd name="T49" fmla="*/ 699 h 1300"/>
            <a:gd name="T50" fmla="*/ 229 w 1630"/>
            <a:gd name="T51" fmla="*/ 883 h 1300"/>
            <a:gd name="T52" fmla="*/ 165 w 1630"/>
            <a:gd name="T53" fmla="*/ 834 h 1300"/>
            <a:gd name="T54" fmla="*/ 161 w 1630"/>
            <a:gd name="T55" fmla="*/ 831 h 1300"/>
            <a:gd name="T56" fmla="*/ 62 w 1630"/>
            <a:gd name="T57" fmla="*/ 753 h 1300"/>
            <a:gd name="T58" fmla="*/ 93 w 1630"/>
            <a:gd name="T59" fmla="*/ 286 h 1300"/>
            <a:gd name="T60" fmla="*/ 228 w 1630"/>
            <a:gd name="T61" fmla="*/ 283 h 1300"/>
            <a:gd name="T62" fmla="*/ 340 w 1630"/>
            <a:gd name="T63" fmla="*/ 325 h 1300"/>
            <a:gd name="T64" fmla="*/ 348 w 1630"/>
            <a:gd name="T65" fmla="*/ 333 h 1300"/>
            <a:gd name="T66" fmla="*/ 374 w 1630"/>
            <a:gd name="T67" fmla="*/ 422 h 1300"/>
            <a:gd name="T68" fmla="*/ 476 w 1630"/>
            <a:gd name="T69" fmla="*/ 417 h 1300"/>
            <a:gd name="connsiteX0" fmla="*/ 2726 w 9806"/>
            <a:gd name="connsiteY0" fmla="*/ 3208 h 10000"/>
            <a:gd name="connsiteX1" fmla="*/ 4131 w 9806"/>
            <a:gd name="connsiteY1" fmla="*/ 0 h 10000"/>
            <a:gd name="connsiteX2" fmla="*/ 2415 w 9806"/>
            <a:gd name="connsiteY2" fmla="*/ 577 h 10000"/>
            <a:gd name="connsiteX3" fmla="*/ 5941 w 9806"/>
            <a:gd name="connsiteY3" fmla="*/ 2162 h 10000"/>
            <a:gd name="connsiteX4" fmla="*/ 6886 w 9806"/>
            <a:gd name="connsiteY4" fmla="*/ 1554 h 10000"/>
            <a:gd name="connsiteX5" fmla="*/ 7720 w 9806"/>
            <a:gd name="connsiteY5" fmla="*/ 2108 h 10000"/>
            <a:gd name="connsiteX6" fmla="*/ 7794 w 9806"/>
            <a:gd name="connsiteY6" fmla="*/ 3246 h 10000"/>
            <a:gd name="connsiteX7" fmla="*/ 8358 w 9806"/>
            <a:gd name="connsiteY7" fmla="*/ 3508 h 10000"/>
            <a:gd name="connsiteX8" fmla="*/ 8683 w 9806"/>
            <a:gd name="connsiteY8" fmla="*/ 3646 h 10000"/>
            <a:gd name="connsiteX9" fmla="*/ 9806 w 9806"/>
            <a:gd name="connsiteY9" fmla="*/ 4108 h 10000"/>
            <a:gd name="connsiteX10" fmla="*/ 8432 w 9806"/>
            <a:gd name="connsiteY10" fmla="*/ 5192 h 10000"/>
            <a:gd name="connsiteX11" fmla="*/ 7432 w 9806"/>
            <a:gd name="connsiteY11" fmla="*/ 6808 h 10000"/>
            <a:gd name="connsiteX12" fmla="*/ 7413 w 9806"/>
            <a:gd name="connsiteY12" fmla="*/ 7169 h 10000"/>
            <a:gd name="connsiteX13" fmla="*/ 6327 w 9806"/>
            <a:gd name="connsiteY13" fmla="*/ 8515 h 10000"/>
            <a:gd name="connsiteX14" fmla="*/ 4818 w 9806"/>
            <a:gd name="connsiteY14" fmla="*/ 8408 h 10000"/>
            <a:gd name="connsiteX15" fmla="*/ 4597 w 9806"/>
            <a:gd name="connsiteY15" fmla="*/ 9154 h 10000"/>
            <a:gd name="connsiteX16" fmla="*/ 4438 w 9806"/>
            <a:gd name="connsiteY16" fmla="*/ 9415 h 10000"/>
            <a:gd name="connsiteX17" fmla="*/ 3377 w 9806"/>
            <a:gd name="connsiteY17" fmla="*/ 9662 h 10000"/>
            <a:gd name="connsiteX18" fmla="*/ 3150 w 9806"/>
            <a:gd name="connsiteY18" fmla="*/ 10000 h 10000"/>
            <a:gd name="connsiteX19" fmla="*/ 2923 w 9806"/>
            <a:gd name="connsiteY19" fmla="*/ 9677 h 10000"/>
            <a:gd name="connsiteX20" fmla="*/ 3395 w 9806"/>
            <a:gd name="connsiteY20" fmla="*/ 9277 h 10000"/>
            <a:gd name="connsiteX21" fmla="*/ 2401 w 9806"/>
            <a:gd name="connsiteY21" fmla="*/ 7008 h 10000"/>
            <a:gd name="connsiteX22" fmla="*/ 2395 w 9806"/>
            <a:gd name="connsiteY22" fmla="*/ 6354 h 10000"/>
            <a:gd name="connsiteX23" fmla="*/ 2272 w 9806"/>
            <a:gd name="connsiteY23" fmla="*/ 6162 h 10000"/>
            <a:gd name="connsiteX24" fmla="*/ 1720 w 9806"/>
            <a:gd name="connsiteY24" fmla="*/ 5377 h 10000"/>
            <a:gd name="connsiteX25" fmla="*/ 1211 w 9806"/>
            <a:gd name="connsiteY25" fmla="*/ 6792 h 10000"/>
            <a:gd name="connsiteX26" fmla="*/ 818 w 9806"/>
            <a:gd name="connsiteY26" fmla="*/ 6415 h 10000"/>
            <a:gd name="connsiteX27" fmla="*/ 794 w 9806"/>
            <a:gd name="connsiteY27" fmla="*/ 6392 h 10000"/>
            <a:gd name="connsiteX28" fmla="*/ 186 w 9806"/>
            <a:gd name="connsiteY28" fmla="*/ 5792 h 10000"/>
            <a:gd name="connsiteX29" fmla="*/ 377 w 9806"/>
            <a:gd name="connsiteY29" fmla="*/ 2200 h 10000"/>
            <a:gd name="connsiteX30" fmla="*/ 1205 w 9806"/>
            <a:gd name="connsiteY30" fmla="*/ 2177 h 10000"/>
            <a:gd name="connsiteX31" fmla="*/ 1892 w 9806"/>
            <a:gd name="connsiteY31" fmla="*/ 2500 h 10000"/>
            <a:gd name="connsiteX32" fmla="*/ 1941 w 9806"/>
            <a:gd name="connsiteY32" fmla="*/ 2562 h 10000"/>
            <a:gd name="connsiteX33" fmla="*/ 2100 w 9806"/>
            <a:gd name="connsiteY33" fmla="*/ 3246 h 10000"/>
            <a:gd name="connsiteX34" fmla="*/ 2726 w 9806"/>
            <a:gd name="connsiteY34" fmla="*/ 3208 h 10000"/>
            <a:gd name="connsiteX0" fmla="*/ 2780 w 10000"/>
            <a:gd name="connsiteY0" fmla="*/ 3208 h 10000"/>
            <a:gd name="connsiteX1" fmla="*/ 4213 w 10000"/>
            <a:gd name="connsiteY1" fmla="*/ 0 h 10000"/>
            <a:gd name="connsiteX2" fmla="*/ 4728 w 10000"/>
            <a:gd name="connsiteY2" fmla="*/ 400 h 10000"/>
            <a:gd name="connsiteX3" fmla="*/ 6059 w 10000"/>
            <a:gd name="connsiteY3" fmla="*/ 2162 h 10000"/>
            <a:gd name="connsiteX4" fmla="*/ 7022 w 10000"/>
            <a:gd name="connsiteY4" fmla="*/ 1554 h 10000"/>
            <a:gd name="connsiteX5" fmla="*/ 7873 w 10000"/>
            <a:gd name="connsiteY5" fmla="*/ 2108 h 10000"/>
            <a:gd name="connsiteX6" fmla="*/ 7948 w 10000"/>
            <a:gd name="connsiteY6" fmla="*/ 3246 h 10000"/>
            <a:gd name="connsiteX7" fmla="*/ 8523 w 10000"/>
            <a:gd name="connsiteY7" fmla="*/ 3508 h 10000"/>
            <a:gd name="connsiteX8" fmla="*/ 8855 w 10000"/>
            <a:gd name="connsiteY8" fmla="*/ 3646 h 10000"/>
            <a:gd name="connsiteX9" fmla="*/ 10000 w 10000"/>
            <a:gd name="connsiteY9" fmla="*/ 4108 h 10000"/>
            <a:gd name="connsiteX10" fmla="*/ 8599 w 10000"/>
            <a:gd name="connsiteY10" fmla="*/ 5192 h 10000"/>
            <a:gd name="connsiteX11" fmla="*/ 7579 w 10000"/>
            <a:gd name="connsiteY11" fmla="*/ 6808 h 10000"/>
            <a:gd name="connsiteX12" fmla="*/ 7560 w 10000"/>
            <a:gd name="connsiteY12" fmla="*/ 7169 h 10000"/>
            <a:gd name="connsiteX13" fmla="*/ 6452 w 10000"/>
            <a:gd name="connsiteY13" fmla="*/ 8515 h 10000"/>
            <a:gd name="connsiteX14" fmla="*/ 4913 w 10000"/>
            <a:gd name="connsiteY14" fmla="*/ 8408 h 10000"/>
            <a:gd name="connsiteX15" fmla="*/ 4688 w 10000"/>
            <a:gd name="connsiteY15" fmla="*/ 9154 h 10000"/>
            <a:gd name="connsiteX16" fmla="*/ 4526 w 10000"/>
            <a:gd name="connsiteY16" fmla="*/ 9415 h 10000"/>
            <a:gd name="connsiteX17" fmla="*/ 3444 w 10000"/>
            <a:gd name="connsiteY17" fmla="*/ 9662 h 10000"/>
            <a:gd name="connsiteX18" fmla="*/ 3212 w 10000"/>
            <a:gd name="connsiteY18" fmla="*/ 10000 h 10000"/>
            <a:gd name="connsiteX19" fmla="*/ 2981 w 10000"/>
            <a:gd name="connsiteY19" fmla="*/ 9677 h 10000"/>
            <a:gd name="connsiteX20" fmla="*/ 3462 w 10000"/>
            <a:gd name="connsiteY20" fmla="*/ 9277 h 10000"/>
            <a:gd name="connsiteX21" fmla="*/ 2449 w 10000"/>
            <a:gd name="connsiteY21" fmla="*/ 7008 h 10000"/>
            <a:gd name="connsiteX22" fmla="*/ 2442 w 10000"/>
            <a:gd name="connsiteY22" fmla="*/ 6354 h 10000"/>
            <a:gd name="connsiteX23" fmla="*/ 2317 w 10000"/>
            <a:gd name="connsiteY23" fmla="*/ 6162 h 10000"/>
            <a:gd name="connsiteX24" fmla="*/ 1754 w 10000"/>
            <a:gd name="connsiteY24" fmla="*/ 5377 h 10000"/>
            <a:gd name="connsiteX25" fmla="*/ 1235 w 10000"/>
            <a:gd name="connsiteY25" fmla="*/ 6792 h 10000"/>
            <a:gd name="connsiteX26" fmla="*/ 834 w 10000"/>
            <a:gd name="connsiteY26" fmla="*/ 6415 h 10000"/>
            <a:gd name="connsiteX27" fmla="*/ 810 w 10000"/>
            <a:gd name="connsiteY27" fmla="*/ 6392 h 10000"/>
            <a:gd name="connsiteX28" fmla="*/ 190 w 10000"/>
            <a:gd name="connsiteY28" fmla="*/ 5792 h 10000"/>
            <a:gd name="connsiteX29" fmla="*/ 384 w 10000"/>
            <a:gd name="connsiteY29" fmla="*/ 2200 h 10000"/>
            <a:gd name="connsiteX30" fmla="*/ 1229 w 10000"/>
            <a:gd name="connsiteY30" fmla="*/ 2177 h 10000"/>
            <a:gd name="connsiteX31" fmla="*/ 1929 w 10000"/>
            <a:gd name="connsiteY31" fmla="*/ 2500 h 10000"/>
            <a:gd name="connsiteX32" fmla="*/ 1979 w 10000"/>
            <a:gd name="connsiteY32" fmla="*/ 2562 h 10000"/>
            <a:gd name="connsiteX33" fmla="*/ 2142 w 10000"/>
            <a:gd name="connsiteY33" fmla="*/ 3246 h 10000"/>
            <a:gd name="connsiteX34" fmla="*/ 2780 w 10000"/>
            <a:gd name="connsiteY34" fmla="*/ 3208 h 10000"/>
            <a:gd name="connsiteX0" fmla="*/ 2780 w 10000"/>
            <a:gd name="connsiteY0" fmla="*/ 3208 h 10000"/>
            <a:gd name="connsiteX1" fmla="*/ 3337 w 10000"/>
            <a:gd name="connsiteY1" fmla="*/ 1429 h 10000"/>
            <a:gd name="connsiteX2" fmla="*/ 4213 w 10000"/>
            <a:gd name="connsiteY2" fmla="*/ 0 h 10000"/>
            <a:gd name="connsiteX3" fmla="*/ 4728 w 10000"/>
            <a:gd name="connsiteY3" fmla="*/ 400 h 10000"/>
            <a:gd name="connsiteX4" fmla="*/ 6059 w 10000"/>
            <a:gd name="connsiteY4" fmla="*/ 2162 h 10000"/>
            <a:gd name="connsiteX5" fmla="*/ 7022 w 10000"/>
            <a:gd name="connsiteY5" fmla="*/ 1554 h 10000"/>
            <a:gd name="connsiteX6" fmla="*/ 7873 w 10000"/>
            <a:gd name="connsiteY6" fmla="*/ 2108 h 10000"/>
            <a:gd name="connsiteX7" fmla="*/ 7948 w 10000"/>
            <a:gd name="connsiteY7" fmla="*/ 3246 h 10000"/>
            <a:gd name="connsiteX8" fmla="*/ 8523 w 10000"/>
            <a:gd name="connsiteY8" fmla="*/ 3508 h 10000"/>
            <a:gd name="connsiteX9" fmla="*/ 8855 w 10000"/>
            <a:gd name="connsiteY9" fmla="*/ 3646 h 10000"/>
            <a:gd name="connsiteX10" fmla="*/ 10000 w 10000"/>
            <a:gd name="connsiteY10" fmla="*/ 4108 h 10000"/>
            <a:gd name="connsiteX11" fmla="*/ 8599 w 10000"/>
            <a:gd name="connsiteY11" fmla="*/ 5192 h 10000"/>
            <a:gd name="connsiteX12" fmla="*/ 7579 w 10000"/>
            <a:gd name="connsiteY12" fmla="*/ 6808 h 10000"/>
            <a:gd name="connsiteX13" fmla="*/ 7560 w 10000"/>
            <a:gd name="connsiteY13" fmla="*/ 7169 h 10000"/>
            <a:gd name="connsiteX14" fmla="*/ 6452 w 10000"/>
            <a:gd name="connsiteY14" fmla="*/ 8515 h 10000"/>
            <a:gd name="connsiteX15" fmla="*/ 4913 w 10000"/>
            <a:gd name="connsiteY15" fmla="*/ 8408 h 10000"/>
            <a:gd name="connsiteX16" fmla="*/ 4688 w 10000"/>
            <a:gd name="connsiteY16" fmla="*/ 9154 h 10000"/>
            <a:gd name="connsiteX17" fmla="*/ 4526 w 10000"/>
            <a:gd name="connsiteY17" fmla="*/ 9415 h 10000"/>
            <a:gd name="connsiteX18" fmla="*/ 3444 w 10000"/>
            <a:gd name="connsiteY18" fmla="*/ 9662 h 10000"/>
            <a:gd name="connsiteX19" fmla="*/ 3212 w 10000"/>
            <a:gd name="connsiteY19" fmla="*/ 10000 h 10000"/>
            <a:gd name="connsiteX20" fmla="*/ 2981 w 10000"/>
            <a:gd name="connsiteY20" fmla="*/ 9677 h 10000"/>
            <a:gd name="connsiteX21" fmla="*/ 3462 w 10000"/>
            <a:gd name="connsiteY21" fmla="*/ 9277 h 10000"/>
            <a:gd name="connsiteX22" fmla="*/ 2449 w 10000"/>
            <a:gd name="connsiteY22" fmla="*/ 7008 h 10000"/>
            <a:gd name="connsiteX23" fmla="*/ 2442 w 10000"/>
            <a:gd name="connsiteY23" fmla="*/ 6354 h 10000"/>
            <a:gd name="connsiteX24" fmla="*/ 2317 w 10000"/>
            <a:gd name="connsiteY24" fmla="*/ 6162 h 10000"/>
            <a:gd name="connsiteX25" fmla="*/ 1754 w 10000"/>
            <a:gd name="connsiteY25" fmla="*/ 5377 h 10000"/>
            <a:gd name="connsiteX26" fmla="*/ 1235 w 10000"/>
            <a:gd name="connsiteY26" fmla="*/ 6792 h 10000"/>
            <a:gd name="connsiteX27" fmla="*/ 834 w 10000"/>
            <a:gd name="connsiteY27" fmla="*/ 6415 h 10000"/>
            <a:gd name="connsiteX28" fmla="*/ 810 w 10000"/>
            <a:gd name="connsiteY28" fmla="*/ 6392 h 10000"/>
            <a:gd name="connsiteX29" fmla="*/ 190 w 10000"/>
            <a:gd name="connsiteY29" fmla="*/ 5792 h 10000"/>
            <a:gd name="connsiteX30" fmla="*/ 384 w 10000"/>
            <a:gd name="connsiteY30" fmla="*/ 2200 h 10000"/>
            <a:gd name="connsiteX31" fmla="*/ 1229 w 10000"/>
            <a:gd name="connsiteY31" fmla="*/ 2177 h 10000"/>
            <a:gd name="connsiteX32" fmla="*/ 1929 w 10000"/>
            <a:gd name="connsiteY32" fmla="*/ 2500 h 10000"/>
            <a:gd name="connsiteX33" fmla="*/ 1979 w 10000"/>
            <a:gd name="connsiteY33" fmla="*/ 2562 h 10000"/>
            <a:gd name="connsiteX34" fmla="*/ 2142 w 10000"/>
            <a:gd name="connsiteY34" fmla="*/ 3246 h 10000"/>
            <a:gd name="connsiteX35" fmla="*/ 2780 w 10000"/>
            <a:gd name="connsiteY35" fmla="*/ 3208 h 10000"/>
            <a:gd name="connsiteX0" fmla="*/ 2780 w 10000"/>
            <a:gd name="connsiteY0" fmla="*/ 3208 h 10000"/>
            <a:gd name="connsiteX1" fmla="*/ 2582 w 10000"/>
            <a:gd name="connsiteY1" fmla="*/ 898 h 10000"/>
            <a:gd name="connsiteX2" fmla="*/ 4213 w 10000"/>
            <a:gd name="connsiteY2" fmla="*/ 0 h 10000"/>
            <a:gd name="connsiteX3" fmla="*/ 4728 w 10000"/>
            <a:gd name="connsiteY3" fmla="*/ 400 h 10000"/>
            <a:gd name="connsiteX4" fmla="*/ 6059 w 10000"/>
            <a:gd name="connsiteY4" fmla="*/ 2162 h 10000"/>
            <a:gd name="connsiteX5" fmla="*/ 7022 w 10000"/>
            <a:gd name="connsiteY5" fmla="*/ 1554 h 10000"/>
            <a:gd name="connsiteX6" fmla="*/ 7873 w 10000"/>
            <a:gd name="connsiteY6" fmla="*/ 2108 h 10000"/>
            <a:gd name="connsiteX7" fmla="*/ 7948 w 10000"/>
            <a:gd name="connsiteY7" fmla="*/ 3246 h 10000"/>
            <a:gd name="connsiteX8" fmla="*/ 8523 w 10000"/>
            <a:gd name="connsiteY8" fmla="*/ 3508 h 10000"/>
            <a:gd name="connsiteX9" fmla="*/ 8855 w 10000"/>
            <a:gd name="connsiteY9" fmla="*/ 3646 h 10000"/>
            <a:gd name="connsiteX10" fmla="*/ 10000 w 10000"/>
            <a:gd name="connsiteY10" fmla="*/ 4108 h 10000"/>
            <a:gd name="connsiteX11" fmla="*/ 8599 w 10000"/>
            <a:gd name="connsiteY11" fmla="*/ 5192 h 10000"/>
            <a:gd name="connsiteX12" fmla="*/ 7579 w 10000"/>
            <a:gd name="connsiteY12" fmla="*/ 6808 h 10000"/>
            <a:gd name="connsiteX13" fmla="*/ 7560 w 10000"/>
            <a:gd name="connsiteY13" fmla="*/ 7169 h 10000"/>
            <a:gd name="connsiteX14" fmla="*/ 6452 w 10000"/>
            <a:gd name="connsiteY14" fmla="*/ 8515 h 10000"/>
            <a:gd name="connsiteX15" fmla="*/ 4913 w 10000"/>
            <a:gd name="connsiteY15" fmla="*/ 8408 h 10000"/>
            <a:gd name="connsiteX16" fmla="*/ 4688 w 10000"/>
            <a:gd name="connsiteY16" fmla="*/ 9154 h 10000"/>
            <a:gd name="connsiteX17" fmla="*/ 4526 w 10000"/>
            <a:gd name="connsiteY17" fmla="*/ 9415 h 10000"/>
            <a:gd name="connsiteX18" fmla="*/ 3444 w 10000"/>
            <a:gd name="connsiteY18" fmla="*/ 9662 h 10000"/>
            <a:gd name="connsiteX19" fmla="*/ 3212 w 10000"/>
            <a:gd name="connsiteY19" fmla="*/ 10000 h 10000"/>
            <a:gd name="connsiteX20" fmla="*/ 2981 w 10000"/>
            <a:gd name="connsiteY20" fmla="*/ 9677 h 10000"/>
            <a:gd name="connsiteX21" fmla="*/ 3462 w 10000"/>
            <a:gd name="connsiteY21" fmla="*/ 9277 h 10000"/>
            <a:gd name="connsiteX22" fmla="*/ 2449 w 10000"/>
            <a:gd name="connsiteY22" fmla="*/ 7008 h 10000"/>
            <a:gd name="connsiteX23" fmla="*/ 2442 w 10000"/>
            <a:gd name="connsiteY23" fmla="*/ 6354 h 10000"/>
            <a:gd name="connsiteX24" fmla="*/ 2317 w 10000"/>
            <a:gd name="connsiteY24" fmla="*/ 6162 h 10000"/>
            <a:gd name="connsiteX25" fmla="*/ 1754 w 10000"/>
            <a:gd name="connsiteY25" fmla="*/ 5377 h 10000"/>
            <a:gd name="connsiteX26" fmla="*/ 1235 w 10000"/>
            <a:gd name="connsiteY26" fmla="*/ 6792 h 10000"/>
            <a:gd name="connsiteX27" fmla="*/ 834 w 10000"/>
            <a:gd name="connsiteY27" fmla="*/ 6415 h 10000"/>
            <a:gd name="connsiteX28" fmla="*/ 810 w 10000"/>
            <a:gd name="connsiteY28" fmla="*/ 6392 h 10000"/>
            <a:gd name="connsiteX29" fmla="*/ 190 w 10000"/>
            <a:gd name="connsiteY29" fmla="*/ 5792 h 10000"/>
            <a:gd name="connsiteX30" fmla="*/ 384 w 10000"/>
            <a:gd name="connsiteY30" fmla="*/ 2200 h 10000"/>
            <a:gd name="connsiteX31" fmla="*/ 1229 w 10000"/>
            <a:gd name="connsiteY31" fmla="*/ 2177 h 10000"/>
            <a:gd name="connsiteX32" fmla="*/ 1929 w 10000"/>
            <a:gd name="connsiteY32" fmla="*/ 2500 h 10000"/>
            <a:gd name="connsiteX33" fmla="*/ 1979 w 10000"/>
            <a:gd name="connsiteY33" fmla="*/ 2562 h 10000"/>
            <a:gd name="connsiteX34" fmla="*/ 2142 w 10000"/>
            <a:gd name="connsiteY34" fmla="*/ 3246 h 10000"/>
            <a:gd name="connsiteX35" fmla="*/ 2780 w 10000"/>
            <a:gd name="connsiteY35" fmla="*/ 320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000">
              <a:moveTo>
                <a:pt x="2780" y="3208"/>
              </a:moveTo>
              <a:cubicBezTo>
                <a:pt x="2979" y="2905"/>
                <a:pt x="2343" y="1433"/>
                <a:pt x="2582" y="898"/>
              </a:cubicBezTo>
              <a:cubicBezTo>
                <a:pt x="2821" y="363"/>
                <a:pt x="3981" y="172"/>
                <a:pt x="4213" y="0"/>
              </a:cubicBezTo>
              <a:cubicBezTo>
                <a:pt x="4284" y="74"/>
                <a:pt x="4656" y="326"/>
                <a:pt x="4728" y="400"/>
              </a:cubicBezTo>
              <a:cubicBezTo>
                <a:pt x="5291" y="1015"/>
                <a:pt x="5677" y="1323"/>
                <a:pt x="6059" y="2162"/>
              </a:cubicBezTo>
              <a:cubicBezTo>
                <a:pt x="6384" y="1962"/>
                <a:pt x="6703" y="1754"/>
                <a:pt x="7022" y="1554"/>
              </a:cubicBezTo>
              <a:lnTo>
                <a:pt x="7873" y="2108"/>
              </a:lnTo>
              <a:cubicBezTo>
                <a:pt x="7892" y="2485"/>
                <a:pt x="7917" y="2869"/>
                <a:pt x="7948" y="3246"/>
              </a:cubicBezTo>
              <a:cubicBezTo>
                <a:pt x="8092" y="3308"/>
                <a:pt x="8380" y="3438"/>
                <a:pt x="8523" y="3508"/>
              </a:cubicBezTo>
              <a:cubicBezTo>
                <a:pt x="8605" y="3538"/>
                <a:pt x="8774" y="3608"/>
                <a:pt x="8855" y="3646"/>
              </a:cubicBezTo>
              <a:cubicBezTo>
                <a:pt x="9237" y="3808"/>
                <a:pt x="9612" y="3954"/>
                <a:pt x="10000" y="4108"/>
              </a:cubicBezTo>
              <a:cubicBezTo>
                <a:pt x="9775" y="4892"/>
                <a:pt x="9237" y="5200"/>
                <a:pt x="8599" y="5192"/>
              </a:cubicBezTo>
              <a:cubicBezTo>
                <a:pt x="8260" y="5738"/>
                <a:pt x="7929" y="6277"/>
                <a:pt x="7579" y="6808"/>
              </a:cubicBezTo>
              <a:cubicBezTo>
                <a:pt x="7573" y="6900"/>
                <a:pt x="7566" y="7077"/>
                <a:pt x="7560" y="7169"/>
              </a:cubicBezTo>
              <a:cubicBezTo>
                <a:pt x="7097" y="7485"/>
                <a:pt x="6647" y="7877"/>
                <a:pt x="6452" y="8515"/>
              </a:cubicBezTo>
              <a:cubicBezTo>
                <a:pt x="5939" y="8492"/>
                <a:pt x="5426" y="8454"/>
                <a:pt x="4913" y="8408"/>
              </a:cubicBezTo>
              <a:cubicBezTo>
                <a:pt x="4857" y="8592"/>
                <a:pt x="4745" y="8969"/>
                <a:pt x="4688" y="9154"/>
              </a:cubicBezTo>
              <a:cubicBezTo>
                <a:pt x="4651" y="9223"/>
                <a:pt x="4570" y="9354"/>
                <a:pt x="4526" y="9415"/>
              </a:cubicBezTo>
              <a:cubicBezTo>
                <a:pt x="4169" y="9315"/>
                <a:pt x="3700" y="9262"/>
                <a:pt x="3444" y="9662"/>
              </a:cubicBezTo>
              <a:cubicBezTo>
                <a:pt x="3381" y="9746"/>
                <a:pt x="3268" y="9915"/>
                <a:pt x="3212" y="10000"/>
              </a:cubicBezTo>
              <a:cubicBezTo>
                <a:pt x="3149" y="9915"/>
                <a:pt x="3037" y="9754"/>
                <a:pt x="2981" y="9677"/>
              </a:cubicBezTo>
              <a:cubicBezTo>
                <a:pt x="3099" y="9577"/>
                <a:pt x="3337" y="9377"/>
                <a:pt x="3462" y="9277"/>
              </a:cubicBezTo>
              <a:cubicBezTo>
                <a:pt x="3712" y="8277"/>
                <a:pt x="2849" y="7708"/>
                <a:pt x="2449" y="7008"/>
              </a:cubicBezTo>
              <a:cubicBezTo>
                <a:pt x="2449" y="6785"/>
                <a:pt x="2449" y="6569"/>
                <a:pt x="2442" y="6354"/>
              </a:cubicBezTo>
              <a:cubicBezTo>
                <a:pt x="2400" y="6290"/>
                <a:pt x="2359" y="6226"/>
                <a:pt x="2317" y="6162"/>
              </a:cubicBezTo>
              <a:cubicBezTo>
                <a:pt x="2135" y="5892"/>
                <a:pt x="1942" y="5631"/>
                <a:pt x="1754" y="5377"/>
              </a:cubicBezTo>
              <a:cubicBezTo>
                <a:pt x="1573" y="5846"/>
                <a:pt x="1404" y="6315"/>
                <a:pt x="1235" y="6792"/>
              </a:cubicBezTo>
              <a:cubicBezTo>
                <a:pt x="1135" y="6700"/>
                <a:pt x="934" y="6508"/>
                <a:pt x="834" y="6415"/>
              </a:cubicBezTo>
              <a:cubicBezTo>
                <a:pt x="826" y="6407"/>
                <a:pt x="818" y="6400"/>
                <a:pt x="810" y="6392"/>
              </a:cubicBezTo>
              <a:cubicBezTo>
                <a:pt x="603" y="6185"/>
                <a:pt x="403" y="5985"/>
                <a:pt x="190" y="5792"/>
              </a:cubicBezTo>
              <a:cubicBezTo>
                <a:pt x="-198" y="4600"/>
                <a:pt x="84" y="3362"/>
                <a:pt x="384" y="2200"/>
              </a:cubicBezTo>
              <a:lnTo>
                <a:pt x="1229" y="2177"/>
              </a:lnTo>
              <a:lnTo>
                <a:pt x="1929" y="2500"/>
              </a:lnTo>
              <a:cubicBezTo>
                <a:pt x="1946" y="2521"/>
                <a:pt x="1963" y="2541"/>
                <a:pt x="1979" y="2562"/>
              </a:cubicBezTo>
              <a:cubicBezTo>
                <a:pt x="2017" y="2738"/>
                <a:pt x="2105" y="3077"/>
                <a:pt x="2142" y="3246"/>
              </a:cubicBezTo>
              <a:cubicBezTo>
                <a:pt x="2305" y="3238"/>
                <a:pt x="2624" y="3223"/>
                <a:pt x="2780" y="3208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62628</xdr:colOff>
      <xdr:row>30</xdr:row>
      <xdr:rowOff>66408</xdr:rowOff>
    </xdr:from>
    <xdr:to>
      <xdr:col>36</xdr:col>
      <xdr:colOff>20107</xdr:colOff>
      <xdr:row>33</xdr:row>
      <xdr:rowOff>35537</xdr:rowOff>
    </xdr:to>
    <xdr:sp macro="" textlink="">
      <xdr:nvSpPr>
        <xdr:cNvPr id="612" name="zduńskowolski"/>
        <xdr:cNvSpPr>
          <a:spLocks/>
        </xdr:cNvSpPr>
      </xdr:nvSpPr>
      <xdr:spPr bwMode="auto">
        <a:xfrm>
          <a:off x="3948828" y="3495408"/>
          <a:ext cx="186079" cy="312029"/>
        </a:xfrm>
        <a:custGeom>
          <a:avLst/>
          <a:gdLst>
            <a:gd name="T0" fmla="*/ 324 w 669"/>
            <a:gd name="T1" fmla="*/ 104 h 1080"/>
            <a:gd name="T2" fmla="*/ 514 w 669"/>
            <a:gd name="T3" fmla="*/ 11 h 1080"/>
            <a:gd name="T4" fmla="*/ 669 w 669"/>
            <a:gd name="T5" fmla="*/ 303 h 1080"/>
            <a:gd name="T6" fmla="*/ 523 w 669"/>
            <a:gd name="T7" fmla="*/ 306 h 1080"/>
            <a:gd name="T8" fmla="*/ 518 w 669"/>
            <a:gd name="T9" fmla="*/ 364 h 1080"/>
            <a:gd name="T10" fmla="*/ 425 w 669"/>
            <a:gd name="T11" fmla="*/ 447 h 1080"/>
            <a:gd name="T12" fmla="*/ 505 w 669"/>
            <a:gd name="T13" fmla="*/ 698 h 1080"/>
            <a:gd name="T14" fmla="*/ 423 w 669"/>
            <a:gd name="T15" fmla="*/ 806 h 1080"/>
            <a:gd name="T16" fmla="*/ 405 w 669"/>
            <a:gd name="T17" fmla="*/ 822 h 1080"/>
            <a:gd name="T18" fmla="*/ 258 w 669"/>
            <a:gd name="T19" fmla="*/ 1080 h 1080"/>
            <a:gd name="T20" fmla="*/ 130 w 669"/>
            <a:gd name="T21" fmla="*/ 1053 h 1080"/>
            <a:gd name="T22" fmla="*/ 153 w 669"/>
            <a:gd name="T23" fmla="*/ 944 h 1080"/>
            <a:gd name="T24" fmla="*/ 128 w 669"/>
            <a:gd name="T25" fmla="*/ 888 h 1080"/>
            <a:gd name="T26" fmla="*/ 117 w 669"/>
            <a:gd name="T27" fmla="*/ 867 h 1080"/>
            <a:gd name="T28" fmla="*/ 26 w 669"/>
            <a:gd name="T29" fmla="*/ 759 h 1080"/>
            <a:gd name="T30" fmla="*/ 168 w 669"/>
            <a:gd name="T31" fmla="*/ 642 h 1080"/>
            <a:gd name="T32" fmla="*/ 72 w 669"/>
            <a:gd name="T33" fmla="*/ 445 h 1080"/>
            <a:gd name="T34" fmla="*/ 56 w 669"/>
            <a:gd name="T35" fmla="*/ 420 h 1080"/>
            <a:gd name="T36" fmla="*/ 0 w 669"/>
            <a:gd name="T37" fmla="*/ 352 h 1080"/>
            <a:gd name="T38" fmla="*/ 190 w 669"/>
            <a:gd name="T39" fmla="*/ 56 h 1080"/>
            <a:gd name="T40" fmla="*/ 324 w 669"/>
            <a:gd name="T41" fmla="*/ 104 h 10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669" h="1080">
              <a:moveTo>
                <a:pt x="324" y="104"/>
              </a:moveTo>
              <a:cubicBezTo>
                <a:pt x="373" y="45"/>
                <a:pt x="433" y="0"/>
                <a:pt x="514" y="11"/>
              </a:cubicBezTo>
              <a:cubicBezTo>
                <a:pt x="495" y="137"/>
                <a:pt x="596" y="218"/>
                <a:pt x="669" y="303"/>
              </a:cubicBezTo>
              <a:cubicBezTo>
                <a:pt x="620" y="304"/>
                <a:pt x="572" y="305"/>
                <a:pt x="523" y="306"/>
              </a:cubicBezTo>
              <a:cubicBezTo>
                <a:pt x="522" y="321"/>
                <a:pt x="519" y="350"/>
                <a:pt x="518" y="364"/>
              </a:cubicBezTo>
              <a:cubicBezTo>
                <a:pt x="487" y="392"/>
                <a:pt x="456" y="419"/>
                <a:pt x="425" y="447"/>
              </a:cubicBezTo>
              <a:cubicBezTo>
                <a:pt x="451" y="531"/>
                <a:pt x="477" y="615"/>
                <a:pt x="505" y="698"/>
              </a:cubicBezTo>
              <a:cubicBezTo>
                <a:pt x="477" y="734"/>
                <a:pt x="451" y="770"/>
                <a:pt x="423" y="806"/>
              </a:cubicBezTo>
              <a:cubicBezTo>
                <a:pt x="418" y="810"/>
                <a:pt x="409" y="818"/>
                <a:pt x="405" y="822"/>
              </a:cubicBezTo>
              <a:cubicBezTo>
                <a:pt x="312" y="877"/>
                <a:pt x="278" y="980"/>
                <a:pt x="258" y="1080"/>
              </a:cubicBezTo>
              <a:cubicBezTo>
                <a:pt x="215" y="1070"/>
                <a:pt x="173" y="1062"/>
                <a:pt x="130" y="1053"/>
              </a:cubicBezTo>
              <a:cubicBezTo>
                <a:pt x="136" y="1026"/>
                <a:pt x="148" y="971"/>
                <a:pt x="153" y="944"/>
              </a:cubicBezTo>
              <a:cubicBezTo>
                <a:pt x="147" y="930"/>
                <a:pt x="135" y="902"/>
                <a:pt x="128" y="888"/>
              </a:cubicBezTo>
              <a:lnTo>
                <a:pt x="117" y="867"/>
              </a:lnTo>
              <a:cubicBezTo>
                <a:pt x="88" y="830"/>
                <a:pt x="57" y="795"/>
                <a:pt x="26" y="759"/>
              </a:cubicBezTo>
              <a:cubicBezTo>
                <a:pt x="73" y="720"/>
                <a:pt x="120" y="681"/>
                <a:pt x="168" y="642"/>
              </a:cubicBezTo>
              <a:cubicBezTo>
                <a:pt x="140" y="574"/>
                <a:pt x="111" y="507"/>
                <a:pt x="72" y="445"/>
              </a:cubicBezTo>
              <a:lnTo>
                <a:pt x="56" y="420"/>
              </a:lnTo>
              <a:cubicBezTo>
                <a:pt x="38" y="397"/>
                <a:pt x="19" y="374"/>
                <a:pt x="0" y="352"/>
              </a:cubicBezTo>
              <a:cubicBezTo>
                <a:pt x="66" y="255"/>
                <a:pt x="126" y="155"/>
                <a:pt x="190" y="56"/>
              </a:cubicBezTo>
              <a:cubicBezTo>
                <a:pt x="235" y="72"/>
                <a:pt x="280" y="89"/>
                <a:pt x="324" y="104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62628</xdr:colOff>
      <xdr:row>30</xdr:row>
      <xdr:rowOff>66408</xdr:rowOff>
    </xdr:from>
    <xdr:to>
      <xdr:col>37</xdr:col>
      <xdr:colOff>10012</xdr:colOff>
      <xdr:row>34</xdr:row>
      <xdr:rowOff>75497</xdr:rowOff>
    </xdr:to>
    <xdr:sp macro="" textlink="">
      <xdr:nvSpPr>
        <xdr:cNvPr id="613" name="łaski"/>
        <xdr:cNvSpPr>
          <a:spLocks/>
        </xdr:cNvSpPr>
      </xdr:nvSpPr>
      <xdr:spPr bwMode="auto">
        <a:xfrm>
          <a:off x="3948828" y="3495408"/>
          <a:ext cx="290284" cy="466289"/>
        </a:xfrm>
        <a:custGeom>
          <a:avLst/>
          <a:gdLst>
            <a:gd name="T0" fmla="*/ 559 w 1054"/>
            <a:gd name="T1" fmla="*/ 98 h 1562"/>
            <a:gd name="T2" fmla="*/ 613 w 1054"/>
            <a:gd name="T3" fmla="*/ 0 h 1562"/>
            <a:gd name="T4" fmla="*/ 661 w 1054"/>
            <a:gd name="T5" fmla="*/ 26 h 1562"/>
            <a:gd name="T6" fmla="*/ 806 w 1054"/>
            <a:gd name="T7" fmla="*/ 119 h 1562"/>
            <a:gd name="T8" fmla="*/ 861 w 1054"/>
            <a:gd name="T9" fmla="*/ 228 h 1562"/>
            <a:gd name="T10" fmla="*/ 903 w 1054"/>
            <a:gd name="T11" fmla="*/ 388 h 1562"/>
            <a:gd name="T12" fmla="*/ 790 w 1054"/>
            <a:gd name="T13" fmla="*/ 485 h 1562"/>
            <a:gd name="T14" fmla="*/ 741 w 1054"/>
            <a:gd name="T15" fmla="*/ 543 h 1562"/>
            <a:gd name="T16" fmla="*/ 927 w 1054"/>
            <a:gd name="T17" fmla="*/ 563 h 1562"/>
            <a:gd name="T18" fmla="*/ 804 w 1054"/>
            <a:gd name="T19" fmla="*/ 716 h 1562"/>
            <a:gd name="T20" fmla="*/ 1013 w 1054"/>
            <a:gd name="T21" fmla="*/ 737 h 1562"/>
            <a:gd name="T22" fmla="*/ 1054 w 1054"/>
            <a:gd name="T23" fmla="*/ 763 h 1562"/>
            <a:gd name="T24" fmla="*/ 930 w 1054"/>
            <a:gd name="T25" fmla="*/ 1038 h 1562"/>
            <a:gd name="T26" fmla="*/ 644 w 1054"/>
            <a:gd name="T27" fmla="*/ 1129 h 1562"/>
            <a:gd name="T28" fmla="*/ 513 w 1054"/>
            <a:gd name="T29" fmla="*/ 1531 h 1562"/>
            <a:gd name="T30" fmla="*/ 186 w 1054"/>
            <a:gd name="T31" fmla="*/ 1447 h 1562"/>
            <a:gd name="T32" fmla="*/ 0 w 1054"/>
            <a:gd name="T33" fmla="*/ 1337 h 1562"/>
            <a:gd name="T34" fmla="*/ 15 w 1054"/>
            <a:gd name="T35" fmla="*/ 1245 h 1562"/>
            <a:gd name="T36" fmla="*/ 28 w 1054"/>
            <a:gd name="T37" fmla="*/ 1235 h 1562"/>
            <a:gd name="T38" fmla="*/ 159 w 1054"/>
            <a:gd name="T39" fmla="*/ 1205 h 1562"/>
            <a:gd name="T40" fmla="*/ 197 w 1054"/>
            <a:gd name="T41" fmla="*/ 1114 h 1562"/>
            <a:gd name="T42" fmla="*/ 292 w 1054"/>
            <a:gd name="T43" fmla="*/ 1134 h 1562"/>
            <a:gd name="T44" fmla="*/ 415 w 1054"/>
            <a:gd name="T45" fmla="*/ 818 h 1562"/>
            <a:gd name="T46" fmla="*/ 433 w 1054"/>
            <a:gd name="T47" fmla="*/ 802 h 1562"/>
            <a:gd name="T48" fmla="*/ 565 w 1054"/>
            <a:gd name="T49" fmla="*/ 702 h 1562"/>
            <a:gd name="T50" fmla="*/ 476 w 1054"/>
            <a:gd name="T51" fmla="*/ 441 h 1562"/>
            <a:gd name="T52" fmla="*/ 573 w 1054"/>
            <a:gd name="T53" fmla="*/ 412 h 1562"/>
            <a:gd name="T54" fmla="*/ 717 w 1054"/>
            <a:gd name="T55" fmla="*/ 269 h 1562"/>
            <a:gd name="T56" fmla="*/ 559 w 1054"/>
            <a:gd name="T57" fmla="*/ 98 h 1562"/>
            <a:gd name="connsiteX0" fmla="*/ 5304 w 10000"/>
            <a:gd name="connsiteY0" fmla="*/ 627 h 10380"/>
            <a:gd name="connsiteX1" fmla="*/ 5816 w 10000"/>
            <a:gd name="connsiteY1" fmla="*/ 0 h 10380"/>
            <a:gd name="connsiteX2" fmla="*/ 6271 w 10000"/>
            <a:gd name="connsiteY2" fmla="*/ 166 h 10380"/>
            <a:gd name="connsiteX3" fmla="*/ 7647 w 10000"/>
            <a:gd name="connsiteY3" fmla="*/ 762 h 10380"/>
            <a:gd name="connsiteX4" fmla="*/ 8169 w 10000"/>
            <a:gd name="connsiteY4" fmla="*/ 1460 h 10380"/>
            <a:gd name="connsiteX5" fmla="*/ 8567 w 10000"/>
            <a:gd name="connsiteY5" fmla="*/ 2484 h 10380"/>
            <a:gd name="connsiteX6" fmla="*/ 7495 w 10000"/>
            <a:gd name="connsiteY6" fmla="*/ 3105 h 10380"/>
            <a:gd name="connsiteX7" fmla="*/ 7030 w 10000"/>
            <a:gd name="connsiteY7" fmla="*/ 3476 h 10380"/>
            <a:gd name="connsiteX8" fmla="*/ 8795 w 10000"/>
            <a:gd name="connsiteY8" fmla="*/ 3604 h 10380"/>
            <a:gd name="connsiteX9" fmla="*/ 7628 w 10000"/>
            <a:gd name="connsiteY9" fmla="*/ 4584 h 10380"/>
            <a:gd name="connsiteX10" fmla="*/ 9611 w 10000"/>
            <a:gd name="connsiteY10" fmla="*/ 4718 h 10380"/>
            <a:gd name="connsiteX11" fmla="*/ 10000 w 10000"/>
            <a:gd name="connsiteY11" fmla="*/ 4885 h 10380"/>
            <a:gd name="connsiteX12" fmla="*/ 8824 w 10000"/>
            <a:gd name="connsiteY12" fmla="*/ 6645 h 10380"/>
            <a:gd name="connsiteX13" fmla="*/ 6110 w 10000"/>
            <a:gd name="connsiteY13" fmla="*/ 7228 h 10380"/>
            <a:gd name="connsiteX14" fmla="*/ 4867 w 10000"/>
            <a:gd name="connsiteY14" fmla="*/ 9802 h 10380"/>
            <a:gd name="connsiteX15" fmla="*/ 2690 w 10000"/>
            <a:gd name="connsiteY15" fmla="*/ 10162 h 10380"/>
            <a:gd name="connsiteX16" fmla="*/ 0 w 10000"/>
            <a:gd name="connsiteY16" fmla="*/ 8560 h 10380"/>
            <a:gd name="connsiteX17" fmla="*/ 142 w 10000"/>
            <a:gd name="connsiteY17" fmla="*/ 7971 h 10380"/>
            <a:gd name="connsiteX18" fmla="*/ 266 w 10000"/>
            <a:gd name="connsiteY18" fmla="*/ 7907 h 10380"/>
            <a:gd name="connsiteX19" fmla="*/ 1509 w 10000"/>
            <a:gd name="connsiteY19" fmla="*/ 7714 h 10380"/>
            <a:gd name="connsiteX20" fmla="*/ 1869 w 10000"/>
            <a:gd name="connsiteY20" fmla="*/ 7132 h 10380"/>
            <a:gd name="connsiteX21" fmla="*/ 2770 w 10000"/>
            <a:gd name="connsiteY21" fmla="*/ 7260 h 10380"/>
            <a:gd name="connsiteX22" fmla="*/ 3937 w 10000"/>
            <a:gd name="connsiteY22" fmla="*/ 5237 h 10380"/>
            <a:gd name="connsiteX23" fmla="*/ 4108 w 10000"/>
            <a:gd name="connsiteY23" fmla="*/ 5134 h 10380"/>
            <a:gd name="connsiteX24" fmla="*/ 5361 w 10000"/>
            <a:gd name="connsiteY24" fmla="*/ 4494 h 10380"/>
            <a:gd name="connsiteX25" fmla="*/ 4516 w 10000"/>
            <a:gd name="connsiteY25" fmla="*/ 2823 h 10380"/>
            <a:gd name="connsiteX26" fmla="*/ 5436 w 10000"/>
            <a:gd name="connsiteY26" fmla="*/ 2638 h 10380"/>
            <a:gd name="connsiteX27" fmla="*/ 6803 w 10000"/>
            <a:gd name="connsiteY27" fmla="*/ 1722 h 10380"/>
            <a:gd name="connsiteX28" fmla="*/ 5304 w 10000"/>
            <a:gd name="connsiteY28" fmla="*/ 627 h 103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380">
              <a:moveTo>
                <a:pt x="5304" y="627"/>
              </a:moveTo>
              <a:cubicBezTo>
                <a:pt x="5474" y="423"/>
                <a:pt x="5645" y="211"/>
                <a:pt x="5816" y="0"/>
              </a:cubicBezTo>
              <a:lnTo>
                <a:pt x="6271" y="166"/>
              </a:lnTo>
              <a:cubicBezTo>
                <a:pt x="6698" y="384"/>
                <a:pt x="7163" y="583"/>
                <a:pt x="7647" y="762"/>
              </a:cubicBezTo>
              <a:cubicBezTo>
                <a:pt x="7818" y="992"/>
                <a:pt x="7989" y="1229"/>
                <a:pt x="8169" y="1460"/>
              </a:cubicBezTo>
              <a:cubicBezTo>
                <a:pt x="8245" y="1812"/>
                <a:pt x="8368" y="2151"/>
                <a:pt x="8567" y="2484"/>
              </a:cubicBezTo>
              <a:cubicBezTo>
                <a:pt x="8207" y="2682"/>
                <a:pt x="7837" y="2887"/>
                <a:pt x="7495" y="3105"/>
              </a:cubicBezTo>
              <a:cubicBezTo>
                <a:pt x="7381" y="3195"/>
                <a:pt x="7144" y="3380"/>
                <a:pt x="7030" y="3476"/>
              </a:cubicBezTo>
              <a:lnTo>
                <a:pt x="8795" y="3604"/>
              </a:lnTo>
              <a:lnTo>
                <a:pt x="7628" y="4584"/>
              </a:lnTo>
              <a:lnTo>
                <a:pt x="9611" y="4718"/>
              </a:lnTo>
              <a:lnTo>
                <a:pt x="10000" y="4885"/>
              </a:lnTo>
              <a:cubicBezTo>
                <a:pt x="9706" y="5487"/>
                <a:pt x="9810" y="6338"/>
                <a:pt x="8824" y="6645"/>
              </a:cubicBezTo>
              <a:cubicBezTo>
                <a:pt x="7979" y="6946"/>
                <a:pt x="6973" y="6953"/>
                <a:pt x="6110" y="7228"/>
              </a:cubicBezTo>
              <a:cubicBezTo>
                <a:pt x="5693" y="8079"/>
                <a:pt x="5607" y="9027"/>
                <a:pt x="4867" y="9802"/>
              </a:cubicBezTo>
              <a:cubicBezTo>
                <a:pt x="3805" y="10000"/>
                <a:pt x="3449" y="10744"/>
                <a:pt x="2690" y="10162"/>
              </a:cubicBezTo>
              <a:cubicBezTo>
                <a:pt x="2206" y="9822"/>
                <a:pt x="645" y="8720"/>
                <a:pt x="0" y="8560"/>
              </a:cubicBezTo>
              <a:cubicBezTo>
                <a:pt x="47" y="8361"/>
                <a:pt x="95" y="8169"/>
                <a:pt x="142" y="7971"/>
              </a:cubicBezTo>
              <a:lnTo>
                <a:pt x="266" y="7907"/>
              </a:lnTo>
              <a:cubicBezTo>
                <a:pt x="674" y="7836"/>
                <a:pt x="1091" y="7772"/>
                <a:pt x="1509" y="7714"/>
              </a:cubicBezTo>
              <a:cubicBezTo>
                <a:pt x="1632" y="7522"/>
                <a:pt x="1746" y="7324"/>
                <a:pt x="1869" y="7132"/>
              </a:cubicBezTo>
              <a:cubicBezTo>
                <a:pt x="2163" y="7177"/>
                <a:pt x="2467" y="7215"/>
                <a:pt x="2770" y="7260"/>
              </a:cubicBezTo>
              <a:cubicBezTo>
                <a:pt x="3055" y="6562"/>
                <a:pt x="3368" y="5858"/>
                <a:pt x="3937" y="5237"/>
              </a:cubicBezTo>
              <a:cubicBezTo>
                <a:pt x="3975" y="5211"/>
                <a:pt x="4061" y="5160"/>
                <a:pt x="4108" y="5134"/>
              </a:cubicBezTo>
              <a:cubicBezTo>
                <a:pt x="4564" y="4962"/>
                <a:pt x="4991" y="4750"/>
                <a:pt x="5361" y="4494"/>
              </a:cubicBezTo>
              <a:cubicBezTo>
                <a:pt x="5057" y="3944"/>
                <a:pt x="4782" y="3387"/>
                <a:pt x="4516" y="2823"/>
              </a:cubicBezTo>
              <a:lnTo>
                <a:pt x="5436" y="2638"/>
              </a:lnTo>
              <a:lnTo>
                <a:pt x="6803" y="1722"/>
              </a:lnTo>
              <a:lnTo>
                <a:pt x="5304" y="627"/>
              </a:ln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14801</xdr:colOff>
      <xdr:row>31</xdr:row>
      <xdr:rowOff>81487</xdr:rowOff>
    </xdr:from>
    <xdr:to>
      <xdr:col>41</xdr:col>
      <xdr:colOff>51501</xdr:colOff>
      <xdr:row>36</xdr:row>
      <xdr:rowOff>80773</xdr:rowOff>
    </xdr:to>
    <xdr:sp macro="" textlink="">
      <xdr:nvSpPr>
        <xdr:cNvPr id="619" name="piotrkowski"/>
        <xdr:cNvSpPr>
          <a:spLocks/>
        </xdr:cNvSpPr>
      </xdr:nvSpPr>
      <xdr:spPr bwMode="auto">
        <a:xfrm>
          <a:off x="4358201" y="3624787"/>
          <a:ext cx="379600" cy="570786"/>
        </a:xfrm>
        <a:custGeom>
          <a:avLst/>
          <a:gdLst>
            <a:gd name="T0" fmla="*/ 395 w 1351"/>
            <a:gd name="T1" fmla="*/ 71 h 1982"/>
            <a:gd name="T2" fmla="*/ 503 w 1351"/>
            <a:gd name="T3" fmla="*/ 0 h 1982"/>
            <a:gd name="T4" fmla="*/ 611 w 1351"/>
            <a:gd name="T5" fmla="*/ 297 h 1982"/>
            <a:gd name="T6" fmla="*/ 726 w 1351"/>
            <a:gd name="T7" fmla="*/ 343 h 1982"/>
            <a:gd name="T8" fmla="*/ 730 w 1351"/>
            <a:gd name="T9" fmla="*/ 346 h 1982"/>
            <a:gd name="T10" fmla="*/ 754 w 1351"/>
            <a:gd name="T11" fmla="*/ 419 h 1982"/>
            <a:gd name="T12" fmla="*/ 877 w 1351"/>
            <a:gd name="T13" fmla="*/ 211 h 1982"/>
            <a:gd name="T14" fmla="*/ 967 w 1351"/>
            <a:gd name="T15" fmla="*/ 313 h 1982"/>
            <a:gd name="T16" fmla="*/ 902 w 1351"/>
            <a:gd name="T17" fmla="*/ 442 h 1982"/>
            <a:gd name="T18" fmla="*/ 1150 w 1351"/>
            <a:gd name="T19" fmla="*/ 718 h 1982"/>
            <a:gd name="T20" fmla="*/ 1073 w 1351"/>
            <a:gd name="T21" fmla="*/ 770 h 1982"/>
            <a:gd name="T22" fmla="*/ 962 w 1351"/>
            <a:gd name="T23" fmla="*/ 869 h 1982"/>
            <a:gd name="T24" fmla="*/ 924 w 1351"/>
            <a:gd name="T25" fmla="*/ 917 h 1982"/>
            <a:gd name="T26" fmla="*/ 887 w 1351"/>
            <a:gd name="T27" fmla="*/ 966 h 1982"/>
            <a:gd name="T28" fmla="*/ 1164 w 1351"/>
            <a:gd name="T29" fmla="*/ 1113 h 1982"/>
            <a:gd name="T30" fmla="*/ 1275 w 1351"/>
            <a:gd name="T31" fmla="*/ 1177 h 1982"/>
            <a:gd name="T32" fmla="*/ 1326 w 1351"/>
            <a:gd name="T33" fmla="*/ 1254 h 1982"/>
            <a:gd name="T34" fmla="*/ 1351 w 1351"/>
            <a:gd name="T35" fmla="*/ 1426 h 1982"/>
            <a:gd name="T36" fmla="*/ 1221 w 1351"/>
            <a:gd name="T37" fmla="*/ 1607 h 1982"/>
            <a:gd name="T38" fmla="*/ 1064 w 1351"/>
            <a:gd name="T39" fmla="*/ 1744 h 1982"/>
            <a:gd name="T40" fmla="*/ 1060 w 1351"/>
            <a:gd name="T41" fmla="*/ 1748 h 1982"/>
            <a:gd name="T42" fmla="*/ 1008 w 1351"/>
            <a:gd name="T43" fmla="*/ 1982 h 1982"/>
            <a:gd name="T44" fmla="*/ 663 w 1351"/>
            <a:gd name="T45" fmla="*/ 1869 h 1982"/>
            <a:gd name="T46" fmla="*/ 613 w 1351"/>
            <a:gd name="T47" fmla="*/ 1715 h 1982"/>
            <a:gd name="T48" fmla="*/ 605 w 1351"/>
            <a:gd name="T49" fmla="*/ 1673 h 1982"/>
            <a:gd name="T50" fmla="*/ 502 w 1351"/>
            <a:gd name="T51" fmla="*/ 1797 h 1982"/>
            <a:gd name="T52" fmla="*/ 346 w 1351"/>
            <a:gd name="T53" fmla="*/ 1823 h 1982"/>
            <a:gd name="T54" fmla="*/ 217 w 1351"/>
            <a:gd name="T55" fmla="*/ 1409 h 1982"/>
            <a:gd name="T56" fmla="*/ 64 w 1351"/>
            <a:gd name="T57" fmla="*/ 1369 h 1982"/>
            <a:gd name="T58" fmla="*/ 75 w 1351"/>
            <a:gd name="T59" fmla="*/ 780 h 1982"/>
            <a:gd name="T60" fmla="*/ 0 w 1351"/>
            <a:gd name="T61" fmla="*/ 627 h 1982"/>
            <a:gd name="T62" fmla="*/ 1 w 1351"/>
            <a:gd name="T63" fmla="*/ 416 h 1982"/>
            <a:gd name="T64" fmla="*/ 370 w 1351"/>
            <a:gd name="T65" fmla="*/ 533 h 1982"/>
            <a:gd name="T66" fmla="*/ 343 w 1351"/>
            <a:gd name="T67" fmla="*/ 200 h 1982"/>
            <a:gd name="T68" fmla="*/ 374 w 1351"/>
            <a:gd name="T69" fmla="*/ 170 h 1982"/>
            <a:gd name="T70" fmla="*/ 393 w 1351"/>
            <a:gd name="T71" fmla="*/ 150 h 1982"/>
            <a:gd name="T72" fmla="*/ 395 w 1351"/>
            <a:gd name="T73" fmla="*/ 71 h 19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</a:cxnLst>
          <a:rect l="0" t="0" r="r" b="b"/>
          <a:pathLst>
            <a:path w="1351" h="1982">
              <a:moveTo>
                <a:pt x="395" y="71"/>
              </a:moveTo>
              <a:cubicBezTo>
                <a:pt x="430" y="47"/>
                <a:pt x="467" y="24"/>
                <a:pt x="503" y="0"/>
              </a:cubicBezTo>
              <a:cubicBezTo>
                <a:pt x="544" y="97"/>
                <a:pt x="572" y="199"/>
                <a:pt x="611" y="297"/>
              </a:cubicBezTo>
              <a:cubicBezTo>
                <a:pt x="648" y="314"/>
                <a:pt x="687" y="329"/>
                <a:pt x="726" y="343"/>
              </a:cubicBezTo>
              <a:lnTo>
                <a:pt x="730" y="346"/>
              </a:lnTo>
              <a:cubicBezTo>
                <a:pt x="736" y="364"/>
                <a:pt x="748" y="400"/>
                <a:pt x="754" y="419"/>
              </a:cubicBezTo>
              <a:cubicBezTo>
                <a:pt x="885" y="439"/>
                <a:pt x="874" y="301"/>
                <a:pt x="877" y="211"/>
              </a:cubicBezTo>
              <a:cubicBezTo>
                <a:pt x="907" y="244"/>
                <a:pt x="938" y="278"/>
                <a:pt x="967" y="313"/>
              </a:cubicBezTo>
              <a:cubicBezTo>
                <a:pt x="945" y="356"/>
                <a:pt x="923" y="399"/>
                <a:pt x="902" y="442"/>
              </a:cubicBezTo>
              <a:cubicBezTo>
                <a:pt x="1006" y="513"/>
                <a:pt x="1097" y="601"/>
                <a:pt x="1150" y="718"/>
              </a:cubicBezTo>
              <a:cubicBezTo>
                <a:pt x="1130" y="731"/>
                <a:pt x="1092" y="757"/>
                <a:pt x="1073" y="770"/>
              </a:cubicBezTo>
              <a:cubicBezTo>
                <a:pt x="1026" y="790"/>
                <a:pt x="990" y="827"/>
                <a:pt x="962" y="869"/>
              </a:cubicBezTo>
              <a:cubicBezTo>
                <a:pt x="953" y="881"/>
                <a:pt x="934" y="905"/>
                <a:pt x="924" y="917"/>
              </a:cubicBezTo>
              <a:cubicBezTo>
                <a:pt x="915" y="929"/>
                <a:pt x="896" y="954"/>
                <a:pt x="887" y="966"/>
              </a:cubicBezTo>
              <a:cubicBezTo>
                <a:pt x="960" y="1045"/>
                <a:pt x="1057" y="1097"/>
                <a:pt x="1164" y="1113"/>
              </a:cubicBezTo>
              <a:cubicBezTo>
                <a:pt x="1201" y="1133"/>
                <a:pt x="1238" y="1155"/>
                <a:pt x="1275" y="1177"/>
              </a:cubicBezTo>
              <a:cubicBezTo>
                <a:pt x="1292" y="1202"/>
                <a:pt x="1310" y="1227"/>
                <a:pt x="1326" y="1254"/>
              </a:cubicBezTo>
              <a:cubicBezTo>
                <a:pt x="1336" y="1311"/>
                <a:pt x="1344" y="1368"/>
                <a:pt x="1351" y="1426"/>
              </a:cubicBezTo>
              <a:cubicBezTo>
                <a:pt x="1288" y="1471"/>
                <a:pt x="1245" y="1534"/>
                <a:pt x="1221" y="1607"/>
              </a:cubicBezTo>
              <a:cubicBezTo>
                <a:pt x="1165" y="1649"/>
                <a:pt x="1112" y="1694"/>
                <a:pt x="1064" y="1744"/>
              </a:cubicBezTo>
              <a:lnTo>
                <a:pt x="1060" y="1748"/>
              </a:lnTo>
              <a:cubicBezTo>
                <a:pt x="1021" y="1820"/>
                <a:pt x="1019" y="1903"/>
                <a:pt x="1008" y="1982"/>
              </a:cubicBezTo>
              <a:cubicBezTo>
                <a:pt x="909" y="1901"/>
                <a:pt x="793" y="1851"/>
                <a:pt x="663" y="1869"/>
              </a:cubicBezTo>
              <a:cubicBezTo>
                <a:pt x="637" y="1821"/>
                <a:pt x="626" y="1767"/>
                <a:pt x="613" y="1715"/>
              </a:cubicBezTo>
              <a:lnTo>
                <a:pt x="605" y="1673"/>
              </a:lnTo>
              <a:cubicBezTo>
                <a:pt x="570" y="1714"/>
                <a:pt x="536" y="1755"/>
                <a:pt x="502" y="1797"/>
              </a:cubicBezTo>
              <a:cubicBezTo>
                <a:pt x="450" y="1806"/>
                <a:pt x="398" y="1815"/>
                <a:pt x="346" y="1823"/>
              </a:cubicBezTo>
              <a:cubicBezTo>
                <a:pt x="281" y="1693"/>
                <a:pt x="189" y="1563"/>
                <a:pt x="217" y="1409"/>
              </a:cubicBezTo>
              <a:cubicBezTo>
                <a:pt x="166" y="1396"/>
                <a:pt x="115" y="1382"/>
                <a:pt x="64" y="1369"/>
              </a:cubicBezTo>
              <a:cubicBezTo>
                <a:pt x="113" y="1175"/>
                <a:pt x="85" y="976"/>
                <a:pt x="75" y="780"/>
              </a:cubicBezTo>
              <a:cubicBezTo>
                <a:pt x="72" y="721"/>
                <a:pt x="28" y="676"/>
                <a:pt x="0" y="627"/>
              </a:cubicBezTo>
              <a:cubicBezTo>
                <a:pt x="0" y="556"/>
                <a:pt x="1" y="486"/>
                <a:pt x="1" y="416"/>
              </a:cubicBezTo>
              <a:cubicBezTo>
                <a:pt x="117" y="474"/>
                <a:pt x="238" y="529"/>
                <a:pt x="370" y="533"/>
              </a:cubicBezTo>
              <a:cubicBezTo>
                <a:pt x="383" y="421"/>
                <a:pt x="376" y="308"/>
                <a:pt x="343" y="200"/>
              </a:cubicBezTo>
              <a:cubicBezTo>
                <a:pt x="350" y="192"/>
                <a:pt x="366" y="177"/>
                <a:pt x="374" y="170"/>
              </a:cubicBezTo>
              <a:lnTo>
                <a:pt x="393" y="150"/>
              </a:lnTo>
              <a:cubicBezTo>
                <a:pt x="394" y="124"/>
                <a:pt x="395" y="97"/>
                <a:pt x="395" y="71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46711</xdr:colOff>
      <xdr:row>32</xdr:row>
      <xdr:rowOff>15818</xdr:rowOff>
    </xdr:from>
    <xdr:to>
      <xdr:col>44</xdr:col>
      <xdr:colOff>6329</xdr:colOff>
      <xdr:row>35</xdr:row>
      <xdr:rowOff>103747</xdr:rowOff>
    </xdr:to>
    <xdr:sp macro="" textlink="">
      <xdr:nvSpPr>
        <xdr:cNvPr id="624" name="opoczyński"/>
        <xdr:cNvSpPr>
          <a:spLocks/>
        </xdr:cNvSpPr>
      </xdr:nvSpPr>
      <xdr:spPr bwMode="auto">
        <a:xfrm>
          <a:off x="4618711" y="3673418"/>
          <a:ext cx="416818" cy="430829"/>
        </a:xfrm>
        <a:custGeom>
          <a:avLst/>
          <a:gdLst>
            <a:gd name="T0" fmla="*/ 1054 w 1504"/>
            <a:gd name="T1" fmla="*/ 70 h 1519"/>
            <a:gd name="T2" fmla="*/ 1258 w 1504"/>
            <a:gd name="T3" fmla="*/ 0 h 1519"/>
            <a:gd name="T4" fmla="*/ 1343 w 1504"/>
            <a:gd name="T5" fmla="*/ 126 h 1519"/>
            <a:gd name="T6" fmla="*/ 1310 w 1504"/>
            <a:gd name="T7" fmla="*/ 331 h 1519"/>
            <a:gd name="T8" fmla="*/ 1504 w 1504"/>
            <a:gd name="T9" fmla="*/ 336 h 1519"/>
            <a:gd name="T10" fmla="*/ 1373 w 1504"/>
            <a:gd name="T11" fmla="*/ 665 h 1519"/>
            <a:gd name="T12" fmla="*/ 1289 w 1504"/>
            <a:gd name="T13" fmla="*/ 727 h 1519"/>
            <a:gd name="T14" fmla="*/ 1274 w 1504"/>
            <a:gd name="T15" fmla="*/ 861 h 1519"/>
            <a:gd name="T16" fmla="*/ 1317 w 1504"/>
            <a:gd name="T17" fmla="*/ 928 h 1519"/>
            <a:gd name="T18" fmla="*/ 1163 w 1504"/>
            <a:gd name="T19" fmla="*/ 1042 h 1519"/>
            <a:gd name="T20" fmla="*/ 1188 w 1504"/>
            <a:gd name="T21" fmla="*/ 1242 h 1519"/>
            <a:gd name="T22" fmla="*/ 1106 w 1504"/>
            <a:gd name="T23" fmla="*/ 1234 h 1519"/>
            <a:gd name="T24" fmla="*/ 1037 w 1504"/>
            <a:gd name="T25" fmla="*/ 1272 h 1519"/>
            <a:gd name="T26" fmla="*/ 898 w 1504"/>
            <a:gd name="T27" fmla="*/ 1240 h 1519"/>
            <a:gd name="T28" fmla="*/ 898 w 1504"/>
            <a:gd name="T29" fmla="*/ 1392 h 1519"/>
            <a:gd name="T30" fmla="*/ 343 w 1504"/>
            <a:gd name="T31" fmla="*/ 1418 h 1519"/>
            <a:gd name="T32" fmla="*/ 493 w 1504"/>
            <a:gd name="T33" fmla="*/ 1280 h 1519"/>
            <a:gd name="T34" fmla="*/ 402 w 1504"/>
            <a:gd name="T35" fmla="*/ 1092 h 1519"/>
            <a:gd name="T36" fmla="*/ 351 w 1504"/>
            <a:gd name="T37" fmla="*/ 1015 h 1519"/>
            <a:gd name="T38" fmla="*/ 283 w 1504"/>
            <a:gd name="T39" fmla="*/ 896 h 1519"/>
            <a:gd name="T40" fmla="*/ 0 w 1504"/>
            <a:gd name="T41" fmla="*/ 755 h 1519"/>
            <a:gd name="T42" fmla="*/ 38 w 1504"/>
            <a:gd name="T43" fmla="*/ 707 h 1519"/>
            <a:gd name="T44" fmla="*/ 186 w 1504"/>
            <a:gd name="T45" fmla="*/ 650 h 1519"/>
            <a:gd name="T46" fmla="*/ 223 w 1504"/>
            <a:gd name="T47" fmla="*/ 606 h 1519"/>
            <a:gd name="T48" fmla="*/ 396 w 1504"/>
            <a:gd name="T49" fmla="*/ 574 h 1519"/>
            <a:gd name="T50" fmla="*/ 422 w 1504"/>
            <a:gd name="T51" fmla="*/ 540 h 1519"/>
            <a:gd name="T52" fmla="*/ 720 w 1504"/>
            <a:gd name="T53" fmla="*/ 484 h 1519"/>
            <a:gd name="T54" fmla="*/ 900 w 1504"/>
            <a:gd name="T55" fmla="*/ 301 h 1519"/>
            <a:gd name="T56" fmla="*/ 1054 w 1504"/>
            <a:gd name="T57" fmla="*/ 70 h 15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504" h="1519">
              <a:moveTo>
                <a:pt x="1054" y="70"/>
              </a:moveTo>
              <a:cubicBezTo>
                <a:pt x="1118" y="36"/>
                <a:pt x="1190" y="20"/>
                <a:pt x="1258" y="0"/>
              </a:cubicBezTo>
              <a:cubicBezTo>
                <a:pt x="1286" y="42"/>
                <a:pt x="1314" y="84"/>
                <a:pt x="1343" y="126"/>
              </a:cubicBezTo>
              <a:cubicBezTo>
                <a:pt x="1331" y="194"/>
                <a:pt x="1320" y="262"/>
                <a:pt x="1310" y="331"/>
              </a:cubicBezTo>
              <a:cubicBezTo>
                <a:pt x="1374" y="332"/>
                <a:pt x="1439" y="334"/>
                <a:pt x="1504" y="336"/>
              </a:cubicBezTo>
              <a:cubicBezTo>
                <a:pt x="1491" y="457"/>
                <a:pt x="1399" y="547"/>
                <a:pt x="1373" y="665"/>
              </a:cubicBezTo>
              <a:cubicBezTo>
                <a:pt x="1345" y="685"/>
                <a:pt x="1317" y="706"/>
                <a:pt x="1289" y="727"/>
              </a:cubicBezTo>
              <a:cubicBezTo>
                <a:pt x="1284" y="771"/>
                <a:pt x="1279" y="816"/>
                <a:pt x="1274" y="861"/>
              </a:cubicBezTo>
              <a:cubicBezTo>
                <a:pt x="1285" y="878"/>
                <a:pt x="1307" y="911"/>
                <a:pt x="1317" y="928"/>
              </a:cubicBezTo>
              <a:cubicBezTo>
                <a:pt x="1265" y="966"/>
                <a:pt x="1214" y="1004"/>
                <a:pt x="1163" y="1042"/>
              </a:cubicBezTo>
              <a:cubicBezTo>
                <a:pt x="1172" y="1108"/>
                <a:pt x="1180" y="1175"/>
                <a:pt x="1188" y="1242"/>
              </a:cubicBezTo>
              <a:cubicBezTo>
                <a:pt x="1167" y="1240"/>
                <a:pt x="1126" y="1236"/>
                <a:pt x="1106" y="1234"/>
              </a:cubicBezTo>
              <a:cubicBezTo>
                <a:pt x="1083" y="1247"/>
                <a:pt x="1060" y="1260"/>
                <a:pt x="1037" y="1272"/>
              </a:cubicBezTo>
              <a:cubicBezTo>
                <a:pt x="992" y="1259"/>
                <a:pt x="947" y="1225"/>
                <a:pt x="898" y="1240"/>
              </a:cubicBezTo>
              <a:cubicBezTo>
                <a:pt x="896" y="1290"/>
                <a:pt x="896" y="1341"/>
                <a:pt x="898" y="1392"/>
              </a:cubicBezTo>
              <a:cubicBezTo>
                <a:pt x="719" y="1431"/>
                <a:pt x="516" y="1519"/>
                <a:pt x="343" y="1418"/>
              </a:cubicBezTo>
              <a:cubicBezTo>
                <a:pt x="382" y="1361"/>
                <a:pt x="439" y="1321"/>
                <a:pt x="493" y="1280"/>
              </a:cubicBezTo>
              <a:cubicBezTo>
                <a:pt x="466" y="1216"/>
                <a:pt x="438" y="1152"/>
                <a:pt x="402" y="1092"/>
              </a:cubicBezTo>
              <a:cubicBezTo>
                <a:pt x="386" y="1065"/>
                <a:pt x="368" y="1040"/>
                <a:pt x="351" y="1015"/>
              </a:cubicBezTo>
              <a:cubicBezTo>
                <a:pt x="327" y="976"/>
                <a:pt x="305" y="936"/>
                <a:pt x="283" y="896"/>
              </a:cubicBezTo>
              <a:cubicBezTo>
                <a:pt x="178" y="885"/>
                <a:pt x="38" y="877"/>
                <a:pt x="0" y="755"/>
              </a:cubicBezTo>
              <a:cubicBezTo>
                <a:pt x="10" y="743"/>
                <a:pt x="29" y="719"/>
                <a:pt x="38" y="707"/>
              </a:cubicBezTo>
              <a:cubicBezTo>
                <a:pt x="92" y="705"/>
                <a:pt x="156" y="703"/>
                <a:pt x="186" y="650"/>
              </a:cubicBezTo>
              <a:cubicBezTo>
                <a:pt x="195" y="639"/>
                <a:pt x="213" y="617"/>
                <a:pt x="223" y="606"/>
              </a:cubicBezTo>
              <a:cubicBezTo>
                <a:pt x="279" y="623"/>
                <a:pt x="358" y="631"/>
                <a:pt x="396" y="574"/>
              </a:cubicBezTo>
              <a:cubicBezTo>
                <a:pt x="403" y="566"/>
                <a:pt x="416" y="549"/>
                <a:pt x="422" y="540"/>
              </a:cubicBezTo>
              <a:cubicBezTo>
                <a:pt x="495" y="449"/>
                <a:pt x="620" y="493"/>
                <a:pt x="720" y="484"/>
              </a:cubicBezTo>
              <a:cubicBezTo>
                <a:pt x="768" y="412"/>
                <a:pt x="828" y="350"/>
                <a:pt x="900" y="301"/>
              </a:cubicBezTo>
              <a:cubicBezTo>
                <a:pt x="943" y="219"/>
                <a:pt x="978" y="128"/>
                <a:pt x="1054" y="7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92399</xdr:colOff>
      <xdr:row>32</xdr:row>
      <xdr:rowOff>81344</xdr:rowOff>
    </xdr:from>
    <xdr:to>
      <xdr:col>38</xdr:col>
      <xdr:colOff>37130</xdr:colOff>
      <xdr:row>36</xdr:row>
      <xdr:rowOff>7637</xdr:rowOff>
    </xdr:to>
    <xdr:sp macro="" textlink="">
      <xdr:nvSpPr>
        <xdr:cNvPr id="628" name="bełchatowski"/>
        <xdr:cNvSpPr>
          <a:spLocks/>
        </xdr:cNvSpPr>
      </xdr:nvSpPr>
      <xdr:spPr bwMode="auto">
        <a:xfrm>
          <a:off x="3978599" y="3738944"/>
          <a:ext cx="401931" cy="383493"/>
        </a:xfrm>
        <a:custGeom>
          <a:avLst/>
          <a:gdLst>
            <a:gd name="T0" fmla="*/ 856 w 1434"/>
            <a:gd name="T1" fmla="*/ 196 h 1302"/>
            <a:gd name="T2" fmla="*/ 952 w 1434"/>
            <a:gd name="T3" fmla="*/ 0 h 1302"/>
            <a:gd name="T4" fmla="*/ 1031 w 1434"/>
            <a:gd name="T5" fmla="*/ 66 h 1302"/>
            <a:gd name="T6" fmla="*/ 1338 w 1434"/>
            <a:gd name="T7" fmla="*/ 142 h 1302"/>
            <a:gd name="T8" fmla="*/ 1271 w 1434"/>
            <a:gd name="T9" fmla="*/ 257 h 1302"/>
            <a:gd name="T10" fmla="*/ 1376 w 1434"/>
            <a:gd name="T11" fmla="*/ 340 h 1302"/>
            <a:gd name="T12" fmla="*/ 1412 w 1434"/>
            <a:gd name="T13" fmla="*/ 861 h 1302"/>
            <a:gd name="T14" fmla="*/ 1199 w 1434"/>
            <a:gd name="T15" fmla="*/ 1140 h 1302"/>
            <a:gd name="T16" fmla="*/ 1205 w 1434"/>
            <a:gd name="T17" fmla="*/ 1287 h 1302"/>
            <a:gd name="T18" fmla="*/ 1046 w 1434"/>
            <a:gd name="T19" fmla="*/ 1302 h 1302"/>
            <a:gd name="T20" fmla="*/ 719 w 1434"/>
            <a:gd name="T21" fmla="*/ 1039 h 1302"/>
            <a:gd name="T22" fmla="*/ 685 w 1434"/>
            <a:gd name="T23" fmla="*/ 1083 h 1302"/>
            <a:gd name="T24" fmla="*/ 607 w 1434"/>
            <a:gd name="T25" fmla="*/ 1084 h 1302"/>
            <a:gd name="T26" fmla="*/ 545 w 1434"/>
            <a:gd name="T27" fmla="*/ 891 h 1302"/>
            <a:gd name="T28" fmla="*/ 506 w 1434"/>
            <a:gd name="T29" fmla="*/ 906 h 1302"/>
            <a:gd name="T30" fmla="*/ 374 w 1434"/>
            <a:gd name="T31" fmla="*/ 951 h 1302"/>
            <a:gd name="T32" fmla="*/ 0 w 1434"/>
            <a:gd name="T33" fmla="*/ 948 h 1302"/>
            <a:gd name="T34" fmla="*/ 63 w 1434"/>
            <a:gd name="T35" fmla="*/ 885 h 1302"/>
            <a:gd name="T36" fmla="*/ 48 w 1434"/>
            <a:gd name="T37" fmla="*/ 735 h 1302"/>
            <a:gd name="T38" fmla="*/ 255 w 1434"/>
            <a:gd name="T39" fmla="*/ 713 h 1302"/>
            <a:gd name="T40" fmla="*/ 343 w 1434"/>
            <a:gd name="T41" fmla="*/ 776 h 1302"/>
            <a:gd name="T42" fmla="*/ 547 w 1434"/>
            <a:gd name="T43" fmla="*/ 295 h 1302"/>
            <a:gd name="T44" fmla="*/ 856 w 1434"/>
            <a:gd name="T45" fmla="*/ 196 h 13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434" h="1302">
              <a:moveTo>
                <a:pt x="856" y="196"/>
              </a:moveTo>
              <a:cubicBezTo>
                <a:pt x="920" y="151"/>
                <a:pt x="929" y="68"/>
                <a:pt x="952" y="0"/>
              </a:cubicBezTo>
              <a:lnTo>
                <a:pt x="1031" y="66"/>
              </a:lnTo>
              <a:cubicBezTo>
                <a:pt x="1142" y="58"/>
                <a:pt x="1261" y="41"/>
                <a:pt x="1338" y="142"/>
              </a:cubicBezTo>
              <a:cubicBezTo>
                <a:pt x="1316" y="180"/>
                <a:pt x="1293" y="218"/>
                <a:pt x="1271" y="257"/>
              </a:cubicBezTo>
              <a:cubicBezTo>
                <a:pt x="1306" y="283"/>
                <a:pt x="1344" y="308"/>
                <a:pt x="1376" y="340"/>
              </a:cubicBezTo>
              <a:cubicBezTo>
                <a:pt x="1399" y="513"/>
                <a:pt x="1434" y="686"/>
                <a:pt x="1412" y="861"/>
              </a:cubicBezTo>
              <a:cubicBezTo>
                <a:pt x="1342" y="955"/>
                <a:pt x="1272" y="1049"/>
                <a:pt x="1199" y="1140"/>
              </a:cubicBezTo>
              <a:cubicBezTo>
                <a:pt x="1201" y="1189"/>
                <a:pt x="1203" y="1238"/>
                <a:pt x="1205" y="1287"/>
              </a:cubicBezTo>
              <a:cubicBezTo>
                <a:pt x="1152" y="1292"/>
                <a:pt x="1099" y="1297"/>
                <a:pt x="1046" y="1302"/>
              </a:cubicBezTo>
              <a:cubicBezTo>
                <a:pt x="917" y="1241"/>
                <a:pt x="811" y="1146"/>
                <a:pt x="719" y="1039"/>
              </a:cubicBezTo>
              <a:cubicBezTo>
                <a:pt x="710" y="1050"/>
                <a:pt x="694" y="1072"/>
                <a:pt x="685" y="1083"/>
              </a:cubicBezTo>
              <a:cubicBezTo>
                <a:pt x="665" y="1083"/>
                <a:pt x="627" y="1084"/>
                <a:pt x="607" y="1084"/>
              </a:cubicBezTo>
              <a:cubicBezTo>
                <a:pt x="586" y="1020"/>
                <a:pt x="567" y="955"/>
                <a:pt x="545" y="891"/>
              </a:cubicBezTo>
              <a:cubicBezTo>
                <a:pt x="536" y="894"/>
                <a:pt x="515" y="902"/>
                <a:pt x="506" y="906"/>
              </a:cubicBezTo>
              <a:cubicBezTo>
                <a:pt x="462" y="921"/>
                <a:pt x="420" y="942"/>
                <a:pt x="374" y="951"/>
              </a:cubicBezTo>
              <a:cubicBezTo>
                <a:pt x="250" y="936"/>
                <a:pt x="124" y="928"/>
                <a:pt x="0" y="948"/>
              </a:cubicBezTo>
              <a:lnTo>
                <a:pt x="63" y="885"/>
              </a:lnTo>
              <a:cubicBezTo>
                <a:pt x="58" y="835"/>
                <a:pt x="53" y="785"/>
                <a:pt x="48" y="735"/>
              </a:cubicBezTo>
              <a:cubicBezTo>
                <a:pt x="117" y="729"/>
                <a:pt x="186" y="722"/>
                <a:pt x="255" y="713"/>
              </a:cubicBezTo>
              <a:cubicBezTo>
                <a:pt x="284" y="734"/>
                <a:pt x="313" y="754"/>
                <a:pt x="343" y="776"/>
              </a:cubicBezTo>
              <a:cubicBezTo>
                <a:pt x="490" y="660"/>
                <a:pt x="511" y="464"/>
                <a:pt x="547" y="295"/>
              </a:cubicBezTo>
              <a:cubicBezTo>
                <a:pt x="652" y="269"/>
                <a:pt x="767" y="262"/>
                <a:pt x="856" y="196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105955</xdr:colOff>
      <xdr:row>33</xdr:row>
      <xdr:rowOff>90561</xdr:rowOff>
    </xdr:from>
    <xdr:to>
      <xdr:col>40</xdr:col>
      <xdr:colOff>16387</xdr:colOff>
      <xdr:row>35</xdr:row>
      <xdr:rowOff>36285</xdr:rowOff>
    </xdr:to>
    <xdr:sp macro="" textlink="">
      <xdr:nvSpPr>
        <xdr:cNvPr id="635" name="Piotrków Trybunalski"/>
        <xdr:cNvSpPr>
          <a:spLocks/>
        </xdr:cNvSpPr>
      </xdr:nvSpPr>
      <xdr:spPr bwMode="auto">
        <a:xfrm>
          <a:off x="4449355" y="3862461"/>
          <a:ext cx="139032" cy="174324"/>
        </a:xfrm>
        <a:custGeom>
          <a:avLst/>
          <a:gdLst>
            <a:gd name="T0" fmla="*/ 0 w 401"/>
            <a:gd name="T1" fmla="*/ 86 h 305"/>
            <a:gd name="T2" fmla="*/ 401 w 401"/>
            <a:gd name="T3" fmla="*/ 29 h 305"/>
            <a:gd name="T4" fmla="*/ 328 w 401"/>
            <a:gd name="T5" fmla="*/ 114 h 305"/>
            <a:gd name="T6" fmla="*/ 292 w 401"/>
            <a:gd name="T7" fmla="*/ 163 h 305"/>
            <a:gd name="T8" fmla="*/ 205 w 401"/>
            <a:gd name="T9" fmla="*/ 274 h 305"/>
            <a:gd name="T10" fmla="*/ 17 w 401"/>
            <a:gd name="T11" fmla="*/ 266 h 305"/>
            <a:gd name="T12" fmla="*/ 2 w 401"/>
            <a:gd name="T13" fmla="*/ 109 h 305"/>
            <a:gd name="T14" fmla="*/ 0 w 401"/>
            <a:gd name="T15" fmla="*/ 86 h 30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401" h="305">
              <a:moveTo>
                <a:pt x="0" y="86"/>
              </a:moveTo>
              <a:cubicBezTo>
                <a:pt x="132" y="61"/>
                <a:pt x="265" y="0"/>
                <a:pt x="401" y="29"/>
              </a:cubicBezTo>
              <a:cubicBezTo>
                <a:pt x="374" y="55"/>
                <a:pt x="350" y="83"/>
                <a:pt x="328" y="114"/>
              </a:cubicBezTo>
              <a:lnTo>
                <a:pt x="292" y="163"/>
              </a:lnTo>
              <a:cubicBezTo>
                <a:pt x="263" y="200"/>
                <a:pt x="236" y="239"/>
                <a:pt x="205" y="274"/>
              </a:cubicBezTo>
              <a:cubicBezTo>
                <a:pt x="146" y="305"/>
                <a:pt x="78" y="273"/>
                <a:pt x="17" y="266"/>
              </a:cubicBezTo>
              <a:cubicBezTo>
                <a:pt x="12" y="213"/>
                <a:pt x="7" y="161"/>
                <a:pt x="2" y="109"/>
              </a:cubicBezTo>
              <a:lnTo>
                <a:pt x="0" y="86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30</xdr:col>
      <xdr:colOff>65794</xdr:colOff>
      <xdr:row>33</xdr:row>
      <xdr:rowOff>73590</xdr:rowOff>
    </xdr:from>
    <xdr:to>
      <xdr:col>33</xdr:col>
      <xdr:colOff>13177</xdr:colOff>
      <xdr:row>36</xdr:row>
      <xdr:rowOff>57942</xdr:rowOff>
    </xdr:to>
    <xdr:sp macro="" textlink="">
      <xdr:nvSpPr>
        <xdr:cNvPr id="638" name="wieruszowski"/>
        <xdr:cNvSpPr>
          <a:spLocks/>
        </xdr:cNvSpPr>
      </xdr:nvSpPr>
      <xdr:spPr bwMode="auto">
        <a:xfrm>
          <a:off x="3494794" y="3845490"/>
          <a:ext cx="290283" cy="327252"/>
        </a:xfrm>
        <a:custGeom>
          <a:avLst/>
          <a:gdLst>
            <a:gd name="T0" fmla="*/ 281 w 1042"/>
            <a:gd name="T1" fmla="*/ 0 h 1133"/>
            <a:gd name="T2" fmla="*/ 531 w 1042"/>
            <a:gd name="T3" fmla="*/ 116 h 1133"/>
            <a:gd name="T4" fmla="*/ 524 w 1042"/>
            <a:gd name="T5" fmla="*/ 216 h 1133"/>
            <a:gd name="T6" fmla="*/ 1042 w 1042"/>
            <a:gd name="T7" fmla="*/ 242 h 1133"/>
            <a:gd name="T8" fmla="*/ 1002 w 1042"/>
            <a:gd name="T9" fmla="*/ 389 h 1133"/>
            <a:gd name="T10" fmla="*/ 914 w 1042"/>
            <a:gd name="T11" fmla="*/ 411 h 1133"/>
            <a:gd name="T12" fmla="*/ 927 w 1042"/>
            <a:gd name="T13" fmla="*/ 560 h 1133"/>
            <a:gd name="T14" fmla="*/ 716 w 1042"/>
            <a:gd name="T15" fmla="*/ 464 h 1133"/>
            <a:gd name="T16" fmla="*/ 576 w 1042"/>
            <a:gd name="T17" fmla="*/ 1117 h 1133"/>
            <a:gd name="T18" fmla="*/ 196 w 1042"/>
            <a:gd name="T19" fmla="*/ 1025 h 1133"/>
            <a:gd name="T20" fmla="*/ 180 w 1042"/>
            <a:gd name="T21" fmla="*/ 595 h 1133"/>
            <a:gd name="T22" fmla="*/ 68 w 1042"/>
            <a:gd name="T23" fmla="*/ 640 h 1133"/>
            <a:gd name="T24" fmla="*/ 6 w 1042"/>
            <a:gd name="T25" fmla="*/ 393 h 1133"/>
            <a:gd name="T26" fmla="*/ 0 w 1042"/>
            <a:gd name="T27" fmla="*/ 338 h 1133"/>
            <a:gd name="T28" fmla="*/ 98 w 1042"/>
            <a:gd name="T29" fmla="*/ 330 h 1133"/>
            <a:gd name="T30" fmla="*/ 135 w 1042"/>
            <a:gd name="T31" fmla="*/ 232 h 1133"/>
            <a:gd name="T32" fmla="*/ 253 w 1042"/>
            <a:gd name="T33" fmla="*/ 233 h 1133"/>
            <a:gd name="T34" fmla="*/ 281 w 1042"/>
            <a:gd name="T35" fmla="*/ 0 h 1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042" h="1133">
              <a:moveTo>
                <a:pt x="281" y="0"/>
              </a:moveTo>
              <a:cubicBezTo>
                <a:pt x="363" y="42"/>
                <a:pt x="446" y="80"/>
                <a:pt x="531" y="116"/>
              </a:cubicBezTo>
              <a:cubicBezTo>
                <a:pt x="529" y="141"/>
                <a:pt x="526" y="191"/>
                <a:pt x="524" y="216"/>
              </a:cubicBezTo>
              <a:cubicBezTo>
                <a:pt x="697" y="195"/>
                <a:pt x="882" y="142"/>
                <a:pt x="1042" y="242"/>
              </a:cubicBezTo>
              <a:cubicBezTo>
                <a:pt x="1028" y="291"/>
                <a:pt x="1015" y="340"/>
                <a:pt x="1002" y="389"/>
              </a:cubicBezTo>
              <a:cubicBezTo>
                <a:pt x="980" y="394"/>
                <a:pt x="936" y="406"/>
                <a:pt x="914" y="411"/>
              </a:cubicBezTo>
              <a:cubicBezTo>
                <a:pt x="919" y="461"/>
                <a:pt x="923" y="511"/>
                <a:pt x="927" y="560"/>
              </a:cubicBezTo>
              <a:cubicBezTo>
                <a:pt x="871" y="499"/>
                <a:pt x="809" y="426"/>
                <a:pt x="716" y="464"/>
              </a:cubicBezTo>
              <a:cubicBezTo>
                <a:pt x="635" y="673"/>
                <a:pt x="566" y="890"/>
                <a:pt x="576" y="1117"/>
              </a:cubicBezTo>
              <a:cubicBezTo>
                <a:pt x="442" y="1133"/>
                <a:pt x="327" y="1039"/>
                <a:pt x="196" y="1025"/>
              </a:cubicBezTo>
              <a:cubicBezTo>
                <a:pt x="196" y="881"/>
                <a:pt x="193" y="738"/>
                <a:pt x="180" y="595"/>
              </a:cubicBezTo>
              <a:cubicBezTo>
                <a:pt x="142" y="610"/>
                <a:pt x="105" y="625"/>
                <a:pt x="68" y="640"/>
              </a:cubicBezTo>
              <a:cubicBezTo>
                <a:pt x="64" y="554"/>
                <a:pt x="46" y="469"/>
                <a:pt x="6" y="393"/>
              </a:cubicBezTo>
              <a:cubicBezTo>
                <a:pt x="4" y="379"/>
                <a:pt x="2" y="352"/>
                <a:pt x="0" y="338"/>
              </a:cubicBezTo>
              <a:cubicBezTo>
                <a:pt x="25" y="336"/>
                <a:pt x="73" y="332"/>
                <a:pt x="98" y="330"/>
              </a:cubicBezTo>
              <a:cubicBezTo>
                <a:pt x="110" y="297"/>
                <a:pt x="123" y="264"/>
                <a:pt x="135" y="232"/>
              </a:cubicBezTo>
              <a:cubicBezTo>
                <a:pt x="174" y="233"/>
                <a:pt x="213" y="235"/>
                <a:pt x="253" y="233"/>
              </a:cubicBezTo>
              <a:cubicBezTo>
                <a:pt x="297" y="164"/>
                <a:pt x="276" y="77"/>
                <a:pt x="281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104833</xdr:colOff>
      <xdr:row>34</xdr:row>
      <xdr:rowOff>7921</xdr:rowOff>
    </xdr:from>
    <xdr:to>
      <xdr:col>35</xdr:col>
      <xdr:colOff>429</xdr:colOff>
      <xdr:row>37</xdr:row>
      <xdr:rowOff>27356</xdr:rowOff>
    </xdr:to>
    <xdr:sp macro="" textlink="">
      <xdr:nvSpPr>
        <xdr:cNvPr id="640" name="wieluński"/>
        <xdr:cNvSpPr>
          <a:spLocks/>
        </xdr:cNvSpPr>
      </xdr:nvSpPr>
      <xdr:spPr bwMode="auto">
        <a:xfrm>
          <a:off x="3648133" y="3894121"/>
          <a:ext cx="352796" cy="362335"/>
        </a:xfrm>
        <a:custGeom>
          <a:avLst/>
          <a:gdLst>
            <a:gd name="T0" fmla="*/ 895 w 1246"/>
            <a:gd name="T1" fmla="*/ 189 h 1271"/>
            <a:gd name="T2" fmla="*/ 1048 w 1246"/>
            <a:gd name="T3" fmla="*/ 0 h 1271"/>
            <a:gd name="T4" fmla="*/ 1246 w 1246"/>
            <a:gd name="T5" fmla="*/ 121 h 1271"/>
            <a:gd name="T6" fmla="*/ 1167 w 1246"/>
            <a:gd name="T7" fmla="*/ 295 h 1271"/>
            <a:gd name="T8" fmla="*/ 1245 w 1246"/>
            <a:gd name="T9" fmla="*/ 368 h 1271"/>
            <a:gd name="T10" fmla="*/ 1182 w 1246"/>
            <a:gd name="T11" fmla="*/ 431 h 1271"/>
            <a:gd name="T12" fmla="*/ 1024 w 1246"/>
            <a:gd name="T13" fmla="*/ 556 h 1271"/>
            <a:gd name="T14" fmla="*/ 1034 w 1246"/>
            <a:gd name="T15" fmla="*/ 622 h 1271"/>
            <a:gd name="T16" fmla="*/ 1001 w 1246"/>
            <a:gd name="T17" fmla="*/ 893 h 1271"/>
            <a:gd name="T18" fmla="*/ 918 w 1246"/>
            <a:gd name="T19" fmla="*/ 1097 h 1271"/>
            <a:gd name="T20" fmla="*/ 980 w 1246"/>
            <a:gd name="T21" fmla="*/ 1212 h 1271"/>
            <a:gd name="T22" fmla="*/ 633 w 1246"/>
            <a:gd name="T23" fmla="*/ 1192 h 1271"/>
            <a:gd name="T24" fmla="*/ 496 w 1246"/>
            <a:gd name="T25" fmla="*/ 957 h 1271"/>
            <a:gd name="T26" fmla="*/ 398 w 1246"/>
            <a:gd name="T27" fmla="*/ 950 h 1271"/>
            <a:gd name="T28" fmla="*/ 358 w 1246"/>
            <a:gd name="T29" fmla="*/ 1093 h 1271"/>
            <a:gd name="T30" fmla="*/ 10 w 1246"/>
            <a:gd name="T31" fmla="*/ 963 h 1271"/>
            <a:gd name="T32" fmla="*/ 150 w 1246"/>
            <a:gd name="T33" fmla="*/ 310 h 1271"/>
            <a:gd name="T34" fmla="*/ 361 w 1246"/>
            <a:gd name="T35" fmla="*/ 406 h 1271"/>
            <a:gd name="T36" fmla="*/ 348 w 1246"/>
            <a:gd name="T37" fmla="*/ 257 h 1271"/>
            <a:gd name="T38" fmla="*/ 436 w 1246"/>
            <a:gd name="T39" fmla="*/ 235 h 1271"/>
            <a:gd name="T40" fmla="*/ 476 w 1246"/>
            <a:gd name="T41" fmla="*/ 88 h 1271"/>
            <a:gd name="T42" fmla="*/ 551 w 1246"/>
            <a:gd name="T43" fmla="*/ 114 h 1271"/>
            <a:gd name="T44" fmla="*/ 585 w 1246"/>
            <a:gd name="T45" fmla="*/ 104 h 1271"/>
            <a:gd name="T46" fmla="*/ 895 w 1246"/>
            <a:gd name="T47" fmla="*/ 189 h 12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246" h="1271">
              <a:moveTo>
                <a:pt x="895" y="189"/>
              </a:moveTo>
              <a:cubicBezTo>
                <a:pt x="982" y="166"/>
                <a:pt x="1004" y="66"/>
                <a:pt x="1048" y="0"/>
              </a:cubicBezTo>
              <a:cubicBezTo>
                <a:pt x="1117" y="35"/>
                <a:pt x="1183" y="74"/>
                <a:pt x="1246" y="121"/>
              </a:cubicBezTo>
              <a:cubicBezTo>
                <a:pt x="1219" y="179"/>
                <a:pt x="1193" y="237"/>
                <a:pt x="1167" y="295"/>
              </a:cubicBezTo>
              <a:cubicBezTo>
                <a:pt x="1187" y="313"/>
                <a:pt x="1226" y="350"/>
                <a:pt x="1245" y="368"/>
              </a:cubicBezTo>
              <a:lnTo>
                <a:pt x="1182" y="431"/>
              </a:lnTo>
              <a:cubicBezTo>
                <a:pt x="1133" y="476"/>
                <a:pt x="1078" y="516"/>
                <a:pt x="1024" y="556"/>
              </a:cubicBezTo>
              <a:cubicBezTo>
                <a:pt x="1027" y="577"/>
                <a:pt x="1031" y="600"/>
                <a:pt x="1034" y="622"/>
              </a:cubicBezTo>
              <a:cubicBezTo>
                <a:pt x="1046" y="715"/>
                <a:pt x="1110" y="834"/>
                <a:pt x="1001" y="893"/>
              </a:cubicBezTo>
              <a:cubicBezTo>
                <a:pt x="972" y="961"/>
                <a:pt x="945" y="1029"/>
                <a:pt x="918" y="1097"/>
              </a:cubicBezTo>
              <a:cubicBezTo>
                <a:pt x="939" y="1136"/>
                <a:pt x="959" y="1174"/>
                <a:pt x="980" y="1212"/>
              </a:cubicBezTo>
              <a:cubicBezTo>
                <a:pt x="865" y="1223"/>
                <a:pt x="735" y="1271"/>
                <a:pt x="633" y="1192"/>
              </a:cubicBezTo>
              <a:cubicBezTo>
                <a:pt x="539" y="1151"/>
                <a:pt x="525" y="1042"/>
                <a:pt x="496" y="957"/>
              </a:cubicBezTo>
              <a:cubicBezTo>
                <a:pt x="463" y="954"/>
                <a:pt x="431" y="952"/>
                <a:pt x="398" y="950"/>
              </a:cubicBezTo>
              <a:cubicBezTo>
                <a:pt x="385" y="997"/>
                <a:pt x="371" y="1045"/>
                <a:pt x="358" y="1093"/>
              </a:cubicBezTo>
              <a:cubicBezTo>
                <a:pt x="258" y="1013"/>
                <a:pt x="132" y="987"/>
                <a:pt x="10" y="963"/>
              </a:cubicBezTo>
              <a:cubicBezTo>
                <a:pt x="0" y="736"/>
                <a:pt x="69" y="519"/>
                <a:pt x="150" y="310"/>
              </a:cubicBezTo>
              <a:cubicBezTo>
                <a:pt x="243" y="272"/>
                <a:pt x="305" y="345"/>
                <a:pt x="361" y="406"/>
              </a:cubicBezTo>
              <a:cubicBezTo>
                <a:pt x="357" y="357"/>
                <a:pt x="353" y="307"/>
                <a:pt x="348" y="257"/>
              </a:cubicBezTo>
              <a:cubicBezTo>
                <a:pt x="370" y="252"/>
                <a:pt x="414" y="240"/>
                <a:pt x="436" y="235"/>
              </a:cubicBezTo>
              <a:cubicBezTo>
                <a:pt x="449" y="186"/>
                <a:pt x="462" y="137"/>
                <a:pt x="476" y="88"/>
              </a:cubicBezTo>
              <a:cubicBezTo>
                <a:pt x="494" y="95"/>
                <a:pt x="532" y="108"/>
                <a:pt x="551" y="114"/>
              </a:cubicBezTo>
              <a:cubicBezTo>
                <a:pt x="559" y="112"/>
                <a:pt x="576" y="107"/>
                <a:pt x="585" y="104"/>
              </a:cubicBezTo>
              <a:cubicBezTo>
                <a:pt x="671" y="172"/>
                <a:pt x="784" y="226"/>
                <a:pt x="895" y="189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25411</xdr:colOff>
      <xdr:row>35</xdr:row>
      <xdr:rowOff>7779</xdr:rowOff>
    </xdr:from>
    <xdr:to>
      <xdr:col>37</xdr:col>
      <xdr:colOff>47227</xdr:colOff>
      <xdr:row>37</xdr:row>
      <xdr:rowOff>92049</xdr:rowOff>
    </xdr:to>
    <xdr:sp macro="" textlink="">
      <xdr:nvSpPr>
        <xdr:cNvPr id="649" name="pajęczański"/>
        <xdr:cNvSpPr>
          <a:spLocks/>
        </xdr:cNvSpPr>
      </xdr:nvSpPr>
      <xdr:spPr bwMode="auto">
        <a:xfrm>
          <a:off x="3911611" y="4008279"/>
          <a:ext cx="364716" cy="312870"/>
        </a:xfrm>
        <a:custGeom>
          <a:avLst/>
          <a:gdLst>
            <a:gd name="T0" fmla="*/ 638 w 1310"/>
            <a:gd name="T1" fmla="*/ 45 h 1125"/>
            <a:gd name="T2" fmla="*/ 770 w 1310"/>
            <a:gd name="T3" fmla="*/ 0 h 1125"/>
            <a:gd name="T4" fmla="*/ 823 w 1310"/>
            <a:gd name="T5" fmla="*/ 240 h 1125"/>
            <a:gd name="T6" fmla="*/ 917 w 1310"/>
            <a:gd name="T7" fmla="*/ 230 h 1125"/>
            <a:gd name="T8" fmla="*/ 949 w 1310"/>
            <a:gd name="T9" fmla="*/ 177 h 1125"/>
            <a:gd name="T10" fmla="*/ 983 w 1310"/>
            <a:gd name="T11" fmla="*/ 133 h 1125"/>
            <a:gd name="T12" fmla="*/ 1310 w 1310"/>
            <a:gd name="T13" fmla="*/ 396 h 1125"/>
            <a:gd name="T14" fmla="*/ 1264 w 1310"/>
            <a:gd name="T15" fmla="*/ 463 h 1125"/>
            <a:gd name="T16" fmla="*/ 1112 w 1310"/>
            <a:gd name="T17" fmla="*/ 470 h 1125"/>
            <a:gd name="T18" fmla="*/ 1136 w 1310"/>
            <a:gd name="T19" fmla="*/ 517 h 1125"/>
            <a:gd name="T20" fmla="*/ 1165 w 1310"/>
            <a:gd name="T21" fmla="*/ 541 h 1125"/>
            <a:gd name="T22" fmla="*/ 1184 w 1310"/>
            <a:gd name="T23" fmla="*/ 557 h 1125"/>
            <a:gd name="T24" fmla="*/ 1241 w 1310"/>
            <a:gd name="T25" fmla="*/ 655 h 1125"/>
            <a:gd name="T26" fmla="*/ 1179 w 1310"/>
            <a:gd name="T27" fmla="*/ 724 h 1125"/>
            <a:gd name="T28" fmla="*/ 1150 w 1310"/>
            <a:gd name="T29" fmla="*/ 772 h 1125"/>
            <a:gd name="T30" fmla="*/ 1076 w 1310"/>
            <a:gd name="T31" fmla="*/ 918 h 1125"/>
            <a:gd name="T32" fmla="*/ 1182 w 1310"/>
            <a:gd name="T33" fmla="*/ 1096 h 1125"/>
            <a:gd name="T34" fmla="*/ 1035 w 1310"/>
            <a:gd name="T35" fmla="*/ 1102 h 1125"/>
            <a:gd name="T36" fmla="*/ 397 w 1310"/>
            <a:gd name="T37" fmla="*/ 701 h 1125"/>
            <a:gd name="T38" fmla="*/ 333 w 1310"/>
            <a:gd name="T39" fmla="*/ 795 h 1125"/>
            <a:gd name="T40" fmla="*/ 62 w 1310"/>
            <a:gd name="T41" fmla="*/ 823 h 1125"/>
            <a:gd name="T42" fmla="*/ 0 w 1310"/>
            <a:gd name="T43" fmla="*/ 708 h 1125"/>
            <a:gd name="T44" fmla="*/ 83 w 1310"/>
            <a:gd name="T45" fmla="*/ 504 h 1125"/>
            <a:gd name="T46" fmla="*/ 116 w 1310"/>
            <a:gd name="T47" fmla="*/ 233 h 1125"/>
            <a:gd name="T48" fmla="*/ 638 w 1310"/>
            <a:gd name="T49" fmla="*/ 45 h 1125"/>
            <a:gd name="connsiteX0" fmla="*/ 2656 w 10000"/>
            <a:gd name="connsiteY0" fmla="*/ 400 h 9881"/>
            <a:gd name="connsiteX1" fmla="*/ 5878 w 10000"/>
            <a:gd name="connsiteY1" fmla="*/ 0 h 9881"/>
            <a:gd name="connsiteX2" fmla="*/ 6282 w 10000"/>
            <a:gd name="connsiteY2" fmla="*/ 2133 h 9881"/>
            <a:gd name="connsiteX3" fmla="*/ 7000 w 10000"/>
            <a:gd name="connsiteY3" fmla="*/ 2044 h 9881"/>
            <a:gd name="connsiteX4" fmla="*/ 7244 w 10000"/>
            <a:gd name="connsiteY4" fmla="*/ 1573 h 9881"/>
            <a:gd name="connsiteX5" fmla="*/ 7504 w 10000"/>
            <a:gd name="connsiteY5" fmla="*/ 1182 h 9881"/>
            <a:gd name="connsiteX6" fmla="*/ 10000 w 10000"/>
            <a:gd name="connsiteY6" fmla="*/ 3520 h 9881"/>
            <a:gd name="connsiteX7" fmla="*/ 9649 w 10000"/>
            <a:gd name="connsiteY7" fmla="*/ 4116 h 9881"/>
            <a:gd name="connsiteX8" fmla="*/ 8489 w 10000"/>
            <a:gd name="connsiteY8" fmla="*/ 4178 h 9881"/>
            <a:gd name="connsiteX9" fmla="*/ 8672 w 10000"/>
            <a:gd name="connsiteY9" fmla="*/ 4596 h 9881"/>
            <a:gd name="connsiteX10" fmla="*/ 8893 w 10000"/>
            <a:gd name="connsiteY10" fmla="*/ 4809 h 9881"/>
            <a:gd name="connsiteX11" fmla="*/ 9038 w 10000"/>
            <a:gd name="connsiteY11" fmla="*/ 4951 h 9881"/>
            <a:gd name="connsiteX12" fmla="*/ 9473 w 10000"/>
            <a:gd name="connsiteY12" fmla="*/ 5822 h 9881"/>
            <a:gd name="connsiteX13" fmla="*/ 9000 w 10000"/>
            <a:gd name="connsiteY13" fmla="*/ 6436 h 9881"/>
            <a:gd name="connsiteX14" fmla="*/ 8779 w 10000"/>
            <a:gd name="connsiteY14" fmla="*/ 6862 h 9881"/>
            <a:gd name="connsiteX15" fmla="*/ 8214 w 10000"/>
            <a:gd name="connsiteY15" fmla="*/ 8160 h 9881"/>
            <a:gd name="connsiteX16" fmla="*/ 9023 w 10000"/>
            <a:gd name="connsiteY16" fmla="*/ 9742 h 9881"/>
            <a:gd name="connsiteX17" fmla="*/ 7901 w 10000"/>
            <a:gd name="connsiteY17" fmla="*/ 9796 h 9881"/>
            <a:gd name="connsiteX18" fmla="*/ 3031 w 10000"/>
            <a:gd name="connsiteY18" fmla="*/ 6231 h 9881"/>
            <a:gd name="connsiteX19" fmla="*/ 2542 w 10000"/>
            <a:gd name="connsiteY19" fmla="*/ 7067 h 9881"/>
            <a:gd name="connsiteX20" fmla="*/ 473 w 10000"/>
            <a:gd name="connsiteY20" fmla="*/ 7316 h 9881"/>
            <a:gd name="connsiteX21" fmla="*/ 0 w 10000"/>
            <a:gd name="connsiteY21" fmla="*/ 6293 h 9881"/>
            <a:gd name="connsiteX22" fmla="*/ 634 w 10000"/>
            <a:gd name="connsiteY22" fmla="*/ 4480 h 9881"/>
            <a:gd name="connsiteX23" fmla="*/ 885 w 10000"/>
            <a:gd name="connsiteY23" fmla="*/ 2071 h 9881"/>
            <a:gd name="connsiteX24" fmla="*/ 2656 w 10000"/>
            <a:gd name="connsiteY24" fmla="*/ 400 h 98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10000" h="9881">
              <a:moveTo>
                <a:pt x="2656" y="400"/>
              </a:moveTo>
              <a:cubicBezTo>
                <a:pt x="3007" y="320"/>
                <a:pt x="5542" y="133"/>
                <a:pt x="5878" y="0"/>
              </a:cubicBezTo>
              <a:cubicBezTo>
                <a:pt x="6076" y="684"/>
                <a:pt x="6206" y="1404"/>
                <a:pt x="6282" y="2133"/>
              </a:cubicBezTo>
              <a:cubicBezTo>
                <a:pt x="6519" y="2107"/>
                <a:pt x="6763" y="2080"/>
                <a:pt x="7000" y="2044"/>
              </a:cubicBezTo>
              <a:cubicBezTo>
                <a:pt x="7061" y="1929"/>
                <a:pt x="7183" y="1689"/>
                <a:pt x="7244" y="1573"/>
              </a:cubicBezTo>
              <a:cubicBezTo>
                <a:pt x="7313" y="1476"/>
                <a:pt x="7435" y="1280"/>
                <a:pt x="7504" y="1182"/>
              </a:cubicBezTo>
              <a:cubicBezTo>
                <a:pt x="8206" y="2133"/>
                <a:pt x="9015" y="2978"/>
                <a:pt x="10000" y="3520"/>
              </a:cubicBezTo>
              <a:lnTo>
                <a:pt x="9649" y="4116"/>
              </a:lnTo>
              <a:lnTo>
                <a:pt x="8489" y="4178"/>
              </a:lnTo>
              <a:cubicBezTo>
                <a:pt x="8534" y="4284"/>
                <a:pt x="8626" y="4489"/>
                <a:pt x="8672" y="4596"/>
              </a:cubicBezTo>
              <a:lnTo>
                <a:pt x="8893" y="4809"/>
              </a:lnTo>
              <a:lnTo>
                <a:pt x="9038" y="4951"/>
              </a:lnTo>
              <a:cubicBezTo>
                <a:pt x="9183" y="5236"/>
                <a:pt x="9328" y="5529"/>
                <a:pt x="9473" y="5822"/>
              </a:cubicBezTo>
              <a:cubicBezTo>
                <a:pt x="9359" y="5973"/>
                <a:pt x="9115" y="6284"/>
                <a:pt x="9000" y="6436"/>
              </a:cubicBezTo>
              <a:cubicBezTo>
                <a:pt x="8939" y="6542"/>
                <a:pt x="8832" y="6756"/>
                <a:pt x="8779" y="6862"/>
              </a:cubicBezTo>
              <a:cubicBezTo>
                <a:pt x="8565" y="7280"/>
                <a:pt x="8389" y="7724"/>
                <a:pt x="8214" y="8160"/>
              </a:cubicBezTo>
              <a:cubicBezTo>
                <a:pt x="8489" y="8684"/>
                <a:pt x="8756" y="9209"/>
                <a:pt x="9023" y="9742"/>
              </a:cubicBezTo>
              <a:cubicBezTo>
                <a:pt x="8649" y="9778"/>
                <a:pt x="8252" y="10000"/>
                <a:pt x="7901" y="9796"/>
              </a:cubicBezTo>
              <a:cubicBezTo>
                <a:pt x="6145" y="8862"/>
                <a:pt x="4748" y="7244"/>
                <a:pt x="3031" y="6231"/>
              </a:cubicBezTo>
              <a:cubicBezTo>
                <a:pt x="2863" y="6507"/>
                <a:pt x="2702" y="6782"/>
                <a:pt x="2542" y="7067"/>
              </a:cubicBezTo>
              <a:cubicBezTo>
                <a:pt x="1847" y="7138"/>
                <a:pt x="1160" y="7209"/>
                <a:pt x="473" y="7316"/>
              </a:cubicBezTo>
              <a:cubicBezTo>
                <a:pt x="313" y="6978"/>
                <a:pt x="160" y="6640"/>
                <a:pt x="0" y="6293"/>
              </a:cubicBezTo>
              <a:cubicBezTo>
                <a:pt x="206" y="5689"/>
                <a:pt x="412" y="5084"/>
                <a:pt x="634" y="4480"/>
              </a:cubicBezTo>
              <a:cubicBezTo>
                <a:pt x="1466" y="3956"/>
                <a:pt x="977" y="2898"/>
                <a:pt x="885" y="2071"/>
              </a:cubicBezTo>
              <a:cubicBezTo>
                <a:pt x="1878" y="676"/>
                <a:pt x="1221" y="516"/>
                <a:pt x="2656" y="40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94537</xdr:colOff>
      <xdr:row>35</xdr:row>
      <xdr:rowOff>20032</xdr:rowOff>
    </xdr:from>
    <xdr:to>
      <xdr:col>41</xdr:col>
      <xdr:colOff>58944</xdr:colOff>
      <xdr:row>39</xdr:row>
      <xdr:rowOff>19460</xdr:rowOff>
    </xdr:to>
    <xdr:sp macro="" textlink="">
      <xdr:nvSpPr>
        <xdr:cNvPr id="650" name="radomszczański"/>
        <xdr:cNvSpPr>
          <a:spLocks/>
        </xdr:cNvSpPr>
      </xdr:nvSpPr>
      <xdr:spPr bwMode="auto">
        <a:xfrm>
          <a:off x="4209337" y="4020532"/>
          <a:ext cx="535907" cy="456628"/>
        </a:xfrm>
        <a:custGeom>
          <a:avLst/>
          <a:gdLst>
            <a:gd name="T0" fmla="*/ 419 w 1922"/>
            <a:gd name="T1" fmla="*/ 184 h 1582"/>
            <a:gd name="T2" fmla="*/ 555 w 1922"/>
            <a:gd name="T3" fmla="*/ 0 h 1582"/>
            <a:gd name="T4" fmla="*/ 741 w 1922"/>
            <a:gd name="T5" fmla="*/ 56 h 1582"/>
            <a:gd name="T6" fmla="*/ 715 w 1922"/>
            <a:gd name="T7" fmla="*/ 199 h 1582"/>
            <a:gd name="T8" fmla="*/ 855 w 1922"/>
            <a:gd name="T9" fmla="*/ 494 h 1582"/>
            <a:gd name="T10" fmla="*/ 1164 w 1922"/>
            <a:gd name="T11" fmla="*/ 336 h 1582"/>
            <a:gd name="T12" fmla="*/ 1214 w 1922"/>
            <a:gd name="T13" fmla="*/ 490 h 1582"/>
            <a:gd name="T14" fmla="*/ 1589 w 1922"/>
            <a:gd name="T15" fmla="*/ 627 h 1582"/>
            <a:gd name="T16" fmla="*/ 1611 w 1922"/>
            <a:gd name="T17" fmla="*/ 369 h 1582"/>
            <a:gd name="T18" fmla="*/ 1615 w 1922"/>
            <a:gd name="T19" fmla="*/ 365 h 1582"/>
            <a:gd name="T20" fmla="*/ 1750 w 1922"/>
            <a:gd name="T21" fmla="*/ 288 h 1582"/>
            <a:gd name="T22" fmla="*/ 1858 w 1922"/>
            <a:gd name="T23" fmla="*/ 345 h 1582"/>
            <a:gd name="T24" fmla="*/ 1777 w 1922"/>
            <a:gd name="T25" fmla="*/ 738 h 1582"/>
            <a:gd name="T26" fmla="*/ 1922 w 1922"/>
            <a:gd name="T27" fmla="*/ 748 h 1582"/>
            <a:gd name="T28" fmla="*/ 1871 w 1922"/>
            <a:gd name="T29" fmla="*/ 1109 h 1582"/>
            <a:gd name="T30" fmla="*/ 1699 w 1922"/>
            <a:gd name="T31" fmla="*/ 920 h 1582"/>
            <a:gd name="T32" fmla="*/ 1513 w 1922"/>
            <a:gd name="T33" fmla="*/ 789 h 1582"/>
            <a:gd name="T34" fmla="*/ 1425 w 1922"/>
            <a:gd name="T35" fmla="*/ 1277 h 1582"/>
            <a:gd name="T36" fmla="*/ 1130 w 1922"/>
            <a:gd name="T37" fmla="*/ 1582 h 1582"/>
            <a:gd name="T38" fmla="*/ 1045 w 1922"/>
            <a:gd name="T39" fmla="*/ 1452 h 1582"/>
            <a:gd name="T40" fmla="*/ 949 w 1922"/>
            <a:gd name="T41" fmla="*/ 1423 h 1582"/>
            <a:gd name="T42" fmla="*/ 877 w 1922"/>
            <a:gd name="T43" fmla="*/ 1329 h 1582"/>
            <a:gd name="T44" fmla="*/ 636 w 1922"/>
            <a:gd name="T45" fmla="*/ 1429 h 1582"/>
            <a:gd name="T46" fmla="*/ 460 w 1922"/>
            <a:gd name="T47" fmla="*/ 1018 h 1582"/>
            <a:gd name="T48" fmla="*/ 365 w 1922"/>
            <a:gd name="T49" fmla="*/ 984 h 1582"/>
            <a:gd name="T50" fmla="*/ 293 w 1922"/>
            <a:gd name="T51" fmla="*/ 940 h 1582"/>
            <a:gd name="T52" fmla="*/ 276 w 1922"/>
            <a:gd name="T53" fmla="*/ 820 h 1582"/>
            <a:gd name="T54" fmla="*/ 59 w 1922"/>
            <a:gd name="T55" fmla="*/ 861 h 1582"/>
            <a:gd name="T56" fmla="*/ 0 w 1922"/>
            <a:gd name="T57" fmla="*/ 853 h 1582"/>
            <a:gd name="T58" fmla="*/ 74 w 1922"/>
            <a:gd name="T59" fmla="*/ 707 h 1582"/>
            <a:gd name="T60" fmla="*/ 194 w 1922"/>
            <a:gd name="T61" fmla="*/ 625 h 1582"/>
            <a:gd name="T62" fmla="*/ 108 w 1922"/>
            <a:gd name="T63" fmla="*/ 492 h 1582"/>
            <a:gd name="T64" fmla="*/ 89 w 1922"/>
            <a:gd name="T65" fmla="*/ 476 h 1582"/>
            <a:gd name="T66" fmla="*/ 66 w 1922"/>
            <a:gd name="T67" fmla="*/ 426 h 1582"/>
            <a:gd name="T68" fmla="*/ 213 w 1922"/>
            <a:gd name="T69" fmla="*/ 428 h 1582"/>
            <a:gd name="T70" fmla="*/ 265 w 1922"/>
            <a:gd name="T71" fmla="*/ 353 h 1582"/>
            <a:gd name="T72" fmla="*/ 345 w 1922"/>
            <a:gd name="T73" fmla="*/ 369 h 1582"/>
            <a:gd name="T74" fmla="*/ 457 w 1922"/>
            <a:gd name="T75" fmla="*/ 286 h 1582"/>
            <a:gd name="T76" fmla="*/ 419 w 1922"/>
            <a:gd name="T77" fmla="*/ 184 h 1582"/>
            <a:gd name="connsiteX0" fmla="*/ 2180 w 10000"/>
            <a:gd name="connsiteY0" fmla="*/ 1163 h 10000"/>
            <a:gd name="connsiteX1" fmla="*/ 2888 w 10000"/>
            <a:gd name="connsiteY1" fmla="*/ 0 h 10000"/>
            <a:gd name="connsiteX2" fmla="*/ 3855 w 10000"/>
            <a:gd name="connsiteY2" fmla="*/ 354 h 10000"/>
            <a:gd name="connsiteX3" fmla="*/ 3720 w 10000"/>
            <a:gd name="connsiteY3" fmla="*/ 1258 h 10000"/>
            <a:gd name="connsiteX4" fmla="*/ 4448 w 10000"/>
            <a:gd name="connsiteY4" fmla="*/ 3123 h 10000"/>
            <a:gd name="connsiteX5" fmla="*/ 6056 w 10000"/>
            <a:gd name="connsiteY5" fmla="*/ 2124 h 10000"/>
            <a:gd name="connsiteX6" fmla="*/ 6316 w 10000"/>
            <a:gd name="connsiteY6" fmla="*/ 3097 h 10000"/>
            <a:gd name="connsiteX7" fmla="*/ 8267 w 10000"/>
            <a:gd name="connsiteY7" fmla="*/ 3963 h 10000"/>
            <a:gd name="connsiteX8" fmla="*/ 8382 w 10000"/>
            <a:gd name="connsiteY8" fmla="*/ 2332 h 10000"/>
            <a:gd name="connsiteX9" fmla="*/ 8403 w 10000"/>
            <a:gd name="connsiteY9" fmla="*/ 2307 h 10000"/>
            <a:gd name="connsiteX10" fmla="*/ 9105 w 10000"/>
            <a:gd name="connsiteY10" fmla="*/ 1820 h 10000"/>
            <a:gd name="connsiteX11" fmla="*/ 9667 w 10000"/>
            <a:gd name="connsiteY11" fmla="*/ 2181 h 10000"/>
            <a:gd name="connsiteX12" fmla="*/ 9246 w 10000"/>
            <a:gd name="connsiteY12" fmla="*/ 4665 h 10000"/>
            <a:gd name="connsiteX13" fmla="*/ 10000 w 10000"/>
            <a:gd name="connsiteY13" fmla="*/ 4728 h 10000"/>
            <a:gd name="connsiteX14" fmla="*/ 9735 w 10000"/>
            <a:gd name="connsiteY14" fmla="*/ 7010 h 10000"/>
            <a:gd name="connsiteX15" fmla="*/ 8840 w 10000"/>
            <a:gd name="connsiteY15" fmla="*/ 5815 h 10000"/>
            <a:gd name="connsiteX16" fmla="*/ 7872 w 10000"/>
            <a:gd name="connsiteY16" fmla="*/ 4987 h 10000"/>
            <a:gd name="connsiteX17" fmla="*/ 7414 w 10000"/>
            <a:gd name="connsiteY17" fmla="*/ 8072 h 10000"/>
            <a:gd name="connsiteX18" fmla="*/ 5879 w 10000"/>
            <a:gd name="connsiteY18" fmla="*/ 10000 h 10000"/>
            <a:gd name="connsiteX19" fmla="*/ 5437 w 10000"/>
            <a:gd name="connsiteY19" fmla="*/ 9178 h 10000"/>
            <a:gd name="connsiteX20" fmla="*/ 4938 w 10000"/>
            <a:gd name="connsiteY20" fmla="*/ 8995 h 10000"/>
            <a:gd name="connsiteX21" fmla="*/ 4563 w 10000"/>
            <a:gd name="connsiteY21" fmla="*/ 8401 h 10000"/>
            <a:gd name="connsiteX22" fmla="*/ 3309 w 10000"/>
            <a:gd name="connsiteY22" fmla="*/ 9033 h 10000"/>
            <a:gd name="connsiteX23" fmla="*/ 2142 w 10000"/>
            <a:gd name="connsiteY23" fmla="*/ 6877 h 10000"/>
            <a:gd name="connsiteX24" fmla="*/ 1899 w 10000"/>
            <a:gd name="connsiteY24" fmla="*/ 6220 h 10000"/>
            <a:gd name="connsiteX25" fmla="*/ 1524 w 10000"/>
            <a:gd name="connsiteY25" fmla="*/ 5942 h 10000"/>
            <a:gd name="connsiteX26" fmla="*/ 1436 w 10000"/>
            <a:gd name="connsiteY26" fmla="*/ 5183 h 10000"/>
            <a:gd name="connsiteX27" fmla="*/ 307 w 10000"/>
            <a:gd name="connsiteY27" fmla="*/ 5442 h 10000"/>
            <a:gd name="connsiteX28" fmla="*/ 0 w 10000"/>
            <a:gd name="connsiteY28" fmla="*/ 5392 h 10000"/>
            <a:gd name="connsiteX29" fmla="*/ 385 w 10000"/>
            <a:gd name="connsiteY29" fmla="*/ 4469 h 10000"/>
            <a:gd name="connsiteX30" fmla="*/ 1009 w 10000"/>
            <a:gd name="connsiteY30" fmla="*/ 3951 h 10000"/>
            <a:gd name="connsiteX31" fmla="*/ 562 w 10000"/>
            <a:gd name="connsiteY31" fmla="*/ 3110 h 10000"/>
            <a:gd name="connsiteX32" fmla="*/ 463 w 10000"/>
            <a:gd name="connsiteY32" fmla="*/ 3009 h 10000"/>
            <a:gd name="connsiteX33" fmla="*/ 343 w 10000"/>
            <a:gd name="connsiteY33" fmla="*/ 2693 h 10000"/>
            <a:gd name="connsiteX34" fmla="*/ 1108 w 10000"/>
            <a:gd name="connsiteY34" fmla="*/ 2705 h 10000"/>
            <a:gd name="connsiteX35" fmla="*/ 1379 w 10000"/>
            <a:gd name="connsiteY35" fmla="*/ 2231 h 10000"/>
            <a:gd name="connsiteX36" fmla="*/ 1795 w 10000"/>
            <a:gd name="connsiteY36" fmla="*/ 2332 h 10000"/>
            <a:gd name="connsiteX37" fmla="*/ 2378 w 10000"/>
            <a:gd name="connsiteY37" fmla="*/ 1808 h 10000"/>
            <a:gd name="connsiteX38" fmla="*/ 2180 w 10000"/>
            <a:gd name="connsiteY38" fmla="*/ 1163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2180" y="1163"/>
              </a:moveTo>
              <a:cubicBezTo>
                <a:pt x="2425" y="784"/>
                <a:pt x="2659" y="392"/>
                <a:pt x="2888" y="0"/>
              </a:cubicBezTo>
              <a:cubicBezTo>
                <a:pt x="3184" y="215"/>
                <a:pt x="3496" y="386"/>
                <a:pt x="3855" y="354"/>
              </a:cubicBezTo>
              <a:cubicBezTo>
                <a:pt x="3809" y="651"/>
                <a:pt x="3762" y="954"/>
                <a:pt x="3720" y="1258"/>
              </a:cubicBezTo>
              <a:cubicBezTo>
                <a:pt x="4142" y="1757"/>
                <a:pt x="4339" y="2434"/>
                <a:pt x="4448" y="3123"/>
              </a:cubicBezTo>
              <a:cubicBezTo>
                <a:pt x="5052" y="2971"/>
                <a:pt x="5848" y="3003"/>
                <a:pt x="6056" y="2124"/>
              </a:cubicBezTo>
              <a:cubicBezTo>
                <a:pt x="6124" y="2453"/>
                <a:pt x="6181" y="2794"/>
                <a:pt x="6316" y="3097"/>
              </a:cubicBezTo>
              <a:cubicBezTo>
                <a:pt x="7029" y="3192"/>
                <a:pt x="7570" y="3919"/>
                <a:pt x="8267" y="3963"/>
              </a:cubicBezTo>
              <a:cubicBezTo>
                <a:pt x="8403" y="3439"/>
                <a:pt x="8371" y="2876"/>
                <a:pt x="8382" y="2332"/>
              </a:cubicBezTo>
              <a:cubicBezTo>
                <a:pt x="8389" y="2324"/>
                <a:pt x="8396" y="2315"/>
                <a:pt x="8403" y="2307"/>
              </a:cubicBezTo>
              <a:lnTo>
                <a:pt x="9105" y="1820"/>
              </a:lnTo>
              <a:lnTo>
                <a:pt x="9667" y="2181"/>
              </a:lnTo>
              <a:cubicBezTo>
                <a:pt x="9194" y="2889"/>
                <a:pt x="9183" y="3799"/>
                <a:pt x="9246" y="4665"/>
              </a:cubicBezTo>
              <a:lnTo>
                <a:pt x="10000" y="4728"/>
              </a:lnTo>
              <a:cubicBezTo>
                <a:pt x="9922" y="5487"/>
                <a:pt x="9834" y="6245"/>
                <a:pt x="9735" y="7010"/>
              </a:cubicBezTo>
              <a:cubicBezTo>
                <a:pt x="9391" y="6662"/>
                <a:pt x="9147" y="6201"/>
                <a:pt x="8840" y="5815"/>
              </a:cubicBezTo>
              <a:cubicBezTo>
                <a:pt x="8517" y="5544"/>
                <a:pt x="8169" y="5303"/>
                <a:pt x="7872" y="4987"/>
              </a:cubicBezTo>
              <a:cubicBezTo>
                <a:pt x="7674" y="6011"/>
                <a:pt x="7310" y="6997"/>
                <a:pt x="7414" y="8072"/>
              </a:cubicBezTo>
              <a:cubicBezTo>
                <a:pt x="6904" y="8717"/>
                <a:pt x="6374" y="9336"/>
                <a:pt x="5879" y="10000"/>
              </a:cubicBezTo>
              <a:cubicBezTo>
                <a:pt x="5728" y="9722"/>
                <a:pt x="5583" y="9450"/>
                <a:pt x="5437" y="9178"/>
              </a:cubicBezTo>
              <a:cubicBezTo>
                <a:pt x="5271" y="9115"/>
                <a:pt x="5104" y="9058"/>
                <a:pt x="4938" y="8995"/>
              </a:cubicBezTo>
              <a:cubicBezTo>
                <a:pt x="4813" y="8799"/>
                <a:pt x="4688" y="8597"/>
                <a:pt x="4563" y="8401"/>
              </a:cubicBezTo>
              <a:cubicBezTo>
                <a:pt x="4147" y="8628"/>
                <a:pt x="3730" y="8837"/>
                <a:pt x="3309" y="9033"/>
              </a:cubicBezTo>
              <a:cubicBezTo>
                <a:pt x="3205" y="8085"/>
                <a:pt x="2579" y="7667"/>
                <a:pt x="2142" y="6877"/>
              </a:cubicBezTo>
              <a:cubicBezTo>
                <a:pt x="2043" y="6681"/>
                <a:pt x="2060" y="6290"/>
                <a:pt x="1899" y="6220"/>
              </a:cubicBezTo>
              <a:cubicBezTo>
                <a:pt x="1774" y="6125"/>
                <a:pt x="1649" y="6030"/>
                <a:pt x="1524" y="5942"/>
              </a:cubicBezTo>
              <a:cubicBezTo>
                <a:pt x="1493" y="5689"/>
                <a:pt x="1462" y="5436"/>
                <a:pt x="1436" y="5183"/>
              </a:cubicBezTo>
              <a:cubicBezTo>
                <a:pt x="1061" y="5278"/>
                <a:pt x="687" y="5379"/>
                <a:pt x="307" y="5442"/>
              </a:cubicBezTo>
              <a:lnTo>
                <a:pt x="0" y="5392"/>
              </a:lnTo>
              <a:cubicBezTo>
                <a:pt x="120" y="5082"/>
                <a:pt x="239" y="4766"/>
                <a:pt x="385" y="4469"/>
              </a:cubicBezTo>
              <a:cubicBezTo>
                <a:pt x="588" y="4286"/>
                <a:pt x="801" y="4121"/>
                <a:pt x="1009" y="3951"/>
              </a:cubicBezTo>
              <a:cubicBezTo>
                <a:pt x="947" y="3597"/>
                <a:pt x="843" y="3268"/>
                <a:pt x="562" y="3110"/>
              </a:cubicBezTo>
              <a:cubicBezTo>
                <a:pt x="529" y="3076"/>
                <a:pt x="496" y="3043"/>
                <a:pt x="463" y="3009"/>
              </a:cubicBezTo>
              <a:cubicBezTo>
                <a:pt x="432" y="2927"/>
                <a:pt x="369" y="2769"/>
                <a:pt x="343" y="2693"/>
              </a:cubicBezTo>
              <a:cubicBezTo>
                <a:pt x="598" y="2693"/>
                <a:pt x="853" y="2699"/>
                <a:pt x="1108" y="2705"/>
              </a:cubicBezTo>
              <a:cubicBezTo>
                <a:pt x="1176" y="2592"/>
                <a:pt x="1311" y="2351"/>
                <a:pt x="1379" y="2231"/>
              </a:cubicBezTo>
              <a:cubicBezTo>
                <a:pt x="1514" y="2269"/>
                <a:pt x="1655" y="2301"/>
                <a:pt x="1795" y="2332"/>
              </a:cubicBezTo>
              <a:lnTo>
                <a:pt x="2378" y="1808"/>
              </a:lnTo>
              <a:cubicBezTo>
                <a:pt x="2310" y="1593"/>
                <a:pt x="2248" y="1378"/>
                <a:pt x="2180" y="1163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12072</xdr:colOff>
      <xdr:row>25</xdr:row>
      <xdr:rowOff>21458</xdr:rowOff>
    </xdr:from>
    <xdr:to>
      <xdr:col>27</xdr:col>
      <xdr:colOff>43981</xdr:colOff>
      <xdr:row>28</xdr:row>
      <xdr:rowOff>36251</xdr:rowOff>
    </xdr:to>
    <xdr:sp macro="" textlink="">
      <xdr:nvSpPr>
        <xdr:cNvPr id="560" name="średzki (wielkopolskie)"/>
        <xdr:cNvSpPr>
          <a:spLocks/>
        </xdr:cNvSpPr>
      </xdr:nvSpPr>
      <xdr:spPr bwMode="auto">
        <a:xfrm>
          <a:off x="2869572" y="2878958"/>
          <a:ext cx="260509" cy="357693"/>
        </a:xfrm>
        <a:custGeom>
          <a:avLst/>
          <a:gdLst>
            <a:gd name="T0" fmla="*/ 505 w 927"/>
            <a:gd name="T1" fmla="*/ 14 h 1242"/>
            <a:gd name="T2" fmla="*/ 532 w 927"/>
            <a:gd name="T3" fmla="*/ 0 h 1242"/>
            <a:gd name="T4" fmla="*/ 683 w 927"/>
            <a:gd name="T5" fmla="*/ 57 h 1242"/>
            <a:gd name="T6" fmla="*/ 699 w 927"/>
            <a:gd name="T7" fmla="*/ 227 h 1242"/>
            <a:gd name="T8" fmla="*/ 862 w 927"/>
            <a:gd name="T9" fmla="*/ 295 h 1242"/>
            <a:gd name="T10" fmla="*/ 785 w 927"/>
            <a:gd name="T11" fmla="*/ 394 h 1242"/>
            <a:gd name="T12" fmla="*/ 786 w 927"/>
            <a:gd name="T13" fmla="*/ 492 h 1242"/>
            <a:gd name="T14" fmla="*/ 798 w 927"/>
            <a:gd name="T15" fmla="*/ 872 h 1242"/>
            <a:gd name="T16" fmla="*/ 927 w 927"/>
            <a:gd name="T17" fmla="*/ 842 h 1242"/>
            <a:gd name="T18" fmla="*/ 798 w 927"/>
            <a:gd name="T19" fmla="*/ 1120 h 1242"/>
            <a:gd name="T20" fmla="*/ 398 w 927"/>
            <a:gd name="T21" fmla="*/ 1118 h 1242"/>
            <a:gd name="T22" fmla="*/ 400 w 927"/>
            <a:gd name="T23" fmla="*/ 1008 h 1242"/>
            <a:gd name="T24" fmla="*/ 515 w 927"/>
            <a:gd name="T25" fmla="*/ 907 h 1242"/>
            <a:gd name="T26" fmla="*/ 365 w 927"/>
            <a:gd name="T27" fmla="*/ 854 h 1242"/>
            <a:gd name="T28" fmla="*/ 131 w 927"/>
            <a:gd name="T29" fmla="*/ 848 h 1242"/>
            <a:gd name="T30" fmla="*/ 40 w 927"/>
            <a:gd name="T31" fmla="*/ 704 h 1242"/>
            <a:gd name="T32" fmla="*/ 0 w 927"/>
            <a:gd name="T33" fmla="*/ 651 h 1242"/>
            <a:gd name="T34" fmla="*/ 136 w 927"/>
            <a:gd name="T35" fmla="*/ 345 h 1242"/>
            <a:gd name="T36" fmla="*/ 505 w 927"/>
            <a:gd name="T37" fmla="*/ 14 h 12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927" h="1242">
              <a:moveTo>
                <a:pt x="505" y="14"/>
              </a:moveTo>
              <a:cubicBezTo>
                <a:pt x="511" y="10"/>
                <a:pt x="525" y="4"/>
                <a:pt x="532" y="0"/>
              </a:cubicBezTo>
              <a:cubicBezTo>
                <a:pt x="583" y="19"/>
                <a:pt x="633" y="38"/>
                <a:pt x="683" y="57"/>
              </a:cubicBezTo>
              <a:cubicBezTo>
                <a:pt x="688" y="113"/>
                <a:pt x="685" y="172"/>
                <a:pt x="699" y="227"/>
              </a:cubicBezTo>
              <a:cubicBezTo>
                <a:pt x="728" y="288"/>
                <a:pt x="809" y="274"/>
                <a:pt x="862" y="295"/>
              </a:cubicBezTo>
              <a:cubicBezTo>
                <a:pt x="837" y="327"/>
                <a:pt x="811" y="361"/>
                <a:pt x="785" y="394"/>
              </a:cubicBezTo>
              <a:cubicBezTo>
                <a:pt x="786" y="418"/>
                <a:pt x="786" y="467"/>
                <a:pt x="786" y="492"/>
              </a:cubicBezTo>
              <a:cubicBezTo>
                <a:pt x="659" y="596"/>
                <a:pt x="774" y="748"/>
                <a:pt x="798" y="872"/>
              </a:cubicBezTo>
              <a:cubicBezTo>
                <a:pt x="841" y="863"/>
                <a:pt x="884" y="852"/>
                <a:pt x="927" y="842"/>
              </a:cubicBezTo>
              <a:cubicBezTo>
                <a:pt x="880" y="933"/>
                <a:pt x="849" y="1032"/>
                <a:pt x="798" y="1120"/>
              </a:cubicBezTo>
              <a:cubicBezTo>
                <a:pt x="691" y="1242"/>
                <a:pt x="522" y="1168"/>
                <a:pt x="398" y="1118"/>
              </a:cubicBezTo>
              <a:cubicBezTo>
                <a:pt x="399" y="1081"/>
                <a:pt x="399" y="1044"/>
                <a:pt x="400" y="1008"/>
              </a:cubicBezTo>
              <a:cubicBezTo>
                <a:pt x="440" y="975"/>
                <a:pt x="478" y="942"/>
                <a:pt x="515" y="907"/>
              </a:cubicBezTo>
              <a:cubicBezTo>
                <a:pt x="465" y="888"/>
                <a:pt x="416" y="868"/>
                <a:pt x="365" y="854"/>
              </a:cubicBezTo>
              <a:cubicBezTo>
                <a:pt x="289" y="827"/>
                <a:pt x="209" y="839"/>
                <a:pt x="131" y="848"/>
              </a:cubicBezTo>
              <a:cubicBezTo>
                <a:pt x="102" y="798"/>
                <a:pt x="74" y="749"/>
                <a:pt x="40" y="704"/>
              </a:cubicBezTo>
              <a:cubicBezTo>
                <a:pt x="30" y="690"/>
                <a:pt x="10" y="664"/>
                <a:pt x="0" y="651"/>
              </a:cubicBezTo>
              <a:cubicBezTo>
                <a:pt x="59" y="558"/>
                <a:pt x="197" y="469"/>
                <a:pt x="136" y="345"/>
              </a:cubicBezTo>
              <a:cubicBezTo>
                <a:pt x="276" y="255"/>
                <a:pt x="384" y="126"/>
                <a:pt x="505" y="14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72646</xdr:colOff>
      <xdr:row>25</xdr:row>
      <xdr:rowOff>59511</xdr:rowOff>
    </xdr:from>
    <xdr:to>
      <xdr:col>22</xdr:col>
      <xdr:colOff>49801</xdr:colOff>
      <xdr:row>27</xdr:row>
      <xdr:rowOff>104888</xdr:rowOff>
    </xdr:to>
    <xdr:sp macro="" textlink="">
      <xdr:nvSpPr>
        <xdr:cNvPr id="562" name="grodziski (wielkopolskie)"/>
        <xdr:cNvSpPr>
          <a:spLocks/>
        </xdr:cNvSpPr>
      </xdr:nvSpPr>
      <xdr:spPr bwMode="auto">
        <a:xfrm>
          <a:off x="2244346" y="2917011"/>
          <a:ext cx="320055" cy="273977"/>
        </a:xfrm>
        <a:custGeom>
          <a:avLst/>
          <a:gdLst>
            <a:gd name="T0" fmla="*/ 231 w 1152"/>
            <a:gd name="T1" fmla="*/ 82 h 952"/>
            <a:gd name="T2" fmla="*/ 581 w 1152"/>
            <a:gd name="T3" fmla="*/ 77 h 952"/>
            <a:gd name="T4" fmla="*/ 940 w 1152"/>
            <a:gd name="T5" fmla="*/ 132 h 952"/>
            <a:gd name="T6" fmla="*/ 1086 w 1152"/>
            <a:gd name="T7" fmla="*/ 47 h 952"/>
            <a:gd name="T8" fmla="*/ 1152 w 1152"/>
            <a:gd name="T9" fmla="*/ 80 h 952"/>
            <a:gd name="T10" fmla="*/ 1133 w 1152"/>
            <a:gd name="T11" fmla="*/ 142 h 952"/>
            <a:gd name="T12" fmla="*/ 1109 w 1152"/>
            <a:gd name="T13" fmla="*/ 195 h 952"/>
            <a:gd name="T14" fmla="*/ 1050 w 1152"/>
            <a:gd name="T15" fmla="*/ 551 h 952"/>
            <a:gd name="T16" fmla="*/ 802 w 1152"/>
            <a:gd name="T17" fmla="*/ 765 h 952"/>
            <a:gd name="T18" fmla="*/ 746 w 1152"/>
            <a:gd name="T19" fmla="*/ 952 h 952"/>
            <a:gd name="T20" fmla="*/ 727 w 1152"/>
            <a:gd name="T21" fmla="*/ 932 h 952"/>
            <a:gd name="T22" fmla="*/ 555 w 1152"/>
            <a:gd name="T23" fmla="*/ 752 h 952"/>
            <a:gd name="T24" fmla="*/ 512 w 1152"/>
            <a:gd name="T25" fmla="*/ 783 h 952"/>
            <a:gd name="T26" fmla="*/ 455 w 1152"/>
            <a:gd name="T27" fmla="*/ 831 h 952"/>
            <a:gd name="T28" fmla="*/ 162 w 1152"/>
            <a:gd name="T29" fmla="*/ 545 h 952"/>
            <a:gd name="T30" fmla="*/ 151 w 1152"/>
            <a:gd name="T31" fmla="*/ 527 h 952"/>
            <a:gd name="T32" fmla="*/ 224 w 1152"/>
            <a:gd name="T33" fmla="*/ 406 h 952"/>
            <a:gd name="T34" fmla="*/ 2 w 1152"/>
            <a:gd name="T35" fmla="*/ 393 h 952"/>
            <a:gd name="T36" fmla="*/ 0 w 1152"/>
            <a:gd name="T37" fmla="*/ 183 h 952"/>
            <a:gd name="T38" fmla="*/ 178 w 1152"/>
            <a:gd name="T39" fmla="*/ 230 h 952"/>
            <a:gd name="T40" fmla="*/ 231 w 1152"/>
            <a:gd name="T41" fmla="*/ 82 h 9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152" h="952">
              <a:moveTo>
                <a:pt x="231" y="82"/>
              </a:moveTo>
              <a:cubicBezTo>
                <a:pt x="345" y="61"/>
                <a:pt x="474" y="0"/>
                <a:pt x="581" y="77"/>
              </a:cubicBezTo>
              <a:cubicBezTo>
                <a:pt x="687" y="141"/>
                <a:pt x="821" y="198"/>
                <a:pt x="940" y="132"/>
              </a:cubicBezTo>
              <a:cubicBezTo>
                <a:pt x="989" y="105"/>
                <a:pt x="1037" y="75"/>
                <a:pt x="1086" y="47"/>
              </a:cubicBezTo>
              <a:cubicBezTo>
                <a:pt x="1102" y="55"/>
                <a:pt x="1135" y="72"/>
                <a:pt x="1152" y="80"/>
              </a:cubicBezTo>
              <a:cubicBezTo>
                <a:pt x="1147" y="96"/>
                <a:pt x="1138" y="127"/>
                <a:pt x="1133" y="142"/>
              </a:cubicBezTo>
              <a:lnTo>
                <a:pt x="1109" y="195"/>
              </a:lnTo>
              <a:cubicBezTo>
                <a:pt x="1068" y="310"/>
                <a:pt x="1114" y="442"/>
                <a:pt x="1050" y="551"/>
              </a:cubicBezTo>
              <a:cubicBezTo>
                <a:pt x="1006" y="658"/>
                <a:pt x="893" y="705"/>
                <a:pt x="802" y="765"/>
              </a:cubicBezTo>
              <a:cubicBezTo>
                <a:pt x="783" y="827"/>
                <a:pt x="764" y="889"/>
                <a:pt x="746" y="952"/>
              </a:cubicBezTo>
              <a:lnTo>
                <a:pt x="727" y="932"/>
              </a:lnTo>
              <a:cubicBezTo>
                <a:pt x="671" y="871"/>
                <a:pt x="628" y="794"/>
                <a:pt x="555" y="752"/>
              </a:cubicBezTo>
              <a:cubicBezTo>
                <a:pt x="544" y="760"/>
                <a:pt x="522" y="775"/>
                <a:pt x="512" y="783"/>
              </a:cubicBezTo>
              <a:lnTo>
                <a:pt x="455" y="831"/>
              </a:lnTo>
              <a:cubicBezTo>
                <a:pt x="381" y="714"/>
                <a:pt x="280" y="617"/>
                <a:pt x="162" y="545"/>
              </a:cubicBezTo>
              <a:cubicBezTo>
                <a:pt x="159" y="540"/>
                <a:pt x="153" y="531"/>
                <a:pt x="151" y="527"/>
              </a:cubicBezTo>
              <a:cubicBezTo>
                <a:pt x="175" y="486"/>
                <a:pt x="199" y="446"/>
                <a:pt x="224" y="406"/>
              </a:cubicBezTo>
              <a:cubicBezTo>
                <a:pt x="150" y="402"/>
                <a:pt x="76" y="397"/>
                <a:pt x="2" y="393"/>
              </a:cubicBezTo>
              <a:cubicBezTo>
                <a:pt x="1" y="323"/>
                <a:pt x="1" y="253"/>
                <a:pt x="0" y="183"/>
              </a:cubicBezTo>
              <a:cubicBezTo>
                <a:pt x="60" y="199"/>
                <a:pt x="119" y="214"/>
                <a:pt x="178" y="230"/>
              </a:cubicBezTo>
              <a:cubicBezTo>
                <a:pt x="195" y="181"/>
                <a:pt x="213" y="131"/>
                <a:pt x="231" y="8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23196</xdr:colOff>
      <xdr:row>25</xdr:row>
      <xdr:rowOff>105174</xdr:rowOff>
    </xdr:from>
    <xdr:to>
      <xdr:col>21</xdr:col>
      <xdr:colOff>67340</xdr:colOff>
      <xdr:row>28</xdr:row>
      <xdr:rowOff>89525</xdr:rowOff>
    </xdr:to>
    <xdr:sp macro="" textlink="">
      <xdr:nvSpPr>
        <xdr:cNvPr id="565" name="wolsztyński"/>
        <xdr:cNvSpPr>
          <a:spLocks/>
        </xdr:cNvSpPr>
      </xdr:nvSpPr>
      <xdr:spPr bwMode="auto">
        <a:xfrm>
          <a:off x="2080596" y="2962674"/>
          <a:ext cx="387044" cy="327251"/>
        </a:xfrm>
        <a:custGeom>
          <a:avLst/>
          <a:gdLst>
            <a:gd name="T0" fmla="*/ 418 w 1369"/>
            <a:gd name="T1" fmla="*/ 38 h 1134"/>
            <a:gd name="T2" fmla="*/ 541 w 1369"/>
            <a:gd name="T3" fmla="*/ 0 h 1134"/>
            <a:gd name="T4" fmla="*/ 525 w 1369"/>
            <a:gd name="T5" fmla="*/ 310 h 1134"/>
            <a:gd name="T6" fmla="*/ 693 w 1369"/>
            <a:gd name="T7" fmla="*/ 258 h 1134"/>
            <a:gd name="T8" fmla="*/ 720 w 1369"/>
            <a:gd name="T9" fmla="*/ 373 h 1134"/>
            <a:gd name="T10" fmla="*/ 731 w 1369"/>
            <a:gd name="T11" fmla="*/ 391 h 1134"/>
            <a:gd name="T12" fmla="*/ 831 w 1369"/>
            <a:gd name="T13" fmla="*/ 559 h 1134"/>
            <a:gd name="T14" fmla="*/ 920 w 1369"/>
            <a:gd name="T15" fmla="*/ 573 h 1134"/>
            <a:gd name="T16" fmla="*/ 976 w 1369"/>
            <a:gd name="T17" fmla="*/ 720 h 1134"/>
            <a:gd name="T18" fmla="*/ 1024 w 1369"/>
            <a:gd name="T19" fmla="*/ 677 h 1134"/>
            <a:gd name="T20" fmla="*/ 1081 w 1369"/>
            <a:gd name="T21" fmla="*/ 629 h 1134"/>
            <a:gd name="T22" fmla="*/ 1194 w 1369"/>
            <a:gd name="T23" fmla="*/ 731 h 1134"/>
            <a:gd name="T24" fmla="*/ 1296 w 1369"/>
            <a:gd name="T25" fmla="*/ 778 h 1134"/>
            <a:gd name="T26" fmla="*/ 1315 w 1369"/>
            <a:gd name="T27" fmla="*/ 798 h 1134"/>
            <a:gd name="T28" fmla="*/ 1369 w 1369"/>
            <a:gd name="T29" fmla="*/ 853 h 1134"/>
            <a:gd name="T30" fmla="*/ 1318 w 1369"/>
            <a:gd name="T31" fmla="*/ 952 h 1134"/>
            <a:gd name="T32" fmla="*/ 1247 w 1369"/>
            <a:gd name="T33" fmla="*/ 927 h 1134"/>
            <a:gd name="T34" fmla="*/ 1082 w 1369"/>
            <a:gd name="T35" fmla="*/ 960 h 1134"/>
            <a:gd name="T36" fmla="*/ 1069 w 1369"/>
            <a:gd name="T37" fmla="*/ 970 h 1134"/>
            <a:gd name="T38" fmla="*/ 949 w 1369"/>
            <a:gd name="T39" fmla="*/ 1134 h 1134"/>
            <a:gd name="T40" fmla="*/ 627 w 1369"/>
            <a:gd name="T41" fmla="*/ 1117 h 1134"/>
            <a:gd name="T42" fmla="*/ 589 w 1369"/>
            <a:gd name="T43" fmla="*/ 878 h 1134"/>
            <a:gd name="T44" fmla="*/ 378 w 1369"/>
            <a:gd name="T45" fmla="*/ 916 h 1134"/>
            <a:gd name="T46" fmla="*/ 265 w 1369"/>
            <a:gd name="T47" fmla="*/ 806 h 1134"/>
            <a:gd name="T48" fmla="*/ 353 w 1369"/>
            <a:gd name="T49" fmla="*/ 661 h 1134"/>
            <a:gd name="T50" fmla="*/ 224 w 1369"/>
            <a:gd name="T51" fmla="*/ 532 h 1134"/>
            <a:gd name="T52" fmla="*/ 120 w 1369"/>
            <a:gd name="T53" fmla="*/ 584 h 1134"/>
            <a:gd name="T54" fmla="*/ 0 w 1369"/>
            <a:gd name="T55" fmla="*/ 471 h 1134"/>
            <a:gd name="T56" fmla="*/ 77 w 1369"/>
            <a:gd name="T57" fmla="*/ 203 h 1134"/>
            <a:gd name="T58" fmla="*/ 399 w 1369"/>
            <a:gd name="T59" fmla="*/ 46 h 1134"/>
            <a:gd name="T60" fmla="*/ 418 w 1369"/>
            <a:gd name="T61" fmla="*/ 38 h 11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369" h="1134">
              <a:moveTo>
                <a:pt x="418" y="38"/>
              </a:moveTo>
              <a:cubicBezTo>
                <a:pt x="459" y="25"/>
                <a:pt x="500" y="12"/>
                <a:pt x="541" y="0"/>
              </a:cubicBezTo>
              <a:cubicBezTo>
                <a:pt x="530" y="103"/>
                <a:pt x="522" y="206"/>
                <a:pt x="525" y="310"/>
              </a:cubicBezTo>
              <a:cubicBezTo>
                <a:pt x="581" y="293"/>
                <a:pt x="637" y="275"/>
                <a:pt x="693" y="258"/>
              </a:cubicBezTo>
              <a:cubicBezTo>
                <a:pt x="700" y="286"/>
                <a:pt x="713" y="344"/>
                <a:pt x="720" y="373"/>
              </a:cubicBezTo>
              <a:cubicBezTo>
                <a:pt x="722" y="377"/>
                <a:pt x="728" y="386"/>
                <a:pt x="731" y="391"/>
              </a:cubicBezTo>
              <a:cubicBezTo>
                <a:pt x="765" y="446"/>
                <a:pt x="799" y="502"/>
                <a:pt x="831" y="559"/>
              </a:cubicBezTo>
              <a:cubicBezTo>
                <a:pt x="853" y="563"/>
                <a:pt x="898" y="570"/>
                <a:pt x="920" y="573"/>
              </a:cubicBezTo>
              <a:lnTo>
                <a:pt x="976" y="720"/>
              </a:lnTo>
              <a:cubicBezTo>
                <a:pt x="988" y="709"/>
                <a:pt x="1012" y="688"/>
                <a:pt x="1024" y="677"/>
              </a:cubicBezTo>
              <a:lnTo>
                <a:pt x="1081" y="629"/>
              </a:lnTo>
              <a:cubicBezTo>
                <a:pt x="1138" y="636"/>
                <a:pt x="1163" y="690"/>
                <a:pt x="1194" y="731"/>
              </a:cubicBezTo>
              <a:cubicBezTo>
                <a:pt x="1228" y="747"/>
                <a:pt x="1262" y="762"/>
                <a:pt x="1296" y="778"/>
              </a:cubicBezTo>
              <a:lnTo>
                <a:pt x="1315" y="798"/>
              </a:lnTo>
              <a:cubicBezTo>
                <a:pt x="1329" y="811"/>
                <a:pt x="1356" y="839"/>
                <a:pt x="1369" y="853"/>
              </a:cubicBezTo>
              <a:cubicBezTo>
                <a:pt x="1352" y="886"/>
                <a:pt x="1335" y="919"/>
                <a:pt x="1318" y="952"/>
              </a:cubicBezTo>
              <a:cubicBezTo>
                <a:pt x="1300" y="946"/>
                <a:pt x="1264" y="933"/>
                <a:pt x="1247" y="927"/>
              </a:cubicBezTo>
              <a:cubicBezTo>
                <a:pt x="1192" y="938"/>
                <a:pt x="1137" y="948"/>
                <a:pt x="1082" y="960"/>
              </a:cubicBezTo>
              <a:lnTo>
                <a:pt x="1069" y="970"/>
              </a:lnTo>
              <a:cubicBezTo>
                <a:pt x="1029" y="1024"/>
                <a:pt x="991" y="1081"/>
                <a:pt x="949" y="1134"/>
              </a:cubicBezTo>
              <a:cubicBezTo>
                <a:pt x="843" y="1116"/>
                <a:pt x="735" y="1108"/>
                <a:pt x="627" y="1117"/>
              </a:cubicBezTo>
              <a:cubicBezTo>
                <a:pt x="643" y="1034"/>
                <a:pt x="632" y="952"/>
                <a:pt x="589" y="878"/>
              </a:cubicBezTo>
              <a:cubicBezTo>
                <a:pt x="521" y="899"/>
                <a:pt x="446" y="976"/>
                <a:pt x="378" y="916"/>
              </a:cubicBezTo>
              <a:cubicBezTo>
                <a:pt x="334" y="887"/>
                <a:pt x="289" y="854"/>
                <a:pt x="265" y="806"/>
              </a:cubicBezTo>
              <a:cubicBezTo>
                <a:pt x="279" y="750"/>
                <a:pt x="322" y="708"/>
                <a:pt x="353" y="661"/>
              </a:cubicBezTo>
              <a:cubicBezTo>
                <a:pt x="310" y="618"/>
                <a:pt x="267" y="575"/>
                <a:pt x="224" y="532"/>
              </a:cubicBezTo>
              <a:cubicBezTo>
                <a:pt x="189" y="549"/>
                <a:pt x="155" y="566"/>
                <a:pt x="120" y="584"/>
              </a:cubicBezTo>
              <a:cubicBezTo>
                <a:pt x="80" y="546"/>
                <a:pt x="40" y="509"/>
                <a:pt x="0" y="471"/>
              </a:cubicBezTo>
              <a:cubicBezTo>
                <a:pt x="71" y="398"/>
                <a:pt x="86" y="300"/>
                <a:pt x="77" y="203"/>
              </a:cubicBezTo>
              <a:cubicBezTo>
                <a:pt x="192" y="167"/>
                <a:pt x="303" y="120"/>
                <a:pt x="399" y="46"/>
              </a:cubicBezTo>
              <a:cubicBezTo>
                <a:pt x="404" y="44"/>
                <a:pt x="413" y="40"/>
                <a:pt x="418" y="3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45011</xdr:colOff>
      <xdr:row>26</xdr:row>
      <xdr:rowOff>36536</xdr:rowOff>
    </xdr:from>
    <xdr:to>
      <xdr:col>24</xdr:col>
      <xdr:colOff>66826</xdr:colOff>
      <xdr:row>28</xdr:row>
      <xdr:rowOff>104745</xdr:rowOff>
    </xdr:to>
    <xdr:sp macro="" textlink="">
      <xdr:nvSpPr>
        <xdr:cNvPr id="569" name="kościański"/>
        <xdr:cNvSpPr>
          <a:spLocks/>
        </xdr:cNvSpPr>
      </xdr:nvSpPr>
      <xdr:spPr bwMode="auto">
        <a:xfrm>
          <a:off x="2445311" y="3008336"/>
          <a:ext cx="364715" cy="296809"/>
        </a:xfrm>
        <a:custGeom>
          <a:avLst/>
          <a:gdLst>
            <a:gd name="T0" fmla="*/ 576 w 1318"/>
            <a:gd name="T1" fmla="*/ 10 h 1033"/>
            <a:gd name="T2" fmla="*/ 580 w 1318"/>
            <a:gd name="T3" fmla="*/ 8 h 1033"/>
            <a:gd name="T4" fmla="*/ 634 w 1318"/>
            <a:gd name="T5" fmla="*/ 63 h 1033"/>
            <a:gd name="T6" fmla="*/ 759 w 1318"/>
            <a:gd name="T7" fmla="*/ 0 h 1033"/>
            <a:gd name="T8" fmla="*/ 798 w 1318"/>
            <a:gd name="T9" fmla="*/ 137 h 1033"/>
            <a:gd name="T10" fmla="*/ 868 w 1318"/>
            <a:gd name="T11" fmla="*/ 128 h 1033"/>
            <a:gd name="T12" fmla="*/ 836 w 1318"/>
            <a:gd name="T13" fmla="*/ 260 h 1033"/>
            <a:gd name="T14" fmla="*/ 901 w 1318"/>
            <a:gd name="T15" fmla="*/ 329 h 1033"/>
            <a:gd name="T16" fmla="*/ 1038 w 1318"/>
            <a:gd name="T17" fmla="*/ 559 h 1033"/>
            <a:gd name="T18" fmla="*/ 1120 w 1318"/>
            <a:gd name="T19" fmla="*/ 578 h 1033"/>
            <a:gd name="T20" fmla="*/ 1034 w 1318"/>
            <a:gd name="T21" fmla="*/ 756 h 1033"/>
            <a:gd name="T22" fmla="*/ 1203 w 1318"/>
            <a:gd name="T23" fmla="*/ 738 h 1033"/>
            <a:gd name="T24" fmla="*/ 1318 w 1318"/>
            <a:gd name="T25" fmla="*/ 867 h 1033"/>
            <a:gd name="T26" fmla="*/ 960 w 1318"/>
            <a:gd name="T27" fmla="*/ 1033 h 1033"/>
            <a:gd name="T28" fmla="*/ 305 w 1318"/>
            <a:gd name="T29" fmla="*/ 872 h 1033"/>
            <a:gd name="T30" fmla="*/ 162 w 1318"/>
            <a:gd name="T31" fmla="*/ 919 h 1033"/>
            <a:gd name="T32" fmla="*/ 39 w 1318"/>
            <a:gd name="T33" fmla="*/ 915 h 1033"/>
            <a:gd name="T34" fmla="*/ 92 w 1318"/>
            <a:gd name="T35" fmla="*/ 718 h 1033"/>
            <a:gd name="T36" fmla="*/ 111 w 1318"/>
            <a:gd name="T37" fmla="*/ 463 h 1033"/>
            <a:gd name="T38" fmla="*/ 269 w 1318"/>
            <a:gd name="T39" fmla="*/ 380 h 1033"/>
            <a:gd name="T40" fmla="*/ 350 w 1318"/>
            <a:gd name="T41" fmla="*/ 367 h 1033"/>
            <a:gd name="T42" fmla="*/ 351 w 1318"/>
            <a:gd name="T43" fmla="*/ 223 h 1033"/>
            <a:gd name="T44" fmla="*/ 576 w 1318"/>
            <a:gd name="T45" fmla="*/ 10 h 1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318" h="1033">
              <a:moveTo>
                <a:pt x="576" y="10"/>
              </a:moveTo>
              <a:lnTo>
                <a:pt x="580" y="8"/>
              </a:lnTo>
              <a:cubicBezTo>
                <a:pt x="593" y="22"/>
                <a:pt x="620" y="49"/>
                <a:pt x="634" y="63"/>
              </a:cubicBezTo>
              <a:cubicBezTo>
                <a:pt x="675" y="42"/>
                <a:pt x="717" y="21"/>
                <a:pt x="759" y="0"/>
              </a:cubicBezTo>
              <a:cubicBezTo>
                <a:pt x="772" y="46"/>
                <a:pt x="785" y="91"/>
                <a:pt x="798" y="137"/>
              </a:cubicBezTo>
              <a:cubicBezTo>
                <a:pt x="815" y="134"/>
                <a:pt x="850" y="130"/>
                <a:pt x="868" y="128"/>
              </a:cubicBezTo>
              <a:cubicBezTo>
                <a:pt x="857" y="172"/>
                <a:pt x="847" y="216"/>
                <a:pt x="836" y="260"/>
              </a:cubicBezTo>
              <a:cubicBezTo>
                <a:pt x="857" y="283"/>
                <a:pt x="879" y="306"/>
                <a:pt x="901" y="329"/>
              </a:cubicBezTo>
              <a:cubicBezTo>
                <a:pt x="983" y="381"/>
                <a:pt x="1022" y="465"/>
                <a:pt x="1038" y="559"/>
              </a:cubicBezTo>
              <a:cubicBezTo>
                <a:pt x="1058" y="563"/>
                <a:pt x="1099" y="573"/>
                <a:pt x="1120" y="578"/>
              </a:cubicBezTo>
              <a:cubicBezTo>
                <a:pt x="1091" y="637"/>
                <a:pt x="1062" y="696"/>
                <a:pt x="1034" y="756"/>
              </a:cubicBezTo>
              <a:cubicBezTo>
                <a:pt x="1090" y="750"/>
                <a:pt x="1146" y="744"/>
                <a:pt x="1203" y="738"/>
              </a:cubicBezTo>
              <a:cubicBezTo>
                <a:pt x="1241" y="781"/>
                <a:pt x="1279" y="825"/>
                <a:pt x="1318" y="867"/>
              </a:cubicBezTo>
              <a:cubicBezTo>
                <a:pt x="1220" y="960"/>
                <a:pt x="1089" y="1003"/>
                <a:pt x="960" y="1033"/>
              </a:cubicBezTo>
              <a:cubicBezTo>
                <a:pt x="784" y="874"/>
                <a:pt x="531" y="857"/>
                <a:pt x="305" y="872"/>
              </a:cubicBezTo>
              <a:cubicBezTo>
                <a:pt x="253" y="872"/>
                <a:pt x="206" y="896"/>
                <a:pt x="162" y="919"/>
              </a:cubicBezTo>
              <a:cubicBezTo>
                <a:pt x="120" y="924"/>
                <a:pt x="79" y="923"/>
                <a:pt x="39" y="915"/>
              </a:cubicBezTo>
              <a:cubicBezTo>
                <a:pt x="0" y="846"/>
                <a:pt x="71" y="782"/>
                <a:pt x="92" y="718"/>
              </a:cubicBezTo>
              <a:cubicBezTo>
                <a:pt x="94" y="633"/>
                <a:pt x="100" y="547"/>
                <a:pt x="111" y="463"/>
              </a:cubicBezTo>
              <a:cubicBezTo>
                <a:pt x="165" y="439"/>
                <a:pt x="219" y="412"/>
                <a:pt x="269" y="380"/>
              </a:cubicBezTo>
              <a:cubicBezTo>
                <a:pt x="290" y="377"/>
                <a:pt x="330" y="370"/>
                <a:pt x="350" y="367"/>
              </a:cubicBezTo>
              <a:cubicBezTo>
                <a:pt x="351" y="319"/>
                <a:pt x="351" y="271"/>
                <a:pt x="351" y="223"/>
              </a:cubicBezTo>
              <a:cubicBezTo>
                <a:pt x="428" y="154"/>
                <a:pt x="502" y="82"/>
                <a:pt x="576" y="1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47148</xdr:colOff>
      <xdr:row>26</xdr:row>
      <xdr:rowOff>66978</xdr:rowOff>
    </xdr:from>
    <xdr:to>
      <xdr:col>26</xdr:col>
      <xdr:colOff>46634</xdr:colOff>
      <xdr:row>29</xdr:row>
      <xdr:rowOff>1025</xdr:rowOff>
    </xdr:to>
    <xdr:sp macro="" textlink="">
      <xdr:nvSpPr>
        <xdr:cNvPr id="573" name="śremski"/>
        <xdr:cNvSpPr>
          <a:spLocks/>
        </xdr:cNvSpPr>
      </xdr:nvSpPr>
      <xdr:spPr bwMode="auto">
        <a:xfrm>
          <a:off x="2676048" y="3038778"/>
          <a:ext cx="342386" cy="276947"/>
        </a:xfrm>
        <a:custGeom>
          <a:avLst/>
          <a:gdLst>
            <a:gd name="T0" fmla="*/ 32 w 1223"/>
            <a:gd name="T1" fmla="*/ 36 h 959"/>
            <a:gd name="T2" fmla="*/ 252 w 1223"/>
            <a:gd name="T3" fmla="*/ 0 h 959"/>
            <a:gd name="T4" fmla="*/ 412 w 1223"/>
            <a:gd name="T5" fmla="*/ 39 h 959"/>
            <a:gd name="T6" fmla="*/ 462 w 1223"/>
            <a:gd name="T7" fmla="*/ 35 h 959"/>
            <a:gd name="T8" fmla="*/ 528 w 1223"/>
            <a:gd name="T9" fmla="*/ 104 h 959"/>
            <a:gd name="T10" fmla="*/ 565 w 1223"/>
            <a:gd name="T11" fmla="*/ 141 h 959"/>
            <a:gd name="T12" fmla="*/ 642 w 1223"/>
            <a:gd name="T13" fmla="*/ 56 h 959"/>
            <a:gd name="T14" fmla="*/ 659 w 1223"/>
            <a:gd name="T15" fmla="*/ 45 h 959"/>
            <a:gd name="T16" fmla="*/ 708 w 1223"/>
            <a:gd name="T17" fmla="*/ 105 h 959"/>
            <a:gd name="T18" fmla="*/ 748 w 1223"/>
            <a:gd name="T19" fmla="*/ 158 h 959"/>
            <a:gd name="T20" fmla="*/ 800 w 1223"/>
            <a:gd name="T21" fmla="*/ 334 h 959"/>
            <a:gd name="T22" fmla="*/ 1073 w 1223"/>
            <a:gd name="T23" fmla="*/ 308 h 959"/>
            <a:gd name="T24" fmla="*/ 1223 w 1223"/>
            <a:gd name="T25" fmla="*/ 361 h 959"/>
            <a:gd name="T26" fmla="*/ 1108 w 1223"/>
            <a:gd name="T27" fmla="*/ 462 h 959"/>
            <a:gd name="T28" fmla="*/ 1085 w 1223"/>
            <a:gd name="T29" fmla="*/ 481 h 959"/>
            <a:gd name="T30" fmla="*/ 1197 w 1223"/>
            <a:gd name="T31" fmla="*/ 722 h 959"/>
            <a:gd name="T32" fmla="*/ 991 w 1223"/>
            <a:gd name="T33" fmla="*/ 768 h 959"/>
            <a:gd name="T34" fmla="*/ 953 w 1223"/>
            <a:gd name="T35" fmla="*/ 777 h 959"/>
            <a:gd name="T36" fmla="*/ 815 w 1223"/>
            <a:gd name="T37" fmla="*/ 863 h 959"/>
            <a:gd name="T38" fmla="*/ 782 w 1223"/>
            <a:gd name="T39" fmla="*/ 882 h 959"/>
            <a:gd name="T40" fmla="*/ 616 w 1223"/>
            <a:gd name="T41" fmla="*/ 959 h 959"/>
            <a:gd name="T42" fmla="*/ 542 w 1223"/>
            <a:gd name="T43" fmla="*/ 920 h 959"/>
            <a:gd name="T44" fmla="*/ 546 w 1223"/>
            <a:gd name="T45" fmla="*/ 897 h 959"/>
            <a:gd name="T46" fmla="*/ 564 w 1223"/>
            <a:gd name="T47" fmla="*/ 785 h 959"/>
            <a:gd name="T48" fmla="*/ 482 w 1223"/>
            <a:gd name="T49" fmla="*/ 775 h 959"/>
            <a:gd name="T50" fmla="*/ 367 w 1223"/>
            <a:gd name="T51" fmla="*/ 646 h 959"/>
            <a:gd name="T52" fmla="*/ 305 w 1223"/>
            <a:gd name="T53" fmla="*/ 576 h 959"/>
            <a:gd name="T54" fmla="*/ 315 w 1223"/>
            <a:gd name="T55" fmla="*/ 460 h 959"/>
            <a:gd name="T56" fmla="*/ 246 w 1223"/>
            <a:gd name="T57" fmla="*/ 424 h 959"/>
            <a:gd name="T58" fmla="*/ 184 w 1223"/>
            <a:gd name="T59" fmla="*/ 246 h 959"/>
            <a:gd name="T60" fmla="*/ 65 w 1223"/>
            <a:gd name="T61" fmla="*/ 237 h 959"/>
            <a:gd name="T62" fmla="*/ 0 w 1223"/>
            <a:gd name="T63" fmla="*/ 168 h 959"/>
            <a:gd name="T64" fmla="*/ 32 w 1223"/>
            <a:gd name="T65" fmla="*/ 36 h 9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223" h="959">
              <a:moveTo>
                <a:pt x="32" y="36"/>
              </a:moveTo>
              <a:cubicBezTo>
                <a:pt x="106" y="26"/>
                <a:pt x="179" y="12"/>
                <a:pt x="252" y="0"/>
              </a:cubicBezTo>
              <a:cubicBezTo>
                <a:pt x="302" y="24"/>
                <a:pt x="354" y="58"/>
                <a:pt x="412" y="39"/>
              </a:cubicBezTo>
              <a:lnTo>
                <a:pt x="462" y="35"/>
              </a:lnTo>
              <a:cubicBezTo>
                <a:pt x="484" y="57"/>
                <a:pt x="506" y="80"/>
                <a:pt x="528" y="104"/>
              </a:cubicBezTo>
              <a:cubicBezTo>
                <a:pt x="537" y="113"/>
                <a:pt x="555" y="132"/>
                <a:pt x="565" y="141"/>
              </a:cubicBezTo>
              <a:cubicBezTo>
                <a:pt x="603" y="126"/>
                <a:pt x="629" y="98"/>
                <a:pt x="642" y="56"/>
              </a:cubicBezTo>
              <a:lnTo>
                <a:pt x="659" y="45"/>
              </a:lnTo>
              <a:cubicBezTo>
                <a:pt x="671" y="60"/>
                <a:pt x="696" y="90"/>
                <a:pt x="708" y="105"/>
              </a:cubicBezTo>
              <a:cubicBezTo>
                <a:pt x="718" y="118"/>
                <a:pt x="738" y="144"/>
                <a:pt x="748" y="158"/>
              </a:cubicBezTo>
              <a:cubicBezTo>
                <a:pt x="767" y="216"/>
                <a:pt x="783" y="275"/>
                <a:pt x="800" y="334"/>
              </a:cubicBezTo>
              <a:cubicBezTo>
                <a:pt x="891" y="324"/>
                <a:pt x="982" y="313"/>
                <a:pt x="1073" y="308"/>
              </a:cubicBezTo>
              <a:cubicBezTo>
                <a:pt x="1124" y="322"/>
                <a:pt x="1173" y="342"/>
                <a:pt x="1223" y="361"/>
              </a:cubicBezTo>
              <a:cubicBezTo>
                <a:pt x="1186" y="396"/>
                <a:pt x="1148" y="429"/>
                <a:pt x="1108" y="462"/>
              </a:cubicBezTo>
              <a:lnTo>
                <a:pt x="1085" y="481"/>
              </a:lnTo>
              <a:cubicBezTo>
                <a:pt x="1030" y="597"/>
                <a:pt x="1188" y="627"/>
                <a:pt x="1197" y="722"/>
              </a:cubicBezTo>
              <a:cubicBezTo>
                <a:pt x="1130" y="745"/>
                <a:pt x="1059" y="752"/>
                <a:pt x="991" y="768"/>
              </a:cubicBezTo>
              <a:lnTo>
                <a:pt x="953" y="777"/>
              </a:lnTo>
              <a:cubicBezTo>
                <a:pt x="906" y="805"/>
                <a:pt x="861" y="834"/>
                <a:pt x="815" y="863"/>
              </a:cubicBezTo>
              <a:lnTo>
                <a:pt x="782" y="882"/>
              </a:lnTo>
              <a:cubicBezTo>
                <a:pt x="728" y="910"/>
                <a:pt x="671" y="934"/>
                <a:pt x="616" y="959"/>
              </a:cubicBezTo>
              <a:lnTo>
                <a:pt x="542" y="920"/>
              </a:lnTo>
              <a:lnTo>
                <a:pt x="546" y="897"/>
              </a:lnTo>
              <a:cubicBezTo>
                <a:pt x="554" y="860"/>
                <a:pt x="560" y="822"/>
                <a:pt x="564" y="785"/>
              </a:cubicBezTo>
              <a:lnTo>
                <a:pt x="482" y="775"/>
              </a:lnTo>
              <a:cubicBezTo>
                <a:pt x="443" y="733"/>
                <a:pt x="405" y="689"/>
                <a:pt x="367" y="646"/>
              </a:cubicBezTo>
              <a:cubicBezTo>
                <a:pt x="346" y="622"/>
                <a:pt x="325" y="599"/>
                <a:pt x="305" y="576"/>
              </a:cubicBezTo>
              <a:cubicBezTo>
                <a:pt x="308" y="537"/>
                <a:pt x="312" y="498"/>
                <a:pt x="315" y="460"/>
              </a:cubicBezTo>
              <a:cubicBezTo>
                <a:pt x="298" y="451"/>
                <a:pt x="264" y="433"/>
                <a:pt x="246" y="424"/>
              </a:cubicBezTo>
              <a:cubicBezTo>
                <a:pt x="228" y="364"/>
                <a:pt x="207" y="305"/>
                <a:pt x="184" y="246"/>
              </a:cubicBezTo>
              <a:cubicBezTo>
                <a:pt x="155" y="244"/>
                <a:pt x="95" y="239"/>
                <a:pt x="65" y="237"/>
              </a:cubicBezTo>
              <a:cubicBezTo>
                <a:pt x="43" y="214"/>
                <a:pt x="21" y="191"/>
                <a:pt x="0" y="168"/>
              </a:cubicBezTo>
              <a:cubicBezTo>
                <a:pt x="11" y="124"/>
                <a:pt x="21" y="80"/>
                <a:pt x="32" y="36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40814</xdr:colOff>
      <xdr:row>26</xdr:row>
      <xdr:rowOff>105031</xdr:rowOff>
    </xdr:from>
    <xdr:to>
      <xdr:col>34</xdr:col>
      <xdr:colOff>17969</xdr:colOff>
      <xdr:row>30</xdr:row>
      <xdr:rowOff>882</xdr:rowOff>
    </xdr:to>
    <xdr:sp macro="" textlink="">
      <xdr:nvSpPr>
        <xdr:cNvPr id="574" name="turecki"/>
        <xdr:cNvSpPr>
          <a:spLocks/>
        </xdr:cNvSpPr>
      </xdr:nvSpPr>
      <xdr:spPr bwMode="auto">
        <a:xfrm>
          <a:off x="3584114" y="3076831"/>
          <a:ext cx="320055" cy="353051"/>
        </a:xfrm>
        <a:custGeom>
          <a:avLst/>
          <a:gdLst>
            <a:gd name="T0" fmla="*/ 466 w 1157"/>
            <a:gd name="T1" fmla="*/ 36 h 1216"/>
            <a:gd name="T2" fmla="*/ 629 w 1157"/>
            <a:gd name="T3" fmla="*/ 61 h 1216"/>
            <a:gd name="T4" fmla="*/ 907 w 1157"/>
            <a:gd name="T5" fmla="*/ 145 h 1216"/>
            <a:gd name="T6" fmla="*/ 1026 w 1157"/>
            <a:gd name="T7" fmla="*/ 71 h 1216"/>
            <a:gd name="T8" fmla="*/ 1078 w 1157"/>
            <a:gd name="T9" fmla="*/ 306 h 1216"/>
            <a:gd name="T10" fmla="*/ 1079 w 1157"/>
            <a:gd name="T11" fmla="*/ 333 h 1216"/>
            <a:gd name="T12" fmla="*/ 1070 w 1157"/>
            <a:gd name="T13" fmla="*/ 711 h 1216"/>
            <a:gd name="T14" fmla="*/ 1157 w 1157"/>
            <a:gd name="T15" fmla="*/ 868 h 1216"/>
            <a:gd name="T16" fmla="*/ 992 w 1157"/>
            <a:gd name="T17" fmla="*/ 1216 h 1216"/>
            <a:gd name="T18" fmla="*/ 734 w 1157"/>
            <a:gd name="T19" fmla="*/ 1135 h 1216"/>
            <a:gd name="T20" fmla="*/ 465 w 1157"/>
            <a:gd name="T21" fmla="*/ 1026 h 1216"/>
            <a:gd name="T22" fmla="*/ 416 w 1157"/>
            <a:gd name="T23" fmla="*/ 899 h 1216"/>
            <a:gd name="T24" fmla="*/ 258 w 1157"/>
            <a:gd name="T25" fmla="*/ 942 h 1216"/>
            <a:gd name="T26" fmla="*/ 247 w 1157"/>
            <a:gd name="T27" fmla="*/ 926 h 1216"/>
            <a:gd name="T28" fmla="*/ 122 w 1157"/>
            <a:gd name="T29" fmla="*/ 653 h 1216"/>
            <a:gd name="T30" fmla="*/ 77 w 1157"/>
            <a:gd name="T31" fmla="*/ 609 h 1216"/>
            <a:gd name="T32" fmla="*/ 5 w 1157"/>
            <a:gd name="T33" fmla="*/ 390 h 1216"/>
            <a:gd name="T34" fmla="*/ 0 w 1157"/>
            <a:gd name="T35" fmla="*/ 274 h 1216"/>
            <a:gd name="T36" fmla="*/ 130 w 1157"/>
            <a:gd name="T37" fmla="*/ 178 h 1216"/>
            <a:gd name="T38" fmla="*/ 466 w 1157"/>
            <a:gd name="T39" fmla="*/ 36 h 12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157" h="1216">
              <a:moveTo>
                <a:pt x="466" y="36"/>
              </a:moveTo>
              <a:cubicBezTo>
                <a:pt x="519" y="0"/>
                <a:pt x="577" y="46"/>
                <a:pt x="629" y="61"/>
              </a:cubicBezTo>
              <a:cubicBezTo>
                <a:pt x="719" y="99"/>
                <a:pt x="813" y="123"/>
                <a:pt x="907" y="145"/>
              </a:cubicBezTo>
              <a:cubicBezTo>
                <a:pt x="947" y="120"/>
                <a:pt x="987" y="95"/>
                <a:pt x="1026" y="71"/>
              </a:cubicBezTo>
              <a:cubicBezTo>
                <a:pt x="1053" y="146"/>
                <a:pt x="1075" y="224"/>
                <a:pt x="1078" y="306"/>
              </a:cubicBezTo>
              <a:lnTo>
                <a:pt x="1079" y="333"/>
              </a:lnTo>
              <a:cubicBezTo>
                <a:pt x="1080" y="459"/>
                <a:pt x="1076" y="585"/>
                <a:pt x="1070" y="711"/>
              </a:cubicBezTo>
              <a:cubicBezTo>
                <a:pt x="1100" y="762"/>
                <a:pt x="1134" y="813"/>
                <a:pt x="1157" y="868"/>
              </a:cubicBezTo>
              <a:cubicBezTo>
                <a:pt x="1110" y="988"/>
                <a:pt x="1031" y="1093"/>
                <a:pt x="992" y="1216"/>
              </a:cubicBezTo>
              <a:cubicBezTo>
                <a:pt x="911" y="1174"/>
                <a:pt x="827" y="1133"/>
                <a:pt x="734" y="1135"/>
              </a:cubicBezTo>
              <a:cubicBezTo>
                <a:pt x="632" y="1136"/>
                <a:pt x="550" y="1072"/>
                <a:pt x="465" y="1026"/>
              </a:cubicBezTo>
              <a:cubicBezTo>
                <a:pt x="449" y="983"/>
                <a:pt x="432" y="941"/>
                <a:pt x="416" y="899"/>
              </a:cubicBezTo>
              <a:cubicBezTo>
                <a:pt x="363" y="913"/>
                <a:pt x="311" y="928"/>
                <a:pt x="258" y="942"/>
              </a:cubicBezTo>
              <a:cubicBezTo>
                <a:pt x="255" y="938"/>
                <a:pt x="250" y="930"/>
                <a:pt x="247" y="926"/>
              </a:cubicBezTo>
              <a:cubicBezTo>
                <a:pt x="234" y="823"/>
                <a:pt x="217" y="713"/>
                <a:pt x="122" y="653"/>
              </a:cubicBezTo>
              <a:cubicBezTo>
                <a:pt x="107" y="638"/>
                <a:pt x="92" y="623"/>
                <a:pt x="77" y="609"/>
              </a:cubicBezTo>
              <a:cubicBezTo>
                <a:pt x="94" y="524"/>
                <a:pt x="89" y="436"/>
                <a:pt x="5" y="390"/>
              </a:cubicBezTo>
              <a:cubicBezTo>
                <a:pt x="4" y="351"/>
                <a:pt x="2" y="312"/>
                <a:pt x="0" y="274"/>
              </a:cubicBezTo>
              <a:cubicBezTo>
                <a:pt x="43" y="241"/>
                <a:pt x="86" y="209"/>
                <a:pt x="130" y="178"/>
              </a:cubicBezTo>
              <a:cubicBezTo>
                <a:pt x="250" y="149"/>
                <a:pt x="359" y="95"/>
                <a:pt x="466" y="36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86503</xdr:colOff>
      <xdr:row>26</xdr:row>
      <xdr:rowOff>107465</xdr:rowOff>
    </xdr:from>
    <xdr:to>
      <xdr:col>28</xdr:col>
      <xdr:colOff>56214</xdr:colOff>
      <xdr:row>29</xdr:row>
      <xdr:rowOff>48741</xdr:rowOff>
    </xdr:to>
    <xdr:sp macro="" textlink="">
      <xdr:nvSpPr>
        <xdr:cNvPr id="578" name="jarociński"/>
        <xdr:cNvSpPr>
          <a:spLocks/>
        </xdr:cNvSpPr>
      </xdr:nvSpPr>
      <xdr:spPr bwMode="auto">
        <a:xfrm>
          <a:off x="2944003" y="3079265"/>
          <a:ext cx="312611" cy="284176"/>
        </a:xfrm>
        <a:custGeom>
          <a:avLst/>
          <a:gdLst>
            <a:gd name="T0" fmla="*/ 729 w 1134"/>
            <a:gd name="T1" fmla="*/ 22 h 966"/>
            <a:gd name="T2" fmla="*/ 995 w 1134"/>
            <a:gd name="T3" fmla="*/ 0 h 966"/>
            <a:gd name="T4" fmla="*/ 1077 w 1134"/>
            <a:gd name="T5" fmla="*/ 232 h 966"/>
            <a:gd name="T6" fmla="*/ 1134 w 1134"/>
            <a:gd name="T7" fmla="*/ 757 h 966"/>
            <a:gd name="T8" fmla="*/ 1107 w 1134"/>
            <a:gd name="T9" fmla="*/ 787 h 966"/>
            <a:gd name="T10" fmla="*/ 980 w 1134"/>
            <a:gd name="T11" fmla="*/ 866 h 966"/>
            <a:gd name="T12" fmla="*/ 961 w 1134"/>
            <a:gd name="T13" fmla="*/ 871 h 966"/>
            <a:gd name="T14" fmla="*/ 739 w 1134"/>
            <a:gd name="T15" fmla="*/ 845 h 966"/>
            <a:gd name="T16" fmla="*/ 247 w 1134"/>
            <a:gd name="T17" fmla="*/ 874 h 966"/>
            <a:gd name="T18" fmla="*/ 0 w 1134"/>
            <a:gd name="T19" fmla="*/ 551 h 966"/>
            <a:gd name="T20" fmla="*/ 38 w 1134"/>
            <a:gd name="T21" fmla="*/ 542 h 966"/>
            <a:gd name="T22" fmla="*/ 263 w 1134"/>
            <a:gd name="T23" fmla="*/ 538 h 966"/>
            <a:gd name="T24" fmla="*/ 301 w 1134"/>
            <a:gd name="T25" fmla="*/ 447 h 966"/>
            <a:gd name="T26" fmla="*/ 495 w 1134"/>
            <a:gd name="T27" fmla="*/ 434 h 966"/>
            <a:gd name="T28" fmla="*/ 729 w 1134"/>
            <a:gd name="T29" fmla="*/ 22 h 966"/>
            <a:gd name="connsiteX0" fmla="*/ 6429 w 10000"/>
            <a:gd name="connsiteY0" fmla="*/ 953 h 10092"/>
            <a:gd name="connsiteX1" fmla="*/ 8989 w 10000"/>
            <a:gd name="connsiteY1" fmla="*/ 0 h 10092"/>
            <a:gd name="connsiteX2" fmla="*/ 9497 w 10000"/>
            <a:gd name="connsiteY2" fmla="*/ 3127 h 10092"/>
            <a:gd name="connsiteX3" fmla="*/ 10000 w 10000"/>
            <a:gd name="connsiteY3" fmla="*/ 8561 h 10092"/>
            <a:gd name="connsiteX4" fmla="*/ 9762 w 10000"/>
            <a:gd name="connsiteY4" fmla="*/ 8872 h 10092"/>
            <a:gd name="connsiteX5" fmla="*/ 8642 w 10000"/>
            <a:gd name="connsiteY5" fmla="*/ 9690 h 10092"/>
            <a:gd name="connsiteX6" fmla="*/ 8474 w 10000"/>
            <a:gd name="connsiteY6" fmla="*/ 9742 h 10092"/>
            <a:gd name="connsiteX7" fmla="*/ 6517 w 10000"/>
            <a:gd name="connsiteY7" fmla="*/ 9472 h 10092"/>
            <a:gd name="connsiteX8" fmla="*/ 2178 w 10000"/>
            <a:gd name="connsiteY8" fmla="*/ 9773 h 10092"/>
            <a:gd name="connsiteX9" fmla="*/ 0 w 10000"/>
            <a:gd name="connsiteY9" fmla="*/ 6429 h 10092"/>
            <a:gd name="connsiteX10" fmla="*/ 335 w 10000"/>
            <a:gd name="connsiteY10" fmla="*/ 6336 h 10092"/>
            <a:gd name="connsiteX11" fmla="*/ 2319 w 10000"/>
            <a:gd name="connsiteY11" fmla="*/ 6294 h 10092"/>
            <a:gd name="connsiteX12" fmla="*/ 2654 w 10000"/>
            <a:gd name="connsiteY12" fmla="*/ 5352 h 10092"/>
            <a:gd name="connsiteX13" fmla="*/ 4365 w 10000"/>
            <a:gd name="connsiteY13" fmla="*/ 5218 h 10092"/>
            <a:gd name="connsiteX14" fmla="*/ 6429 w 10000"/>
            <a:gd name="connsiteY14" fmla="*/ 953 h 10092"/>
            <a:gd name="connsiteX0" fmla="*/ 5570 w 10000"/>
            <a:gd name="connsiteY0" fmla="*/ 1195 h 10092"/>
            <a:gd name="connsiteX1" fmla="*/ 8989 w 10000"/>
            <a:gd name="connsiteY1" fmla="*/ 0 h 10092"/>
            <a:gd name="connsiteX2" fmla="*/ 9497 w 10000"/>
            <a:gd name="connsiteY2" fmla="*/ 3127 h 10092"/>
            <a:gd name="connsiteX3" fmla="*/ 10000 w 10000"/>
            <a:gd name="connsiteY3" fmla="*/ 8561 h 10092"/>
            <a:gd name="connsiteX4" fmla="*/ 9762 w 10000"/>
            <a:gd name="connsiteY4" fmla="*/ 8872 h 10092"/>
            <a:gd name="connsiteX5" fmla="*/ 8642 w 10000"/>
            <a:gd name="connsiteY5" fmla="*/ 9690 h 10092"/>
            <a:gd name="connsiteX6" fmla="*/ 8474 w 10000"/>
            <a:gd name="connsiteY6" fmla="*/ 9742 h 10092"/>
            <a:gd name="connsiteX7" fmla="*/ 6517 w 10000"/>
            <a:gd name="connsiteY7" fmla="*/ 9472 h 10092"/>
            <a:gd name="connsiteX8" fmla="*/ 2178 w 10000"/>
            <a:gd name="connsiteY8" fmla="*/ 9773 h 10092"/>
            <a:gd name="connsiteX9" fmla="*/ 0 w 10000"/>
            <a:gd name="connsiteY9" fmla="*/ 6429 h 10092"/>
            <a:gd name="connsiteX10" fmla="*/ 335 w 10000"/>
            <a:gd name="connsiteY10" fmla="*/ 6336 h 10092"/>
            <a:gd name="connsiteX11" fmla="*/ 2319 w 10000"/>
            <a:gd name="connsiteY11" fmla="*/ 6294 h 10092"/>
            <a:gd name="connsiteX12" fmla="*/ 2654 w 10000"/>
            <a:gd name="connsiteY12" fmla="*/ 5352 h 10092"/>
            <a:gd name="connsiteX13" fmla="*/ 4365 w 10000"/>
            <a:gd name="connsiteY13" fmla="*/ 5218 h 10092"/>
            <a:gd name="connsiteX14" fmla="*/ 5570 w 10000"/>
            <a:gd name="connsiteY14" fmla="*/ 1195 h 100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10000" h="10092">
              <a:moveTo>
                <a:pt x="5570" y="1195"/>
              </a:moveTo>
              <a:cubicBezTo>
                <a:pt x="6354" y="1122"/>
                <a:pt x="8204" y="83"/>
                <a:pt x="8989" y="0"/>
              </a:cubicBezTo>
              <a:cubicBezTo>
                <a:pt x="9086" y="849"/>
                <a:pt x="8915" y="2495"/>
                <a:pt x="9497" y="3127"/>
              </a:cubicBezTo>
              <a:cubicBezTo>
                <a:pt x="9691" y="4949"/>
                <a:pt x="9250" y="6843"/>
                <a:pt x="10000" y="8561"/>
              </a:cubicBezTo>
              <a:cubicBezTo>
                <a:pt x="9938" y="8644"/>
                <a:pt x="9824" y="8800"/>
                <a:pt x="9762" y="8872"/>
              </a:cubicBezTo>
              <a:cubicBezTo>
                <a:pt x="9400" y="9162"/>
                <a:pt x="9021" y="9431"/>
                <a:pt x="8642" y="9690"/>
              </a:cubicBezTo>
              <a:lnTo>
                <a:pt x="8474" y="9742"/>
              </a:lnTo>
              <a:cubicBezTo>
                <a:pt x="7822" y="9669"/>
                <a:pt x="7169" y="9535"/>
                <a:pt x="6517" y="9472"/>
              </a:cubicBezTo>
              <a:cubicBezTo>
                <a:pt x="5035" y="9224"/>
                <a:pt x="3616" y="10725"/>
                <a:pt x="2178" y="9773"/>
              </a:cubicBezTo>
              <a:cubicBezTo>
                <a:pt x="1905" y="8303"/>
                <a:pt x="1093" y="7164"/>
                <a:pt x="0" y="6429"/>
              </a:cubicBezTo>
              <a:lnTo>
                <a:pt x="335" y="6336"/>
              </a:lnTo>
              <a:cubicBezTo>
                <a:pt x="996" y="6243"/>
                <a:pt x="1658" y="6253"/>
                <a:pt x="2319" y="6294"/>
              </a:cubicBezTo>
              <a:cubicBezTo>
                <a:pt x="2443" y="5984"/>
                <a:pt x="2549" y="5673"/>
                <a:pt x="2654" y="5352"/>
              </a:cubicBezTo>
              <a:cubicBezTo>
                <a:pt x="3219" y="5332"/>
                <a:pt x="3836" y="5497"/>
                <a:pt x="4365" y="5218"/>
              </a:cubicBezTo>
              <a:cubicBezTo>
                <a:pt x="5820" y="4514"/>
                <a:pt x="4996" y="2665"/>
                <a:pt x="5570" y="1195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51424</xdr:colOff>
      <xdr:row>27</xdr:row>
      <xdr:rowOff>74445</xdr:rowOff>
    </xdr:from>
    <xdr:to>
      <xdr:col>30</xdr:col>
      <xdr:colOff>21136</xdr:colOff>
      <xdr:row>30</xdr:row>
      <xdr:rowOff>58797</xdr:rowOff>
    </xdr:to>
    <xdr:sp macro="" textlink="">
      <xdr:nvSpPr>
        <xdr:cNvPr id="581" name="pleszewski"/>
        <xdr:cNvSpPr>
          <a:spLocks/>
        </xdr:cNvSpPr>
      </xdr:nvSpPr>
      <xdr:spPr bwMode="auto">
        <a:xfrm>
          <a:off x="3137524" y="3160545"/>
          <a:ext cx="312612" cy="327252"/>
        </a:xfrm>
        <a:custGeom>
          <a:avLst/>
          <a:gdLst>
            <a:gd name="T0" fmla="*/ 917 w 1124"/>
            <a:gd name="T1" fmla="*/ 0 h 1153"/>
            <a:gd name="T2" fmla="*/ 1038 w 1124"/>
            <a:gd name="T3" fmla="*/ 98 h 1153"/>
            <a:gd name="T4" fmla="*/ 1032 w 1124"/>
            <a:gd name="T5" fmla="*/ 126 h 1153"/>
            <a:gd name="T6" fmla="*/ 948 w 1124"/>
            <a:gd name="T7" fmla="*/ 286 h 1153"/>
            <a:gd name="T8" fmla="*/ 1011 w 1124"/>
            <a:gd name="T9" fmla="*/ 419 h 1153"/>
            <a:gd name="T10" fmla="*/ 966 w 1124"/>
            <a:gd name="T11" fmla="*/ 520 h 1153"/>
            <a:gd name="T12" fmla="*/ 966 w 1124"/>
            <a:gd name="T13" fmla="*/ 525 h 1153"/>
            <a:gd name="T14" fmla="*/ 1000 w 1124"/>
            <a:gd name="T15" fmla="*/ 769 h 1153"/>
            <a:gd name="T16" fmla="*/ 1124 w 1124"/>
            <a:gd name="T17" fmla="*/ 1153 h 1153"/>
            <a:gd name="T18" fmla="*/ 1075 w 1124"/>
            <a:gd name="T19" fmla="*/ 1131 h 1153"/>
            <a:gd name="T20" fmla="*/ 1039 w 1124"/>
            <a:gd name="T21" fmla="*/ 1115 h 1153"/>
            <a:gd name="T22" fmla="*/ 943 w 1124"/>
            <a:gd name="T23" fmla="*/ 1106 h 1153"/>
            <a:gd name="T24" fmla="*/ 544 w 1124"/>
            <a:gd name="T25" fmla="*/ 1060 h 1153"/>
            <a:gd name="T26" fmla="*/ 225 w 1124"/>
            <a:gd name="T27" fmla="*/ 1054 h 1153"/>
            <a:gd name="T28" fmla="*/ 190 w 1124"/>
            <a:gd name="T29" fmla="*/ 908 h 1153"/>
            <a:gd name="T30" fmla="*/ 31 w 1124"/>
            <a:gd name="T31" fmla="*/ 869 h 1153"/>
            <a:gd name="T32" fmla="*/ 0 w 1124"/>
            <a:gd name="T33" fmla="*/ 664 h 1153"/>
            <a:gd name="T34" fmla="*/ 265 w 1124"/>
            <a:gd name="T35" fmla="*/ 674 h 1153"/>
            <a:gd name="T36" fmla="*/ 284 w 1124"/>
            <a:gd name="T37" fmla="*/ 669 h 1153"/>
            <a:gd name="T38" fmla="*/ 349 w 1124"/>
            <a:gd name="T39" fmla="*/ 746 h 1153"/>
            <a:gd name="T40" fmla="*/ 430 w 1124"/>
            <a:gd name="T41" fmla="*/ 749 h 1153"/>
            <a:gd name="T42" fmla="*/ 377 w 1124"/>
            <a:gd name="T43" fmla="*/ 632 h 1153"/>
            <a:gd name="T44" fmla="*/ 411 w 1124"/>
            <a:gd name="T45" fmla="*/ 590 h 1153"/>
            <a:gd name="T46" fmla="*/ 438 w 1124"/>
            <a:gd name="T47" fmla="*/ 560 h 1153"/>
            <a:gd name="T48" fmla="*/ 464 w 1124"/>
            <a:gd name="T49" fmla="*/ 528 h 1153"/>
            <a:gd name="T50" fmla="*/ 413 w 1124"/>
            <a:gd name="T51" fmla="*/ 239 h 1153"/>
            <a:gd name="T52" fmla="*/ 463 w 1124"/>
            <a:gd name="T53" fmla="*/ 42 h 1153"/>
            <a:gd name="T54" fmla="*/ 917 w 1124"/>
            <a:gd name="T55" fmla="*/ 0 h 11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124" h="1153">
              <a:moveTo>
                <a:pt x="917" y="0"/>
              </a:moveTo>
              <a:cubicBezTo>
                <a:pt x="958" y="31"/>
                <a:pt x="999" y="63"/>
                <a:pt x="1038" y="98"/>
              </a:cubicBezTo>
              <a:lnTo>
                <a:pt x="1032" y="126"/>
              </a:lnTo>
              <a:cubicBezTo>
                <a:pt x="1004" y="180"/>
                <a:pt x="971" y="231"/>
                <a:pt x="948" y="286"/>
              </a:cubicBezTo>
              <a:cubicBezTo>
                <a:pt x="964" y="333"/>
                <a:pt x="990" y="375"/>
                <a:pt x="1011" y="419"/>
              </a:cubicBezTo>
              <a:cubicBezTo>
                <a:pt x="996" y="452"/>
                <a:pt x="981" y="486"/>
                <a:pt x="966" y="520"/>
              </a:cubicBezTo>
              <a:lnTo>
                <a:pt x="966" y="525"/>
              </a:lnTo>
              <a:cubicBezTo>
                <a:pt x="941" y="608"/>
                <a:pt x="944" y="698"/>
                <a:pt x="1000" y="769"/>
              </a:cubicBezTo>
              <a:cubicBezTo>
                <a:pt x="1082" y="880"/>
                <a:pt x="1093" y="1021"/>
                <a:pt x="1124" y="1153"/>
              </a:cubicBezTo>
              <a:lnTo>
                <a:pt x="1075" y="1131"/>
              </a:lnTo>
              <a:lnTo>
                <a:pt x="1039" y="1115"/>
              </a:lnTo>
              <a:cubicBezTo>
                <a:pt x="1015" y="1112"/>
                <a:pt x="967" y="1108"/>
                <a:pt x="943" y="1106"/>
              </a:cubicBezTo>
              <a:cubicBezTo>
                <a:pt x="815" y="1060"/>
                <a:pt x="680" y="1024"/>
                <a:pt x="544" y="1060"/>
              </a:cubicBezTo>
              <a:cubicBezTo>
                <a:pt x="477" y="919"/>
                <a:pt x="326" y="1002"/>
                <a:pt x="225" y="1054"/>
              </a:cubicBezTo>
              <a:cubicBezTo>
                <a:pt x="215" y="1005"/>
                <a:pt x="207" y="955"/>
                <a:pt x="190" y="908"/>
              </a:cubicBezTo>
              <a:cubicBezTo>
                <a:pt x="139" y="890"/>
                <a:pt x="84" y="881"/>
                <a:pt x="31" y="869"/>
              </a:cubicBezTo>
              <a:cubicBezTo>
                <a:pt x="20" y="801"/>
                <a:pt x="10" y="733"/>
                <a:pt x="0" y="664"/>
              </a:cubicBezTo>
              <a:cubicBezTo>
                <a:pt x="87" y="680"/>
                <a:pt x="179" y="709"/>
                <a:pt x="265" y="674"/>
              </a:cubicBezTo>
              <a:lnTo>
                <a:pt x="284" y="669"/>
              </a:lnTo>
              <a:cubicBezTo>
                <a:pt x="306" y="694"/>
                <a:pt x="327" y="721"/>
                <a:pt x="349" y="746"/>
              </a:cubicBezTo>
              <a:cubicBezTo>
                <a:pt x="369" y="747"/>
                <a:pt x="410" y="748"/>
                <a:pt x="430" y="749"/>
              </a:cubicBezTo>
              <a:cubicBezTo>
                <a:pt x="412" y="710"/>
                <a:pt x="393" y="671"/>
                <a:pt x="377" y="632"/>
              </a:cubicBezTo>
              <a:cubicBezTo>
                <a:pt x="386" y="621"/>
                <a:pt x="403" y="601"/>
                <a:pt x="411" y="590"/>
              </a:cubicBezTo>
              <a:cubicBezTo>
                <a:pt x="418" y="583"/>
                <a:pt x="431" y="568"/>
                <a:pt x="438" y="560"/>
              </a:cubicBezTo>
              <a:cubicBezTo>
                <a:pt x="444" y="552"/>
                <a:pt x="457" y="536"/>
                <a:pt x="464" y="528"/>
              </a:cubicBezTo>
              <a:cubicBezTo>
                <a:pt x="434" y="434"/>
                <a:pt x="412" y="338"/>
                <a:pt x="413" y="239"/>
              </a:cubicBezTo>
              <a:cubicBezTo>
                <a:pt x="429" y="173"/>
                <a:pt x="442" y="106"/>
                <a:pt x="463" y="42"/>
              </a:cubicBezTo>
              <a:cubicBezTo>
                <a:pt x="612" y="3"/>
                <a:pt x="770" y="57"/>
                <a:pt x="917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90778</xdr:colOff>
      <xdr:row>28</xdr:row>
      <xdr:rowOff>16388</xdr:rowOff>
    </xdr:from>
    <xdr:to>
      <xdr:col>32</xdr:col>
      <xdr:colOff>75378</xdr:colOff>
      <xdr:row>32</xdr:row>
      <xdr:rowOff>81344</xdr:rowOff>
    </xdr:to>
    <xdr:sp macro="" textlink="">
      <xdr:nvSpPr>
        <xdr:cNvPr id="585" name="kaliski"/>
        <xdr:cNvSpPr>
          <a:spLocks/>
        </xdr:cNvSpPr>
      </xdr:nvSpPr>
      <xdr:spPr bwMode="auto">
        <a:xfrm>
          <a:off x="3405478" y="3216788"/>
          <a:ext cx="327500" cy="522156"/>
        </a:xfrm>
        <a:custGeom>
          <a:avLst/>
          <a:gdLst>
            <a:gd name="T0" fmla="*/ 384 w 1194"/>
            <a:gd name="T1" fmla="*/ 228 h 1839"/>
            <a:gd name="T2" fmla="*/ 699 w 1194"/>
            <a:gd name="T3" fmla="*/ 0 h 1839"/>
            <a:gd name="T4" fmla="*/ 696 w 1194"/>
            <a:gd name="T5" fmla="*/ 121 h 1839"/>
            <a:gd name="T6" fmla="*/ 722 w 1194"/>
            <a:gd name="T7" fmla="*/ 149 h 1839"/>
            <a:gd name="T8" fmla="*/ 767 w 1194"/>
            <a:gd name="T9" fmla="*/ 193 h 1839"/>
            <a:gd name="T10" fmla="*/ 892 w 1194"/>
            <a:gd name="T11" fmla="*/ 466 h 1839"/>
            <a:gd name="T12" fmla="*/ 903 w 1194"/>
            <a:gd name="T13" fmla="*/ 482 h 1839"/>
            <a:gd name="T14" fmla="*/ 926 w 1194"/>
            <a:gd name="T15" fmla="*/ 507 h 1839"/>
            <a:gd name="T16" fmla="*/ 1042 w 1194"/>
            <a:gd name="T17" fmla="*/ 481 h 1839"/>
            <a:gd name="T18" fmla="*/ 1075 w 1194"/>
            <a:gd name="T19" fmla="*/ 603 h 1839"/>
            <a:gd name="T20" fmla="*/ 1194 w 1194"/>
            <a:gd name="T21" fmla="*/ 624 h 1839"/>
            <a:gd name="T22" fmla="*/ 1042 w 1194"/>
            <a:gd name="T23" fmla="*/ 915 h 1839"/>
            <a:gd name="T24" fmla="*/ 1066 w 1194"/>
            <a:gd name="T25" fmla="*/ 998 h 1839"/>
            <a:gd name="T26" fmla="*/ 878 w 1194"/>
            <a:gd name="T27" fmla="*/ 1370 h 1839"/>
            <a:gd name="T28" fmla="*/ 946 w 1194"/>
            <a:gd name="T29" fmla="*/ 1441 h 1839"/>
            <a:gd name="T30" fmla="*/ 902 w 1194"/>
            <a:gd name="T31" fmla="*/ 1542 h 1839"/>
            <a:gd name="T32" fmla="*/ 919 w 1194"/>
            <a:gd name="T33" fmla="*/ 1829 h 1839"/>
            <a:gd name="T34" fmla="*/ 557 w 1194"/>
            <a:gd name="T35" fmla="*/ 1839 h 1839"/>
            <a:gd name="T36" fmla="*/ 431 w 1194"/>
            <a:gd name="T37" fmla="*/ 1642 h 1839"/>
            <a:gd name="T38" fmla="*/ 303 w 1194"/>
            <a:gd name="T39" fmla="*/ 1517 h 1839"/>
            <a:gd name="T40" fmla="*/ 361 w 1194"/>
            <a:gd name="T41" fmla="*/ 1347 h 1839"/>
            <a:gd name="T42" fmla="*/ 401 w 1194"/>
            <a:gd name="T43" fmla="*/ 1268 h 1839"/>
            <a:gd name="T44" fmla="*/ 335 w 1194"/>
            <a:gd name="T45" fmla="*/ 1242 h 1839"/>
            <a:gd name="T46" fmla="*/ 502 w 1194"/>
            <a:gd name="T47" fmla="*/ 1047 h 1839"/>
            <a:gd name="T48" fmla="*/ 322 w 1194"/>
            <a:gd name="T49" fmla="*/ 863 h 1839"/>
            <a:gd name="T50" fmla="*/ 180 w 1194"/>
            <a:gd name="T51" fmla="*/ 935 h 1839"/>
            <a:gd name="T52" fmla="*/ 0 w 1194"/>
            <a:gd name="T53" fmla="*/ 345 h 1839"/>
            <a:gd name="T54" fmla="*/ 0 w 1194"/>
            <a:gd name="T55" fmla="*/ 340 h 1839"/>
            <a:gd name="T56" fmla="*/ 84 w 1194"/>
            <a:gd name="T57" fmla="*/ 299 h 1839"/>
            <a:gd name="T58" fmla="*/ 61 w 1194"/>
            <a:gd name="T59" fmla="*/ 156 h 1839"/>
            <a:gd name="T60" fmla="*/ 131 w 1194"/>
            <a:gd name="T61" fmla="*/ 177 h 1839"/>
            <a:gd name="T62" fmla="*/ 205 w 1194"/>
            <a:gd name="T63" fmla="*/ 201 h 1839"/>
            <a:gd name="T64" fmla="*/ 384 w 1194"/>
            <a:gd name="T65" fmla="*/ 228 h 1839"/>
            <a:gd name="connsiteX0" fmla="*/ 3216 w 10000"/>
            <a:gd name="connsiteY0" fmla="*/ 1240 h 10000"/>
            <a:gd name="connsiteX1" fmla="*/ 5854 w 10000"/>
            <a:gd name="connsiteY1" fmla="*/ 0 h 10000"/>
            <a:gd name="connsiteX2" fmla="*/ 5829 w 10000"/>
            <a:gd name="connsiteY2" fmla="*/ 658 h 10000"/>
            <a:gd name="connsiteX3" fmla="*/ 6047 w 10000"/>
            <a:gd name="connsiteY3" fmla="*/ 810 h 10000"/>
            <a:gd name="connsiteX4" fmla="*/ 6424 w 10000"/>
            <a:gd name="connsiteY4" fmla="*/ 1049 h 10000"/>
            <a:gd name="connsiteX5" fmla="*/ 7471 w 10000"/>
            <a:gd name="connsiteY5" fmla="*/ 2534 h 10000"/>
            <a:gd name="connsiteX6" fmla="*/ 7563 w 10000"/>
            <a:gd name="connsiteY6" fmla="*/ 2621 h 10000"/>
            <a:gd name="connsiteX7" fmla="*/ 7755 w 10000"/>
            <a:gd name="connsiteY7" fmla="*/ 2757 h 10000"/>
            <a:gd name="connsiteX8" fmla="*/ 8727 w 10000"/>
            <a:gd name="connsiteY8" fmla="*/ 2616 h 10000"/>
            <a:gd name="connsiteX9" fmla="*/ 9003 w 10000"/>
            <a:gd name="connsiteY9" fmla="*/ 3279 h 10000"/>
            <a:gd name="connsiteX10" fmla="*/ 10000 w 10000"/>
            <a:gd name="connsiteY10" fmla="*/ 3393 h 10000"/>
            <a:gd name="connsiteX11" fmla="*/ 8727 w 10000"/>
            <a:gd name="connsiteY11" fmla="*/ 4976 h 10000"/>
            <a:gd name="connsiteX12" fmla="*/ 8928 w 10000"/>
            <a:gd name="connsiteY12" fmla="*/ 5427 h 10000"/>
            <a:gd name="connsiteX13" fmla="*/ 7353 w 10000"/>
            <a:gd name="connsiteY13" fmla="*/ 7450 h 10000"/>
            <a:gd name="connsiteX14" fmla="*/ 7923 w 10000"/>
            <a:gd name="connsiteY14" fmla="*/ 7836 h 10000"/>
            <a:gd name="connsiteX15" fmla="*/ 7554 w 10000"/>
            <a:gd name="connsiteY15" fmla="*/ 8385 h 10000"/>
            <a:gd name="connsiteX16" fmla="*/ 7697 w 10000"/>
            <a:gd name="connsiteY16" fmla="*/ 9946 h 10000"/>
            <a:gd name="connsiteX17" fmla="*/ 4665 w 10000"/>
            <a:gd name="connsiteY17" fmla="*/ 10000 h 10000"/>
            <a:gd name="connsiteX18" fmla="*/ 3610 w 10000"/>
            <a:gd name="connsiteY18" fmla="*/ 8929 h 10000"/>
            <a:gd name="connsiteX19" fmla="*/ 2538 w 10000"/>
            <a:gd name="connsiteY19" fmla="*/ 8249 h 10000"/>
            <a:gd name="connsiteX20" fmla="*/ 3023 w 10000"/>
            <a:gd name="connsiteY20" fmla="*/ 7325 h 10000"/>
            <a:gd name="connsiteX21" fmla="*/ 3358 w 10000"/>
            <a:gd name="connsiteY21" fmla="*/ 6895 h 10000"/>
            <a:gd name="connsiteX22" fmla="*/ 2806 w 10000"/>
            <a:gd name="connsiteY22" fmla="*/ 6754 h 10000"/>
            <a:gd name="connsiteX23" fmla="*/ 1170 w 10000"/>
            <a:gd name="connsiteY23" fmla="*/ 6071 h 10000"/>
            <a:gd name="connsiteX24" fmla="*/ 2697 w 10000"/>
            <a:gd name="connsiteY24" fmla="*/ 4693 h 10000"/>
            <a:gd name="connsiteX25" fmla="*/ 1508 w 10000"/>
            <a:gd name="connsiteY25" fmla="*/ 5084 h 10000"/>
            <a:gd name="connsiteX26" fmla="*/ 0 w 10000"/>
            <a:gd name="connsiteY26" fmla="*/ 1876 h 10000"/>
            <a:gd name="connsiteX27" fmla="*/ 0 w 10000"/>
            <a:gd name="connsiteY27" fmla="*/ 1849 h 10000"/>
            <a:gd name="connsiteX28" fmla="*/ 704 w 10000"/>
            <a:gd name="connsiteY28" fmla="*/ 1626 h 10000"/>
            <a:gd name="connsiteX29" fmla="*/ 511 w 10000"/>
            <a:gd name="connsiteY29" fmla="*/ 848 h 10000"/>
            <a:gd name="connsiteX30" fmla="*/ 1097 w 10000"/>
            <a:gd name="connsiteY30" fmla="*/ 962 h 10000"/>
            <a:gd name="connsiteX31" fmla="*/ 1717 w 10000"/>
            <a:gd name="connsiteY31" fmla="*/ 1093 h 10000"/>
            <a:gd name="connsiteX32" fmla="*/ 3216 w 10000"/>
            <a:gd name="connsiteY32" fmla="*/ 1240 h 10000"/>
            <a:gd name="connsiteX0" fmla="*/ 3216 w 10000"/>
            <a:gd name="connsiteY0" fmla="*/ 1240 h 10000"/>
            <a:gd name="connsiteX1" fmla="*/ 5854 w 10000"/>
            <a:gd name="connsiteY1" fmla="*/ 0 h 10000"/>
            <a:gd name="connsiteX2" fmla="*/ 5829 w 10000"/>
            <a:gd name="connsiteY2" fmla="*/ 658 h 10000"/>
            <a:gd name="connsiteX3" fmla="*/ 6047 w 10000"/>
            <a:gd name="connsiteY3" fmla="*/ 810 h 10000"/>
            <a:gd name="connsiteX4" fmla="*/ 6424 w 10000"/>
            <a:gd name="connsiteY4" fmla="*/ 1049 h 10000"/>
            <a:gd name="connsiteX5" fmla="*/ 7471 w 10000"/>
            <a:gd name="connsiteY5" fmla="*/ 2534 h 10000"/>
            <a:gd name="connsiteX6" fmla="*/ 7563 w 10000"/>
            <a:gd name="connsiteY6" fmla="*/ 2621 h 10000"/>
            <a:gd name="connsiteX7" fmla="*/ 7755 w 10000"/>
            <a:gd name="connsiteY7" fmla="*/ 2757 h 10000"/>
            <a:gd name="connsiteX8" fmla="*/ 8727 w 10000"/>
            <a:gd name="connsiteY8" fmla="*/ 2616 h 10000"/>
            <a:gd name="connsiteX9" fmla="*/ 9003 w 10000"/>
            <a:gd name="connsiteY9" fmla="*/ 3279 h 10000"/>
            <a:gd name="connsiteX10" fmla="*/ 10000 w 10000"/>
            <a:gd name="connsiteY10" fmla="*/ 3393 h 10000"/>
            <a:gd name="connsiteX11" fmla="*/ 8727 w 10000"/>
            <a:gd name="connsiteY11" fmla="*/ 4976 h 10000"/>
            <a:gd name="connsiteX12" fmla="*/ 8928 w 10000"/>
            <a:gd name="connsiteY12" fmla="*/ 5427 h 10000"/>
            <a:gd name="connsiteX13" fmla="*/ 7353 w 10000"/>
            <a:gd name="connsiteY13" fmla="*/ 7450 h 10000"/>
            <a:gd name="connsiteX14" fmla="*/ 7923 w 10000"/>
            <a:gd name="connsiteY14" fmla="*/ 7836 h 10000"/>
            <a:gd name="connsiteX15" fmla="*/ 7554 w 10000"/>
            <a:gd name="connsiteY15" fmla="*/ 8385 h 10000"/>
            <a:gd name="connsiteX16" fmla="*/ 7697 w 10000"/>
            <a:gd name="connsiteY16" fmla="*/ 9946 h 10000"/>
            <a:gd name="connsiteX17" fmla="*/ 4665 w 10000"/>
            <a:gd name="connsiteY17" fmla="*/ 10000 h 10000"/>
            <a:gd name="connsiteX18" fmla="*/ 3610 w 10000"/>
            <a:gd name="connsiteY18" fmla="*/ 8929 h 10000"/>
            <a:gd name="connsiteX19" fmla="*/ 2538 w 10000"/>
            <a:gd name="connsiteY19" fmla="*/ 8249 h 10000"/>
            <a:gd name="connsiteX20" fmla="*/ 3023 w 10000"/>
            <a:gd name="connsiteY20" fmla="*/ 7325 h 10000"/>
            <a:gd name="connsiteX21" fmla="*/ 3358 w 10000"/>
            <a:gd name="connsiteY21" fmla="*/ 6895 h 10000"/>
            <a:gd name="connsiteX22" fmla="*/ 2806 w 10000"/>
            <a:gd name="connsiteY22" fmla="*/ 6754 h 10000"/>
            <a:gd name="connsiteX23" fmla="*/ 1170 w 10000"/>
            <a:gd name="connsiteY23" fmla="*/ 6071 h 10000"/>
            <a:gd name="connsiteX24" fmla="*/ 1029 w 10000"/>
            <a:gd name="connsiteY24" fmla="*/ 5355 h 10000"/>
            <a:gd name="connsiteX25" fmla="*/ 1508 w 10000"/>
            <a:gd name="connsiteY25" fmla="*/ 5084 h 10000"/>
            <a:gd name="connsiteX26" fmla="*/ 0 w 10000"/>
            <a:gd name="connsiteY26" fmla="*/ 1876 h 10000"/>
            <a:gd name="connsiteX27" fmla="*/ 0 w 10000"/>
            <a:gd name="connsiteY27" fmla="*/ 1849 h 10000"/>
            <a:gd name="connsiteX28" fmla="*/ 704 w 10000"/>
            <a:gd name="connsiteY28" fmla="*/ 1626 h 10000"/>
            <a:gd name="connsiteX29" fmla="*/ 511 w 10000"/>
            <a:gd name="connsiteY29" fmla="*/ 848 h 10000"/>
            <a:gd name="connsiteX30" fmla="*/ 1097 w 10000"/>
            <a:gd name="connsiteY30" fmla="*/ 962 h 10000"/>
            <a:gd name="connsiteX31" fmla="*/ 1717 w 10000"/>
            <a:gd name="connsiteY31" fmla="*/ 1093 h 10000"/>
            <a:gd name="connsiteX32" fmla="*/ 3216 w 10000"/>
            <a:gd name="connsiteY32" fmla="*/ 124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00">
              <a:moveTo>
                <a:pt x="3216" y="1240"/>
              </a:moveTo>
              <a:cubicBezTo>
                <a:pt x="4363" y="1142"/>
                <a:pt x="5075" y="484"/>
                <a:pt x="5854" y="0"/>
              </a:cubicBezTo>
              <a:cubicBezTo>
                <a:pt x="5838" y="218"/>
                <a:pt x="5829" y="435"/>
                <a:pt x="5829" y="658"/>
              </a:cubicBezTo>
              <a:lnTo>
                <a:pt x="6047" y="810"/>
              </a:lnTo>
              <a:cubicBezTo>
                <a:pt x="6173" y="886"/>
                <a:pt x="6298" y="968"/>
                <a:pt x="6424" y="1049"/>
              </a:cubicBezTo>
              <a:cubicBezTo>
                <a:pt x="6700" y="1566"/>
                <a:pt x="6935" y="2099"/>
                <a:pt x="7471" y="2534"/>
              </a:cubicBezTo>
              <a:cubicBezTo>
                <a:pt x="7496" y="2556"/>
                <a:pt x="7538" y="2599"/>
                <a:pt x="7563" y="2621"/>
              </a:cubicBezTo>
              <a:lnTo>
                <a:pt x="7755" y="2757"/>
              </a:lnTo>
              <a:cubicBezTo>
                <a:pt x="8082" y="2713"/>
                <a:pt x="8400" y="2664"/>
                <a:pt x="8727" y="2616"/>
              </a:cubicBezTo>
              <a:cubicBezTo>
                <a:pt x="8819" y="2833"/>
                <a:pt x="8911" y="3056"/>
                <a:pt x="9003" y="3279"/>
              </a:cubicBezTo>
              <a:lnTo>
                <a:pt x="10000" y="3393"/>
              </a:lnTo>
              <a:cubicBezTo>
                <a:pt x="9623" y="3937"/>
                <a:pt x="9188" y="4459"/>
                <a:pt x="8727" y="4976"/>
              </a:cubicBezTo>
              <a:cubicBezTo>
                <a:pt x="8794" y="5122"/>
                <a:pt x="8861" y="5275"/>
                <a:pt x="8928" y="5427"/>
              </a:cubicBezTo>
              <a:cubicBezTo>
                <a:pt x="8744" y="6204"/>
                <a:pt x="8266" y="6922"/>
                <a:pt x="7353" y="7450"/>
              </a:cubicBezTo>
              <a:lnTo>
                <a:pt x="7923" y="7836"/>
              </a:lnTo>
              <a:cubicBezTo>
                <a:pt x="7781" y="8010"/>
                <a:pt x="7429" y="8162"/>
                <a:pt x="7554" y="8385"/>
              </a:cubicBezTo>
              <a:cubicBezTo>
                <a:pt x="7730" y="8902"/>
                <a:pt x="7822" y="9424"/>
                <a:pt x="7697" y="9946"/>
              </a:cubicBezTo>
              <a:cubicBezTo>
                <a:pt x="6692" y="9799"/>
                <a:pt x="5645" y="9744"/>
                <a:pt x="4665" y="10000"/>
              </a:cubicBezTo>
              <a:cubicBezTo>
                <a:pt x="4439" y="9592"/>
                <a:pt x="4355" y="9081"/>
                <a:pt x="3610" y="8929"/>
              </a:cubicBezTo>
              <a:cubicBezTo>
                <a:pt x="3199" y="8744"/>
                <a:pt x="2680" y="8586"/>
                <a:pt x="2538" y="8249"/>
              </a:cubicBezTo>
              <a:cubicBezTo>
                <a:pt x="2211" y="7896"/>
                <a:pt x="2839" y="7624"/>
                <a:pt x="3023" y="7325"/>
              </a:cubicBezTo>
              <a:cubicBezTo>
                <a:pt x="3141" y="7183"/>
                <a:pt x="3250" y="7036"/>
                <a:pt x="3358" y="6895"/>
              </a:cubicBezTo>
              <a:cubicBezTo>
                <a:pt x="3216" y="6862"/>
                <a:pt x="2948" y="6792"/>
                <a:pt x="2806" y="6754"/>
              </a:cubicBezTo>
              <a:cubicBezTo>
                <a:pt x="3400" y="6476"/>
                <a:pt x="810" y="6479"/>
                <a:pt x="1170" y="6071"/>
              </a:cubicBezTo>
              <a:cubicBezTo>
                <a:pt x="659" y="5745"/>
                <a:pt x="1523" y="5692"/>
                <a:pt x="1029" y="5355"/>
              </a:cubicBezTo>
              <a:lnTo>
                <a:pt x="1508" y="5084"/>
              </a:lnTo>
              <a:cubicBezTo>
                <a:pt x="1424" y="3931"/>
                <a:pt x="251" y="3002"/>
                <a:pt x="0" y="1876"/>
              </a:cubicBezTo>
              <a:lnTo>
                <a:pt x="0" y="1849"/>
              </a:lnTo>
              <a:lnTo>
                <a:pt x="704" y="1626"/>
              </a:lnTo>
              <a:cubicBezTo>
                <a:pt x="637" y="1365"/>
                <a:pt x="578" y="1109"/>
                <a:pt x="511" y="848"/>
              </a:cubicBezTo>
              <a:cubicBezTo>
                <a:pt x="662" y="881"/>
                <a:pt x="955" y="935"/>
                <a:pt x="1097" y="962"/>
              </a:cubicBezTo>
              <a:lnTo>
                <a:pt x="1717" y="1093"/>
              </a:lnTo>
              <a:cubicBezTo>
                <a:pt x="2194" y="1180"/>
                <a:pt x="2697" y="1321"/>
                <a:pt x="3216" y="124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80089</xdr:colOff>
      <xdr:row>28</xdr:row>
      <xdr:rowOff>43862</xdr:rowOff>
    </xdr:from>
    <xdr:to>
      <xdr:col>23</xdr:col>
      <xdr:colOff>103724</xdr:colOff>
      <xdr:row>31</xdr:row>
      <xdr:rowOff>740</xdr:rowOff>
    </xdr:to>
    <xdr:sp macro="" textlink="">
      <xdr:nvSpPr>
        <xdr:cNvPr id="590" name="leszczyński"/>
        <xdr:cNvSpPr>
          <a:spLocks/>
        </xdr:cNvSpPr>
      </xdr:nvSpPr>
      <xdr:spPr bwMode="auto">
        <a:xfrm>
          <a:off x="2251789" y="3244262"/>
          <a:ext cx="480835" cy="299778"/>
        </a:xfrm>
        <a:custGeom>
          <a:avLst/>
          <a:gdLst>
            <a:gd name="T0" fmla="*/ 344 w 1738"/>
            <a:gd name="T1" fmla="*/ 164 h 1034"/>
            <a:gd name="T2" fmla="*/ 464 w 1738"/>
            <a:gd name="T3" fmla="*/ 0 h 1034"/>
            <a:gd name="T4" fmla="*/ 605 w 1738"/>
            <a:gd name="T5" fmla="*/ 22 h 1034"/>
            <a:gd name="T6" fmla="*/ 719 w 1738"/>
            <a:gd name="T7" fmla="*/ 150 h 1034"/>
            <a:gd name="T8" fmla="*/ 846 w 1738"/>
            <a:gd name="T9" fmla="*/ 116 h 1034"/>
            <a:gd name="T10" fmla="*/ 989 w 1738"/>
            <a:gd name="T11" fmla="*/ 69 h 1034"/>
            <a:gd name="T12" fmla="*/ 1644 w 1738"/>
            <a:gd name="T13" fmla="*/ 230 h 1034"/>
            <a:gd name="T14" fmla="*/ 1665 w 1738"/>
            <a:gd name="T15" fmla="*/ 271 h 1034"/>
            <a:gd name="T16" fmla="*/ 1681 w 1738"/>
            <a:gd name="T17" fmla="*/ 301 h 1034"/>
            <a:gd name="T18" fmla="*/ 1738 w 1738"/>
            <a:gd name="T19" fmla="*/ 466 h 1034"/>
            <a:gd name="T20" fmla="*/ 1694 w 1738"/>
            <a:gd name="T21" fmla="*/ 484 h 1034"/>
            <a:gd name="T22" fmla="*/ 1636 w 1738"/>
            <a:gd name="T23" fmla="*/ 684 h 1034"/>
            <a:gd name="T24" fmla="*/ 1593 w 1738"/>
            <a:gd name="T25" fmla="*/ 733 h 1034"/>
            <a:gd name="T26" fmla="*/ 1390 w 1738"/>
            <a:gd name="T27" fmla="*/ 758 h 1034"/>
            <a:gd name="T28" fmla="*/ 1385 w 1738"/>
            <a:gd name="T29" fmla="*/ 787 h 1034"/>
            <a:gd name="T30" fmla="*/ 1355 w 1738"/>
            <a:gd name="T31" fmla="*/ 937 h 1034"/>
            <a:gd name="T32" fmla="*/ 1288 w 1738"/>
            <a:gd name="T33" fmla="*/ 1032 h 1034"/>
            <a:gd name="T34" fmla="*/ 1151 w 1738"/>
            <a:gd name="T35" fmla="*/ 884 h 1034"/>
            <a:gd name="T36" fmla="*/ 1070 w 1738"/>
            <a:gd name="T37" fmla="*/ 870 h 1034"/>
            <a:gd name="T38" fmla="*/ 617 w 1738"/>
            <a:gd name="T39" fmla="*/ 723 h 1034"/>
            <a:gd name="T40" fmla="*/ 629 w 1738"/>
            <a:gd name="T41" fmla="*/ 564 h 1034"/>
            <a:gd name="T42" fmla="*/ 273 w 1738"/>
            <a:gd name="T43" fmla="*/ 256 h 1034"/>
            <a:gd name="T44" fmla="*/ 213 w 1738"/>
            <a:gd name="T45" fmla="*/ 379 h 1034"/>
            <a:gd name="T46" fmla="*/ 0 w 1738"/>
            <a:gd name="T47" fmla="*/ 265 h 1034"/>
            <a:gd name="T48" fmla="*/ 58 w 1738"/>
            <a:gd name="T49" fmla="*/ 158 h 1034"/>
            <a:gd name="T50" fmla="*/ 323 w 1738"/>
            <a:gd name="T51" fmla="*/ 186 h 1034"/>
            <a:gd name="T52" fmla="*/ 344 w 1738"/>
            <a:gd name="T53" fmla="*/ 164 h 10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738" h="1034">
              <a:moveTo>
                <a:pt x="344" y="164"/>
              </a:moveTo>
              <a:cubicBezTo>
                <a:pt x="386" y="111"/>
                <a:pt x="424" y="54"/>
                <a:pt x="464" y="0"/>
              </a:cubicBezTo>
              <a:cubicBezTo>
                <a:pt x="511" y="5"/>
                <a:pt x="558" y="12"/>
                <a:pt x="605" y="22"/>
              </a:cubicBezTo>
              <a:cubicBezTo>
                <a:pt x="652" y="56"/>
                <a:pt x="674" y="114"/>
                <a:pt x="719" y="150"/>
              </a:cubicBezTo>
              <a:cubicBezTo>
                <a:pt x="763" y="147"/>
                <a:pt x="806" y="134"/>
                <a:pt x="846" y="116"/>
              </a:cubicBezTo>
              <a:cubicBezTo>
                <a:pt x="890" y="93"/>
                <a:pt x="937" y="69"/>
                <a:pt x="989" y="69"/>
              </a:cubicBezTo>
              <a:cubicBezTo>
                <a:pt x="1215" y="54"/>
                <a:pt x="1468" y="71"/>
                <a:pt x="1644" y="230"/>
              </a:cubicBezTo>
              <a:lnTo>
                <a:pt x="1665" y="271"/>
              </a:lnTo>
              <a:lnTo>
                <a:pt x="1681" y="301"/>
              </a:lnTo>
              <a:cubicBezTo>
                <a:pt x="1675" y="362"/>
                <a:pt x="1681" y="431"/>
                <a:pt x="1738" y="466"/>
              </a:cubicBezTo>
              <a:lnTo>
                <a:pt x="1694" y="484"/>
              </a:lnTo>
              <a:cubicBezTo>
                <a:pt x="1594" y="499"/>
                <a:pt x="1616" y="613"/>
                <a:pt x="1636" y="684"/>
              </a:cubicBezTo>
              <a:cubicBezTo>
                <a:pt x="1625" y="696"/>
                <a:pt x="1604" y="721"/>
                <a:pt x="1593" y="733"/>
              </a:cubicBezTo>
              <a:cubicBezTo>
                <a:pt x="1531" y="721"/>
                <a:pt x="1424" y="686"/>
                <a:pt x="1390" y="758"/>
              </a:cubicBezTo>
              <a:lnTo>
                <a:pt x="1385" y="787"/>
              </a:lnTo>
              <a:cubicBezTo>
                <a:pt x="1375" y="837"/>
                <a:pt x="1366" y="887"/>
                <a:pt x="1355" y="937"/>
              </a:cubicBezTo>
              <a:cubicBezTo>
                <a:pt x="1336" y="971"/>
                <a:pt x="1313" y="1002"/>
                <a:pt x="1288" y="1032"/>
              </a:cubicBezTo>
              <a:cubicBezTo>
                <a:pt x="1197" y="1034"/>
                <a:pt x="1167" y="959"/>
                <a:pt x="1151" y="884"/>
              </a:cubicBezTo>
              <a:cubicBezTo>
                <a:pt x="1131" y="881"/>
                <a:pt x="1090" y="873"/>
                <a:pt x="1070" y="870"/>
              </a:cubicBezTo>
              <a:cubicBezTo>
                <a:pt x="954" y="741"/>
                <a:pt x="781" y="724"/>
                <a:pt x="617" y="723"/>
              </a:cubicBezTo>
              <a:cubicBezTo>
                <a:pt x="621" y="670"/>
                <a:pt x="625" y="617"/>
                <a:pt x="629" y="564"/>
              </a:cubicBezTo>
              <a:cubicBezTo>
                <a:pt x="538" y="433"/>
                <a:pt x="440" y="292"/>
                <a:pt x="273" y="256"/>
              </a:cubicBezTo>
              <a:cubicBezTo>
                <a:pt x="253" y="297"/>
                <a:pt x="233" y="338"/>
                <a:pt x="213" y="379"/>
              </a:cubicBezTo>
              <a:cubicBezTo>
                <a:pt x="142" y="341"/>
                <a:pt x="71" y="303"/>
                <a:pt x="0" y="265"/>
              </a:cubicBezTo>
              <a:cubicBezTo>
                <a:pt x="20" y="229"/>
                <a:pt x="39" y="193"/>
                <a:pt x="58" y="158"/>
              </a:cubicBezTo>
              <a:cubicBezTo>
                <a:pt x="147" y="165"/>
                <a:pt x="235" y="176"/>
                <a:pt x="323" y="186"/>
              </a:cubicBezTo>
              <a:cubicBezTo>
                <a:pt x="329" y="180"/>
                <a:pt x="339" y="170"/>
                <a:pt x="344" y="164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9932</xdr:colOff>
      <xdr:row>28</xdr:row>
      <xdr:rowOff>59083</xdr:rowOff>
    </xdr:from>
    <xdr:to>
      <xdr:col>26</xdr:col>
      <xdr:colOff>54077</xdr:colOff>
      <xdr:row>31</xdr:row>
      <xdr:rowOff>8350</xdr:rowOff>
    </xdr:to>
    <xdr:sp macro="" textlink="">
      <xdr:nvSpPr>
        <xdr:cNvPr id="592" name="gostyński"/>
        <xdr:cNvSpPr>
          <a:spLocks/>
        </xdr:cNvSpPr>
      </xdr:nvSpPr>
      <xdr:spPr bwMode="auto">
        <a:xfrm>
          <a:off x="2638832" y="3259483"/>
          <a:ext cx="387045" cy="292167"/>
        </a:xfrm>
        <a:custGeom>
          <a:avLst/>
          <a:gdLst>
            <a:gd name="T0" fmla="*/ 280 w 1401"/>
            <a:gd name="T1" fmla="*/ 211 h 1014"/>
            <a:gd name="T2" fmla="*/ 677 w 1401"/>
            <a:gd name="T3" fmla="*/ 26 h 1014"/>
            <a:gd name="T4" fmla="*/ 681 w 1401"/>
            <a:gd name="T5" fmla="*/ 126 h 1014"/>
            <a:gd name="T6" fmla="*/ 677 w 1401"/>
            <a:gd name="T7" fmla="*/ 149 h 1014"/>
            <a:gd name="T8" fmla="*/ 751 w 1401"/>
            <a:gd name="T9" fmla="*/ 188 h 1014"/>
            <a:gd name="T10" fmla="*/ 917 w 1401"/>
            <a:gd name="T11" fmla="*/ 111 h 1014"/>
            <a:gd name="T12" fmla="*/ 950 w 1401"/>
            <a:gd name="T13" fmla="*/ 92 h 1014"/>
            <a:gd name="T14" fmla="*/ 1237 w 1401"/>
            <a:gd name="T15" fmla="*/ 479 h 1014"/>
            <a:gd name="T16" fmla="*/ 1308 w 1401"/>
            <a:gd name="T17" fmla="*/ 556 h 1014"/>
            <a:gd name="T18" fmla="*/ 1285 w 1401"/>
            <a:gd name="T19" fmla="*/ 793 h 1014"/>
            <a:gd name="T20" fmla="*/ 1222 w 1401"/>
            <a:gd name="T21" fmla="*/ 841 h 1014"/>
            <a:gd name="T22" fmla="*/ 1197 w 1401"/>
            <a:gd name="T23" fmla="*/ 744 h 1014"/>
            <a:gd name="T24" fmla="*/ 970 w 1401"/>
            <a:gd name="T25" fmla="*/ 677 h 1014"/>
            <a:gd name="T26" fmla="*/ 939 w 1401"/>
            <a:gd name="T27" fmla="*/ 950 h 1014"/>
            <a:gd name="T28" fmla="*/ 845 w 1401"/>
            <a:gd name="T29" fmla="*/ 975 h 1014"/>
            <a:gd name="T30" fmla="*/ 601 w 1401"/>
            <a:gd name="T31" fmla="*/ 1014 h 1014"/>
            <a:gd name="T32" fmla="*/ 334 w 1401"/>
            <a:gd name="T33" fmla="*/ 1008 h 1014"/>
            <a:gd name="T34" fmla="*/ 198 w 1401"/>
            <a:gd name="T35" fmla="*/ 853 h 1014"/>
            <a:gd name="T36" fmla="*/ 1 w 1401"/>
            <a:gd name="T37" fmla="*/ 825 h 1014"/>
            <a:gd name="T38" fmla="*/ 0 w 1401"/>
            <a:gd name="T39" fmla="*/ 727 h 1014"/>
            <a:gd name="T40" fmla="*/ 5 w 1401"/>
            <a:gd name="T41" fmla="*/ 698 h 1014"/>
            <a:gd name="T42" fmla="*/ 208 w 1401"/>
            <a:gd name="T43" fmla="*/ 673 h 1014"/>
            <a:gd name="T44" fmla="*/ 251 w 1401"/>
            <a:gd name="T45" fmla="*/ 624 h 1014"/>
            <a:gd name="T46" fmla="*/ 274 w 1401"/>
            <a:gd name="T47" fmla="*/ 596 h 1014"/>
            <a:gd name="T48" fmla="*/ 309 w 1401"/>
            <a:gd name="T49" fmla="*/ 424 h 1014"/>
            <a:gd name="T50" fmla="*/ 353 w 1401"/>
            <a:gd name="T51" fmla="*/ 406 h 1014"/>
            <a:gd name="T52" fmla="*/ 296 w 1401"/>
            <a:gd name="T53" fmla="*/ 241 h 1014"/>
            <a:gd name="T54" fmla="*/ 280 w 1401"/>
            <a:gd name="T55" fmla="*/ 211 h 10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401" h="1014">
              <a:moveTo>
                <a:pt x="280" y="211"/>
              </a:moveTo>
              <a:cubicBezTo>
                <a:pt x="434" y="207"/>
                <a:pt x="554" y="104"/>
                <a:pt x="677" y="26"/>
              </a:cubicBezTo>
              <a:lnTo>
                <a:pt x="681" y="126"/>
              </a:lnTo>
              <a:lnTo>
                <a:pt x="677" y="149"/>
              </a:lnTo>
              <a:lnTo>
                <a:pt x="751" y="188"/>
              </a:lnTo>
              <a:cubicBezTo>
                <a:pt x="822" y="247"/>
                <a:pt x="932" y="214"/>
                <a:pt x="917" y="111"/>
              </a:cubicBezTo>
              <a:lnTo>
                <a:pt x="950" y="92"/>
              </a:lnTo>
              <a:cubicBezTo>
                <a:pt x="1162" y="0"/>
                <a:pt x="1401" y="314"/>
                <a:pt x="1237" y="479"/>
              </a:cubicBezTo>
              <a:cubicBezTo>
                <a:pt x="1261" y="505"/>
                <a:pt x="1284" y="530"/>
                <a:pt x="1308" y="556"/>
              </a:cubicBezTo>
              <a:cubicBezTo>
                <a:pt x="1298" y="635"/>
                <a:pt x="1290" y="714"/>
                <a:pt x="1285" y="793"/>
              </a:cubicBezTo>
              <a:cubicBezTo>
                <a:pt x="1264" y="809"/>
                <a:pt x="1243" y="825"/>
                <a:pt x="1222" y="841"/>
              </a:cubicBezTo>
              <a:cubicBezTo>
                <a:pt x="1215" y="817"/>
                <a:pt x="1203" y="768"/>
                <a:pt x="1197" y="744"/>
              </a:cubicBezTo>
              <a:cubicBezTo>
                <a:pt x="1121" y="722"/>
                <a:pt x="1045" y="700"/>
                <a:pt x="970" y="677"/>
              </a:cubicBezTo>
              <a:cubicBezTo>
                <a:pt x="943" y="766"/>
                <a:pt x="926" y="857"/>
                <a:pt x="939" y="950"/>
              </a:cubicBezTo>
              <a:cubicBezTo>
                <a:pt x="908" y="958"/>
                <a:pt x="876" y="967"/>
                <a:pt x="845" y="975"/>
              </a:cubicBezTo>
              <a:cubicBezTo>
                <a:pt x="759" y="922"/>
                <a:pt x="668" y="942"/>
                <a:pt x="601" y="1014"/>
              </a:cubicBezTo>
              <a:cubicBezTo>
                <a:pt x="518" y="955"/>
                <a:pt x="422" y="963"/>
                <a:pt x="334" y="1008"/>
              </a:cubicBezTo>
              <a:cubicBezTo>
                <a:pt x="294" y="953"/>
                <a:pt x="271" y="872"/>
                <a:pt x="198" y="853"/>
              </a:cubicBezTo>
              <a:cubicBezTo>
                <a:pt x="134" y="834"/>
                <a:pt x="67" y="832"/>
                <a:pt x="1" y="825"/>
              </a:cubicBezTo>
              <a:cubicBezTo>
                <a:pt x="0" y="801"/>
                <a:pt x="0" y="751"/>
                <a:pt x="0" y="727"/>
              </a:cubicBezTo>
              <a:lnTo>
                <a:pt x="5" y="698"/>
              </a:lnTo>
              <a:cubicBezTo>
                <a:pt x="71" y="705"/>
                <a:pt x="153" y="721"/>
                <a:pt x="208" y="673"/>
              </a:cubicBezTo>
              <a:cubicBezTo>
                <a:pt x="219" y="661"/>
                <a:pt x="240" y="636"/>
                <a:pt x="251" y="624"/>
              </a:cubicBezTo>
              <a:cubicBezTo>
                <a:pt x="256" y="617"/>
                <a:pt x="268" y="603"/>
                <a:pt x="274" y="596"/>
              </a:cubicBezTo>
              <a:cubicBezTo>
                <a:pt x="291" y="539"/>
                <a:pt x="298" y="481"/>
                <a:pt x="309" y="424"/>
              </a:cubicBezTo>
              <a:lnTo>
                <a:pt x="353" y="406"/>
              </a:lnTo>
              <a:cubicBezTo>
                <a:pt x="444" y="366"/>
                <a:pt x="334" y="279"/>
                <a:pt x="296" y="241"/>
              </a:cubicBezTo>
              <a:lnTo>
                <a:pt x="280" y="211"/>
              </a:ln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26957</xdr:colOff>
      <xdr:row>29</xdr:row>
      <xdr:rowOff>43719</xdr:rowOff>
    </xdr:from>
    <xdr:to>
      <xdr:col>28</xdr:col>
      <xdr:colOff>48771</xdr:colOff>
      <xdr:row>32</xdr:row>
      <xdr:rowOff>28070</xdr:rowOff>
    </xdr:to>
    <xdr:sp macro="" textlink="">
      <xdr:nvSpPr>
        <xdr:cNvPr id="596" name="krotoszyński"/>
        <xdr:cNvSpPr>
          <a:spLocks/>
        </xdr:cNvSpPr>
      </xdr:nvSpPr>
      <xdr:spPr bwMode="auto">
        <a:xfrm>
          <a:off x="2884457" y="3358419"/>
          <a:ext cx="364714" cy="327251"/>
        </a:xfrm>
        <a:custGeom>
          <a:avLst/>
          <a:gdLst>
            <a:gd name="T0" fmla="*/ 452 w 1302"/>
            <a:gd name="T1" fmla="*/ 51 h 1140"/>
            <a:gd name="T2" fmla="*/ 851 w 1302"/>
            <a:gd name="T3" fmla="*/ 0 h 1140"/>
            <a:gd name="T4" fmla="*/ 897 w 1302"/>
            <a:gd name="T5" fmla="*/ 213 h 1140"/>
            <a:gd name="T6" fmla="*/ 1040 w 1302"/>
            <a:gd name="T7" fmla="*/ 249 h 1140"/>
            <a:gd name="T8" fmla="*/ 1112 w 1302"/>
            <a:gd name="T9" fmla="*/ 369 h 1140"/>
            <a:gd name="T10" fmla="*/ 1302 w 1302"/>
            <a:gd name="T11" fmla="*/ 553 h 1140"/>
            <a:gd name="T12" fmla="*/ 1210 w 1302"/>
            <a:gd name="T13" fmla="*/ 591 h 1140"/>
            <a:gd name="T14" fmla="*/ 930 w 1302"/>
            <a:gd name="T15" fmla="*/ 863 h 1140"/>
            <a:gd name="T16" fmla="*/ 921 w 1302"/>
            <a:gd name="T17" fmla="*/ 1001 h 1140"/>
            <a:gd name="T18" fmla="*/ 990 w 1302"/>
            <a:gd name="T19" fmla="*/ 1052 h 1140"/>
            <a:gd name="T20" fmla="*/ 987 w 1302"/>
            <a:gd name="T21" fmla="*/ 1140 h 1140"/>
            <a:gd name="T22" fmla="*/ 788 w 1302"/>
            <a:gd name="T23" fmla="*/ 1001 h 1140"/>
            <a:gd name="T24" fmla="*/ 248 w 1302"/>
            <a:gd name="T25" fmla="*/ 885 h 1140"/>
            <a:gd name="T26" fmla="*/ 216 w 1302"/>
            <a:gd name="T27" fmla="*/ 816 h 1140"/>
            <a:gd name="T28" fmla="*/ 0 w 1302"/>
            <a:gd name="T29" fmla="*/ 693 h 1140"/>
            <a:gd name="T30" fmla="*/ 118 w 1302"/>
            <a:gd name="T31" fmla="*/ 611 h 1140"/>
            <a:gd name="T32" fmla="*/ 61 w 1302"/>
            <a:gd name="T33" fmla="*/ 509 h 1140"/>
            <a:gd name="T34" fmla="*/ 118 w 1302"/>
            <a:gd name="T35" fmla="*/ 382 h 1140"/>
            <a:gd name="T36" fmla="*/ 321 w 1302"/>
            <a:gd name="T37" fmla="*/ 542 h 1140"/>
            <a:gd name="T38" fmla="*/ 419 w 1302"/>
            <a:gd name="T39" fmla="*/ 484 h 1140"/>
            <a:gd name="T40" fmla="*/ 452 w 1302"/>
            <a:gd name="T41" fmla="*/ 51 h 114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302" h="1140">
              <a:moveTo>
                <a:pt x="452" y="51"/>
              </a:moveTo>
              <a:cubicBezTo>
                <a:pt x="588" y="87"/>
                <a:pt x="719" y="30"/>
                <a:pt x="851" y="0"/>
              </a:cubicBezTo>
              <a:cubicBezTo>
                <a:pt x="865" y="70"/>
                <a:pt x="881" y="142"/>
                <a:pt x="897" y="213"/>
              </a:cubicBezTo>
              <a:cubicBezTo>
                <a:pt x="944" y="225"/>
                <a:pt x="992" y="237"/>
                <a:pt x="1040" y="249"/>
              </a:cubicBezTo>
              <a:cubicBezTo>
                <a:pt x="1060" y="291"/>
                <a:pt x="1070" y="342"/>
                <a:pt x="1112" y="369"/>
              </a:cubicBezTo>
              <a:cubicBezTo>
                <a:pt x="1186" y="419"/>
                <a:pt x="1251" y="480"/>
                <a:pt x="1302" y="553"/>
              </a:cubicBezTo>
              <a:cubicBezTo>
                <a:pt x="1279" y="563"/>
                <a:pt x="1233" y="582"/>
                <a:pt x="1210" y="591"/>
              </a:cubicBezTo>
              <a:cubicBezTo>
                <a:pt x="1142" y="705"/>
                <a:pt x="1041" y="792"/>
                <a:pt x="930" y="863"/>
              </a:cubicBezTo>
              <a:cubicBezTo>
                <a:pt x="927" y="909"/>
                <a:pt x="924" y="955"/>
                <a:pt x="921" y="1001"/>
              </a:cubicBezTo>
              <a:cubicBezTo>
                <a:pt x="938" y="1013"/>
                <a:pt x="973" y="1039"/>
                <a:pt x="990" y="1052"/>
              </a:cubicBezTo>
              <a:cubicBezTo>
                <a:pt x="988" y="1081"/>
                <a:pt x="987" y="1111"/>
                <a:pt x="987" y="1140"/>
              </a:cubicBezTo>
              <a:cubicBezTo>
                <a:pt x="919" y="1095"/>
                <a:pt x="854" y="1048"/>
                <a:pt x="788" y="1001"/>
              </a:cubicBezTo>
              <a:cubicBezTo>
                <a:pt x="631" y="898"/>
                <a:pt x="431" y="885"/>
                <a:pt x="248" y="885"/>
              </a:cubicBezTo>
              <a:lnTo>
                <a:pt x="216" y="816"/>
              </a:lnTo>
              <a:cubicBezTo>
                <a:pt x="150" y="766"/>
                <a:pt x="74" y="731"/>
                <a:pt x="0" y="693"/>
              </a:cubicBezTo>
              <a:cubicBezTo>
                <a:pt x="40" y="666"/>
                <a:pt x="79" y="639"/>
                <a:pt x="118" y="611"/>
              </a:cubicBezTo>
              <a:cubicBezTo>
                <a:pt x="99" y="577"/>
                <a:pt x="80" y="543"/>
                <a:pt x="61" y="509"/>
              </a:cubicBezTo>
              <a:cubicBezTo>
                <a:pt x="80" y="467"/>
                <a:pt x="99" y="424"/>
                <a:pt x="118" y="382"/>
              </a:cubicBezTo>
              <a:cubicBezTo>
                <a:pt x="187" y="433"/>
                <a:pt x="256" y="486"/>
                <a:pt x="321" y="542"/>
              </a:cubicBezTo>
              <a:cubicBezTo>
                <a:pt x="354" y="524"/>
                <a:pt x="390" y="509"/>
                <a:pt x="419" y="484"/>
              </a:cubicBezTo>
              <a:cubicBezTo>
                <a:pt x="453" y="342"/>
                <a:pt x="459" y="196"/>
                <a:pt x="452" y="51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80966</xdr:colOff>
      <xdr:row>29</xdr:row>
      <xdr:rowOff>37850</xdr:rowOff>
    </xdr:from>
    <xdr:to>
      <xdr:col>22</xdr:col>
      <xdr:colOff>108074</xdr:colOff>
      <xdr:row>30</xdr:row>
      <xdr:rowOff>26472</xdr:rowOff>
    </xdr:to>
    <xdr:sp macro="" textlink="">
      <xdr:nvSpPr>
        <xdr:cNvPr id="598" name="Leszno"/>
        <xdr:cNvSpPr>
          <a:spLocks/>
        </xdr:cNvSpPr>
      </xdr:nvSpPr>
      <xdr:spPr bwMode="auto">
        <a:xfrm>
          <a:off x="2481266" y="3352550"/>
          <a:ext cx="141408" cy="102922"/>
        </a:xfrm>
        <a:custGeom>
          <a:avLst/>
          <a:gdLst>
            <a:gd name="T0" fmla="*/ 84 w 192"/>
            <a:gd name="T1" fmla="*/ 1 h 182"/>
            <a:gd name="T2" fmla="*/ 192 w 192"/>
            <a:gd name="T3" fmla="*/ 0 h 182"/>
            <a:gd name="T4" fmla="*/ 152 w 192"/>
            <a:gd name="T5" fmla="*/ 182 h 182"/>
            <a:gd name="T6" fmla="*/ 43 w 192"/>
            <a:gd name="T7" fmla="*/ 168 h 182"/>
            <a:gd name="T8" fmla="*/ 0 w 192"/>
            <a:gd name="T9" fmla="*/ 77 h 182"/>
            <a:gd name="T10" fmla="*/ 84 w 192"/>
            <a:gd name="T11" fmla="*/ 1 h 1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92" h="182">
              <a:moveTo>
                <a:pt x="84" y="1"/>
              </a:moveTo>
              <a:cubicBezTo>
                <a:pt x="111" y="1"/>
                <a:pt x="165" y="0"/>
                <a:pt x="192" y="0"/>
              </a:cubicBezTo>
              <a:cubicBezTo>
                <a:pt x="179" y="61"/>
                <a:pt x="165" y="121"/>
                <a:pt x="152" y="182"/>
              </a:cubicBezTo>
              <a:cubicBezTo>
                <a:pt x="125" y="178"/>
                <a:pt x="70" y="171"/>
                <a:pt x="43" y="168"/>
              </a:cubicBezTo>
              <a:cubicBezTo>
                <a:pt x="29" y="137"/>
                <a:pt x="14" y="107"/>
                <a:pt x="0" y="77"/>
              </a:cubicBezTo>
              <a:cubicBezTo>
                <a:pt x="28" y="51"/>
                <a:pt x="56" y="26"/>
                <a:pt x="84" y="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27</xdr:col>
      <xdr:colOff>43980</xdr:colOff>
      <xdr:row>30</xdr:row>
      <xdr:rowOff>882</xdr:rowOff>
    </xdr:from>
    <xdr:to>
      <xdr:col>31</xdr:col>
      <xdr:colOff>11041</xdr:colOff>
      <xdr:row>33</xdr:row>
      <xdr:rowOff>104031</xdr:rowOff>
    </xdr:to>
    <xdr:sp macro="" textlink="">
      <xdr:nvSpPr>
        <xdr:cNvPr id="607" name="ostrowski (wielkopolskie)"/>
        <xdr:cNvSpPr>
          <a:spLocks/>
        </xdr:cNvSpPr>
      </xdr:nvSpPr>
      <xdr:spPr bwMode="auto">
        <a:xfrm>
          <a:off x="3130080" y="3429882"/>
          <a:ext cx="424261" cy="446049"/>
        </a:xfrm>
        <a:custGeom>
          <a:avLst/>
          <a:gdLst>
            <a:gd name="T0" fmla="*/ 237 w 1515"/>
            <a:gd name="T1" fmla="*/ 135 h 1578"/>
            <a:gd name="T2" fmla="*/ 556 w 1515"/>
            <a:gd name="T3" fmla="*/ 141 h 1578"/>
            <a:gd name="T4" fmla="*/ 568 w 1515"/>
            <a:gd name="T5" fmla="*/ 154 h 1578"/>
            <a:gd name="T6" fmla="*/ 955 w 1515"/>
            <a:gd name="T7" fmla="*/ 187 h 1578"/>
            <a:gd name="T8" fmla="*/ 1051 w 1515"/>
            <a:gd name="T9" fmla="*/ 196 h 1578"/>
            <a:gd name="T10" fmla="*/ 1087 w 1515"/>
            <a:gd name="T11" fmla="*/ 212 h 1578"/>
            <a:gd name="T12" fmla="*/ 1097 w 1515"/>
            <a:gd name="T13" fmla="*/ 316 h 1578"/>
            <a:gd name="T14" fmla="*/ 1089 w 1515"/>
            <a:gd name="T15" fmla="*/ 339 h 1578"/>
            <a:gd name="T16" fmla="*/ 1125 w 1515"/>
            <a:gd name="T17" fmla="*/ 437 h 1578"/>
            <a:gd name="T18" fmla="*/ 1208 w 1515"/>
            <a:gd name="T19" fmla="*/ 477 h 1578"/>
            <a:gd name="T20" fmla="*/ 1339 w 1515"/>
            <a:gd name="T21" fmla="*/ 608 h 1578"/>
            <a:gd name="T22" fmla="*/ 1281 w 1515"/>
            <a:gd name="T23" fmla="*/ 778 h 1578"/>
            <a:gd name="T24" fmla="*/ 1409 w 1515"/>
            <a:gd name="T25" fmla="*/ 903 h 1578"/>
            <a:gd name="T26" fmla="*/ 1453 w 1515"/>
            <a:gd name="T27" fmla="*/ 1131 h 1578"/>
            <a:gd name="T28" fmla="*/ 1360 w 1515"/>
            <a:gd name="T29" fmla="*/ 1129 h 1578"/>
            <a:gd name="T30" fmla="*/ 1233 w 1515"/>
            <a:gd name="T31" fmla="*/ 1073 h 1578"/>
            <a:gd name="T32" fmla="*/ 1194 w 1515"/>
            <a:gd name="T33" fmla="*/ 1025 h 1578"/>
            <a:gd name="T34" fmla="*/ 1075 w 1515"/>
            <a:gd name="T35" fmla="*/ 907 h 1578"/>
            <a:gd name="T36" fmla="*/ 942 w 1515"/>
            <a:gd name="T37" fmla="*/ 1024 h 1578"/>
            <a:gd name="T38" fmla="*/ 812 w 1515"/>
            <a:gd name="T39" fmla="*/ 1182 h 1578"/>
            <a:gd name="T40" fmla="*/ 472 w 1515"/>
            <a:gd name="T41" fmla="*/ 1351 h 1578"/>
            <a:gd name="T42" fmla="*/ 611 w 1515"/>
            <a:gd name="T43" fmla="*/ 1365 h 1578"/>
            <a:gd name="T44" fmla="*/ 636 w 1515"/>
            <a:gd name="T45" fmla="*/ 1371 h 1578"/>
            <a:gd name="T46" fmla="*/ 512 w 1515"/>
            <a:gd name="T47" fmla="*/ 1484 h 1578"/>
            <a:gd name="T48" fmla="*/ 394 w 1515"/>
            <a:gd name="T49" fmla="*/ 1578 h 1578"/>
            <a:gd name="T50" fmla="*/ 228 w 1515"/>
            <a:gd name="T51" fmla="*/ 1487 h 1578"/>
            <a:gd name="T52" fmla="*/ 69 w 1515"/>
            <a:gd name="T53" fmla="*/ 1550 h 1578"/>
            <a:gd name="T54" fmla="*/ 0 w 1515"/>
            <a:gd name="T55" fmla="*/ 1220 h 1578"/>
            <a:gd name="T56" fmla="*/ 132 w 1515"/>
            <a:gd name="T57" fmla="*/ 1078 h 1578"/>
            <a:gd name="T58" fmla="*/ 112 w 1515"/>
            <a:gd name="T59" fmla="*/ 906 h 1578"/>
            <a:gd name="T60" fmla="*/ 115 w 1515"/>
            <a:gd name="T61" fmla="*/ 818 h 1578"/>
            <a:gd name="T62" fmla="*/ 46 w 1515"/>
            <a:gd name="T63" fmla="*/ 767 h 1578"/>
            <a:gd name="T64" fmla="*/ 55 w 1515"/>
            <a:gd name="T65" fmla="*/ 629 h 1578"/>
            <a:gd name="T66" fmla="*/ 335 w 1515"/>
            <a:gd name="T67" fmla="*/ 357 h 1578"/>
            <a:gd name="T68" fmla="*/ 427 w 1515"/>
            <a:gd name="T69" fmla="*/ 319 h 1578"/>
            <a:gd name="T70" fmla="*/ 237 w 1515"/>
            <a:gd name="T71" fmla="*/ 135 h 15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515" h="1578">
              <a:moveTo>
                <a:pt x="237" y="135"/>
              </a:moveTo>
              <a:cubicBezTo>
                <a:pt x="338" y="83"/>
                <a:pt x="489" y="0"/>
                <a:pt x="556" y="141"/>
              </a:cubicBezTo>
              <a:lnTo>
                <a:pt x="568" y="154"/>
              </a:lnTo>
              <a:cubicBezTo>
                <a:pt x="698" y="154"/>
                <a:pt x="826" y="174"/>
                <a:pt x="955" y="187"/>
              </a:cubicBezTo>
              <a:cubicBezTo>
                <a:pt x="979" y="189"/>
                <a:pt x="1027" y="193"/>
                <a:pt x="1051" y="196"/>
              </a:cubicBezTo>
              <a:lnTo>
                <a:pt x="1087" y="212"/>
              </a:lnTo>
              <a:lnTo>
                <a:pt x="1097" y="316"/>
              </a:lnTo>
              <a:lnTo>
                <a:pt x="1089" y="339"/>
              </a:lnTo>
              <a:cubicBezTo>
                <a:pt x="1068" y="384"/>
                <a:pt x="1080" y="417"/>
                <a:pt x="1125" y="437"/>
              </a:cubicBezTo>
              <a:cubicBezTo>
                <a:pt x="1145" y="447"/>
                <a:pt x="1187" y="467"/>
                <a:pt x="1208" y="477"/>
              </a:cubicBezTo>
              <a:cubicBezTo>
                <a:pt x="1260" y="510"/>
                <a:pt x="1351" y="528"/>
                <a:pt x="1339" y="608"/>
              </a:cubicBezTo>
              <a:cubicBezTo>
                <a:pt x="1317" y="663"/>
                <a:pt x="1242" y="713"/>
                <a:pt x="1281" y="778"/>
              </a:cubicBezTo>
              <a:cubicBezTo>
                <a:pt x="1298" y="840"/>
                <a:pt x="1360" y="869"/>
                <a:pt x="1409" y="903"/>
              </a:cubicBezTo>
              <a:cubicBezTo>
                <a:pt x="1500" y="951"/>
                <a:pt x="1515" y="1051"/>
                <a:pt x="1453" y="1131"/>
              </a:cubicBezTo>
              <a:cubicBezTo>
                <a:pt x="1422" y="1131"/>
                <a:pt x="1391" y="1130"/>
                <a:pt x="1360" y="1129"/>
              </a:cubicBezTo>
              <a:cubicBezTo>
                <a:pt x="1341" y="1079"/>
                <a:pt x="1284" y="1042"/>
                <a:pt x="1233" y="1073"/>
              </a:cubicBezTo>
              <a:cubicBezTo>
                <a:pt x="1223" y="1061"/>
                <a:pt x="1204" y="1037"/>
                <a:pt x="1194" y="1025"/>
              </a:cubicBezTo>
              <a:cubicBezTo>
                <a:pt x="1155" y="984"/>
                <a:pt x="1115" y="946"/>
                <a:pt x="1075" y="907"/>
              </a:cubicBezTo>
              <a:cubicBezTo>
                <a:pt x="1030" y="945"/>
                <a:pt x="985" y="984"/>
                <a:pt x="942" y="1024"/>
              </a:cubicBezTo>
              <a:cubicBezTo>
                <a:pt x="891" y="1070"/>
                <a:pt x="851" y="1126"/>
                <a:pt x="812" y="1182"/>
              </a:cubicBezTo>
              <a:cubicBezTo>
                <a:pt x="719" y="1290"/>
                <a:pt x="500" y="1179"/>
                <a:pt x="472" y="1351"/>
              </a:cubicBezTo>
              <a:cubicBezTo>
                <a:pt x="506" y="1354"/>
                <a:pt x="576" y="1362"/>
                <a:pt x="611" y="1365"/>
              </a:cubicBezTo>
              <a:lnTo>
                <a:pt x="636" y="1371"/>
              </a:lnTo>
              <a:cubicBezTo>
                <a:pt x="595" y="1409"/>
                <a:pt x="555" y="1447"/>
                <a:pt x="512" y="1484"/>
              </a:cubicBezTo>
              <a:cubicBezTo>
                <a:pt x="473" y="1516"/>
                <a:pt x="434" y="1547"/>
                <a:pt x="394" y="1578"/>
              </a:cubicBezTo>
              <a:lnTo>
                <a:pt x="228" y="1487"/>
              </a:lnTo>
              <a:cubicBezTo>
                <a:pt x="175" y="1508"/>
                <a:pt x="122" y="1529"/>
                <a:pt x="69" y="1550"/>
              </a:cubicBezTo>
              <a:cubicBezTo>
                <a:pt x="42" y="1441"/>
                <a:pt x="16" y="1332"/>
                <a:pt x="0" y="1220"/>
              </a:cubicBezTo>
              <a:cubicBezTo>
                <a:pt x="48" y="1178"/>
                <a:pt x="115" y="1145"/>
                <a:pt x="132" y="1078"/>
              </a:cubicBezTo>
              <a:cubicBezTo>
                <a:pt x="129" y="1020"/>
                <a:pt x="118" y="964"/>
                <a:pt x="112" y="906"/>
              </a:cubicBezTo>
              <a:cubicBezTo>
                <a:pt x="112" y="877"/>
                <a:pt x="113" y="847"/>
                <a:pt x="115" y="818"/>
              </a:cubicBezTo>
              <a:cubicBezTo>
                <a:pt x="98" y="805"/>
                <a:pt x="63" y="779"/>
                <a:pt x="46" y="767"/>
              </a:cubicBezTo>
              <a:cubicBezTo>
                <a:pt x="49" y="721"/>
                <a:pt x="52" y="675"/>
                <a:pt x="55" y="629"/>
              </a:cubicBezTo>
              <a:cubicBezTo>
                <a:pt x="166" y="558"/>
                <a:pt x="267" y="471"/>
                <a:pt x="335" y="357"/>
              </a:cubicBezTo>
              <a:cubicBezTo>
                <a:pt x="358" y="348"/>
                <a:pt x="404" y="329"/>
                <a:pt x="427" y="319"/>
              </a:cubicBezTo>
              <a:cubicBezTo>
                <a:pt x="376" y="246"/>
                <a:pt x="311" y="185"/>
                <a:pt x="237" y="135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38099</xdr:colOff>
      <xdr:row>31</xdr:row>
      <xdr:rowOff>50800</xdr:rowOff>
    </xdr:from>
    <xdr:to>
      <xdr:col>31</xdr:col>
      <xdr:colOff>50140</xdr:colOff>
      <xdr:row>32</xdr:row>
      <xdr:rowOff>86776</xdr:rowOff>
    </xdr:to>
    <xdr:sp macro="" textlink="">
      <xdr:nvSpPr>
        <xdr:cNvPr id="610" name="Kalisz"/>
        <xdr:cNvSpPr>
          <a:spLocks/>
        </xdr:cNvSpPr>
      </xdr:nvSpPr>
      <xdr:spPr bwMode="auto">
        <a:xfrm>
          <a:off x="3467099" y="3594100"/>
          <a:ext cx="126341" cy="150276"/>
        </a:xfrm>
        <a:custGeom>
          <a:avLst/>
          <a:gdLst>
            <a:gd name="T0" fmla="*/ 8 w 338"/>
            <a:gd name="T1" fmla="*/ 145 h 306"/>
            <a:gd name="T2" fmla="*/ 204 w 338"/>
            <a:gd name="T3" fmla="*/ 0 h 306"/>
            <a:gd name="T4" fmla="*/ 338 w 338"/>
            <a:gd name="T5" fmla="*/ 164 h 306"/>
            <a:gd name="T6" fmla="*/ 119 w 338"/>
            <a:gd name="T7" fmla="*/ 306 h 306"/>
            <a:gd name="T8" fmla="*/ 36 w 338"/>
            <a:gd name="T9" fmla="*/ 266 h 306"/>
            <a:gd name="T10" fmla="*/ 0 w 338"/>
            <a:gd name="T11" fmla="*/ 168 h 306"/>
            <a:gd name="T12" fmla="*/ 8 w 338"/>
            <a:gd name="T13" fmla="*/ 145 h 306"/>
            <a:gd name="connsiteX0" fmla="*/ 5 w 10641"/>
            <a:gd name="connsiteY0" fmla="*/ 452 h 10965"/>
            <a:gd name="connsiteX1" fmla="*/ 6677 w 10641"/>
            <a:gd name="connsiteY1" fmla="*/ 965 h 10965"/>
            <a:gd name="connsiteX2" fmla="*/ 10641 w 10641"/>
            <a:gd name="connsiteY2" fmla="*/ 6324 h 10965"/>
            <a:gd name="connsiteX3" fmla="*/ 4162 w 10641"/>
            <a:gd name="connsiteY3" fmla="*/ 10965 h 10965"/>
            <a:gd name="connsiteX4" fmla="*/ 1706 w 10641"/>
            <a:gd name="connsiteY4" fmla="*/ 9658 h 10965"/>
            <a:gd name="connsiteX5" fmla="*/ 641 w 10641"/>
            <a:gd name="connsiteY5" fmla="*/ 6455 h 10965"/>
            <a:gd name="connsiteX6" fmla="*/ 5 w 10641"/>
            <a:gd name="connsiteY6" fmla="*/ 452 h 109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0641" h="10965">
              <a:moveTo>
                <a:pt x="5" y="452"/>
              </a:moveTo>
              <a:cubicBezTo>
                <a:pt x="1869" y="-1248"/>
                <a:pt x="4724" y="2501"/>
                <a:pt x="6677" y="965"/>
              </a:cubicBezTo>
              <a:cubicBezTo>
                <a:pt x="7978" y="2730"/>
                <a:pt x="9339" y="4527"/>
                <a:pt x="10641" y="6324"/>
              </a:cubicBezTo>
              <a:cubicBezTo>
                <a:pt x="8984" y="8645"/>
                <a:pt x="6795" y="10344"/>
                <a:pt x="4162" y="10965"/>
              </a:cubicBezTo>
              <a:lnTo>
                <a:pt x="1706" y="9658"/>
              </a:lnTo>
              <a:cubicBezTo>
                <a:pt x="2298" y="8155"/>
                <a:pt x="1943" y="7109"/>
                <a:pt x="641" y="6455"/>
              </a:cubicBezTo>
              <a:cubicBezTo>
                <a:pt x="720" y="6205"/>
                <a:pt x="-74" y="702"/>
                <a:pt x="5" y="452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22</xdr:col>
      <xdr:colOff>57244</xdr:colOff>
      <xdr:row>30</xdr:row>
      <xdr:rowOff>74018</xdr:rowOff>
    </xdr:from>
    <xdr:to>
      <xdr:col>25</xdr:col>
      <xdr:colOff>93946</xdr:colOff>
      <xdr:row>32</xdr:row>
      <xdr:rowOff>50901</xdr:rowOff>
    </xdr:to>
    <xdr:sp macro="" textlink="">
      <xdr:nvSpPr>
        <xdr:cNvPr id="616" name="rawicki"/>
        <xdr:cNvSpPr>
          <a:spLocks/>
        </xdr:cNvSpPr>
      </xdr:nvSpPr>
      <xdr:spPr bwMode="auto">
        <a:xfrm>
          <a:off x="2571844" y="3503018"/>
          <a:ext cx="379602" cy="205483"/>
        </a:xfrm>
        <a:custGeom>
          <a:avLst/>
          <a:gdLst>
            <a:gd name="T0" fmla="*/ 214 w 1357"/>
            <a:gd name="T1" fmla="*/ 31 h 722"/>
            <a:gd name="T2" fmla="*/ 436 w 1357"/>
            <a:gd name="T3" fmla="*/ 49 h 722"/>
            <a:gd name="T4" fmla="*/ 566 w 1357"/>
            <a:gd name="T5" fmla="*/ 205 h 722"/>
            <a:gd name="T6" fmla="*/ 728 w 1357"/>
            <a:gd name="T7" fmla="*/ 158 h 722"/>
            <a:gd name="T8" fmla="*/ 873 w 1357"/>
            <a:gd name="T9" fmla="*/ 216 h 722"/>
            <a:gd name="T10" fmla="*/ 980 w 1357"/>
            <a:gd name="T11" fmla="*/ 117 h 722"/>
            <a:gd name="T12" fmla="*/ 1126 w 1357"/>
            <a:gd name="T13" fmla="*/ 224 h 722"/>
            <a:gd name="T14" fmla="*/ 1357 w 1357"/>
            <a:gd name="T15" fmla="*/ 307 h 722"/>
            <a:gd name="T16" fmla="*/ 1256 w 1357"/>
            <a:gd name="T17" fmla="*/ 631 h 722"/>
            <a:gd name="T18" fmla="*/ 903 w 1357"/>
            <a:gd name="T19" fmla="*/ 688 h 722"/>
            <a:gd name="T20" fmla="*/ 666 w 1357"/>
            <a:gd name="T21" fmla="*/ 711 h 722"/>
            <a:gd name="T22" fmla="*/ 529 w 1357"/>
            <a:gd name="T23" fmla="*/ 607 h 722"/>
            <a:gd name="T24" fmla="*/ 402 w 1357"/>
            <a:gd name="T25" fmla="*/ 630 h 722"/>
            <a:gd name="T26" fmla="*/ 388 w 1357"/>
            <a:gd name="T27" fmla="*/ 631 h 722"/>
            <a:gd name="T28" fmla="*/ 297 w 1357"/>
            <a:gd name="T29" fmla="*/ 373 h 722"/>
            <a:gd name="T30" fmla="*/ 0 w 1357"/>
            <a:gd name="T31" fmla="*/ 306 h 722"/>
            <a:gd name="T32" fmla="*/ 15 w 1357"/>
            <a:gd name="T33" fmla="*/ 232 h 722"/>
            <a:gd name="T34" fmla="*/ 147 w 1357"/>
            <a:gd name="T35" fmla="*/ 126 h 722"/>
            <a:gd name="T36" fmla="*/ 214 w 1357"/>
            <a:gd name="T37" fmla="*/ 31 h 7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357" h="722">
              <a:moveTo>
                <a:pt x="214" y="31"/>
              </a:moveTo>
              <a:cubicBezTo>
                <a:pt x="287" y="31"/>
                <a:pt x="373" y="0"/>
                <a:pt x="436" y="49"/>
              </a:cubicBezTo>
              <a:cubicBezTo>
                <a:pt x="484" y="97"/>
                <a:pt x="519" y="156"/>
                <a:pt x="566" y="205"/>
              </a:cubicBezTo>
              <a:cubicBezTo>
                <a:pt x="624" y="207"/>
                <a:pt x="675" y="178"/>
                <a:pt x="728" y="158"/>
              </a:cubicBezTo>
              <a:cubicBezTo>
                <a:pt x="776" y="179"/>
                <a:pt x="821" y="209"/>
                <a:pt x="873" y="216"/>
              </a:cubicBezTo>
              <a:cubicBezTo>
                <a:pt x="911" y="185"/>
                <a:pt x="945" y="151"/>
                <a:pt x="980" y="117"/>
              </a:cubicBezTo>
              <a:cubicBezTo>
                <a:pt x="1028" y="154"/>
                <a:pt x="1075" y="191"/>
                <a:pt x="1126" y="224"/>
              </a:cubicBezTo>
              <a:cubicBezTo>
                <a:pt x="1194" y="272"/>
                <a:pt x="1277" y="288"/>
                <a:pt x="1357" y="307"/>
              </a:cubicBezTo>
              <a:cubicBezTo>
                <a:pt x="1322" y="415"/>
                <a:pt x="1268" y="517"/>
                <a:pt x="1256" y="631"/>
              </a:cubicBezTo>
              <a:cubicBezTo>
                <a:pt x="1139" y="665"/>
                <a:pt x="1004" y="601"/>
                <a:pt x="903" y="688"/>
              </a:cubicBezTo>
              <a:cubicBezTo>
                <a:pt x="825" y="699"/>
                <a:pt x="746" y="722"/>
                <a:pt x="666" y="711"/>
              </a:cubicBezTo>
              <a:cubicBezTo>
                <a:pt x="612" y="689"/>
                <a:pt x="578" y="637"/>
                <a:pt x="529" y="607"/>
              </a:cubicBezTo>
              <a:cubicBezTo>
                <a:pt x="487" y="612"/>
                <a:pt x="444" y="620"/>
                <a:pt x="402" y="630"/>
              </a:cubicBezTo>
              <a:lnTo>
                <a:pt x="388" y="631"/>
              </a:lnTo>
              <a:cubicBezTo>
                <a:pt x="342" y="551"/>
                <a:pt x="304" y="466"/>
                <a:pt x="297" y="373"/>
              </a:cubicBezTo>
              <a:cubicBezTo>
                <a:pt x="195" y="366"/>
                <a:pt x="95" y="341"/>
                <a:pt x="0" y="306"/>
              </a:cubicBezTo>
              <a:cubicBezTo>
                <a:pt x="3" y="287"/>
                <a:pt x="11" y="251"/>
                <a:pt x="15" y="232"/>
              </a:cubicBezTo>
              <a:cubicBezTo>
                <a:pt x="59" y="198"/>
                <a:pt x="105" y="164"/>
                <a:pt x="147" y="126"/>
              </a:cubicBezTo>
              <a:cubicBezTo>
                <a:pt x="172" y="96"/>
                <a:pt x="195" y="65"/>
                <a:pt x="214" y="31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56213</xdr:colOff>
      <xdr:row>32</xdr:row>
      <xdr:rowOff>50902</xdr:rowOff>
    </xdr:from>
    <xdr:to>
      <xdr:col>32</xdr:col>
      <xdr:colOff>15831</xdr:colOff>
      <xdr:row>35</xdr:row>
      <xdr:rowOff>169</xdr:rowOff>
    </xdr:to>
    <xdr:sp macro="" textlink="">
      <xdr:nvSpPr>
        <xdr:cNvPr id="627" name="ostrzeszowski"/>
        <xdr:cNvSpPr>
          <a:spLocks/>
        </xdr:cNvSpPr>
      </xdr:nvSpPr>
      <xdr:spPr bwMode="auto">
        <a:xfrm>
          <a:off x="3256613" y="3708502"/>
          <a:ext cx="416818" cy="292167"/>
        </a:xfrm>
        <a:custGeom>
          <a:avLst/>
          <a:gdLst>
            <a:gd name="T0" fmla="*/ 598 w 1481"/>
            <a:gd name="T1" fmla="*/ 0 h 995"/>
            <a:gd name="T2" fmla="*/ 664 w 1481"/>
            <a:gd name="T3" fmla="*/ 47 h 995"/>
            <a:gd name="T4" fmla="*/ 733 w 1481"/>
            <a:gd name="T5" fmla="*/ 36 h 995"/>
            <a:gd name="T6" fmla="*/ 772 w 1481"/>
            <a:gd name="T7" fmla="*/ 84 h 995"/>
            <a:gd name="T8" fmla="*/ 899 w 1481"/>
            <a:gd name="T9" fmla="*/ 140 h 995"/>
            <a:gd name="T10" fmla="*/ 992 w 1481"/>
            <a:gd name="T11" fmla="*/ 142 h 995"/>
            <a:gd name="T12" fmla="*/ 1364 w 1481"/>
            <a:gd name="T13" fmla="*/ 126 h 995"/>
            <a:gd name="T14" fmla="*/ 1466 w 1481"/>
            <a:gd name="T15" fmla="*/ 269 h 995"/>
            <a:gd name="T16" fmla="*/ 1351 w 1481"/>
            <a:gd name="T17" fmla="*/ 526 h 995"/>
            <a:gd name="T18" fmla="*/ 1051 w 1481"/>
            <a:gd name="T19" fmla="*/ 471 h 995"/>
            <a:gd name="T20" fmla="*/ 1086 w 1481"/>
            <a:gd name="T21" fmla="*/ 639 h 995"/>
            <a:gd name="T22" fmla="*/ 824 w 1481"/>
            <a:gd name="T23" fmla="*/ 775 h 995"/>
            <a:gd name="T24" fmla="*/ 826 w 1481"/>
            <a:gd name="T25" fmla="*/ 733 h 995"/>
            <a:gd name="T26" fmla="*/ 705 w 1481"/>
            <a:gd name="T27" fmla="*/ 685 h 995"/>
            <a:gd name="T28" fmla="*/ 683 w 1481"/>
            <a:gd name="T29" fmla="*/ 730 h 995"/>
            <a:gd name="T30" fmla="*/ 555 w 1481"/>
            <a:gd name="T31" fmla="*/ 814 h 995"/>
            <a:gd name="T32" fmla="*/ 471 w 1481"/>
            <a:gd name="T33" fmla="*/ 744 h 995"/>
            <a:gd name="T34" fmla="*/ 245 w 1481"/>
            <a:gd name="T35" fmla="*/ 974 h 995"/>
            <a:gd name="T36" fmla="*/ 241 w 1481"/>
            <a:gd name="T37" fmla="*/ 993 h 995"/>
            <a:gd name="T38" fmla="*/ 170 w 1481"/>
            <a:gd name="T39" fmla="*/ 995 h 995"/>
            <a:gd name="T40" fmla="*/ 127 w 1481"/>
            <a:gd name="T41" fmla="*/ 957 h 995"/>
            <a:gd name="T42" fmla="*/ 0 w 1481"/>
            <a:gd name="T43" fmla="*/ 741 h 995"/>
            <a:gd name="T44" fmla="*/ 95 w 1481"/>
            <a:gd name="T45" fmla="*/ 618 h 995"/>
            <a:gd name="T46" fmla="*/ 51 w 1481"/>
            <a:gd name="T47" fmla="*/ 495 h 995"/>
            <a:gd name="T48" fmla="*/ 175 w 1481"/>
            <a:gd name="T49" fmla="*/ 382 h 995"/>
            <a:gd name="T50" fmla="*/ 150 w 1481"/>
            <a:gd name="T51" fmla="*/ 376 h 995"/>
            <a:gd name="T52" fmla="*/ 45 w 1481"/>
            <a:gd name="T53" fmla="*/ 299 h 995"/>
            <a:gd name="T54" fmla="*/ 330 w 1481"/>
            <a:gd name="T55" fmla="*/ 304 h 995"/>
            <a:gd name="T56" fmla="*/ 351 w 1481"/>
            <a:gd name="T57" fmla="*/ 193 h 995"/>
            <a:gd name="T58" fmla="*/ 481 w 1481"/>
            <a:gd name="T59" fmla="*/ 35 h 995"/>
            <a:gd name="T60" fmla="*/ 598 w 1481"/>
            <a:gd name="T61" fmla="*/ 0 h 9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481" h="995">
              <a:moveTo>
                <a:pt x="598" y="0"/>
              </a:moveTo>
              <a:cubicBezTo>
                <a:pt x="620" y="15"/>
                <a:pt x="641" y="31"/>
                <a:pt x="664" y="47"/>
              </a:cubicBezTo>
              <a:cubicBezTo>
                <a:pt x="681" y="44"/>
                <a:pt x="716" y="39"/>
                <a:pt x="733" y="36"/>
              </a:cubicBezTo>
              <a:cubicBezTo>
                <a:pt x="743" y="48"/>
                <a:pt x="762" y="72"/>
                <a:pt x="772" y="84"/>
              </a:cubicBezTo>
              <a:cubicBezTo>
                <a:pt x="797" y="130"/>
                <a:pt x="850" y="145"/>
                <a:pt x="899" y="140"/>
              </a:cubicBezTo>
              <a:cubicBezTo>
                <a:pt x="930" y="141"/>
                <a:pt x="961" y="142"/>
                <a:pt x="992" y="142"/>
              </a:cubicBezTo>
              <a:cubicBezTo>
                <a:pt x="1116" y="132"/>
                <a:pt x="1241" y="93"/>
                <a:pt x="1364" y="126"/>
              </a:cubicBezTo>
              <a:cubicBezTo>
                <a:pt x="1427" y="140"/>
                <a:pt x="1481" y="201"/>
                <a:pt x="1466" y="269"/>
              </a:cubicBezTo>
              <a:cubicBezTo>
                <a:pt x="1440" y="359"/>
                <a:pt x="1391" y="441"/>
                <a:pt x="1351" y="526"/>
              </a:cubicBezTo>
              <a:cubicBezTo>
                <a:pt x="1252" y="502"/>
                <a:pt x="1147" y="381"/>
                <a:pt x="1051" y="471"/>
              </a:cubicBezTo>
              <a:cubicBezTo>
                <a:pt x="1063" y="527"/>
                <a:pt x="1075" y="583"/>
                <a:pt x="1086" y="639"/>
              </a:cubicBezTo>
              <a:cubicBezTo>
                <a:pt x="990" y="665"/>
                <a:pt x="904" y="716"/>
                <a:pt x="824" y="775"/>
              </a:cubicBezTo>
              <a:lnTo>
                <a:pt x="826" y="733"/>
              </a:lnTo>
              <a:cubicBezTo>
                <a:pt x="844" y="665"/>
                <a:pt x="730" y="607"/>
                <a:pt x="705" y="685"/>
              </a:cubicBezTo>
              <a:cubicBezTo>
                <a:pt x="699" y="696"/>
                <a:pt x="688" y="719"/>
                <a:pt x="683" y="730"/>
              </a:cubicBezTo>
              <a:cubicBezTo>
                <a:pt x="640" y="759"/>
                <a:pt x="597" y="786"/>
                <a:pt x="555" y="814"/>
              </a:cubicBezTo>
              <a:cubicBezTo>
                <a:pt x="526" y="791"/>
                <a:pt x="499" y="767"/>
                <a:pt x="471" y="744"/>
              </a:cubicBezTo>
              <a:cubicBezTo>
                <a:pt x="378" y="802"/>
                <a:pt x="238" y="839"/>
                <a:pt x="245" y="974"/>
              </a:cubicBezTo>
              <a:lnTo>
                <a:pt x="241" y="993"/>
              </a:lnTo>
              <a:cubicBezTo>
                <a:pt x="223" y="993"/>
                <a:pt x="188" y="994"/>
                <a:pt x="170" y="995"/>
              </a:cubicBezTo>
              <a:lnTo>
                <a:pt x="127" y="957"/>
              </a:lnTo>
              <a:cubicBezTo>
                <a:pt x="79" y="888"/>
                <a:pt x="41" y="814"/>
                <a:pt x="0" y="741"/>
              </a:cubicBezTo>
              <a:cubicBezTo>
                <a:pt x="32" y="700"/>
                <a:pt x="64" y="659"/>
                <a:pt x="95" y="618"/>
              </a:cubicBezTo>
              <a:cubicBezTo>
                <a:pt x="81" y="577"/>
                <a:pt x="66" y="535"/>
                <a:pt x="51" y="495"/>
              </a:cubicBezTo>
              <a:cubicBezTo>
                <a:pt x="94" y="458"/>
                <a:pt x="134" y="420"/>
                <a:pt x="175" y="382"/>
              </a:cubicBezTo>
              <a:lnTo>
                <a:pt x="150" y="376"/>
              </a:lnTo>
              <a:cubicBezTo>
                <a:pt x="114" y="351"/>
                <a:pt x="79" y="325"/>
                <a:pt x="45" y="299"/>
              </a:cubicBezTo>
              <a:cubicBezTo>
                <a:pt x="139" y="309"/>
                <a:pt x="235" y="316"/>
                <a:pt x="330" y="304"/>
              </a:cubicBezTo>
              <a:cubicBezTo>
                <a:pt x="335" y="277"/>
                <a:pt x="345" y="221"/>
                <a:pt x="351" y="193"/>
              </a:cubicBezTo>
              <a:cubicBezTo>
                <a:pt x="390" y="137"/>
                <a:pt x="430" y="81"/>
                <a:pt x="481" y="35"/>
              </a:cubicBezTo>
              <a:cubicBezTo>
                <a:pt x="520" y="23"/>
                <a:pt x="559" y="11"/>
                <a:pt x="598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63656</xdr:colOff>
      <xdr:row>34</xdr:row>
      <xdr:rowOff>20175</xdr:rowOff>
    </xdr:from>
    <xdr:to>
      <xdr:col>30</xdr:col>
      <xdr:colOff>107485</xdr:colOff>
      <xdr:row>36</xdr:row>
      <xdr:rowOff>80773</xdr:rowOff>
    </xdr:to>
    <xdr:sp macro="" textlink="">
      <xdr:nvSpPr>
        <xdr:cNvPr id="641" name="kępiński"/>
        <xdr:cNvSpPr>
          <a:spLocks/>
        </xdr:cNvSpPr>
      </xdr:nvSpPr>
      <xdr:spPr bwMode="auto">
        <a:xfrm>
          <a:off x="3264056" y="3906375"/>
          <a:ext cx="272429" cy="289198"/>
        </a:xfrm>
        <a:custGeom>
          <a:avLst/>
          <a:gdLst>
            <a:gd name="T0" fmla="*/ 678 w 981"/>
            <a:gd name="T1" fmla="*/ 0 h 1003"/>
            <a:gd name="T2" fmla="*/ 799 w 981"/>
            <a:gd name="T3" fmla="*/ 48 h 1003"/>
            <a:gd name="T4" fmla="*/ 797 w 981"/>
            <a:gd name="T5" fmla="*/ 90 h 1003"/>
            <a:gd name="T6" fmla="*/ 815 w 981"/>
            <a:gd name="T7" fmla="*/ 237 h 1003"/>
            <a:gd name="T8" fmla="*/ 824 w 981"/>
            <a:gd name="T9" fmla="*/ 490 h 1003"/>
            <a:gd name="T10" fmla="*/ 950 w 981"/>
            <a:gd name="T11" fmla="*/ 464 h 1003"/>
            <a:gd name="T12" fmla="*/ 977 w 981"/>
            <a:gd name="T13" fmla="*/ 589 h 1003"/>
            <a:gd name="T14" fmla="*/ 981 w 981"/>
            <a:gd name="T15" fmla="*/ 636 h 1003"/>
            <a:gd name="T16" fmla="*/ 958 w 981"/>
            <a:gd name="T17" fmla="*/ 747 h 1003"/>
            <a:gd name="T18" fmla="*/ 879 w 981"/>
            <a:gd name="T19" fmla="*/ 801 h 1003"/>
            <a:gd name="T20" fmla="*/ 858 w 981"/>
            <a:gd name="T21" fmla="*/ 817 h 1003"/>
            <a:gd name="T22" fmla="*/ 759 w 981"/>
            <a:gd name="T23" fmla="*/ 799 h 1003"/>
            <a:gd name="T24" fmla="*/ 423 w 981"/>
            <a:gd name="T25" fmla="*/ 988 h 1003"/>
            <a:gd name="T26" fmla="*/ 195 w 981"/>
            <a:gd name="T27" fmla="*/ 966 h 1003"/>
            <a:gd name="T28" fmla="*/ 270 w 981"/>
            <a:gd name="T29" fmla="*/ 695 h 1003"/>
            <a:gd name="T30" fmla="*/ 149 w 981"/>
            <a:gd name="T31" fmla="*/ 696 h 1003"/>
            <a:gd name="T32" fmla="*/ 60 w 981"/>
            <a:gd name="T33" fmla="*/ 640 h 1003"/>
            <a:gd name="T34" fmla="*/ 100 w 981"/>
            <a:gd name="T35" fmla="*/ 272 h 1003"/>
            <a:gd name="T36" fmla="*/ 143 w 981"/>
            <a:gd name="T37" fmla="*/ 310 h 1003"/>
            <a:gd name="T38" fmla="*/ 213 w 981"/>
            <a:gd name="T39" fmla="*/ 336 h 1003"/>
            <a:gd name="T40" fmla="*/ 214 w 981"/>
            <a:gd name="T41" fmla="*/ 308 h 1003"/>
            <a:gd name="T42" fmla="*/ 218 w 981"/>
            <a:gd name="T43" fmla="*/ 289 h 1003"/>
            <a:gd name="T44" fmla="*/ 446 w 981"/>
            <a:gd name="T45" fmla="*/ 107 h 1003"/>
            <a:gd name="T46" fmla="*/ 502 w 981"/>
            <a:gd name="T47" fmla="*/ 184 h 1003"/>
            <a:gd name="T48" fmla="*/ 630 w 981"/>
            <a:gd name="T49" fmla="*/ 148 h 1003"/>
            <a:gd name="T50" fmla="*/ 656 w 981"/>
            <a:gd name="T51" fmla="*/ 45 h 1003"/>
            <a:gd name="T52" fmla="*/ 678 w 981"/>
            <a:gd name="T53" fmla="*/ 0 h 10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981" h="1003">
              <a:moveTo>
                <a:pt x="678" y="0"/>
              </a:moveTo>
              <a:cubicBezTo>
                <a:pt x="715" y="23"/>
                <a:pt x="756" y="40"/>
                <a:pt x="799" y="48"/>
              </a:cubicBezTo>
              <a:lnTo>
                <a:pt x="797" y="90"/>
              </a:lnTo>
              <a:cubicBezTo>
                <a:pt x="792" y="140"/>
                <a:pt x="804" y="189"/>
                <a:pt x="815" y="237"/>
              </a:cubicBezTo>
              <a:cubicBezTo>
                <a:pt x="830" y="320"/>
                <a:pt x="831" y="405"/>
                <a:pt x="824" y="490"/>
              </a:cubicBezTo>
              <a:cubicBezTo>
                <a:pt x="866" y="481"/>
                <a:pt x="908" y="472"/>
                <a:pt x="950" y="464"/>
              </a:cubicBezTo>
              <a:cubicBezTo>
                <a:pt x="959" y="505"/>
                <a:pt x="968" y="547"/>
                <a:pt x="977" y="589"/>
              </a:cubicBezTo>
              <a:cubicBezTo>
                <a:pt x="978" y="601"/>
                <a:pt x="980" y="624"/>
                <a:pt x="981" y="636"/>
              </a:cubicBezTo>
              <a:cubicBezTo>
                <a:pt x="941" y="668"/>
                <a:pt x="933" y="705"/>
                <a:pt x="958" y="747"/>
              </a:cubicBezTo>
              <a:cubicBezTo>
                <a:pt x="932" y="764"/>
                <a:pt x="905" y="783"/>
                <a:pt x="879" y="801"/>
              </a:cubicBezTo>
              <a:lnTo>
                <a:pt x="858" y="817"/>
              </a:lnTo>
              <a:cubicBezTo>
                <a:pt x="825" y="811"/>
                <a:pt x="792" y="805"/>
                <a:pt x="759" y="799"/>
              </a:cubicBezTo>
              <a:cubicBezTo>
                <a:pt x="716" y="945"/>
                <a:pt x="550" y="965"/>
                <a:pt x="423" y="988"/>
              </a:cubicBezTo>
              <a:cubicBezTo>
                <a:pt x="346" y="1003"/>
                <a:pt x="270" y="981"/>
                <a:pt x="195" y="966"/>
              </a:cubicBezTo>
              <a:cubicBezTo>
                <a:pt x="236" y="880"/>
                <a:pt x="272" y="791"/>
                <a:pt x="270" y="695"/>
              </a:cubicBezTo>
              <a:cubicBezTo>
                <a:pt x="230" y="695"/>
                <a:pt x="189" y="695"/>
                <a:pt x="149" y="696"/>
              </a:cubicBezTo>
              <a:cubicBezTo>
                <a:pt x="119" y="677"/>
                <a:pt x="89" y="659"/>
                <a:pt x="60" y="640"/>
              </a:cubicBezTo>
              <a:cubicBezTo>
                <a:pt x="25" y="515"/>
                <a:pt x="0" y="375"/>
                <a:pt x="100" y="272"/>
              </a:cubicBezTo>
              <a:lnTo>
                <a:pt x="143" y="310"/>
              </a:lnTo>
              <a:lnTo>
                <a:pt x="213" y="336"/>
              </a:lnTo>
              <a:lnTo>
                <a:pt x="214" y="308"/>
              </a:lnTo>
              <a:lnTo>
                <a:pt x="218" y="289"/>
              </a:lnTo>
              <a:cubicBezTo>
                <a:pt x="279" y="211"/>
                <a:pt x="359" y="152"/>
                <a:pt x="446" y="107"/>
              </a:cubicBezTo>
              <a:cubicBezTo>
                <a:pt x="460" y="126"/>
                <a:pt x="488" y="165"/>
                <a:pt x="502" y="184"/>
              </a:cubicBezTo>
              <a:cubicBezTo>
                <a:pt x="545" y="172"/>
                <a:pt x="587" y="160"/>
                <a:pt x="630" y="148"/>
              </a:cubicBezTo>
              <a:cubicBezTo>
                <a:pt x="636" y="122"/>
                <a:pt x="649" y="71"/>
                <a:pt x="656" y="45"/>
              </a:cubicBezTo>
              <a:cubicBezTo>
                <a:pt x="661" y="34"/>
                <a:pt x="672" y="11"/>
                <a:pt x="678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57915</xdr:colOff>
      <xdr:row>26</xdr:row>
      <xdr:rowOff>16674</xdr:rowOff>
    </xdr:from>
    <xdr:to>
      <xdr:col>49</xdr:col>
      <xdr:colOff>101744</xdr:colOff>
      <xdr:row>29</xdr:row>
      <xdr:rowOff>58940</xdr:rowOff>
    </xdr:to>
    <xdr:sp macro="" textlink="">
      <xdr:nvSpPr>
        <xdr:cNvPr id="567" name="otwocki"/>
        <xdr:cNvSpPr>
          <a:spLocks/>
        </xdr:cNvSpPr>
      </xdr:nvSpPr>
      <xdr:spPr bwMode="auto">
        <a:xfrm>
          <a:off x="5430015" y="2988474"/>
          <a:ext cx="272429" cy="385166"/>
        </a:xfrm>
        <a:custGeom>
          <a:avLst/>
          <a:gdLst>
            <a:gd name="T0" fmla="*/ 184 w 990"/>
            <a:gd name="T1" fmla="*/ 0 h 1337"/>
            <a:gd name="T2" fmla="*/ 431 w 990"/>
            <a:gd name="T3" fmla="*/ 56 h 1337"/>
            <a:gd name="T4" fmla="*/ 460 w 990"/>
            <a:gd name="T5" fmla="*/ 63 h 1337"/>
            <a:gd name="T6" fmla="*/ 488 w 990"/>
            <a:gd name="T7" fmla="*/ 178 h 1337"/>
            <a:gd name="T8" fmla="*/ 493 w 990"/>
            <a:gd name="T9" fmla="*/ 207 h 1337"/>
            <a:gd name="T10" fmla="*/ 588 w 990"/>
            <a:gd name="T11" fmla="*/ 204 h 1337"/>
            <a:gd name="T12" fmla="*/ 678 w 990"/>
            <a:gd name="T13" fmla="*/ 263 h 1337"/>
            <a:gd name="T14" fmla="*/ 685 w 990"/>
            <a:gd name="T15" fmla="*/ 276 h 1337"/>
            <a:gd name="T16" fmla="*/ 724 w 990"/>
            <a:gd name="T17" fmla="*/ 352 h 1337"/>
            <a:gd name="T18" fmla="*/ 793 w 990"/>
            <a:gd name="T19" fmla="*/ 387 h 1337"/>
            <a:gd name="T20" fmla="*/ 822 w 990"/>
            <a:gd name="T21" fmla="*/ 463 h 1337"/>
            <a:gd name="T22" fmla="*/ 894 w 990"/>
            <a:gd name="T23" fmla="*/ 497 h 1337"/>
            <a:gd name="T24" fmla="*/ 990 w 990"/>
            <a:gd name="T25" fmla="*/ 652 h 1337"/>
            <a:gd name="T26" fmla="*/ 961 w 990"/>
            <a:gd name="T27" fmla="*/ 667 h 1337"/>
            <a:gd name="T28" fmla="*/ 924 w 990"/>
            <a:gd name="T29" fmla="*/ 686 h 1337"/>
            <a:gd name="T30" fmla="*/ 838 w 990"/>
            <a:gd name="T31" fmla="*/ 761 h 1337"/>
            <a:gd name="T32" fmla="*/ 814 w 990"/>
            <a:gd name="T33" fmla="*/ 855 h 1337"/>
            <a:gd name="T34" fmla="*/ 733 w 990"/>
            <a:gd name="T35" fmla="*/ 874 h 1337"/>
            <a:gd name="T36" fmla="*/ 714 w 990"/>
            <a:gd name="T37" fmla="*/ 880 h 1337"/>
            <a:gd name="T38" fmla="*/ 669 w 990"/>
            <a:gd name="T39" fmla="*/ 1042 h 1337"/>
            <a:gd name="T40" fmla="*/ 707 w 990"/>
            <a:gd name="T41" fmla="*/ 1111 h 1337"/>
            <a:gd name="T42" fmla="*/ 635 w 990"/>
            <a:gd name="T43" fmla="*/ 1159 h 1337"/>
            <a:gd name="T44" fmla="*/ 580 w 990"/>
            <a:gd name="T45" fmla="*/ 1193 h 1337"/>
            <a:gd name="T46" fmla="*/ 365 w 990"/>
            <a:gd name="T47" fmla="*/ 1193 h 1337"/>
            <a:gd name="T48" fmla="*/ 241 w 990"/>
            <a:gd name="T49" fmla="*/ 1337 h 1337"/>
            <a:gd name="T50" fmla="*/ 209 w 990"/>
            <a:gd name="T51" fmla="*/ 1238 h 1337"/>
            <a:gd name="T52" fmla="*/ 206 w 990"/>
            <a:gd name="T53" fmla="*/ 1112 h 1337"/>
            <a:gd name="T54" fmla="*/ 188 w 990"/>
            <a:gd name="T55" fmla="*/ 846 h 1337"/>
            <a:gd name="T56" fmla="*/ 104 w 990"/>
            <a:gd name="T57" fmla="*/ 436 h 1337"/>
            <a:gd name="T58" fmla="*/ 31 w 990"/>
            <a:gd name="T59" fmla="*/ 319 h 1337"/>
            <a:gd name="T60" fmla="*/ 0 w 990"/>
            <a:gd name="T61" fmla="*/ 272 h 1337"/>
            <a:gd name="T62" fmla="*/ 225 w 990"/>
            <a:gd name="T63" fmla="*/ 208 h 1337"/>
            <a:gd name="T64" fmla="*/ 199 w 990"/>
            <a:gd name="T65" fmla="*/ 136 h 1337"/>
            <a:gd name="T66" fmla="*/ 184 w 990"/>
            <a:gd name="T67" fmla="*/ 0 h 13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990" h="1337">
              <a:moveTo>
                <a:pt x="184" y="0"/>
              </a:moveTo>
              <a:cubicBezTo>
                <a:pt x="266" y="20"/>
                <a:pt x="348" y="39"/>
                <a:pt x="431" y="56"/>
              </a:cubicBezTo>
              <a:lnTo>
                <a:pt x="460" y="63"/>
              </a:lnTo>
              <a:cubicBezTo>
                <a:pt x="458" y="103"/>
                <a:pt x="467" y="142"/>
                <a:pt x="488" y="178"/>
              </a:cubicBezTo>
              <a:lnTo>
                <a:pt x="493" y="207"/>
              </a:lnTo>
              <a:cubicBezTo>
                <a:pt x="517" y="207"/>
                <a:pt x="564" y="205"/>
                <a:pt x="588" y="204"/>
              </a:cubicBezTo>
              <a:cubicBezTo>
                <a:pt x="595" y="257"/>
                <a:pt x="625" y="277"/>
                <a:pt x="678" y="263"/>
              </a:cubicBezTo>
              <a:lnTo>
                <a:pt x="685" y="276"/>
              </a:lnTo>
              <a:cubicBezTo>
                <a:pt x="695" y="295"/>
                <a:pt x="715" y="333"/>
                <a:pt x="724" y="352"/>
              </a:cubicBezTo>
              <a:cubicBezTo>
                <a:pt x="742" y="361"/>
                <a:pt x="776" y="378"/>
                <a:pt x="793" y="387"/>
              </a:cubicBezTo>
              <a:cubicBezTo>
                <a:pt x="800" y="406"/>
                <a:pt x="814" y="444"/>
                <a:pt x="822" y="463"/>
              </a:cubicBezTo>
              <a:cubicBezTo>
                <a:pt x="840" y="472"/>
                <a:pt x="876" y="488"/>
                <a:pt x="894" y="497"/>
              </a:cubicBezTo>
              <a:cubicBezTo>
                <a:pt x="927" y="548"/>
                <a:pt x="959" y="600"/>
                <a:pt x="990" y="652"/>
              </a:cubicBezTo>
              <a:cubicBezTo>
                <a:pt x="983" y="656"/>
                <a:pt x="968" y="663"/>
                <a:pt x="961" y="667"/>
              </a:cubicBezTo>
              <a:lnTo>
                <a:pt x="924" y="686"/>
              </a:lnTo>
              <a:cubicBezTo>
                <a:pt x="874" y="689"/>
                <a:pt x="846" y="715"/>
                <a:pt x="838" y="761"/>
              </a:cubicBezTo>
              <a:cubicBezTo>
                <a:pt x="831" y="793"/>
                <a:pt x="823" y="824"/>
                <a:pt x="814" y="855"/>
              </a:cubicBezTo>
              <a:cubicBezTo>
                <a:pt x="794" y="860"/>
                <a:pt x="753" y="869"/>
                <a:pt x="733" y="874"/>
              </a:cubicBezTo>
              <a:lnTo>
                <a:pt x="714" y="880"/>
              </a:lnTo>
              <a:cubicBezTo>
                <a:pt x="697" y="933"/>
                <a:pt x="684" y="988"/>
                <a:pt x="669" y="1042"/>
              </a:cubicBezTo>
              <a:cubicBezTo>
                <a:pt x="679" y="1059"/>
                <a:pt x="697" y="1093"/>
                <a:pt x="707" y="1111"/>
              </a:cubicBezTo>
              <a:cubicBezTo>
                <a:pt x="689" y="1123"/>
                <a:pt x="653" y="1147"/>
                <a:pt x="635" y="1159"/>
              </a:cubicBezTo>
              <a:cubicBezTo>
                <a:pt x="621" y="1167"/>
                <a:pt x="594" y="1184"/>
                <a:pt x="580" y="1193"/>
              </a:cubicBezTo>
              <a:cubicBezTo>
                <a:pt x="508" y="1200"/>
                <a:pt x="437" y="1199"/>
                <a:pt x="365" y="1193"/>
              </a:cubicBezTo>
              <a:cubicBezTo>
                <a:pt x="324" y="1241"/>
                <a:pt x="282" y="1289"/>
                <a:pt x="241" y="1337"/>
              </a:cubicBezTo>
              <a:cubicBezTo>
                <a:pt x="233" y="1312"/>
                <a:pt x="217" y="1263"/>
                <a:pt x="209" y="1238"/>
              </a:cubicBezTo>
              <a:cubicBezTo>
                <a:pt x="206" y="1196"/>
                <a:pt x="205" y="1154"/>
                <a:pt x="206" y="1112"/>
              </a:cubicBezTo>
              <a:cubicBezTo>
                <a:pt x="263" y="1025"/>
                <a:pt x="232" y="930"/>
                <a:pt x="188" y="846"/>
              </a:cubicBezTo>
              <a:cubicBezTo>
                <a:pt x="169" y="708"/>
                <a:pt x="166" y="564"/>
                <a:pt x="104" y="436"/>
              </a:cubicBezTo>
              <a:cubicBezTo>
                <a:pt x="81" y="396"/>
                <a:pt x="55" y="357"/>
                <a:pt x="31" y="319"/>
              </a:cubicBezTo>
              <a:cubicBezTo>
                <a:pt x="23" y="307"/>
                <a:pt x="7" y="283"/>
                <a:pt x="0" y="272"/>
              </a:cubicBezTo>
              <a:cubicBezTo>
                <a:pt x="73" y="246"/>
                <a:pt x="149" y="227"/>
                <a:pt x="225" y="208"/>
              </a:cubicBezTo>
              <a:cubicBezTo>
                <a:pt x="219" y="190"/>
                <a:pt x="206" y="154"/>
                <a:pt x="199" y="136"/>
              </a:cubicBezTo>
              <a:cubicBezTo>
                <a:pt x="195" y="102"/>
                <a:pt x="188" y="34"/>
                <a:pt x="184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80760</xdr:colOff>
      <xdr:row>26</xdr:row>
      <xdr:rowOff>52462</xdr:rowOff>
    </xdr:from>
    <xdr:to>
      <xdr:col>46</xdr:col>
      <xdr:colOff>53124</xdr:colOff>
      <xdr:row>28</xdr:row>
      <xdr:rowOff>28641</xdr:rowOff>
    </xdr:to>
    <xdr:sp macro="" textlink="">
      <xdr:nvSpPr>
        <xdr:cNvPr id="570" name="pruszkowski"/>
        <xdr:cNvSpPr>
          <a:spLocks/>
        </xdr:cNvSpPr>
      </xdr:nvSpPr>
      <xdr:spPr bwMode="auto">
        <a:xfrm>
          <a:off x="5109960" y="3024262"/>
          <a:ext cx="200964" cy="204779"/>
        </a:xfrm>
        <a:custGeom>
          <a:avLst/>
          <a:gdLst>
            <a:gd name="T0" fmla="*/ 188 w 734"/>
            <a:gd name="T1" fmla="*/ 12 h 712"/>
            <a:gd name="T2" fmla="*/ 246 w 734"/>
            <a:gd name="T3" fmla="*/ 3 h 712"/>
            <a:gd name="T4" fmla="*/ 578 w 734"/>
            <a:gd name="T5" fmla="*/ 28 h 712"/>
            <a:gd name="T6" fmla="*/ 734 w 734"/>
            <a:gd name="T7" fmla="*/ 187 h 712"/>
            <a:gd name="T8" fmla="*/ 452 w 734"/>
            <a:gd name="T9" fmla="*/ 457 h 712"/>
            <a:gd name="T10" fmla="*/ 402 w 734"/>
            <a:gd name="T11" fmla="*/ 495 h 712"/>
            <a:gd name="T12" fmla="*/ 383 w 734"/>
            <a:gd name="T13" fmla="*/ 632 h 712"/>
            <a:gd name="T14" fmla="*/ 333 w 734"/>
            <a:gd name="T15" fmla="*/ 712 h 712"/>
            <a:gd name="T16" fmla="*/ 233 w 734"/>
            <a:gd name="T17" fmla="*/ 622 h 712"/>
            <a:gd name="T18" fmla="*/ 167 w 734"/>
            <a:gd name="T19" fmla="*/ 556 h 712"/>
            <a:gd name="T20" fmla="*/ 185 w 734"/>
            <a:gd name="T21" fmla="*/ 359 h 712"/>
            <a:gd name="T22" fmla="*/ 317 w 734"/>
            <a:gd name="T23" fmla="*/ 386 h 712"/>
            <a:gd name="T24" fmla="*/ 278 w 734"/>
            <a:gd name="T25" fmla="*/ 325 h 712"/>
            <a:gd name="T26" fmla="*/ 147 w 734"/>
            <a:gd name="T27" fmla="*/ 238 h 712"/>
            <a:gd name="T28" fmla="*/ 0 w 734"/>
            <a:gd name="T29" fmla="*/ 75 h 712"/>
            <a:gd name="T30" fmla="*/ 188 w 734"/>
            <a:gd name="T31" fmla="*/ 12 h 712"/>
            <a:gd name="connsiteX0" fmla="*/ 2561 w 10000"/>
            <a:gd name="connsiteY0" fmla="*/ 134 h 9965"/>
            <a:gd name="connsiteX1" fmla="*/ 3351 w 10000"/>
            <a:gd name="connsiteY1" fmla="*/ 7 h 9965"/>
            <a:gd name="connsiteX2" fmla="*/ 7875 w 10000"/>
            <a:gd name="connsiteY2" fmla="*/ 358 h 9965"/>
            <a:gd name="connsiteX3" fmla="*/ 10000 w 10000"/>
            <a:gd name="connsiteY3" fmla="*/ 2591 h 9965"/>
            <a:gd name="connsiteX4" fmla="*/ 6158 w 10000"/>
            <a:gd name="connsiteY4" fmla="*/ 6384 h 9965"/>
            <a:gd name="connsiteX5" fmla="*/ 5477 w 10000"/>
            <a:gd name="connsiteY5" fmla="*/ 6917 h 9965"/>
            <a:gd name="connsiteX6" fmla="*/ 5218 w 10000"/>
            <a:gd name="connsiteY6" fmla="*/ 8841 h 9965"/>
            <a:gd name="connsiteX7" fmla="*/ 4537 w 10000"/>
            <a:gd name="connsiteY7" fmla="*/ 9965 h 9965"/>
            <a:gd name="connsiteX8" fmla="*/ 3174 w 10000"/>
            <a:gd name="connsiteY8" fmla="*/ 8701 h 9965"/>
            <a:gd name="connsiteX9" fmla="*/ 2275 w 10000"/>
            <a:gd name="connsiteY9" fmla="*/ 7774 h 9965"/>
            <a:gd name="connsiteX10" fmla="*/ 2520 w 10000"/>
            <a:gd name="connsiteY10" fmla="*/ 5007 h 9965"/>
            <a:gd name="connsiteX11" fmla="*/ 4319 w 10000"/>
            <a:gd name="connsiteY11" fmla="*/ 5386 h 9965"/>
            <a:gd name="connsiteX12" fmla="*/ 1791 w 10000"/>
            <a:gd name="connsiteY12" fmla="*/ 4809 h 9965"/>
            <a:gd name="connsiteX13" fmla="*/ 2003 w 10000"/>
            <a:gd name="connsiteY13" fmla="*/ 3308 h 9965"/>
            <a:gd name="connsiteX14" fmla="*/ 0 w 10000"/>
            <a:gd name="connsiteY14" fmla="*/ 1018 h 9965"/>
            <a:gd name="connsiteX15" fmla="*/ 2561 w 10000"/>
            <a:gd name="connsiteY15" fmla="*/ 134 h 99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0000" h="9965">
              <a:moveTo>
                <a:pt x="2561" y="134"/>
              </a:moveTo>
              <a:cubicBezTo>
                <a:pt x="2766" y="105"/>
                <a:pt x="3161" y="35"/>
                <a:pt x="3351" y="7"/>
              </a:cubicBezTo>
              <a:cubicBezTo>
                <a:pt x="4877" y="-35"/>
                <a:pt x="6376" y="119"/>
                <a:pt x="7875" y="358"/>
              </a:cubicBezTo>
              <a:cubicBezTo>
                <a:pt x="8638" y="1046"/>
                <a:pt x="9346" y="1791"/>
                <a:pt x="10000" y="2591"/>
              </a:cubicBezTo>
              <a:cubicBezTo>
                <a:pt x="8774" y="3954"/>
                <a:pt x="6676" y="4431"/>
                <a:pt x="6158" y="6384"/>
              </a:cubicBezTo>
              <a:lnTo>
                <a:pt x="5477" y="6917"/>
              </a:lnTo>
              <a:cubicBezTo>
                <a:pt x="4714" y="7254"/>
                <a:pt x="4796" y="8252"/>
                <a:pt x="5218" y="8841"/>
              </a:cubicBezTo>
              <a:cubicBezTo>
                <a:pt x="5041" y="9122"/>
                <a:pt x="4700" y="9684"/>
                <a:pt x="4537" y="9965"/>
              </a:cubicBezTo>
              <a:cubicBezTo>
                <a:pt x="4074" y="9544"/>
                <a:pt x="3610" y="9136"/>
                <a:pt x="3174" y="8701"/>
              </a:cubicBezTo>
              <a:cubicBezTo>
                <a:pt x="2861" y="8392"/>
                <a:pt x="2575" y="8083"/>
                <a:pt x="2275" y="7774"/>
              </a:cubicBezTo>
              <a:cubicBezTo>
                <a:pt x="2384" y="6847"/>
                <a:pt x="2452" y="5934"/>
                <a:pt x="2520" y="5007"/>
              </a:cubicBezTo>
              <a:cubicBezTo>
                <a:pt x="2956" y="5105"/>
                <a:pt x="3856" y="5302"/>
                <a:pt x="4319" y="5386"/>
              </a:cubicBezTo>
              <a:cubicBezTo>
                <a:pt x="4183" y="5176"/>
                <a:pt x="1914" y="5019"/>
                <a:pt x="1791" y="4809"/>
              </a:cubicBezTo>
              <a:cubicBezTo>
                <a:pt x="1464" y="4078"/>
                <a:pt x="2725" y="3462"/>
                <a:pt x="2003" y="3308"/>
              </a:cubicBezTo>
              <a:cubicBezTo>
                <a:pt x="872" y="3055"/>
                <a:pt x="341" y="2058"/>
                <a:pt x="0" y="1018"/>
              </a:cubicBezTo>
              <a:cubicBezTo>
                <a:pt x="845" y="709"/>
                <a:pt x="1703" y="400"/>
                <a:pt x="2561" y="13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46197</xdr:colOff>
      <xdr:row>26</xdr:row>
      <xdr:rowOff>59368</xdr:rowOff>
    </xdr:from>
    <xdr:to>
      <xdr:col>45</xdr:col>
      <xdr:colOff>40891</xdr:colOff>
      <xdr:row>28</xdr:row>
      <xdr:rowOff>97135</xdr:rowOff>
    </xdr:to>
    <xdr:sp macro="" textlink="">
      <xdr:nvSpPr>
        <xdr:cNvPr id="572" name="grodziski (mazowieckie)"/>
        <xdr:cNvSpPr>
          <a:spLocks/>
        </xdr:cNvSpPr>
      </xdr:nvSpPr>
      <xdr:spPr bwMode="auto">
        <a:xfrm>
          <a:off x="4961097" y="3031168"/>
          <a:ext cx="223294" cy="266367"/>
        </a:xfrm>
        <a:custGeom>
          <a:avLst/>
          <a:gdLst>
            <a:gd name="T0" fmla="*/ 242 w 824"/>
            <a:gd name="T1" fmla="*/ 0 h 929"/>
            <a:gd name="T2" fmla="*/ 325 w 824"/>
            <a:gd name="T3" fmla="*/ 145 h 929"/>
            <a:gd name="T4" fmla="*/ 536 w 824"/>
            <a:gd name="T5" fmla="*/ 143 h 929"/>
            <a:gd name="T6" fmla="*/ 646 w 824"/>
            <a:gd name="T7" fmla="*/ 266 h 929"/>
            <a:gd name="T8" fmla="*/ 633 w 824"/>
            <a:gd name="T9" fmla="*/ 368 h 929"/>
            <a:gd name="T10" fmla="*/ 722 w 824"/>
            <a:gd name="T11" fmla="*/ 412 h 929"/>
            <a:gd name="T12" fmla="*/ 700 w 824"/>
            <a:gd name="T13" fmla="*/ 525 h 929"/>
            <a:gd name="T14" fmla="*/ 722 w 824"/>
            <a:gd name="T15" fmla="*/ 550 h 929"/>
            <a:gd name="T16" fmla="*/ 788 w 824"/>
            <a:gd name="T17" fmla="*/ 616 h 929"/>
            <a:gd name="T18" fmla="*/ 808 w 824"/>
            <a:gd name="T19" fmla="*/ 744 h 929"/>
            <a:gd name="T20" fmla="*/ 672 w 824"/>
            <a:gd name="T21" fmla="*/ 793 h 929"/>
            <a:gd name="T22" fmla="*/ 638 w 824"/>
            <a:gd name="T23" fmla="*/ 910 h 929"/>
            <a:gd name="T24" fmla="*/ 524 w 824"/>
            <a:gd name="T25" fmla="*/ 929 h 929"/>
            <a:gd name="T26" fmla="*/ 507 w 824"/>
            <a:gd name="T27" fmla="*/ 530 h 929"/>
            <a:gd name="T28" fmla="*/ 190 w 824"/>
            <a:gd name="T29" fmla="*/ 579 h 929"/>
            <a:gd name="T30" fmla="*/ 42 w 824"/>
            <a:gd name="T31" fmla="*/ 255 h 929"/>
            <a:gd name="T32" fmla="*/ 38 w 824"/>
            <a:gd name="T33" fmla="*/ 57 h 929"/>
            <a:gd name="T34" fmla="*/ 166 w 824"/>
            <a:gd name="T35" fmla="*/ 65 h 929"/>
            <a:gd name="T36" fmla="*/ 186 w 824"/>
            <a:gd name="T37" fmla="*/ 108 h 929"/>
            <a:gd name="T38" fmla="*/ 242 w 824"/>
            <a:gd name="T39" fmla="*/ 0 h 929"/>
            <a:gd name="connsiteX0" fmla="*/ 2688 w 9615"/>
            <a:gd name="connsiteY0" fmla="*/ 0 h 10000"/>
            <a:gd name="connsiteX1" fmla="*/ 3695 w 9615"/>
            <a:gd name="connsiteY1" fmla="*/ 1561 h 10000"/>
            <a:gd name="connsiteX2" fmla="*/ 6256 w 9615"/>
            <a:gd name="connsiteY2" fmla="*/ 1539 h 10000"/>
            <a:gd name="connsiteX3" fmla="*/ 8373 w 9615"/>
            <a:gd name="connsiteY3" fmla="*/ 3204 h 10000"/>
            <a:gd name="connsiteX4" fmla="*/ 7433 w 9615"/>
            <a:gd name="connsiteY4" fmla="*/ 3961 h 10000"/>
            <a:gd name="connsiteX5" fmla="*/ 8513 w 9615"/>
            <a:gd name="connsiteY5" fmla="*/ 4435 h 10000"/>
            <a:gd name="connsiteX6" fmla="*/ 8246 w 9615"/>
            <a:gd name="connsiteY6" fmla="*/ 5651 h 10000"/>
            <a:gd name="connsiteX7" fmla="*/ 8513 w 9615"/>
            <a:gd name="connsiteY7" fmla="*/ 5920 h 10000"/>
            <a:gd name="connsiteX8" fmla="*/ 9314 w 9615"/>
            <a:gd name="connsiteY8" fmla="*/ 6631 h 10000"/>
            <a:gd name="connsiteX9" fmla="*/ 9557 w 9615"/>
            <a:gd name="connsiteY9" fmla="*/ 8009 h 10000"/>
            <a:gd name="connsiteX10" fmla="*/ 7906 w 9615"/>
            <a:gd name="connsiteY10" fmla="*/ 8536 h 10000"/>
            <a:gd name="connsiteX11" fmla="*/ 7494 w 9615"/>
            <a:gd name="connsiteY11" fmla="*/ 9795 h 10000"/>
            <a:gd name="connsiteX12" fmla="*/ 6110 w 9615"/>
            <a:gd name="connsiteY12" fmla="*/ 10000 h 10000"/>
            <a:gd name="connsiteX13" fmla="*/ 5904 w 9615"/>
            <a:gd name="connsiteY13" fmla="*/ 5705 h 10000"/>
            <a:gd name="connsiteX14" fmla="*/ 2057 w 9615"/>
            <a:gd name="connsiteY14" fmla="*/ 6233 h 10000"/>
            <a:gd name="connsiteX15" fmla="*/ 261 w 9615"/>
            <a:gd name="connsiteY15" fmla="*/ 2745 h 10000"/>
            <a:gd name="connsiteX16" fmla="*/ 212 w 9615"/>
            <a:gd name="connsiteY16" fmla="*/ 614 h 10000"/>
            <a:gd name="connsiteX17" fmla="*/ 1766 w 9615"/>
            <a:gd name="connsiteY17" fmla="*/ 700 h 10000"/>
            <a:gd name="connsiteX18" fmla="*/ 2008 w 9615"/>
            <a:gd name="connsiteY18" fmla="*/ 1163 h 10000"/>
            <a:gd name="connsiteX19" fmla="*/ 2688 w 9615"/>
            <a:gd name="connsiteY1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9615" h="10000">
              <a:moveTo>
                <a:pt x="2688" y="0"/>
              </a:moveTo>
              <a:cubicBezTo>
                <a:pt x="3028" y="517"/>
                <a:pt x="3355" y="1044"/>
                <a:pt x="3695" y="1561"/>
              </a:cubicBezTo>
              <a:lnTo>
                <a:pt x="6256" y="1539"/>
              </a:lnTo>
              <a:cubicBezTo>
                <a:pt x="6705" y="1970"/>
                <a:pt x="7936" y="2763"/>
                <a:pt x="8373" y="3204"/>
              </a:cubicBezTo>
              <a:cubicBezTo>
                <a:pt x="8336" y="3484"/>
                <a:pt x="7482" y="3681"/>
                <a:pt x="7433" y="3961"/>
              </a:cubicBezTo>
              <a:cubicBezTo>
                <a:pt x="7712" y="4080"/>
                <a:pt x="8246" y="4316"/>
                <a:pt x="8513" y="4435"/>
              </a:cubicBezTo>
              <a:cubicBezTo>
                <a:pt x="8416" y="4844"/>
                <a:pt x="8319" y="5253"/>
                <a:pt x="8246" y="5651"/>
              </a:cubicBezTo>
              <a:lnTo>
                <a:pt x="8513" y="5920"/>
              </a:lnTo>
              <a:cubicBezTo>
                <a:pt x="8780" y="6157"/>
                <a:pt x="9035" y="6394"/>
                <a:pt x="9314" y="6631"/>
              </a:cubicBezTo>
              <a:cubicBezTo>
                <a:pt x="9411" y="7072"/>
                <a:pt x="9751" y="7546"/>
                <a:pt x="9557" y="8009"/>
              </a:cubicBezTo>
              <a:cubicBezTo>
                <a:pt x="9011" y="8202"/>
                <a:pt x="8452" y="8364"/>
                <a:pt x="7906" y="8536"/>
              </a:cubicBezTo>
              <a:cubicBezTo>
                <a:pt x="7761" y="8956"/>
                <a:pt x="7627" y="9376"/>
                <a:pt x="7494" y="9795"/>
              </a:cubicBezTo>
              <a:cubicBezTo>
                <a:pt x="7154" y="9849"/>
                <a:pt x="6450" y="9946"/>
                <a:pt x="6110" y="10000"/>
              </a:cubicBezTo>
              <a:cubicBezTo>
                <a:pt x="5273" y="8665"/>
                <a:pt x="5880" y="7137"/>
                <a:pt x="5904" y="5705"/>
              </a:cubicBezTo>
              <a:cubicBezTo>
                <a:pt x="4593" y="5727"/>
                <a:pt x="3295" y="5877"/>
                <a:pt x="2057" y="6233"/>
              </a:cubicBezTo>
              <a:cubicBezTo>
                <a:pt x="1499" y="5048"/>
                <a:pt x="928" y="3875"/>
                <a:pt x="261" y="2745"/>
              </a:cubicBezTo>
              <a:cubicBezTo>
                <a:pt x="176" y="2056"/>
                <a:pt x="-249" y="1259"/>
                <a:pt x="212" y="614"/>
              </a:cubicBezTo>
              <a:lnTo>
                <a:pt x="1766" y="700"/>
              </a:lnTo>
              <a:cubicBezTo>
                <a:pt x="1826" y="807"/>
                <a:pt x="1948" y="1044"/>
                <a:pt x="2008" y="1163"/>
              </a:cubicBezTo>
              <a:lnTo>
                <a:pt x="2688" y="0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33963</xdr:colOff>
      <xdr:row>27</xdr:row>
      <xdr:rowOff>8920</xdr:rowOff>
    </xdr:from>
    <xdr:to>
      <xdr:col>44</xdr:col>
      <xdr:colOff>88204</xdr:colOff>
      <xdr:row>29</xdr:row>
      <xdr:rowOff>96992</xdr:rowOff>
    </xdr:to>
    <xdr:sp macro="" textlink="">
      <xdr:nvSpPr>
        <xdr:cNvPr id="575" name="żyrardowski"/>
        <xdr:cNvSpPr>
          <a:spLocks/>
        </xdr:cNvSpPr>
      </xdr:nvSpPr>
      <xdr:spPr bwMode="auto">
        <a:xfrm>
          <a:off x="4834563" y="3095020"/>
          <a:ext cx="282841" cy="316672"/>
        </a:xfrm>
        <a:custGeom>
          <a:avLst/>
          <a:gdLst>
            <a:gd name="T0" fmla="*/ 273 w 1022"/>
            <a:gd name="T1" fmla="*/ 0 h 1106"/>
            <a:gd name="T2" fmla="*/ 483 w 1022"/>
            <a:gd name="T3" fmla="*/ 41 h 1106"/>
            <a:gd name="T4" fmla="*/ 599 w 1022"/>
            <a:gd name="T5" fmla="*/ 409 h 1106"/>
            <a:gd name="T6" fmla="*/ 885 w 1022"/>
            <a:gd name="T7" fmla="*/ 353 h 1106"/>
            <a:gd name="T8" fmla="*/ 888 w 1022"/>
            <a:gd name="T9" fmla="*/ 640 h 1106"/>
            <a:gd name="T10" fmla="*/ 1022 w 1022"/>
            <a:gd name="T11" fmla="*/ 875 h 1106"/>
            <a:gd name="T12" fmla="*/ 927 w 1022"/>
            <a:gd name="T13" fmla="*/ 1106 h 1106"/>
            <a:gd name="T14" fmla="*/ 834 w 1022"/>
            <a:gd name="T15" fmla="*/ 928 h 1106"/>
            <a:gd name="T16" fmla="*/ 681 w 1022"/>
            <a:gd name="T17" fmla="*/ 907 h 1106"/>
            <a:gd name="T18" fmla="*/ 522 w 1022"/>
            <a:gd name="T19" fmla="*/ 703 h 1106"/>
            <a:gd name="T20" fmla="*/ 386 w 1022"/>
            <a:gd name="T21" fmla="*/ 721 h 1106"/>
            <a:gd name="T22" fmla="*/ 339 w 1022"/>
            <a:gd name="T23" fmla="*/ 792 h 1106"/>
            <a:gd name="T24" fmla="*/ 250 w 1022"/>
            <a:gd name="T25" fmla="*/ 815 h 1106"/>
            <a:gd name="T26" fmla="*/ 217 w 1022"/>
            <a:gd name="T27" fmla="*/ 734 h 1106"/>
            <a:gd name="T28" fmla="*/ 68 w 1022"/>
            <a:gd name="T29" fmla="*/ 759 h 1106"/>
            <a:gd name="T30" fmla="*/ 192 w 1022"/>
            <a:gd name="T31" fmla="*/ 638 h 1106"/>
            <a:gd name="T32" fmla="*/ 0 w 1022"/>
            <a:gd name="T33" fmla="*/ 445 h 1106"/>
            <a:gd name="T34" fmla="*/ 142 w 1022"/>
            <a:gd name="T35" fmla="*/ 38 h 1106"/>
            <a:gd name="T36" fmla="*/ 273 w 1022"/>
            <a:gd name="T37" fmla="*/ 0 h 1106"/>
            <a:gd name="connsiteX0" fmla="*/ 2671 w 10000"/>
            <a:gd name="connsiteY0" fmla="*/ 0 h 10000"/>
            <a:gd name="connsiteX1" fmla="*/ 4726 w 10000"/>
            <a:gd name="connsiteY1" fmla="*/ 371 h 10000"/>
            <a:gd name="connsiteX2" fmla="*/ 5861 w 10000"/>
            <a:gd name="connsiteY2" fmla="*/ 3698 h 10000"/>
            <a:gd name="connsiteX3" fmla="*/ 8659 w 10000"/>
            <a:gd name="connsiteY3" fmla="*/ 3192 h 10000"/>
            <a:gd name="connsiteX4" fmla="*/ 8689 w 10000"/>
            <a:gd name="connsiteY4" fmla="*/ 5787 h 10000"/>
            <a:gd name="connsiteX5" fmla="*/ 10000 w 10000"/>
            <a:gd name="connsiteY5" fmla="*/ 6834 h 10000"/>
            <a:gd name="connsiteX6" fmla="*/ 9070 w 10000"/>
            <a:gd name="connsiteY6" fmla="*/ 10000 h 10000"/>
            <a:gd name="connsiteX7" fmla="*/ 8160 w 10000"/>
            <a:gd name="connsiteY7" fmla="*/ 8391 h 10000"/>
            <a:gd name="connsiteX8" fmla="*/ 6663 w 10000"/>
            <a:gd name="connsiteY8" fmla="*/ 8201 h 10000"/>
            <a:gd name="connsiteX9" fmla="*/ 5108 w 10000"/>
            <a:gd name="connsiteY9" fmla="*/ 6356 h 10000"/>
            <a:gd name="connsiteX10" fmla="*/ 3777 w 10000"/>
            <a:gd name="connsiteY10" fmla="*/ 6519 h 10000"/>
            <a:gd name="connsiteX11" fmla="*/ 3317 w 10000"/>
            <a:gd name="connsiteY11" fmla="*/ 7161 h 10000"/>
            <a:gd name="connsiteX12" fmla="*/ 2446 w 10000"/>
            <a:gd name="connsiteY12" fmla="*/ 7369 h 10000"/>
            <a:gd name="connsiteX13" fmla="*/ 2123 w 10000"/>
            <a:gd name="connsiteY13" fmla="*/ 6637 h 10000"/>
            <a:gd name="connsiteX14" fmla="*/ 665 w 10000"/>
            <a:gd name="connsiteY14" fmla="*/ 6863 h 10000"/>
            <a:gd name="connsiteX15" fmla="*/ 1879 w 10000"/>
            <a:gd name="connsiteY15" fmla="*/ 5769 h 10000"/>
            <a:gd name="connsiteX16" fmla="*/ 0 w 10000"/>
            <a:gd name="connsiteY16" fmla="*/ 4024 h 10000"/>
            <a:gd name="connsiteX17" fmla="*/ 1389 w 10000"/>
            <a:gd name="connsiteY17" fmla="*/ 344 h 10000"/>
            <a:gd name="connsiteX18" fmla="*/ 2671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2671" y="0"/>
              </a:moveTo>
              <a:cubicBezTo>
                <a:pt x="3258" y="452"/>
                <a:pt x="4012" y="425"/>
                <a:pt x="4726" y="371"/>
              </a:cubicBezTo>
              <a:cubicBezTo>
                <a:pt x="4853" y="1537"/>
                <a:pt x="5382" y="2613"/>
                <a:pt x="5861" y="3698"/>
              </a:cubicBezTo>
              <a:cubicBezTo>
                <a:pt x="6791" y="3508"/>
                <a:pt x="7720" y="3336"/>
                <a:pt x="8659" y="3192"/>
              </a:cubicBezTo>
              <a:cubicBezTo>
                <a:pt x="8748" y="4060"/>
                <a:pt x="8659" y="4919"/>
                <a:pt x="8689" y="5787"/>
              </a:cubicBezTo>
              <a:cubicBezTo>
                <a:pt x="8992" y="6555"/>
                <a:pt x="9530" y="6138"/>
                <a:pt x="10000" y="6834"/>
              </a:cubicBezTo>
              <a:cubicBezTo>
                <a:pt x="9775" y="7558"/>
                <a:pt x="9560" y="9376"/>
                <a:pt x="9070" y="10000"/>
              </a:cubicBezTo>
              <a:cubicBezTo>
                <a:pt x="8777" y="9458"/>
                <a:pt x="8464" y="8924"/>
                <a:pt x="8160" y="8391"/>
              </a:cubicBezTo>
              <a:lnTo>
                <a:pt x="6663" y="8201"/>
              </a:lnTo>
              <a:cubicBezTo>
                <a:pt x="6448" y="7387"/>
                <a:pt x="5890" y="6754"/>
                <a:pt x="5108" y="6356"/>
              </a:cubicBezTo>
              <a:lnTo>
                <a:pt x="3777" y="6519"/>
              </a:lnTo>
              <a:cubicBezTo>
                <a:pt x="3669" y="6682"/>
                <a:pt x="3434" y="6998"/>
                <a:pt x="3317" y="7161"/>
              </a:cubicBezTo>
              <a:cubicBezTo>
                <a:pt x="3023" y="7224"/>
                <a:pt x="2740" y="7297"/>
                <a:pt x="2446" y="7369"/>
              </a:cubicBezTo>
              <a:lnTo>
                <a:pt x="2123" y="6637"/>
              </a:lnTo>
              <a:cubicBezTo>
                <a:pt x="1634" y="6718"/>
                <a:pt x="1145" y="6781"/>
                <a:pt x="665" y="6863"/>
              </a:cubicBezTo>
              <a:cubicBezTo>
                <a:pt x="1057" y="6492"/>
                <a:pt x="1468" y="6130"/>
                <a:pt x="1879" y="5769"/>
              </a:cubicBezTo>
              <a:cubicBezTo>
                <a:pt x="1321" y="5127"/>
                <a:pt x="685" y="4539"/>
                <a:pt x="0" y="4024"/>
              </a:cubicBezTo>
              <a:cubicBezTo>
                <a:pt x="1057" y="3038"/>
                <a:pt x="1380" y="1673"/>
                <a:pt x="1389" y="344"/>
              </a:cubicBezTo>
              <a:cubicBezTo>
                <a:pt x="1810" y="217"/>
                <a:pt x="2241" y="108"/>
                <a:pt x="2671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3675</xdr:colOff>
      <xdr:row>26</xdr:row>
      <xdr:rowOff>105031</xdr:rowOff>
    </xdr:from>
    <xdr:to>
      <xdr:col>48</xdr:col>
      <xdr:colOff>10711</xdr:colOff>
      <xdr:row>29</xdr:row>
      <xdr:rowOff>16246</xdr:rowOff>
    </xdr:to>
    <xdr:sp macro="" textlink="">
      <xdr:nvSpPr>
        <xdr:cNvPr id="576" name="piaseczyński"/>
        <xdr:cNvSpPr>
          <a:spLocks/>
        </xdr:cNvSpPr>
      </xdr:nvSpPr>
      <xdr:spPr bwMode="auto">
        <a:xfrm>
          <a:off x="5147175" y="3076831"/>
          <a:ext cx="349936" cy="254115"/>
        </a:xfrm>
        <a:custGeom>
          <a:avLst/>
          <a:gdLst>
            <a:gd name="T0" fmla="*/ 841 w 1283"/>
            <a:gd name="T1" fmla="*/ 148 h 861"/>
            <a:gd name="T2" fmla="*/ 1051 w 1283"/>
            <a:gd name="T3" fmla="*/ 0 h 861"/>
            <a:gd name="T4" fmla="*/ 1124 w 1283"/>
            <a:gd name="T5" fmla="*/ 117 h 861"/>
            <a:gd name="T6" fmla="*/ 1208 w 1283"/>
            <a:gd name="T7" fmla="*/ 527 h 861"/>
            <a:gd name="T8" fmla="*/ 1226 w 1283"/>
            <a:gd name="T9" fmla="*/ 793 h 861"/>
            <a:gd name="T10" fmla="*/ 1182 w 1283"/>
            <a:gd name="T11" fmla="*/ 861 h 861"/>
            <a:gd name="T12" fmla="*/ 622 w 1283"/>
            <a:gd name="T13" fmla="*/ 814 h 861"/>
            <a:gd name="T14" fmla="*/ 350 w 1283"/>
            <a:gd name="T15" fmla="*/ 761 h 861"/>
            <a:gd name="T16" fmla="*/ 241 w 1283"/>
            <a:gd name="T17" fmla="*/ 693 h 861"/>
            <a:gd name="T18" fmla="*/ 0 w 1283"/>
            <a:gd name="T19" fmla="*/ 727 h 861"/>
            <a:gd name="T20" fmla="*/ 12 w 1283"/>
            <a:gd name="T21" fmla="*/ 651 h 861"/>
            <a:gd name="T22" fmla="*/ 209 w 1283"/>
            <a:gd name="T23" fmla="*/ 530 h 861"/>
            <a:gd name="T24" fmla="*/ 259 w 1283"/>
            <a:gd name="T25" fmla="*/ 450 h 861"/>
            <a:gd name="T26" fmla="*/ 304 w 1283"/>
            <a:gd name="T27" fmla="*/ 407 h 861"/>
            <a:gd name="T28" fmla="*/ 278 w 1283"/>
            <a:gd name="T29" fmla="*/ 313 h 861"/>
            <a:gd name="T30" fmla="*/ 328 w 1283"/>
            <a:gd name="T31" fmla="*/ 275 h 861"/>
            <a:gd name="T32" fmla="*/ 646 w 1283"/>
            <a:gd name="T33" fmla="*/ 117 h 861"/>
            <a:gd name="T34" fmla="*/ 675 w 1283"/>
            <a:gd name="T35" fmla="*/ 115 h 861"/>
            <a:gd name="T36" fmla="*/ 841 w 1283"/>
            <a:gd name="T37" fmla="*/ 148 h 861"/>
            <a:gd name="connsiteX0" fmla="*/ 6555 w 9797"/>
            <a:gd name="connsiteY0" fmla="*/ 1719 h 10000"/>
            <a:gd name="connsiteX1" fmla="*/ 8192 w 9797"/>
            <a:gd name="connsiteY1" fmla="*/ 0 h 10000"/>
            <a:gd name="connsiteX2" fmla="*/ 8761 w 9797"/>
            <a:gd name="connsiteY2" fmla="*/ 1359 h 10000"/>
            <a:gd name="connsiteX3" fmla="*/ 9415 w 9797"/>
            <a:gd name="connsiteY3" fmla="*/ 6121 h 10000"/>
            <a:gd name="connsiteX4" fmla="*/ 9556 w 9797"/>
            <a:gd name="connsiteY4" fmla="*/ 9210 h 10000"/>
            <a:gd name="connsiteX5" fmla="*/ 9213 w 9797"/>
            <a:gd name="connsiteY5" fmla="*/ 10000 h 10000"/>
            <a:gd name="connsiteX6" fmla="*/ 4848 w 9797"/>
            <a:gd name="connsiteY6" fmla="*/ 9454 h 10000"/>
            <a:gd name="connsiteX7" fmla="*/ 2728 w 9797"/>
            <a:gd name="connsiteY7" fmla="*/ 8839 h 10000"/>
            <a:gd name="connsiteX8" fmla="*/ 1878 w 9797"/>
            <a:gd name="connsiteY8" fmla="*/ 8049 h 10000"/>
            <a:gd name="connsiteX9" fmla="*/ 0 w 9797"/>
            <a:gd name="connsiteY9" fmla="*/ 8444 h 10000"/>
            <a:gd name="connsiteX10" fmla="*/ 94 w 9797"/>
            <a:gd name="connsiteY10" fmla="*/ 7561 h 10000"/>
            <a:gd name="connsiteX11" fmla="*/ 1629 w 9797"/>
            <a:gd name="connsiteY11" fmla="*/ 6156 h 10000"/>
            <a:gd name="connsiteX12" fmla="*/ 2019 w 9797"/>
            <a:gd name="connsiteY12" fmla="*/ 5226 h 10000"/>
            <a:gd name="connsiteX13" fmla="*/ 2369 w 9797"/>
            <a:gd name="connsiteY13" fmla="*/ 4727 h 10000"/>
            <a:gd name="connsiteX14" fmla="*/ 2167 w 9797"/>
            <a:gd name="connsiteY14" fmla="*/ 3635 h 10000"/>
            <a:gd name="connsiteX15" fmla="*/ 2369 w 9797"/>
            <a:gd name="connsiteY15" fmla="*/ 2390 h 10000"/>
            <a:gd name="connsiteX16" fmla="*/ 5035 w 9797"/>
            <a:gd name="connsiteY16" fmla="*/ 1359 h 10000"/>
            <a:gd name="connsiteX17" fmla="*/ 5261 w 9797"/>
            <a:gd name="connsiteY17" fmla="*/ 1336 h 10000"/>
            <a:gd name="connsiteX18" fmla="*/ 6555 w 9797"/>
            <a:gd name="connsiteY18" fmla="*/ 1719 h 10000"/>
            <a:gd name="connsiteX0" fmla="*/ 6691 w 10000"/>
            <a:gd name="connsiteY0" fmla="*/ 1719 h 10000"/>
            <a:gd name="connsiteX1" fmla="*/ 8362 w 10000"/>
            <a:gd name="connsiteY1" fmla="*/ 0 h 10000"/>
            <a:gd name="connsiteX2" fmla="*/ 8943 w 10000"/>
            <a:gd name="connsiteY2" fmla="*/ 1359 h 10000"/>
            <a:gd name="connsiteX3" fmla="*/ 9610 w 10000"/>
            <a:gd name="connsiteY3" fmla="*/ 6121 h 10000"/>
            <a:gd name="connsiteX4" fmla="*/ 9754 w 10000"/>
            <a:gd name="connsiteY4" fmla="*/ 9210 h 10000"/>
            <a:gd name="connsiteX5" fmla="*/ 9404 w 10000"/>
            <a:gd name="connsiteY5" fmla="*/ 10000 h 10000"/>
            <a:gd name="connsiteX6" fmla="*/ 4948 w 10000"/>
            <a:gd name="connsiteY6" fmla="*/ 9454 h 10000"/>
            <a:gd name="connsiteX7" fmla="*/ 2785 w 10000"/>
            <a:gd name="connsiteY7" fmla="*/ 8839 h 10000"/>
            <a:gd name="connsiteX8" fmla="*/ 1917 w 10000"/>
            <a:gd name="connsiteY8" fmla="*/ 8049 h 10000"/>
            <a:gd name="connsiteX9" fmla="*/ 0 w 10000"/>
            <a:gd name="connsiteY9" fmla="*/ 8444 h 10000"/>
            <a:gd name="connsiteX10" fmla="*/ 96 w 10000"/>
            <a:gd name="connsiteY10" fmla="*/ 7561 h 10000"/>
            <a:gd name="connsiteX11" fmla="*/ 1663 w 10000"/>
            <a:gd name="connsiteY11" fmla="*/ 6156 h 10000"/>
            <a:gd name="connsiteX12" fmla="*/ 2061 w 10000"/>
            <a:gd name="connsiteY12" fmla="*/ 5226 h 10000"/>
            <a:gd name="connsiteX13" fmla="*/ 2418 w 10000"/>
            <a:gd name="connsiteY13" fmla="*/ 4727 h 10000"/>
            <a:gd name="connsiteX14" fmla="*/ 2212 w 10000"/>
            <a:gd name="connsiteY14" fmla="*/ 3635 h 10000"/>
            <a:gd name="connsiteX15" fmla="*/ 2418 w 10000"/>
            <a:gd name="connsiteY15" fmla="*/ 2390 h 10000"/>
            <a:gd name="connsiteX16" fmla="*/ 5139 w 10000"/>
            <a:gd name="connsiteY16" fmla="*/ 1359 h 10000"/>
            <a:gd name="connsiteX17" fmla="*/ 4601 w 10000"/>
            <a:gd name="connsiteY17" fmla="*/ 800 h 10000"/>
            <a:gd name="connsiteX18" fmla="*/ 6691 w 10000"/>
            <a:gd name="connsiteY18" fmla="*/ 171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6691" y="1719"/>
              </a:moveTo>
              <a:cubicBezTo>
                <a:pt x="7295" y="1254"/>
                <a:pt x="7804" y="581"/>
                <a:pt x="8362" y="0"/>
              </a:cubicBezTo>
              <a:cubicBezTo>
                <a:pt x="8553" y="441"/>
                <a:pt x="8759" y="894"/>
                <a:pt x="8943" y="1359"/>
              </a:cubicBezTo>
              <a:cubicBezTo>
                <a:pt x="8966" y="2997"/>
                <a:pt x="9102" y="4646"/>
                <a:pt x="9610" y="6121"/>
              </a:cubicBezTo>
              <a:cubicBezTo>
                <a:pt x="9960" y="7096"/>
                <a:pt x="10207" y="8200"/>
                <a:pt x="9754" y="9210"/>
              </a:cubicBezTo>
              <a:cubicBezTo>
                <a:pt x="9635" y="9477"/>
                <a:pt x="9523" y="9733"/>
                <a:pt x="9404" y="10000"/>
              </a:cubicBezTo>
              <a:cubicBezTo>
                <a:pt x="8425" y="7793"/>
                <a:pt x="6285" y="8200"/>
                <a:pt x="4948" y="9454"/>
              </a:cubicBezTo>
              <a:cubicBezTo>
                <a:pt x="4273" y="9001"/>
                <a:pt x="3533" y="8827"/>
                <a:pt x="2785" y="8839"/>
              </a:cubicBezTo>
              <a:cubicBezTo>
                <a:pt x="2498" y="8571"/>
                <a:pt x="2204" y="8316"/>
                <a:pt x="1917" y="8049"/>
              </a:cubicBezTo>
              <a:cubicBezTo>
                <a:pt x="1281" y="8188"/>
                <a:pt x="637" y="8328"/>
                <a:pt x="0" y="8444"/>
              </a:cubicBezTo>
              <a:cubicBezTo>
                <a:pt x="23" y="8223"/>
                <a:pt x="71" y="7782"/>
                <a:pt x="96" y="7561"/>
              </a:cubicBezTo>
              <a:cubicBezTo>
                <a:pt x="660" y="7213"/>
                <a:pt x="1265" y="6887"/>
                <a:pt x="1663" y="6156"/>
              </a:cubicBezTo>
              <a:cubicBezTo>
                <a:pt x="1759" y="5923"/>
                <a:pt x="1957" y="5459"/>
                <a:pt x="2061" y="5226"/>
              </a:cubicBezTo>
              <a:cubicBezTo>
                <a:pt x="2148" y="5099"/>
                <a:pt x="2331" y="4855"/>
                <a:pt x="2418" y="4727"/>
              </a:cubicBezTo>
              <a:cubicBezTo>
                <a:pt x="2418" y="4332"/>
                <a:pt x="2347" y="3972"/>
                <a:pt x="2212" y="3635"/>
              </a:cubicBezTo>
              <a:cubicBezTo>
                <a:pt x="2345" y="3488"/>
                <a:pt x="2285" y="2537"/>
                <a:pt x="2418" y="2390"/>
              </a:cubicBezTo>
              <a:cubicBezTo>
                <a:pt x="3173" y="1519"/>
                <a:pt x="4089" y="1220"/>
                <a:pt x="5139" y="1359"/>
              </a:cubicBezTo>
              <a:cubicBezTo>
                <a:pt x="5195" y="1347"/>
                <a:pt x="4546" y="800"/>
                <a:pt x="4601" y="800"/>
              </a:cubicBezTo>
              <a:cubicBezTo>
                <a:pt x="5039" y="927"/>
                <a:pt x="6238" y="1672"/>
                <a:pt x="6691" y="171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32933</xdr:colOff>
      <xdr:row>27</xdr:row>
      <xdr:rowOff>89666</xdr:rowOff>
    </xdr:from>
    <xdr:to>
      <xdr:col>51</xdr:col>
      <xdr:colOff>99406</xdr:colOff>
      <xdr:row>31</xdr:row>
      <xdr:rowOff>73875</xdr:rowOff>
    </xdr:to>
    <xdr:sp macro="" textlink="">
      <xdr:nvSpPr>
        <xdr:cNvPr id="584" name="garwoliński"/>
        <xdr:cNvSpPr>
          <a:spLocks/>
        </xdr:cNvSpPr>
      </xdr:nvSpPr>
      <xdr:spPr bwMode="auto">
        <a:xfrm>
          <a:off x="5519333" y="3175766"/>
          <a:ext cx="409373" cy="441409"/>
        </a:xfrm>
        <a:custGeom>
          <a:avLst/>
          <a:gdLst>
            <a:gd name="T0" fmla="*/ 610 w 1491"/>
            <a:gd name="T1" fmla="*/ 19 h 1531"/>
            <a:gd name="T2" fmla="*/ 647 w 1491"/>
            <a:gd name="T3" fmla="*/ 0 h 1531"/>
            <a:gd name="T4" fmla="*/ 789 w 1491"/>
            <a:gd name="T5" fmla="*/ 129 h 1531"/>
            <a:gd name="T6" fmla="*/ 824 w 1491"/>
            <a:gd name="T7" fmla="*/ 56 h 1531"/>
            <a:gd name="T8" fmla="*/ 1106 w 1491"/>
            <a:gd name="T9" fmla="*/ 242 h 1531"/>
            <a:gd name="T10" fmla="*/ 1225 w 1491"/>
            <a:gd name="T11" fmla="*/ 136 h 1531"/>
            <a:gd name="T12" fmla="*/ 1309 w 1491"/>
            <a:gd name="T13" fmla="*/ 160 h 1531"/>
            <a:gd name="T14" fmla="*/ 1377 w 1491"/>
            <a:gd name="T15" fmla="*/ 490 h 1531"/>
            <a:gd name="T16" fmla="*/ 1337 w 1491"/>
            <a:gd name="T17" fmla="*/ 600 h 1531"/>
            <a:gd name="T18" fmla="*/ 1261 w 1491"/>
            <a:gd name="T19" fmla="*/ 745 h 1531"/>
            <a:gd name="T20" fmla="*/ 1458 w 1491"/>
            <a:gd name="T21" fmla="*/ 699 h 1531"/>
            <a:gd name="T22" fmla="*/ 1491 w 1491"/>
            <a:gd name="T23" fmla="*/ 833 h 1531"/>
            <a:gd name="T24" fmla="*/ 1235 w 1491"/>
            <a:gd name="T25" fmla="*/ 985 h 1531"/>
            <a:gd name="T26" fmla="*/ 1387 w 1491"/>
            <a:gd name="T27" fmla="*/ 1212 h 1531"/>
            <a:gd name="T28" fmla="*/ 1249 w 1491"/>
            <a:gd name="T29" fmla="*/ 1352 h 1531"/>
            <a:gd name="T30" fmla="*/ 1055 w 1491"/>
            <a:gd name="T31" fmla="*/ 1479 h 1531"/>
            <a:gd name="T32" fmla="*/ 820 w 1491"/>
            <a:gd name="T33" fmla="*/ 1321 h 1531"/>
            <a:gd name="T34" fmla="*/ 763 w 1491"/>
            <a:gd name="T35" fmla="*/ 1531 h 1531"/>
            <a:gd name="T36" fmla="*/ 737 w 1491"/>
            <a:gd name="T37" fmla="*/ 1508 h 1531"/>
            <a:gd name="T38" fmla="*/ 631 w 1491"/>
            <a:gd name="T39" fmla="*/ 1369 h 1531"/>
            <a:gd name="T40" fmla="*/ 475 w 1491"/>
            <a:gd name="T41" fmla="*/ 1337 h 1531"/>
            <a:gd name="T42" fmla="*/ 382 w 1491"/>
            <a:gd name="T43" fmla="*/ 1212 h 1531"/>
            <a:gd name="T44" fmla="*/ 371 w 1491"/>
            <a:gd name="T45" fmla="*/ 1196 h 1531"/>
            <a:gd name="T46" fmla="*/ 325 w 1491"/>
            <a:gd name="T47" fmla="*/ 1091 h 1531"/>
            <a:gd name="T48" fmla="*/ 362 w 1491"/>
            <a:gd name="T49" fmla="*/ 948 h 1531"/>
            <a:gd name="T50" fmla="*/ 52 w 1491"/>
            <a:gd name="T51" fmla="*/ 732 h 1531"/>
            <a:gd name="T52" fmla="*/ 0 w 1491"/>
            <a:gd name="T53" fmla="*/ 696 h 1531"/>
            <a:gd name="T54" fmla="*/ 51 w 1491"/>
            <a:gd name="T55" fmla="*/ 526 h 1531"/>
            <a:gd name="T56" fmla="*/ 266 w 1491"/>
            <a:gd name="T57" fmla="*/ 526 h 1531"/>
            <a:gd name="T58" fmla="*/ 321 w 1491"/>
            <a:gd name="T59" fmla="*/ 492 h 1531"/>
            <a:gd name="T60" fmla="*/ 468 w 1491"/>
            <a:gd name="T61" fmla="*/ 482 h 1531"/>
            <a:gd name="T62" fmla="*/ 404 w 1491"/>
            <a:gd name="T63" fmla="*/ 377 h 1531"/>
            <a:gd name="T64" fmla="*/ 419 w 1491"/>
            <a:gd name="T65" fmla="*/ 207 h 1531"/>
            <a:gd name="T66" fmla="*/ 500 w 1491"/>
            <a:gd name="T67" fmla="*/ 188 h 1531"/>
            <a:gd name="T68" fmla="*/ 524 w 1491"/>
            <a:gd name="T69" fmla="*/ 94 h 1531"/>
            <a:gd name="T70" fmla="*/ 610 w 1491"/>
            <a:gd name="T71" fmla="*/ 19 h 15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491" h="1531">
              <a:moveTo>
                <a:pt x="610" y="19"/>
              </a:moveTo>
              <a:lnTo>
                <a:pt x="647" y="0"/>
              </a:lnTo>
              <a:cubicBezTo>
                <a:pt x="694" y="42"/>
                <a:pt x="741" y="86"/>
                <a:pt x="789" y="129"/>
              </a:cubicBezTo>
              <a:cubicBezTo>
                <a:pt x="797" y="111"/>
                <a:pt x="815" y="74"/>
                <a:pt x="824" y="56"/>
              </a:cubicBezTo>
              <a:cubicBezTo>
                <a:pt x="923" y="110"/>
                <a:pt x="1019" y="170"/>
                <a:pt x="1106" y="242"/>
              </a:cubicBezTo>
              <a:cubicBezTo>
                <a:pt x="1146" y="207"/>
                <a:pt x="1186" y="171"/>
                <a:pt x="1225" y="136"/>
              </a:cubicBezTo>
              <a:cubicBezTo>
                <a:pt x="1253" y="144"/>
                <a:pt x="1281" y="152"/>
                <a:pt x="1309" y="160"/>
              </a:cubicBezTo>
              <a:cubicBezTo>
                <a:pt x="1268" y="276"/>
                <a:pt x="1320" y="389"/>
                <a:pt x="1377" y="490"/>
              </a:cubicBezTo>
              <a:cubicBezTo>
                <a:pt x="1364" y="526"/>
                <a:pt x="1350" y="563"/>
                <a:pt x="1337" y="600"/>
              </a:cubicBezTo>
              <a:cubicBezTo>
                <a:pt x="1280" y="633"/>
                <a:pt x="1231" y="675"/>
                <a:pt x="1261" y="745"/>
              </a:cubicBezTo>
              <a:cubicBezTo>
                <a:pt x="1327" y="730"/>
                <a:pt x="1392" y="714"/>
                <a:pt x="1458" y="699"/>
              </a:cubicBezTo>
              <a:cubicBezTo>
                <a:pt x="1470" y="743"/>
                <a:pt x="1481" y="788"/>
                <a:pt x="1491" y="833"/>
              </a:cubicBezTo>
              <a:cubicBezTo>
                <a:pt x="1410" y="891"/>
                <a:pt x="1314" y="923"/>
                <a:pt x="1235" y="985"/>
              </a:cubicBezTo>
              <a:cubicBezTo>
                <a:pt x="1252" y="1077"/>
                <a:pt x="1339" y="1135"/>
                <a:pt x="1387" y="1212"/>
              </a:cubicBezTo>
              <a:cubicBezTo>
                <a:pt x="1334" y="1252"/>
                <a:pt x="1284" y="1296"/>
                <a:pt x="1249" y="1352"/>
              </a:cubicBezTo>
              <a:cubicBezTo>
                <a:pt x="1174" y="1378"/>
                <a:pt x="1104" y="1415"/>
                <a:pt x="1055" y="1479"/>
              </a:cubicBezTo>
              <a:cubicBezTo>
                <a:pt x="984" y="1415"/>
                <a:pt x="904" y="1364"/>
                <a:pt x="820" y="1321"/>
              </a:cubicBezTo>
              <a:cubicBezTo>
                <a:pt x="805" y="1392"/>
                <a:pt x="786" y="1462"/>
                <a:pt x="763" y="1531"/>
              </a:cubicBezTo>
              <a:lnTo>
                <a:pt x="737" y="1508"/>
              </a:lnTo>
              <a:cubicBezTo>
                <a:pt x="701" y="1461"/>
                <a:pt x="670" y="1412"/>
                <a:pt x="631" y="1369"/>
              </a:cubicBezTo>
              <a:cubicBezTo>
                <a:pt x="581" y="1351"/>
                <a:pt x="527" y="1346"/>
                <a:pt x="475" y="1337"/>
              </a:cubicBezTo>
              <a:cubicBezTo>
                <a:pt x="444" y="1296"/>
                <a:pt x="412" y="1254"/>
                <a:pt x="382" y="1212"/>
              </a:cubicBezTo>
              <a:cubicBezTo>
                <a:pt x="379" y="1208"/>
                <a:pt x="373" y="1200"/>
                <a:pt x="371" y="1196"/>
              </a:cubicBezTo>
              <a:cubicBezTo>
                <a:pt x="355" y="1161"/>
                <a:pt x="340" y="1126"/>
                <a:pt x="325" y="1091"/>
              </a:cubicBezTo>
              <a:cubicBezTo>
                <a:pt x="338" y="1044"/>
                <a:pt x="353" y="997"/>
                <a:pt x="362" y="948"/>
              </a:cubicBezTo>
              <a:cubicBezTo>
                <a:pt x="300" y="830"/>
                <a:pt x="180" y="759"/>
                <a:pt x="52" y="732"/>
              </a:cubicBezTo>
              <a:cubicBezTo>
                <a:pt x="39" y="723"/>
                <a:pt x="13" y="705"/>
                <a:pt x="0" y="696"/>
              </a:cubicBezTo>
              <a:cubicBezTo>
                <a:pt x="15" y="639"/>
                <a:pt x="33" y="582"/>
                <a:pt x="51" y="526"/>
              </a:cubicBezTo>
              <a:cubicBezTo>
                <a:pt x="123" y="532"/>
                <a:pt x="194" y="533"/>
                <a:pt x="266" y="526"/>
              </a:cubicBezTo>
              <a:cubicBezTo>
                <a:pt x="280" y="517"/>
                <a:pt x="307" y="500"/>
                <a:pt x="321" y="492"/>
              </a:cubicBezTo>
              <a:cubicBezTo>
                <a:pt x="370" y="488"/>
                <a:pt x="419" y="484"/>
                <a:pt x="468" y="482"/>
              </a:cubicBezTo>
              <a:cubicBezTo>
                <a:pt x="446" y="447"/>
                <a:pt x="425" y="412"/>
                <a:pt x="404" y="377"/>
              </a:cubicBezTo>
              <a:cubicBezTo>
                <a:pt x="419" y="321"/>
                <a:pt x="419" y="264"/>
                <a:pt x="419" y="207"/>
              </a:cubicBezTo>
              <a:cubicBezTo>
                <a:pt x="439" y="202"/>
                <a:pt x="480" y="193"/>
                <a:pt x="500" y="188"/>
              </a:cubicBezTo>
              <a:cubicBezTo>
                <a:pt x="509" y="157"/>
                <a:pt x="517" y="126"/>
                <a:pt x="524" y="94"/>
              </a:cubicBezTo>
              <a:cubicBezTo>
                <a:pt x="574" y="97"/>
                <a:pt x="602" y="71"/>
                <a:pt x="610" y="1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46197</xdr:colOff>
      <xdr:row>28</xdr:row>
      <xdr:rowOff>89525</xdr:rowOff>
    </xdr:from>
    <xdr:to>
      <xdr:col>48</xdr:col>
      <xdr:colOff>18046</xdr:colOff>
      <xdr:row>32</xdr:row>
      <xdr:rowOff>35681</xdr:rowOff>
    </xdr:to>
    <xdr:sp macro="" textlink="">
      <xdr:nvSpPr>
        <xdr:cNvPr id="593" name="grójecki"/>
        <xdr:cNvSpPr>
          <a:spLocks/>
        </xdr:cNvSpPr>
      </xdr:nvSpPr>
      <xdr:spPr bwMode="auto">
        <a:xfrm>
          <a:off x="4961097" y="3289925"/>
          <a:ext cx="543349" cy="403356"/>
        </a:xfrm>
        <a:custGeom>
          <a:avLst/>
          <a:gdLst>
            <a:gd name="T0" fmla="*/ 617 w 1969"/>
            <a:gd name="T1" fmla="*/ 31 h 1396"/>
            <a:gd name="T2" fmla="*/ 898 w 1969"/>
            <a:gd name="T3" fmla="*/ 0 h 1396"/>
            <a:gd name="T4" fmla="*/ 1275 w 1969"/>
            <a:gd name="T5" fmla="*/ 138 h 1396"/>
            <a:gd name="T6" fmla="*/ 1752 w 1969"/>
            <a:gd name="T7" fmla="*/ 57 h 1396"/>
            <a:gd name="T8" fmla="*/ 1806 w 1969"/>
            <a:gd name="T9" fmla="*/ 186 h 1396"/>
            <a:gd name="T10" fmla="*/ 1898 w 1969"/>
            <a:gd name="T11" fmla="*/ 179 h 1396"/>
            <a:gd name="T12" fmla="*/ 1930 w 1969"/>
            <a:gd name="T13" fmla="*/ 278 h 1396"/>
            <a:gd name="T14" fmla="*/ 1969 w 1969"/>
            <a:gd name="T15" fmla="*/ 445 h 1396"/>
            <a:gd name="T16" fmla="*/ 1698 w 1969"/>
            <a:gd name="T17" fmla="*/ 634 h 1396"/>
            <a:gd name="T18" fmla="*/ 1456 w 1969"/>
            <a:gd name="T19" fmla="*/ 906 h 1396"/>
            <a:gd name="T20" fmla="*/ 1196 w 1969"/>
            <a:gd name="T21" fmla="*/ 666 h 1396"/>
            <a:gd name="T22" fmla="*/ 1010 w 1969"/>
            <a:gd name="T23" fmla="*/ 850 h 1396"/>
            <a:gd name="T24" fmla="*/ 981 w 1969"/>
            <a:gd name="T25" fmla="*/ 839 h 1396"/>
            <a:gd name="T26" fmla="*/ 907 w 1969"/>
            <a:gd name="T27" fmla="*/ 870 h 1396"/>
            <a:gd name="T28" fmla="*/ 838 w 1969"/>
            <a:gd name="T29" fmla="*/ 932 h 1396"/>
            <a:gd name="T30" fmla="*/ 932 w 1969"/>
            <a:gd name="T31" fmla="*/ 1099 h 1396"/>
            <a:gd name="T32" fmla="*/ 555 w 1969"/>
            <a:gd name="T33" fmla="*/ 1268 h 1396"/>
            <a:gd name="T34" fmla="*/ 530 w 1969"/>
            <a:gd name="T35" fmla="*/ 1346 h 1396"/>
            <a:gd name="T36" fmla="*/ 518 w 1969"/>
            <a:gd name="T37" fmla="*/ 1354 h 1396"/>
            <a:gd name="T38" fmla="*/ 355 w 1969"/>
            <a:gd name="T39" fmla="*/ 1392 h 1396"/>
            <a:gd name="T40" fmla="*/ 247 w 1969"/>
            <a:gd name="T41" fmla="*/ 1396 h 1396"/>
            <a:gd name="T42" fmla="*/ 243 w 1969"/>
            <a:gd name="T43" fmla="*/ 1335 h 1396"/>
            <a:gd name="T44" fmla="*/ 327 w 1969"/>
            <a:gd name="T45" fmla="*/ 1286 h 1396"/>
            <a:gd name="T46" fmla="*/ 145 w 1969"/>
            <a:gd name="T47" fmla="*/ 1229 h 1396"/>
            <a:gd name="T48" fmla="*/ 65 w 1969"/>
            <a:gd name="T49" fmla="*/ 1200 h 1396"/>
            <a:gd name="T50" fmla="*/ 0 w 1969"/>
            <a:gd name="T51" fmla="*/ 1058 h 1396"/>
            <a:gd name="T52" fmla="*/ 142 w 1969"/>
            <a:gd name="T53" fmla="*/ 969 h 1396"/>
            <a:gd name="T54" fmla="*/ 493 w 1969"/>
            <a:gd name="T55" fmla="*/ 1098 h 1396"/>
            <a:gd name="T56" fmla="*/ 602 w 1969"/>
            <a:gd name="T57" fmla="*/ 999 h 1396"/>
            <a:gd name="T58" fmla="*/ 584 w 1969"/>
            <a:gd name="T59" fmla="*/ 810 h 1396"/>
            <a:gd name="T60" fmla="*/ 438 w 1969"/>
            <a:gd name="T61" fmla="*/ 719 h 1396"/>
            <a:gd name="T62" fmla="*/ 418 w 1969"/>
            <a:gd name="T63" fmla="*/ 523 h 1396"/>
            <a:gd name="T64" fmla="*/ 495 w 1969"/>
            <a:gd name="T65" fmla="*/ 486 h 1396"/>
            <a:gd name="T66" fmla="*/ 476 w 1969"/>
            <a:gd name="T67" fmla="*/ 404 h 1396"/>
            <a:gd name="T68" fmla="*/ 571 w 1969"/>
            <a:gd name="T69" fmla="*/ 173 h 1396"/>
            <a:gd name="T70" fmla="*/ 617 w 1969"/>
            <a:gd name="T71" fmla="*/ 31 h 13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969" h="1396">
              <a:moveTo>
                <a:pt x="617" y="31"/>
              </a:moveTo>
              <a:cubicBezTo>
                <a:pt x="711" y="23"/>
                <a:pt x="804" y="13"/>
                <a:pt x="898" y="0"/>
              </a:cubicBezTo>
              <a:cubicBezTo>
                <a:pt x="1006" y="99"/>
                <a:pt x="1172" y="28"/>
                <a:pt x="1275" y="138"/>
              </a:cubicBezTo>
              <a:cubicBezTo>
                <a:pt x="1411" y="32"/>
                <a:pt x="1589" y="3"/>
                <a:pt x="1752" y="57"/>
              </a:cubicBezTo>
              <a:cubicBezTo>
                <a:pt x="1770" y="100"/>
                <a:pt x="1788" y="143"/>
                <a:pt x="1806" y="186"/>
              </a:cubicBezTo>
              <a:cubicBezTo>
                <a:pt x="1829" y="184"/>
                <a:pt x="1875" y="181"/>
                <a:pt x="1898" y="179"/>
              </a:cubicBezTo>
              <a:cubicBezTo>
                <a:pt x="1906" y="204"/>
                <a:pt x="1922" y="253"/>
                <a:pt x="1930" y="278"/>
              </a:cubicBezTo>
              <a:cubicBezTo>
                <a:pt x="1945" y="333"/>
                <a:pt x="1956" y="389"/>
                <a:pt x="1969" y="445"/>
              </a:cubicBezTo>
              <a:cubicBezTo>
                <a:pt x="1880" y="510"/>
                <a:pt x="1786" y="567"/>
                <a:pt x="1698" y="634"/>
              </a:cubicBezTo>
              <a:cubicBezTo>
                <a:pt x="1606" y="713"/>
                <a:pt x="1538" y="816"/>
                <a:pt x="1456" y="906"/>
              </a:cubicBezTo>
              <a:cubicBezTo>
                <a:pt x="1388" y="814"/>
                <a:pt x="1338" y="649"/>
                <a:pt x="1196" y="666"/>
              </a:cubicBezTo>
              <a:cubicBezTo>
                <a:pt x="1096" y="666"/>
                <a:pt x="1069" y="789"/>
                <a:pt x="1010" y="850"/>
              </a:cubicBezTo>
              <a:lnTo>
                <a:pt x="981" y="839"/>
              </a:lnTo>
              <a:cubicBezTo>
                <a:pt x="963" y="847"/>
                <a:pt x="926" y="862"/>
                <a:pt x="907" y="870"/>
              </a:cubicBezTo>
              <a:cubicBezTo>
                <a:pt x="884" y="891"/>
                <a:pt x="861" y="911"/>
                <a:pt x="838" y="932"/>
              </a:cubicBezTo>
              <a:cubicBezTo>
                <a:pt x="891" y="973"/>
                <a:pt x="978" y="1019"/>
                <a:pt x="932" y="1099"/>
              </a:cubicBezTo>
              <a:cubicBezTo>
                <a:pt x="838" y="1210"/>
                <a:pt x="669" y="1184"/>
                <a:pt x="555" y="1268"/>
              </a:cubicBezTo>
              <a:cubicBezTo>
                <a:pt x="547" y="1294"/>
                <a:pt x="538" y="1320"/>
                <a:pt x="530" y="1346"/>
              </a:cubicBezTo>
              <a:lnTo>
                <a:pt x="518" y="1354"/>
              </a:lnTo>
              <a:cubicBezTo>
                <a:pt x="453" y="1321"/>
                <a:pt x="395" y="1327"/>
                <a:pt x="355" y="1392"/>
              </a:cubicBezTo>
              <a:cubicBezTo>
                <a:pt x="319" y="1394"/>
                <a:pt x="283" y="1395"/>
                <a:pt x="247" y="1396"/>
              </a:cubicBezTo>
              <a:cubicBezTo>
                <a:pt x="246" y="1381"/>
                <a:pt x="244" y="1351"/>
                <a:pt x="243" y="1335"/>
              </a:cubicBezTo>
              <a:cubicBezTo>
                <a:pt x="264" y="1323"/>
                <a:pt x="306" y="1299"/>
                <a:pt x="327" y="1286"/>
              </a:cubicBezTo>
              <a:cubicBezTo>
                <a:pt x="410" y="1198"/>
                <a:pt x="196" y="1213"/>
                <a:pt x="145" y="1229"/>
              </a:cubicBezTo>
              <a:cubicBezTo>
                <a:pt x="125" y="1222"/>
                <a:pt x="85" y="1207"/>
                <a:pt x="65" y="1200"/>
              </a:cubicBezTo>
              <a:cubicBezTo>
                <a:pt x="45" y="1152"/>
                <a:pt x="23" y="1105"/>
                <a:pt x="0" y="1058"/>
              </a:cubicBezTo>
              <a:cubicBezTo>
                <a:pt x="48" y="1029"/>
                <a:pt x="95" y="999"/>
                <a:pt x="142" y="969"/>
              </a:cubicBezTo>
              <a:cubicBezTo>
                <a:pt x="253" y="1027"/>
                <a:pt x="370" y="1074"/>
                <a:pt x="493" y="1098"/>
              </a:cubicBezTo>
              <a:cubicBezTo>
                <a:pt x="529" y="1064"/>
                <a:pt x="565" y="1031"/>
                <a:pt x="602" y="999"/>
              </a:cubicBezTo>
              <a:cubicBezTo>
                <a:pt x="598" y="935"/>
                <a:pt x="600" y="871"/>
                <a:pt x="584" y="810"/>
              </a:cubicBezTo>
              <a:cubicBezTo>
                <a:pt x="538" y="774"/>
                <a:pt x="487" y="748"/>
                <a:pt x="438" y="719"/>
              </a:cubicBezTo>
              <a:cubicBezTo>
                <a:pt x="431" y="654"/>
                <a:pt x="425" y="588"/>
                <a:pt x="418" y="523"/>
              </a:cubicBezTo>
              <a:cubicBezTo>
                <a:pt x="437" y="514"/>
                <a:pt x="476" y="495"/>
                <a:pt x="495" y="486"/>
              </a:cubicBezTo>
              <a:cubicBezTo>
                <a:pt x="488" y="458"/>
                <a:pt x="482" y="431"/>
                <a:pt x="476" y="404"/>
              </a:cubicBezTo>
              <a:cubicBezTo>
                <a:pt x="526" y="335"/>
                <a:pt x="548" y="253"/>
                <a:pt x="571" y="173"/>
              </a:cubicBezTo>
              <a:cubicBezTo>
                <a:pt x="585" y="125"/>
                <a:pt x="601" y="78"/>
                <a:pt x="617" y="31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50471</xdr:colOff>
      <xdr:row>29</xdr:row>
      <xdr:rowOff>66550</xdr:rowOff>
    </xdr:from>
    <xdr:to>
      <xdr:col>51</xdr:col>
      <xdr:colOff>69633</xdr:colOff>
      <xdr:row>33</xdr:row>
      <xdr:rowOff>50757</xdr:rowOff>
    </xdr:to>
    <xdr:sp macro="" textlink="">
      <xdr:nvSpPr>
        <xdr:cNvPr id="599" name="kozienicki"/>
        <xdr:cNvSpPr>
          <a:spLocks/>
        </xdr:cNvSpPr>
      </xdr:nvSpPr>
      <xdr:spPr bwMode="auto">
        <a:xfrm>
          <a:off x="5422571" y="3381250"/>
          <a:ext cx="476362" cy="441407"/>
        </a:xfrm>
        <a:custGeom>
          <a:avLst/>
          <a:gdLst>
            <a:gd name="T0" fmla="*/ 301 w 1693"/>
            <a:gd name="T1" fmla="*/ 179 h 1536"/>
            <a:gd name="T2" fmla="*/ 331 w 1693"/>
            <a:gd name="T3" fmla="*/ 0 h 1536"/>
            <a:gd name="T4" fmla="*/ 383 w 1693"/>
            <a:gd name="T5" fmla="*/ 36 h 1536"/>
            <a:gd name="T6" fmla="*/ 651 w 1693"/>
            <a:gd name="T7" fmla="*/ 245 h 1536"/>
            <a:gd name="T8" fmla="*/ 702 w 1693"/>
            <a:gd name="T9" fmla="*/ 500 h 1536"/>
            <a:gd name="T10" fmla="*/ 713 w 1693"/>
            <a:gd name="T11" fmla="*/ 516 h 1536"/>
            <a:gd name="T12" fmla="*/ 763 w 1693"/>
            <a:gd name="T13" fmla="*/ 663 h 1536"/>
            <a:gd name="T14" fmla="*/ 1068 w 1693"/>
            <a:gd name="T15" fmla="*/ 812 h 1536"/>
            <a:gd name="T16" fmla="*/ 1094 w 1693"/>
            <a:gd name="T17" fmla="*/ 835 h 1536"/>
            <a:gd name="T18" fmla="*/ 1288 w 1693"/>
            <a:gd name="T19" fmla="*/ 1027 h 1536"/>
            <a:gd name="T20" fmla="*/ 1572 w 1693"/>
            <a:gd name="T21" fmla="*/ 1041 h 1536"/>
            <a:gd name="T22" fmla="*/ 1693 w 1693"/>
            <a:gd name="T23" fmla="*/ 1375 h 1536"/>
            <a:gd name="T24" fmla="*/ 1638 w 1693"/>
            <a:gd name="T25" fmla="*/ 1482 h 1536"/>
            <a:gd name="T26" fmla="*/ 1472 w 1693"/>
            <a:gd name="T27" fmla="*/ 1536 h 1536"/>
            <a:gd name="T28" fmla="*/ 1378 w 1693"/>
            <a:gd name="T29" fmla="*/ 1217 h 1536"/>
            <a:gd name="T30" fmla="*/ 1263 w 1693"/>
            <a:gd name="T31" fmla="*/ 1327 h 1536"/>
            <a:gd name="T32" fmla="*/ 1096 w 1693"/>
            <a:gd name="T33" fmla="*/ 1346 h 1536"/>
            <a:gd name="T34" fmla="*/ 967 w 1693"/>
            <a:gd name="T35" fmla="*/ 1457 h 1536"/>
            <a:gd name="T36" fmla="*/ 1007 w 1693"/>
            <a:gd name="T37" fmla="*/ 1161 h 1536"/>
            <a:gd name="T38" fmla="*/ 875 w 1693"/>
            <a:gd name="T39" fmla="*/ 1037 h 1536"/>
            <a:gd name="T40" fmla="*/ 716 w 1693"/>
            <a:gd name="T41" fmla="*/ 1151 h 1536"/>
            <a:gd name="T42" fmla="*/ 201 w 1693"/>
            <a:gd name="T43" fmla="*/ 933 h 1536"/>
            <a:gd name="T44" fmla="*/ 273 w 1693"/>
            <a:gd name="T45" fmla="*/ 774 h 1536"/>
            <a:gd name="T46" fmla="*/ 90 w 1693"/>
            <a:gd name="T47" fmla="*/ 621 h 1536"/>
            <a:gd name="T48" fmla="*/ 116 w 1693"/>
            <a:gd name="T49" fmla="*/ 441 h 1536"/>
            <a:gd name="T50" fmla="*/ 0 w 1693"/>
            <a:gd name="T51" fmla="*/ 403 h 1536"/>
            <a:gd name="T52" fmla="*/ 301 w 1693"/>
            <a:gd name="T53" fmla="*/ 179 h 15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693" h="1536">
              <a:moveTo>
                <a:pt x="301" y="179"/>
              </a:moveTo>
              <a:cubicBezTo>
                <a:pt x="332" y="127"/>
                <a:pt x="318" y="58"/>
                <a:pt x="331" y="0"/>
              </a:cubicBezTo>
              <a:cubicBezTo>
                <a:pt x="344" y="9"/>
                <a:pt x="370" y="27"/>
                <a:pt x="383" y="36"/>
              </a:cubicBezTo>
              <a:cubicBezTo>
                <a:pt x="476" y="101"/>
                <a:pt x="569" y="166"/>
                <a:pt x="651" y="245"/>
              </a:cubicBezTo>
              <a:cubicBezTo>
                <a:pt x="625" y="339"/>
                <a:pt x="593" y="447"/>
                <a:pt x="702" y="500"/>
              </a:cubicBezTo>
              <a:cubicBezTo>
                <a:pt x="704" y="504"/>
                <a:pt x="710" y="512"/>
                <a:pt x="713" y="516"/>
              </a:cubicBezTo>
              <a:cubicBezTo>
                <a:pt x="729" y="565"/>
                <a:pt x="741" y="616"/>
                <a:pt x="763" y="663"/>
              </a:cubicBezTo>
              <a:cubicBezTo>
                <a:pt x="869" y="703"/>
                <a:pt x="979" y="738"/>
                <a:pt x="1068" y="812"/>
              </a:cubicBezTo>
              <a:lnTo>
                <a:pt x="1094" y="835"/>
              </a:lnTo>
              <a:cubicBezTo>
                <a:pt x="1164" y="893"/>
                <a:pt x="1222" y="965"/>
                <a:pt x="1288" y="1027"/>
              </a:cubicBezTo>
              <a:cubicBezTo>
                <a:pt x="1374" y="1078"/>
                <a:pt x="1478" y="1046"/>
                <a:pt x="1572" y="1041"/>
              </a:cubicBezTo>
              <a:cubicBezTo>
                <a:pt x="1627" y="1146"/>
                <a:pt x="1657" y="1262"/>
                <a:pt x="1693" y="1375"/>
              </a:cubicBezTo>
              <a:cubicBezTo>
                <a:pt x="1674" y="1411"/>
                <a:pt x="1656" y="1446"/>
                <a:pt x="1638" y="1482"/>
              </a:cubicBezTo>
              <a:cubicBezTo>
                <a:pt x="1582" y="1500"/>
                <a:pt x="1527" y="1518"/>
                <a:pt x="1472" y="1536"/>
              </a:cubicBezTo>
              <a:cubicBezTo>
                <a:pt x="1437" y="1431"/>
                <a:pt x="1406" y="1324"/>
                <a:pt x="1378" y="1217"/>
              </a:cubicBezTo>
              <a:cubicBezTo>
                <a:pt x="1339" y="1253"/>
                <a:pt x="1301" y="1290"/>
                <a:pt x="1263" y="1327"/>
              </a:cubicBezTo>
              <a:cubicBezTo>
                <a:pt x="1207" y="1333"/>
                <a:pt x="1151" y="1339"/>
                <a:pt x="1096" y="1346"/>
              </a:cubicBezTo>
              <a:cubicBezTo>
                <a:pt x="1057" y="1387"/>
                <a:pt x="1014" y="1425"/>
                <a:pt x="967" y="1457"/>
              </a:cubicBezTo>
              <a:cubicBezTo>
                <a:pt x="977" y="1357"/>
                <a:pt x="1000" y="1260"/>
                <a:pt x="1007" y="1161"/>
              </a:cubicBezTo>
              <a:cubicBezTo>
                <a:pt x="992" y="1100"/>
                <a:pt x="931" y="1058"/>
                <a:pt x="875" y="1037"/>
              </a:cubicBezTo>
              <a:cubicBezTo>
                <a:pt x="818" y="1069"/>
                <a:pt x="767" y="1111"/>
                <a:pt x="716" y="1151"/>
              </a:cubicBezTo>
              <a:cubicBezTo>
                <a:pt x="533" y="1110"/>
                <a:pt x="339" y="1071"/>
                <a:pt x="201" y="933"/>
              </a:cubicBezTo>
              <a:cubicBezTo>
                <a:pt x="225" y="880"/>
                <a:pt x="248" y="827"/>
                <a:pt x="273" y="774"/>
              </a:cubicBezTo>
              <a:cubicBezTo>
                <a:pt x="216" y="718"/>
                <a:pt x="155" y="667"/>
                <a:pt x="90" y="621"/>
              </a:cubicBezTo>
              <a:cubicBezTo>
                <a:pt x="98" y="560"/>
                <a:pt x="107" y="500"/>
                <a:pt x="116" y="441"/>
              </a:cubicBezTo>
              <a:cubicBezTo>
                <a:pt x="87" y="431"/>
                <a:pt x="29" y="412"/>
                <a:pt x="0" y="403"/>
              </a:cubicBezTo>
              <a:cubicBezTo>
                <a:pt x="96" y="322"/>
                <a:pt x="209" y="264"/>
                <a:pt x="301" y="17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80760</xdr:colOff>
      <xdr:row>30</xdr:row>
      <xdr:rowOff>58797</xdr:rowOff>
    </xdr:from>
    <xdr:to>
      <xdr:col>48</xdr:col>
      <xdr:colOff>3160</xdr:colOff>
      <xdr:row>32</xdr:row>
      <xdr:rowOff>104174</xdr:rowOff>
    </xdr:to>
    <xdr:sp macro="" textlink="">
      <xdr:nvSpPr>
        <xdr:cNvPr id="614" name="białobrzeski"/>
        <xdr:cNvSpPr>
          <a:spLocks/>
        </xdr:cNvSpPr>
      </xdr:nvSpPr>
      <xdr:spPr bwMode="auto">
        <a:xfrm>
          <a:off x="5109960" y="3487797"/>
          <a:ext cx="379600" cy="273977"/>
        </a:xfrm>
        <a:custGeom>
          <a:avLst/>
          <a:gdLst>
            <a:gd name="T0" fmla="*/ 575 w 1342"/>
            <a:gd name="T1" fmla="*/ 21 h 935"/>
            <a:gd name="T2" fmla="*/ 754 w 1342"/>
            <a:gd name="T3" fmla="*/ 60 h 935"/>
            <a:gd name="T4" fmla="*/ 893 w 1342"/>
            <a:gd name="T5" fmla="*/ 276 h 935"/>
            <a:gd name="T6" fmla="*/ 1065 w 1342"/>
            <a:gd name="T7" fmla="*/ 86 h 935"/>
            <a:gd name="T8" fmla="*/ 1197 w 1342"/>
            <a:gd name="T9" fmla="*/ 84 h 935"/>
            <a:gd name="T10" fmla="*/ 1166 w 1342"/>
            <a:gd name="T11" fmla="*/ 247 h 935"/>
            <a:gd name="T12" fmla="*/ 1342 w 1342"/>
            <a:gd name="T13" fmla="*/ 418 h 935"/>
            <a:gd name="T14" fmla="*/ 1267 w 1342"/>
            <a:gd name="T15" fmla="*/ 539 h 935"/>
            <a:gd name="T16" fmla="*/ 1043 w 1342"/>
            <a:gd name="T17" fmla="*/ 589 h 935"/>
            <a:gd name="T18" fmla="*/ 799 w 1342"/>
            <a:gd name="T19" fmla="*/ 874 h 935"/>
            <a:gd name="T20" fmla="*/ 686 w 1342"/>
            <a:gd name="T21" fmla="*/ 813 h 935"/>
            <a:gd name="T22" fmla="*/ 321 w 1342"/>
            <a:gd name="T23" fmla="*/ 822 h 935"/>
            <a:gd name="T24" fmla="*/ 302 w 1342"/>
            <a:gd name="T25" fmla="*/ 806 h 935"/>
            <a:gd name="T26" fmla="*/ 289 w 1342"/>
            <a:gd name="T27" fmla="*/ 741 h 935"/>
            <a:gd name="T28" fmla="*/ 281 w 1342"/>
            <a:gd name="T29" fmla="*/ 702 h 935"/>
            <a:gd name="T30" fmla="*/ 181 w 1342"/>
            <a:gd name="T31" fmla="*/ 746 h 935"/>
            <a:gd name="T32" fmla="*/ 141 w 1342"/>
            <a:gd name="T33" fmla="*/ 640 h 935"/>
            <a:gd name="T34" fmla="*/ 0 w 1342"/>
            <a:gd name="T35" fmla="*/ 579 h 935"/>
            <a:gd name="T36" fmla="*/ 377 w 1342"/>
            <a:gd name="T37" fmla="*/ 410 h 935"/>
            <a:gd name="T38" fmla="*/ 283 w 1342"/>
            <a:gd name="T39" fmla="*/ 243 h 935"/>
            <a:gd name="T40" fmla="*/ 352 w 1342"/>
            <a:gd name="T41" fmla="*/ 181 h 935"/>
            <a:gd name="T42" fmla="*/ 426 w 1342"/>
            <a:gd name="T43" fmla="*/ 150 h 935"/>
            <a:gd name="T44" fmla="*/ 455 w 1342"/>
            <a:gd name="T45" fmla="*/ 161 h 935"/>
            <a:gd name="T46" fmla="*/ 524 w 1342"/>
            <a:gd name="T47" fmla="*/ 188 h 935"/>
            <a:gd name="T48" fmla="*/ 575 w 1342"/>
            <a:gd name="T49" fmla="*/ 21 h 9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342" h="935">
              <a:moveTo>
                <a:pt x="575" y="21"/>
              </a:moveTo>
              <a:cubicBezTo>
                <a:pt x="635" y="29"/>
                <a:pt x="713" y="0"/>
                <a:pt x="754" y="60"/>
              </a:cubicBezTo>
              <a:cubicBezTo>
                <a:pt x="809" y="125"/>
                <a:pt x="848" y="203"/>
                <a:pt x="893" y="276"/>
              </a:cubicBezTo>
              <a:cubicBezTo>
                <a:pt x="952" y="214"/>
                <a:pt x="1010" y="151"/>
                <a:pt x="1065" y="86"/>
              </a:cubicBezTo>
              <a:cubicBezTo>
                <a:pt x="1109" y="85"/>
                <a:pt x="1153" y="84"/>
                <a:pt x="1197" y="84"/>
              </a:cubicBezTo>
              <a:cubicBezTo>
                <a:pt x="1178" y="137"/>
                <a:pt x="1167" y="191"/>
                <a:pt x="1166" y="247"/>
              </a:cubicBezTo>
              <a:cubicBezTo>
                <a:pt x="1220" y="308"/>
                <a:pt x="1282" y="362"/>
                <a:pt x="1342" y="418"/>
              </a:cubicBezTo>
              <a:cubicBezTo>
                <a:pt x="1317" y="458"/>
                <a:pt x="1292" y="499"/>
                <a:pt x="1267" y="539"/>
              </a:cubicBezTo>
              <a:cubicBezTo>
                <a:pt x="1192" y="556"/>
                <a:pt x="1118" y="572"/>
                <a:pt x="1043" y="589"/>
              </a:cubicBezTo>
              <a:cubicBezTo>
                <a:pt x="972" y="692"/>
                <a:pt x="892" y="790"/>
                <a:pt x="799" y="874"/>
              </a:cubicBezTo>
              <a:cubicBezTo>
                <a:pt x="749" y="935"/>
                <a:pt x="695" y="866"/>
                <a:pt x="686" y="813"/>
              </a:cubicBezTo>
              <a:cubicBezTo>
                <a:pt x="567" y="840"/>
                <a:pt x="442" y="853"/>
                <a:pt x="321" y="822"/>
              </a:cubicBezTo>
              <a:lnTo>
                <a:pt x="302" y="806"/>
              </a:lnTo>
              <a:cubicBezTo>
                <a:pt x="299" y="789"/>
                <a:pt x="292" y="757"/>
                <a:pt x="289" y="741"/>
              </a:cubicBezTo>
              <a:lnTo>
                <a:pt x="281" y="702"/>
              </a:lnTo>
              <a:cubicBezTo>
                <a:pt x="248" y="716"/>
                <a:pt x="214" y="731"/>
                <a:pt x="181" y="746"/>
              </a:cubicBezTo>
              <a:cubicBezTo>
                <a:pt x="168" y="710"/>
                <a:pt x="154" y="675"/>
                <a:pt x="141" y="640"/>
              </a:cubicBezTo>
              <a:cubicBezTo>
                <a:pt x="91" y="626"/>
                <a:pt x="41" y="613"/>
                <a:pt x="0" y="579"/>
              </a:cubicBezTo>
              <a:cubicBezTo>
                <a:pt x="114" y="495"/>
                <a:pt x="283" y="521"/>
                <a:pt x="377" y="410"/>
              </a:cubicBezTo>
              <a:cubicBezTo>
                <a:pt x="423" y="330"/>
                <a:pt x="336" y="284"/>
                <a:pt x="283" y="243"/>
              </a:cubicBezTo>
              <a:cubicBezTo>
                <a:pt x="306" y="222"/>
                <a:pt x="329" y="202"/>
                <a:pt x="352" y="181"/>
              </a:cubicBezTo>
              <a:cubicBezTo>
                <a:pt x="371" y="173"/>
                <a:pt x="408" y="158"/>
                <a:pt x="426" y="150"/>
              </a:cubicBezTo>
              <a:lnTo>
                <a:pt x="455" y="161"/>
              </a:lnTo>
              <a:cubicBezTo>
                <a:pt x="472" y="168"/>
                <a:pt x="507" y="181"/>
                <a:pt x="524" y="188"/>
              </a:cubicBezTo>
              <a:cubicBezTo>
                <a:pt x="541" y="132"/>
                <a:pt x="558" y="77"/>
                <a:pt x="575" y="21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61083</xdr:colOff>
      <xdr:row>31</xdr:row>
      <xdr:rowOff>96708</xdr:rowOff>
    </xdr:from>
    <xdr:to>
      <xdr:col>46</xdr:col>
      <xdr:colOff>23351</xdr:colOff>
      <xdr:row>35</xdr:row>
      <xdr:rowOff>35253</xdr:rowOff>
    </xdr:to>
    <xdr:sp macro="" textlink="">
      <xdr:nvSpPr>
        <xdr:cNvPr id="620" name="przysuski"/>
        <xdr:cNvSpPr>
          <a:spLocks/>
        </xdr:cNvSpPr>
      </xdr:nvSpPr>
      <xdr:spPr bwMode="auto">
        <a:xfrm>
          <a:off x="4975983" y="3640008"/>
          <a:ext cx="305168" cy="395745"/>
        </a:xfrm>
        <a:custGeom>
          <a:avLst/>
          <a:gdLst>
            <a:gd name="T0" fmla="*/ 0 w 1092"/>
            <a:gd name="T1" fmla="*/ 0 h 1386"/>
            <a:gd name="T2" fmla="*/ 80 w 1092"/>
            <a:gd name="T3" fmla="*/ 29 h 1386"/>
            <a:gd name="T4" fmla="*/ 262 w 1092"/>
            <a:gd name="T5" fmla="*/ 86 h 1386"/>
            <a:gd name="T6" fmla="*/ 178 w 1092"/>
            <a:gd name="T7" fmla="*/ 135 h 1386"/>
            <a:gd name="T8" fmla="*/ 158 w 1092"/>
            <a:gd name="T9" fmla="*/ 148 h 1386"/>
            <a:gd name="T10" fmla="*/ 136 w 1092"/>
            <a:gd name="T11" fmla="*/ 231 h 1386"/>
            <a:gd name="T12" fmla="*/ 453 w 1092"/>
            <a:gd name="T13" fmla="*/ 154 h 1386"/>
            <a:gd name="T14" fmla="*/ 465 w 1092"/>
            <a:gd name="T15" fmla="*/ 146 h 1386"/>
            <a:gd name="T16" fmla="*/ 490 w 1092"/>
            <a:gd name="T17" fmla="*/ 68 h 1386"/>
            <a:gd name="T18" fmla="*/ 631 w 1092"/>
            <a:gd name="T19" fmla="*/ 129 h 1386"/>
            <a:gd name="T20" fmla="*/ 641 w 1092"/>
            <a:gd name="T21" fmla="*/ 266 h 1386"/>
            <a:gd name="T22" fmla="*/ 779 w 1092"/>
            <a:gd name="T23" fmla="*/ 230 h 1386"/>
            <a:gd name="T24" fmla="*/ 792 w 1092"/>
            <a:gd name="T25" fmla="*/ 295 h 1386"/>
            <a:gd name="T26" fmla="*/ 811 w 1092"/>
            <a:gd name="T27" fmla="*/ 311 h 1386"/>
            <a:gd name="T28" fmla="*/ 834 w 1092"/>
            <a:gd name="T29" fmla="*/ 331 h 1386"/>
            <a:gd name="T30" fmla="*/ 763 w 1092"/>
            <a:gd name="T31" fmla="*/ 611 h 1386"/>
            <a:gd name="T32" fmla="*/ 833 w 1092"/>
            <a:gd name="T33" fmla="*/ 655 h 1386"/>
            <a:gd name="T34" fmla="*/ 823 w 1092"/>
            <a:gd name="T35" fmla="*/ 719 h 1386"/>
            <a:gd name="T36" fmla="*/ 910 w 1092"/>
            <a:gd name="T37" fmla="*/ 724 h 1386"/>
            <a:gd name="T38" fmla="*/ 1092 w 1092"/>
            <a:gd name="T39" fmla="*/ 746 h 1386"/>
            <a:gd name="T40" fmla="*/ 1037 w 1092"/>
            <a:gd name="T41" fmla="*/ 850 h 1386"/>
            <a:gd name="T42" fmla="*/ 965 w 1092"/>
            <a:gd name="T43" fmla="*/ 1076 h 1386"/>
            <a:gd name="T44" fmla="*/ 930 w 1092"/>
            <a:gd name="T45" fmla="*/ 1120 h 1386"/>
            <a:gd name="T46" fmla="*/ 768 w 1092"/>
            <a:gd name="T47" fmla="*/ 1140 h 1386"/>
            <a:gd name="T48" fmla="*/ 826 w 1092"/>
            <a:gd name="T49" fmla="*/ 1265 h 1386"/>
            <a:gd name="T50" fmla="*/ 651 w 1092"/>
            <a:gd name="T51" fmla="*/ 1343 h 1386"/>
            <a:gd name="T52" fmla="*/ 621 w 1092"/>
            <a:gd name="T53" fmla="*/ 1348 h 1386"/>
            <a:gd name="T54" fmla="*/ 489 w 1092"/>
            <a:gd name="T55" fmla="*/ 1363 h 1386"/>
            <a:gd name="T56" fmla="*/ 280 w 1092"/>
            <a:gd name="T57" fmla="*/ 1386 h 1386"/>
            <a:gd name="T58" fmla="*/ 306 w 1092"/>
            <a:gd name="T59" fmla="*/ 1267 h 1386"/>
            <a:gd name="T60" fmla="*/ 220 w 1092"/>
            <a:gd name="T61" fmla="*/ 1205 h 1386"/>
            <a:gd name="T62" fmla="*/ 240 w 1092"/>
            <a:gd name="T63" fmla="*/ 1081 h 1386"/>
            <a:gd name="T64" fmla="*/ 70 w 1092"/>
            <a:gd name="T65" fmla="*/ 1043 h 1386"/>
            <a:gd name="T66" fmla="*/ 67 w 1092"/>
            <a:gd name="T67" fmla="*/ 862 h 1386"/>
            <a:gd name="T68" fmla="*/ 257 w 1092"/>
            <a:gd name="T69" fmla="*/ 570 h 1386"/>
            <a:gd name="T70" fmla="*/ 235 w 1092"/>
            <a:gd name="T71" fmla="*/ 387 h 1386"/>
            <a:gd name="T72" fmla="*/ 79 w 1092"/>
            <a:gd name="T73" fmla="*/ 415 h 1386"/>
            <a:gd name="T74" fmla="*/ 103 w 1092"/>
            <a:gd name="T75" fmla="*/ 212 h 1386"/>
            <a:gd name="T76" fmla="*/ 0 w 1092"/>
            <a:gd name="T77" fmla="*/ 0 h 13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</a:cxnLst>
          <a:rect l="0" t="0" r="r" b="b"/>
          <a:pathLst>
            <a:path w="1092" h="1386">
              <a:moveTo>
                <a:pt x="0" y="0"/>
              </a:moveTo>
              <a:cubicBezTo>
                <a:pt x="20" y="7"/>
                <a:pt x="60" y="22"/>
                <a:pt x="80" y="29"/>
              </a:cubicBezTo>
              <a:cubicBezTo>
                <a:pt x="138" y="54"/>
                <a:pt x="197" y="83"/>
                <a:pt x="262" y="86"/>
              </a:cubicBezTo>
              <a:cubicBezTo>
                <a:pt x="241" y="99"/>
                <a:pt x="199" y="123"/>
                <a:pt x="178" y="135"/>
              </a:cubicBezTo>
              <a:lnTo>
                <a:pt x="158" y="148"/>
              </a:lnTo>
              <a:cubicBezTo>
                <a:pt x="152" y="169"/>
                <a:pt x="142" y="211"/>
                <a:pt x="136" y="231"/>
              </a:cubicBezTo>
              <a:cubicBezTo>
                <a:pt x="248" y="239"/>
                <a:pt x="361" y="224"/>
                <a:pt x="453" y="154"/>
              </a:cubicBezTo>
              <a:lnTo>
                <a:pt x="465" y="146"/>
              </a:lnTo>
              <a:cubicBezTo>
                <a:pt x="473" y="120"/>
                <a:pt x="482" y="94"/>
                <a:pt x="490" y="68"/>
              </a:cubicBezTo>
              <a:cubicBezTo>
                <a:pt x="531" y="102"/>
                <a:pt x="581" y="115"/>
                <a:pt x="631" y="129"/>
              </a:cubicBezTo>
              <a:cubicBezTo>
                <a:pt x="634" y="174"/>
                <a:pt x="637" y="220"/>
                <a:pt x="641" y="266"/>
              </a:cubicBezTo>
              <a:cubicBezTo>
                <a:pt x="687" y="254"/>
                <a:pt x="732" y="242"/>
                <a:pt x="779" y="230"/>
              </a:cubicBezTo>
              <a:cubicBezTo>
                <a:pt x="782" y="246"/>
                <a:pt x="789" y="278"/>
                <a:pt x="792" y="295"/>
              </a:cubicBezTo>
              <a:lnTo>
                <a:pt x="811" y="311"/>
              </a:lnTo>
              <a:lnTo>
                <a:pt x="834" y="331"/>
              </a:lnTo>
              <a:cubicBezTo>
                <a:pt x="834" y="429"/>
                <a:pt x="807" y="523"/>
                <a:pt x="763" y="611"/>
              </a:cubicBezTo>
              <a:cubicBezTo>
                <a:pt x="780" y="622"/>
                <a:pt x="815" y="644"/>
                <a:pt x="833" y="655"/>
              </a:cubicBezTo>
              <a:cubicBezTo>
                <a:pt x="830" y="671"/>
                <a:pt x="826" y="703"/>
                <a:pt x="823" y="719"/>
              </a:cubicBezTo>
              <a:cubicBezTo>
                <a:pt x="845" y="720"/>
                <a:pt x="888" y="722"/>
                <a:pt x="910" y="724"/>
              </a:cubicBezTo>
              <a:cubicBezTo>
                <a:pt x="972" y="706"/>
                <a:pt x="1034" y="719"/>
                <a:pt x="1092" y="746"/>
              </a:cubicBezTo>
              <a:cubicBezTo>
                <a:pt x="1078" y="772"/>
                <a:pt x="1051" y="824"/>
                <a:pt x="1037" y="850"/>
              </a:cubicBezTo>
              <a:cubicBezTo>
                <a:pt x="1009" y="924"/>
                <a:pt x="991" y="1001"/>
                <a:pt x="965" y="1076"/>
              </a:cubicBezTo>
              <a:cubicBezTo>
                <a:pt x="956" y="1087"/>
                <a:pt x="939" y="1109"/>
                <a:pt x="930" y="1120"/>
              </a:cubicBezTo>
              <a:cubicBezTo>
                <a:pt x="876" y="1126"/>
                <a:pt x="822" y="1133"/>
                <a:pt x="768" y="1140"/>
              </a:cubicBezTo>
              <a:cubicBezTo>
                <a:pt x="787" y="1182"/>
                <a:pt x="807" y="1223"/>
                <a:pt x="826" y="1265"/>
              </a:cubicBezTo>
              <a:cubicBezTo>
                <a:pt x="768" y="1292"/>
                <a:pt x="709" y="1319"/>
                <a:pt x="651" y="1343"/>
              </a:cubicBezTo>
              <a:cubicBezTo>
                <a:pt x="643" y="1344"/>
                <a:pt x="628" y="1347"/>
                <a:pt x="621" y="1348"/>
              </a:cubicBezTo>
              <a:cubicBezTo>
                <a:pt x="576" y="1353"/>
                <a:pt x="533" y="1358"/>
                <a:pt x="489" y="1363"/>
              </a:cubicBezTo>
              <a:cubicBezTo>
                <a:pt x="419" y="1371"/>
                <a:pt x="349" y="1378"/>
                <a:pt x="280" y="1386"/>
              </a:cubicBezTo>
              <a:cubicBezTo>
                <a:pt x="288" y="1346"/>
                <a:pt x="297" y="1307"/>
                <a:pt x="306" y="1267"/>
              </a:cubicBezTo>
              <a:cubicBezTo>
                <a:pt x="277" y="1246"/>
                <a:pt x="248" y="1226"/>
                <a:pt x="220" y="1205"/>
              </a:cubicBezTo>
              <a:cubicBezTo>
                <a:pt x="227" y="1163"/>
                <a:pt x="233" y="1122"/>
                <a:pt x="240" y="1081"/>
              </a:cubicBezTo>
              <a:cubicBezTo>
                <a:pt x="184" y="1068"/>
                <a:pt x="127" y="1055"/>
                <a:pt x="70" y="1043"/>
              </a:cubicBezTo>
              <a:cubicBezTo>
                <a:pt x="61" y="984"/>
                <a:pt x="12" y="912"/>
                <a:pt x="67" y="862"/>
              </a:cubicBezTo>
              <a:cubicBezTo>
                <a:pt x="142" y="772"/>
                <a:pt x="175" y="655"/>
                <a:pt x="257" y="570"/>
              </a:cubicBezTo>
              <a:cubicBezTo>
                <a:pt x="250" y="509"/>
                <a:pt x="242" y="448"/>
                <a:pt x="235" y="387"/>
              </a:cubicBezTo>
              <a:cubicBezTo>
                <a:pt x="183" y="396"/>
                <a:pt x="131" y="405"/>
                <a:pt x="79" y="415"/>
              </a:cubicBezTo>
              <a:cubicBezTo>
                <a:pt x="88" y="347"/>
                <a:pt x="95" y="279"/>
                <a:pt x="103" y="212"/>
              </a:cubicBezTo>
              <a:cubicBezTo>
                <a:pt x="49" y="152"/>
                <a:pt x="17" y="78"/>
                <a:pt x="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63220</xdr:colOff>
      <xdr:row>31</xdr:row>
      <xdr:rowOff>104318</xdr:rowOff>
    </xdr:from>
    <xdr:to>
      <xdr:col>49</xdr:col>
      <xdr:colOff>97269</xdr:colOff>
      <xdr:row>36</xdr:row>
      <xdr:rowOff>80773</xdr:rowOff>
    </xdr:to>
    <xdr:sp macro="" textlink="">
      <xdr:nvSpPr>
        <xdr:cNvPr id="622" name="radomski"/>
        <xdr:cNvSpPr>
          <a:spLocks/>
        </xdr:cNvSpPr>
      </xdr:nvSpPr>
      <xdr:spPr bwMode="auto">
        <a:xfrm>
          <a:off x="5206720" y="3647618"/>
          <a:ext cx="491249" cy="547955"/>
        </a:xfrm>
        <a:custGeom>
          <a:avLst/>
          <a:gdLst>
            <a:gd name="T0" fmla="*/ 852 w 1760"/>
            <a:gd name="T1" fmla="*/ 28 h 1878"/>
            <a:gd name="T2" fmla="*/ 1083 w 1760"/>
            <a:gd name="T3" fmla="*/ 110 h 1878"/>
            <a:gd name="T4" fmla="*/ 1509 w 1760"/>
            <a:gd name="T5" fmla="*/ 281 h 1878"/>
            <a:gd name="T6" fmla="*/ 1646 w 1760"/>
            <a:gd name="T7" fmla="*/ 139 h 1878"/>
            <a:gd name="T8" fmla="*/ 1760 w 1760"/>
            <a:gd name="T9" fmla="*/ 221 h 1878"/>
            <a:gd name="T10" fmla="*/ 1754 w 1760"/>
            <a:gd name="T11" fmla="*/ 583 h 1878"/>
            <a:gd name="T12" fmla="*/ 1717 w 1760"/>
            <a:gd name="T13" fmla="*/ 640 h 1878"/>
            <a:gd name="T14" fmla="*/ 1681 w 1760"/>
            <a:gd name="T15" fmla="*/ 658 h 1878"/>
            <a:gd name="T16" fmla="*/ 1487 w 1760"/>
            <a:gd name="T17" fmla="*/ 841 h 1878"/>
            <a:gd name="T18" fmla="*/ 1318 w 1760"/>
            <a:gd name="T19" fmla="*/ 957 h 1878"/>
            <a:gd name="T20" fmla="*/ 1333 w 1760"/>
            <a:gd name="T21" fmla="*/ 1095 h 1878"/>
            <a:gd name="T22" fmla="*/ 1298 w 1760"/>
            <a:gd name="T23" fmla="*/ 1389 h 1878"/>
            <a:gd name="T24" fmla="*/ 1434 w 1760"/>
            <a:gd name="T25" fmla="*/ 1368 h 1878"/>
            <a:gd name="T26" fmla="*/ 1423 w 1760"/>
            <a:gd name="T27" fmla="*/ 1483 h 1878"/>
            <a:gd name="T28" fmla="*/ 1303 w 1760"/>
            <a:gd name="T29" fmla="*/ 1538 h 1878"/>
            <a:gd name="T30" fmla="*/ 1258 w 1760"/>
            <a:gd name="T31" fmla="*/ 1811 h 1878"/>
            <a:gd name="T32" fmla="*/ 1256 w 1760"/>
            <a:gd name="T33" fmla="*/ 1868 h 1878"/>
            <a:gd name="T34" fmla="*/ 934 w 1760"/>
            <a:gd name="T35" fmla="*/ 1878 h 1878"/>
            <a:gd name="T36" fmla="*/ 795 w 1760"/>
            <a:gd name="T37" fmla="*/ 1627 h 1878"/>
            <a:gd name="T38" fmla="*/ 849 w 1760"/>
            <a:gd name="T39" fmla="*/ 1518 h 1878"/>
            <a:gd name="T40" fmla="*/ 577 w 1760"/>
            <a:gd name="T41" fmla="*/ 1283 h 1878"/>
            <a:gd name="T42" fmla="*/ 511 w 1760"/>
            <a:gd name="T43" fmla="*/ 919 h 1878"/>
            <a:gd name="T44" fmla="*/ 503 w 1760"/>
            <a:gd name="T45" fmla="*/ 913 h 1878"/>
            <a:gd name="T46" fmla="*/ 288 w 1760"/>
            <a:gd name="T47" fmla="*/ 853 h 1878"/>
            <a:gd name="T48" fmla="*/ 202 w 1760"/>
            <a:gd name="T49" fmla="*/ 970 h 1878"/>
            <a:gd name="T50" fmla="*/ 214 w 1760"/>
            <a:gd name="T51" fmla="*/ 802 h 1878"/>
            <a:gd name="T52" fmla="*/ 269 w 1760"/>
            <a:gd name="T53" fmla="*/ 698 h 1878"/>
            <a:gd name="T54" fmla="*/ 87 w 1760"/>
            <a:gd name="T55" fmla="*/ 676 h 1878"/>
            <a:gd name="T56" fmla="*/ 0 w 1760"/>
            <a:gd name="T57" fmla="*/ 671 h 1878"/>
            <a:gd name="T58" fmla="*/ 10 w 1760"/>
            <a:gd name="T59" fmla="*/ 607 h 1878"/>
            <a:gd name="T60" fmla="*/ 58 w 1760"/>
            <a:gd name="T61" fmla="*/ 320 h 1878"/>
            <a:gd name="T62" fmla="*/ 308 w 1760"/>
            <a:gd name="T63" fmla="*/ 306 h 1878"/>
            <a:gd name="T64" fmla="*/ 451 w 1760"/>
            <a:gd name="T65" fmla="*/ 372 h 1878"/>
            <a:gd name="T66" fmla="*/ 852 w 1760"/>
            <a:gd name="T67" fmla="*/ 28 h 18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760" h="1878">
              <a:moveTo>
                <a:pt x="852" y="28"/>
              </a:moveTo>
              <a:cubicBezTo>
                <a:pt x="939" y="0"/>
                <a:pt x="1011" y="73"/>
                <a:pt x="1083" y="110"/>
              </a:cubicBezTo>
              <a:cubicBezTo>
                <a:pt x="1212" y="200"/>
                <a:pt x="1375" y="203"/>
                <a:pt x="1509" y="281"/>
              </a:cubicBezTo>
              <a:cubicBezTo>
                <a:pt x="1554" y="234"/>
                <a:pt x="1600" y="187"/>
                <a:pt x="1646" y="139"/>
              </a:cubicBezTo>
              <a:cubicBezTo>
                <a:pt x="1684" y="166"/>
                <a:pt x="1722" y="194"/>
                <a:pt x="1760" y="221"/>
              </a:cubicBezTo>
              <a:cubicBezTo>
                <a:pt x="1728" y="340"/>
                <a:pt x="1696" y="467"/>
                <a:pt x="1754" y="583"/>
              </a:cubicBezTo>
              <a:lnTo>
                <a:pt x="1717" y="640"/>
              </a:lnTo>
              <a:cubicBezTo>
                <a:pt x="1708" y="644"/>
                <a:pt x="1690" y="653"/>
                <a:pt x="1681" y="658"/>
              </a:cubicBezTo>
              <a:cubicBezTo>
                <a:pt x="1587" y="683"/>
                <a:pt x="1534" y="763"/>
                <a:pt x="1487" y="841"/>
              </a:cubicBezTo>
              <a:cubicBezTo>
                <a:pt x="1431" y="880"/>
                <a:pt x="1374" y="918"/>
                <a:pt x="1318" y="957"/>
              </a:cubicBezTo>
              <a:cubicBezTo>
                <a:pt x="1323" y="1003"/>
                <a:pt x="1328" y="1049"/>
                <a:pt x="1333" y="1095"/>
              </a:cubicBezTo>
              <a:cubicBezTo>
                <a:pt x="1264" y="1181"/>
                <a:pt x="1283" y="1289"/>
                <a:pt x="1298" y="1389"/>
              </a:cubicBezTo>
              <a:cubicBezTo>
                <a:pt x="1343" y="1382"/>
                <a:pt x="1388" y="1375"/>
                <a:pt x="1434" y="1368"/>
              </a:cubicBezTo>
              <a:cubicBezTo>
                <a:pt x="1430" y="1406"/>
                <a:pt x="1426" y="1445"/>
                <a:pt x="1423" y="1483"/>
              </a:cubicBezTo>
              <a:cubicBezTo>
                <a:pt x="1383" y="1501"/>
                <a:pt x="1343" y="1520"/>
                <a:pt x="1303" y="1538"/>
              </a:cubicBezTo>
              <a:cubicBezTo>
                <a:pt x="1285" y="1628"/>
                <a:pt x="1264" y="1718"/>
                <a:pt x="1258" y="1811"/>
              </a:cubicBezTo>
              <a:cubicBezTo>
                <a:pt x="1258" y="1825"/>
                <a:pt x="1257" y="1853"/>
                <a:pt x="1256" y="1868"/>
              </a:cubicBezTo>
              <a:cubicBezTo>
                <a:pt x="1149" y="1869"/>
                <a:pt x="1041" y="1875"/>
                <a:pt x="934" y="1878"/>
              </a:cubicBezTo>
              <a:cubicBezTo>
                <a:pt x="930" y="1774"/>
                <a:pt x="873" y="1692"/>
                <a:pt x="795" y="1627"/>
              </a:cubicBezTo>
              <a:cubicBezTo>
                <a:pt x="813" y="1590"/>
                <a:pt x="831" y="1554"/>
                <a:pt x="849" y="1518"/>
              </a:cubicBezTo>
              <a:cubicBezTo>
                <a:pt x="778" y="1415"/>
                <a:pt x="599" y="1418"/>
                <a:pt x="577" y="1283"/>
              </a:cubicBezTo>
              <a:cubicBezTo>
                <a:pt x="596" y="1160"/>
                <a:pt x="662" y="986"/>
                <a:pt x="511" y="919"/>
              </a:cubicBezTo>
              <a:lnTo>
                <a:pt x="503" y="913"/>
              </a:lnTo>
              <a:cubicBezTo>
                <a:pt x="441" y="868"/>
                <a:pt x="362" y="862"/>
                <a:pt x="288" y="853"/>
              </a:cubicBezTo>
              <a:cubicBezTo>
                <a:pt x="259" y="892"/>
                <a:pt x="231" y="932"/>
                <a:pt x="202" y="970"/>
              </a:cubicBezTo>
              <a:cubicBezTo>
                <a:pt x="204" y="914"/>
                <a:pt x="207" y="858"/>
                <a:pt x="214" y="802"/>
              </a:cubicBezTo>
              <a:cubicBezTo>
                <a:pt x="228" y="776"/>
                <a:pt x="255" y="724"/>
                <a:pt x="269" y="698"/>
              </a:cubicBezTo>
              <a:cubicBezTo>
                <a:pt x="211" y="671"/>
                <a:pt x="149" y="658"/>
                <a:pt x="87" y="676"/>
              </a:cubicBezTo>
              <a:cubicBezTo>
                <a:pt x="65" y="674"/>
                <a:pt x="22" y="672"/>
                <a:pt x="0" y="671"/>
              </a:cubicBezTo>
              <a:cubicBezTo>
                <a:pt x="3" y="655"/>
                <a:pt x="7" y="623"/>
                <a:pt x="10" y="607"/>
              </a:cubicBezTo>
              <a:cubicBezTo>
                <a:pt x="28" y="512"/>
                <a:pt x="44" y="417"/>
                <a:pt x="58" y="320"/>
              </a:cubicBezTo>
              <a:cubicBezTo>
                <a:pt x="141" y="314"/>
                <a:pt x="224" y="309"/>
                <a:pt x="308" y="306"/>
              </a:cubicBezTo>
              <a:cubicBezTo>
                <a:pt x="350" y="337"/>
                <a:pt x="392" y="383"/>
                <a:pt x="451" y="372"/>
              </a:cubicBezTo>
              <a:cubicBezTo>
                <a:pt x="621" y="299"/>
                <a:pt x="658" y="56"/>
                <a:pt x="852" y="28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74873</xdr:colOff>
      <xdr:row>32</xdr:row>
      <xdr:rowOff>78381</xdr:rowOff>
    </xdr:from>
    <xdr:to>
      <xdr:col>48</xdr:col>
      <xdr:colOff>10603</xdr:colOff>
      <xdr:row>34</xdr:row>
      <xdr:rowOff>20175</xdr:rowOff>
    </xdr:to>
    <xdr:sp macro="" textlink="">
      <xdr:nvSpPr>
        <xdr:cNvPr id="631" name="Radom"/>
        <xdr:cNvSpPr>
          <a:spLocks/>
        </xdr:cNvSpPr>
      </xdr:nvSpPr>
      <xdr:spPr bwMode="auto">
        <a:xfrm>
          <a:off x="5332673" y="3735981"/>
          <a:ext cx="164330" cy="170394"/>
        </a:xfrm>
        <a:custGeom>
          <a:avLst/>
          <a:gdLst>
            <a:gd name="T0" fmla="*/ 201 w 406"/>
            <a:gd name="T1" fmla="*/ 103 h 527"/>
            <a:gd name="T2" fmla="*/ 406 w 406"/>
            <a:gd name="T3" fmla="*/ 195 h 527"/>
            <a:gd name="T4" fmla="*/ 403 w 406"/>
            <a:gd name="T5" fmla="*/ 256 h 527"/>
            <a:gd name="T6" fmla="*/ 402 w 406"/>
            <a:gd name="T7" fmla="*/ 281 h 527"/>
            <a:gd name="T8" fmla="*/ 353 w 406"/>
            <a:gd name="T9" fmla="*/ 298 h 527"/>
            <a:gd name="T10" fmla="*/ 339 w 406"/>
            <a:gd name="T11" fmla="*/ 301 h 527"/>
            <a:gd name="T12" fmla="*/ 349 w 406"/>
            <a:gd name="T13" fmla="*/ 503 h 527"/>
            <a:gd name="T14" fmla="*/ 61 w 406"/>
            <a:gd name="T15" fmla="*/ 527 h 527"/>
            <a:gd name="T16" fmla="*/ 7 w 406"/>
            <a:gd name="T17" fmla="*/ 400 h 527"/>
            <a:gd name="T18" fmla="*/ 0 w 406"/>
            <a:gd name="T19" fmla="*/ 384 h 527"/>
            <a:gd name="T20" fmla="*/ 144 w 406"/>
            <a:gd name="T21" fmla="*/ 317 h 527"/>
            <a:gd name="T22" fmla="*/ 201 w 406"/>
            <a:gd name="T23" fmla="*/ 103 h 5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406" h="527">
              <a:moveTo>
                <a:pt x="201" y="103"/>
              </a:moveTo>
              <a:cubicBezTo>
                <a:pt x="257" y="0"/>
                <a:pt x="346" y="157"/>
                <a:pt x="406" y="195"/>
              </a:cubicBezTo>
              <a:cubicBezTo>
                <a:pt x="405" y="210"/>
                <a:pt x="404" y="241"/>
                <a:pt x="403" y="256"/>
              </a:cubicBezTo>
              <a:lnTo>
                <a:pt x="402" y="281"/>
              </a:lnTo>
              <a:lnTo>
                <a:pt x="353" y="298"/>
              </a:lnTo>
              <a:lnTo>
                <a:pt x="339" y="301"/>
              </a:lnTo>
              <a:cubicBezTo>
                <a:pt x="352" y="368"/>
                <a:pt x="357" y="436"/>
                <a:pt x="349" y="503"/>
              </a:cubicBezTo>
              <a:cubicBezTo>
                <a:pt x="253" y="510"/>
                <a:pt x="157" y="517"/>
                <a:pt x="61" y="527"/>
              </a:cubicBezTo>
              <a:cubicBezTo>
                <a:pt x="43" y="484"/>
                <a:pt x="25" y="442"/>
                <a:pt x="7" y="400"/>
              </a:cubicBezTo>
              <a:lnTo>
                <a:pt x="0" y="384"/>
              </a:lnTo>
              <a:cubicBezTo>
                <a:pt x="48" y="363"/>
                <a:pt x="101" y="350"/>
                <a:pt x="144" y="317"/>
              </a:cubicBezTo>
              <a:cubicBezTo>
                <a:pt x="169" y="248"/>
                <a:pt x="182" y="175"/>
                <a:pt x="201" y="10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48</xdr:col>
      <xdr:colOff>92477</xdr:colOff>
      <xdr:row>32</xdr:row>
      <xdr:rowOff>83702</xdr:rowOff>
    </xdr:from>
    <xdr:to>
      <xdr:col>51</xdr:col>
      <xdr:colOff>54746</xdr:colOff>
      <xdr:row>35</xdr:row>
      <xdr:rowOff>35252</xdr:rowOff>
    </xdr:to>
    <xdr:sp macro="" textlink="">
      <xdr:nvSpPr>
        <xdr:cNvPr id="632" name="zwoleński"/>
        <xdr:cNvSpPr>
          <a:spLocks/>
        </xdr:cNvSpPr>
      </xdr:nvSpPr>
      <xdr:spPr bwMode="auto">
        <a:xfrm>
          <a:off x="5578877" y="3741302"/>
          <a:ext cx="305169" cy="294450"/>
        </a:xfrm>
        <a:custGeom>
          <a:avLst/>
          <a:gdLst>
            <a:gd name="T0" fmla="*/ 434 w 1117"/>
            <a:gd name="T1" fmla="*/ 206 h 928"/>
            <a:gd name="T2" fmla="*/ 778 w 1117"/>
            <a:gd name="T3" fmla="*/ 0 h 928"/>
            <a:gd name="T4" fmla="*/ 927 w 1117"/>
            <a:gd name="T5" fmla="*/ 182 h 928"/>
            <a:gd name="T6" fmla="*/ 915 w 1117"/>
            <a:gd name="T7" fmla="*/ 269 h 928"/>
            <a:gd name="T8" fmla="*/ 1117 w 1117"/>
            <a:gd name="T9" fmla="*/ 414 h 928"/>
            <a:gd name="T10" fmla="*/ 1028 w 1117"/>
            <a:gd name="T11" fmla="*/ 672 h 928"/>
            <a:gd name="T12" fmla="*/ 1095 w 1117"/>
            <a:gd name="T13" fmla="*/ 757 h 928"/>
            <a:gd name="T14" fmla="*/ 900 w 1117"/>
            <a:gd name="T15" fmla="*/ 735 h 928"/>
            <a:gd name="T16" fmla="*/ 803 w 1117"/>
            <a:gd name="T17" fmla="*/ 657 h 928"/>
            <a:gd name="T18" fmla="*/ 704 w 1117"/>
            <a:gd name="T19" fmla="*/ 727 h 928"/>
            <a:gd name="T20" fmla="*/ 684 w 1117"/>
            <a:gd name="T21" fmla="*/ 759 h 928"/>
            <a:gd name="T22" fmla="*/ 425 w 1117"/>
            <a:gd name="T23" fmla="*/ 662 h 928"/>
            <a:gd name="T24" fmla="*/ 437 w 1117"/>
            <a:gd name="T25" fmla="*/ 764 h 928"/>
            <a:gd name="T26" fmla="*/ 283 w 1117"/>
            <a:gd name="T27" fmla="*/ 766 h 928"/>
            <a:gd name="T28" fmla="*/ 223 w 1117"/>
            <a:gd name="T29" fmla="*/ 928 h 928"/>
            <a:gd name="T30" fmla="*/ 34 w 1117"/>
            <a:gd name="T31" fmla="*/ 921 h 928"/>
            <a:gd name="T32" fmla="*/ 0 w 1117"/>
            <a:gd name="T33" fmla="*/ 917 h 928"/>
            <a:gd name="T34" fmla="*/ 47 w 1117"/>
            <a:gd name="T35" fmla="*/ 558 h 928"/>
            <a:gd name="T36" fmla="*/ 352 w 1117"/>
            <a:gd name="T37" fmla="*/ 248 h 928"/>
            <a:gd name="T38" fmla="*/ 388 w 1117"/>
            <a:gd name="T39" fmla="*/ 230 h 928"/>
            <a:gd name="T40" fmla="*/ 434 w 1117"/>
            <a:gd name="T41" fmla="*/ 206 h 928"/>
            <a:gd name="connsiteX0" fmla="*/ 3885 w 10000"/>
            <a:gd name="connsiteY0" fmla="*/ 2476 h 10256"/>
            <a:gd name="connsiteX1" fmla="*/ 5645 w 10000"/>
            <a:gd name="connsiteY1" fmla="*/ 0 h 10256"/>
            <a:gd name="connsiteX2" fmla="*/ 8299 w 10000"/>
            <a:gd name="connsiteY2" fmla="*/ 2217 h 10256"/>
            <a:gd name="connsiteX3" fmla="*/ 8192 w 10000"/>
            <a:gd name="connsiteY3" fmla="*/ 3155 h 10256"/>
            <a:gd name="connsiteX4" fmla="*/ 10000 w 10000"/>
            <a:gd name="connsiteY4" fmla="*/ 4717 h 10256"/>
            <a:gd name="connsiteX5" fmla="*/ 9203 w 10000"/>
            <a:gd name="connsiteY5" fmla="*/ 7497 h 10256"/>
            <a:gd name="connsiteX6" fmla="*/ 9803 w 10000"/>
            <a:gd name="connsiteY6" fmla="*/ 8413 h 10256"/>
            <a:gd name="connsiteX7" fmla="*/ 8057 w 10000"/>
            <a:gd name="connsiteY7" fmla="*/ 8176 h 10256"/>
            <a:gd name="connsiteX8" fmla="*/ 7189 w 10000"/>
            <a:gd name="connsiteY8" fmla="*/ 7336 h 10256"/>
            <a:gd name="connsiteX9" fmla="*/ 6303 w 10000"/>
            <a:gd name="connsiteY9" fmla="*/ 8090 h 10256"/>
            <a:gd name="connsiteX10" fmla="*/ 6124 w 10000"/>
            <a:gd name="connsiteY10" fmla="*/ 8435 h 10256"/>
            <a:gd name="connsiteX11" fmla="*/ 3805 w 10000"/>
            <a:gd name="connsiteY11" fmla="*/ 7390 h 10256"/>
            <a:gd name="connsiteX12" fmla="*/ 3912 w 10000"/>
            <a:gd name="connsiteY12" fmla="*/ 8489 h 10256"/>
            <a:gd name="connsiteX13" fmla="*/ 2534 w 10000"/>
            <a:gd name="connsiteY13" fmla="*/ 8510 h 10256"/>
            <a:gd name="connsiteX14" fmla="*/ 1996 w 10000"/>
            <a:gd name="connsiteY14" fmla="*/ 10256 h 10256"/>
            <a:gd name="connsiteX15" fmla="*/ 304 w 10000"/>
            <a:gd name="connsiteY15" fmla="*/ 10181 h 10256"/>
            <a:gd name="connsiteX16" fmla="*/ 0 w 10000"/>
            <a:gd name="connsiteY16" fmla="*/ 10137 h 10256"/>
            <a:gd name="connsiteX17" fmla="*/ 421 w 10000"/>
            <a:gd name="connsiteY17" fmla="*/ 6269 h 10256"/>
            <a:gd name="connsiteX18" fmla="*/ 3151 w 10000"/>
            <a:gd name="connsiteY18" fmla="*/ 2928 h 10256"/>
            <a:gd name="connsiteX19" fmla="*/ 3474 w 10000"/>
            <a:gd name="connsiteY19" fmla="*/ 2734 h 10256"/>
            <a:gd name="connsiteX20" fmla="*/ 3885 w 10000"/>
            <a:gd name="connsiteY20" fmla="*/ 2476 h 10256"/>
            <a:gd name="connsiteX0" fmla="*/ 3885 w 10000"/>
            <a:gd name="connsiteY0" fmla="*/ 2493 h 10273"/>
            <a:gd name="connsiteX1" fmla="*/ 5645 w 10000"/>
            <a:gd name="connsiteY1" fmla="*/ 17 h 10273"/>
            <a:gd name="connsiteX2" fmla="*/ 6878 w 10000"/>
            <a:gd name="connsiteY2" fmla="*/ 1432 h 10273"/>
            <a:gd name="connsiteX3" fmla="*/ 8299 w 10000"/>
            <a:gd name="connsiteY3" fmla="*/ 2234 h 10273"/>
            <a:gd name="connsiteX4" fmla="*/ 8192 w 10000"/>
            <a:gd name="connsiteY4" fmla="*/ 3172 h 10273"/>
            <a:gd name="connsiteX5" fmla="*/ 10000 w 10000"/>
            <a:gd name="connsiteY5" fmla="*/ 4734 h 10273"/>
            <a:gd name="connsiteX6" fmla="*/ 9203 w 10000"/>
            <a:gd name="connsiteY6" fmla="*/ 7514 h 10273"/>
            <a:gd name="connsiteX7" fmla="*/ 9803 w 10000"/>
            <a:gd name="connsiteY7" fmla="*/ 8430 h 10273"/>
            <a:gd name="connsiteX8" fmla="*/ 8057 w 10000"/>
            <a:gd name="connsiteY8" fmla="*/ 8193 h 10273"/>
            <a:gd name="connsiteX9" fmla="*/ 7189 w 10000"/>
            <a:gd name="connsiteY9" fmla="*/ 7353 h 10273"/>
            <a:gd name="connsiteX10" fmla="*/ 6303 w 10000"/>
            <a:gd name="connsiteY10" fmla="*/ 8107 h 10273"/>
            <a:gd name="connsiteX11" fmla="*/ 6124 w 10000"/>
            <a:gd name="connsiteY11" fmla="*/ 8452 h 10273"/>
            <a:gd name="connsiteX12" fmla="*/ 3805 w 10000"/>
            <a:gd name="connsiteY12" fmla="*/ 7407 h 10273"/>
            <a:gd name="connsiteX13" fmla="*/ 3912 w 10000"/>
            <a:gd name="connsiteY13" fmla="*/ 8506 h 10273"/>
            <a:gd name="connsiteX14" fmla="*/ 2534 w 10000"/>
            <a:gd name="connsiteY14" fmla="*/ 8527 h 10273"/>
            <a:gd name="connsiteX15" fmla="*/ 1996 w 10000"/>
            <a:gd name="connsiteY15" fmla="*/ 10273 h 10273"/>
            <a:gd name="connsiteX16" fmla="*/ 304 w 10000"/>
            <a:gd name="connsiteY16" fmla="*/ 10198 h 10273"/>
            <a:gd name="connsiteX17" fmla="*/ 0 w 10000"/>
            <a:gd name="connsiteY17" fmla="*/ 10154 h 10273"/>
            <a:gd name="connsiteX18" fmla="*/ 421 w 10000"/>
            <a:gd name="connsiteY18" fmla="*/ 6286 h 10273"/>
            <a:gd name="connsiteX19" fmla="*/ 3151 w 10000"/>
            <a:gd name="connsiteY19" fmla="*/ 2945 h 10273"/>
            <a:gd name="connsiteX20" fmla="*/ 3474 w 10000"/>
            <a:gd name="connsiteY20" fmla="*/ 2751 h 10273"/>
            <a:gd name="connsiteX21" fmla="*/ 3885 w 10000"/>
            <a:gd name="connsiteY21" fmla="*/ 2493 h 10273"/>
            <a:gd name="connsiteX0" fmla="*/ 3885 w 10000"/>
            <a:gd name="connsiteY0" fmla="*/ 3438 h 11218"/>
            <a:gd name="connsiteX1" fmla="*/ 5645 w 10000"/>
            <a:gd name="connsiteY1" fmla="*/ 962 h 11218"/>
            <a:gd name="connsiteX2" fmla="*/ 7758 w 10000"/>
            <a:gd name="connsiteY2" fmla="*/ 76 h 11218"/>
            <a:gd name="connsiteX3" fmla="*/ 8299 w 10000"/>
            <a:gd name="connsiteY3" fmla="*/ 3179 h 11218"/>
            <a:gd name="connsiteX4" fmla="*/ 8192 w 10000"/>
            <a:gd name="connsiteY4" fmla="*/ 4117 h 11218"/>
            <a:gd name="connsiteX5" fmla="*/ 10000 w 10000"/>
            <a:gd name="connsiteY5" fmla="*/ 5679 h 11218"/>
            <a:gd name="connsiteX6" fmla="*/ 9203 w 10000"/>
            <a:gd name="connsiteY6" fmla="*/ 8459 h 11218"/>
            <a:gd name="connsiteX7" fmla="*/ 9803 w 10000"/>
            <a:gd name="connsiteY7" fmla="*/ 9375 h 11218"/>
            <a:gd name="connsiteX8" fmla="*/ 8057 w 10000"/>
            <a:gd name="connsiteY8" fmla="*/ 9138 h 11218"/>
            <a:gd name="connsiteX9" fmla="*/ 7189 w 10000"/>
            <a:gd name="connsiteY9" fmla="*/ 8298 h 11218"/>
            <a:gd name="connsiteX10" fmla="*/ 6303 w 10000"/>
            <a:gd name="connsiteY10" fmla="*/ 9052 h 11218"/>
            <a:gd name="connsiteX11" fmla="*/ 6124 w 10000"/>
            <a:gd name="connsiteY11" fmla="*/ 9397 h 11218"/>
            <a:gd name="connsiteX12" fmla="*/ 3805 w 10000"/>
            <a:gd name="connsiteY12" fmla="*/ 8352 h 11218"/>
            <a:gd name="connsiteX13" fmla="*/ 3912 w 10000"/>
            <a:gd name="connsiteY13" fmla="*/ 9451 h 11218"/>
            <a:gd name="connsiteX14" fmla="*/ 2534 w 10000"/>
            <a:gd name="connsiteY14" fmla="*/ 9472 h 11218"/>
            <a:gd name="connsiteX15" fmla="*/ 1996 w 10000"/>
            <a:gd name="connsiteY15" fmla="*/ 11218 h 11218"/>
            <a:gd name="connsiteX16" fmla="*/ 304 w 10000"/>
            <a:gd name="connsiteY16" fmla="*/ 11143 h 11218"/>
            <a:gd name="connsiteX17" fmla="*/ 0 w 10000"/>
            <a:gd name="connsiteY17" fmla="*/ 11099 h 11218"/>
            <a:gd name="connsiteX18" fmla="*/ 421 w 10000"/>
            <a:gd name="connsiteY18" fmla="*/ 7231 h 11218"/>
            <a:gd name="connsiteX19" fmla="*/ 3151 w 10000"/>
            <a:gd name="connsiteY19" fmla="*/ 3890 h 11218"/>
            <a:gd name="connsiteX20" fmla="*/ 3474 w 10000"/>
            <a:gd name="connsiteY20" fmla="*/ 3696 h 11218"/>
            <a:gd name="connsiteX21" fmla="*/ 3885 w 10000"/>
            <a:gd name="connsiteY21" fmla="*/ 3438 h 112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0" h="11218">
              <a:moveTo>
                <a:pt x="3885" y="3438"/>
              </a:moveTo>
              <a:cubicBezTo>
                <a:pt x="4521" y="2059"/>
                <a:pt x="4329" y="973"/>
                <a:pt x="5645" y="962"/>
              </a:cubicBezTo>
              <a:cubicBezTo>
                <a:pt x="6144" y="785"/>
                <a:pt x="7316" y="-293"/>
                <a:pt x="7758" y="76"/>
              </a:cubicBezTo>
              <a:cubicBezTo>
                <a:pt x="8200" y="446"/>
                <a:pt x="8080" y="2889"/>
                <a:pt x="8299" y="3179"/>
              </a:cubicBezTo>
              <a:cubicBezTo>
                <a:pt x="8272" y="3416"/>
                <a:pt x="8218" y="3890"/>
                <a:pt x="8192" y="4117"/>
              </a:cubicBezTo>
              <a:cubicBezTo>
                <a:pt x="8782" y="4645"/>
                <a:pt x="9382" y="5162"/>
                <a:pt x="10000" y="5679"/>
              </a:cubicBezTo>
              <a:cubicBezTo>
                <a:pt x="9821" y="6638"/>
                <a:pt x="9588" y="7587"/>
                <a:pt x="9203" y="8459"/>
              </a:cubicBezTo>
              <a:lnTo>
                <a:pt x="9803" y="9375"/>
              </a:lnTo>
              <a:cubicBezTo>
                <a:pt x="9221" y="9300"/>
                <a:pt x="8630" y="9235"/>
                <a:pt x="8057" y="9138"/>
              </a:cubicBezTo>
              <a:cubicBezTo>
                <a:pt x="7699" y="8966"/>
                <a:pt x="7457" y="8599"/>
                <a:pt x="7189" y="8298"/>
              </a:cubicBezTo>
              <a:cubicBezTo>
                <a:pt x="6723" y="7339"/>
                <a:pt x="6052" y="8255"/>
                <a:pt x="6303" y="9052"/>
              </a:cubicBezTo>
              <a:cubicBezTo>
                <a:pt x="6258" y="9138"/>
                <a:pt x="6168" y="9311"/>
                <a:pt x="6124" y="9397"/>
              </a:cubicBezTo>
              <a:cubicBezTo>
                <a:pt x="5380" y="8944"/>
                <a:pt x="4602" y="8610"/>
                <a:pt x="3805" y="8352"/>
              </a:cubicBezTo>
              <a:cubicBezTo>
                <a:pt x="3841" y="8718"/>
                <a:pt x="3876" y="9084"/>
                <a:pt x="3912" y="9451"/>
              </a:cubicBezTo>
              <a:lnTo>
                <a:pt x="2534" y="9472"/>
              </a:lnTo>
              <a:cubicBezTo>
                <a:pt x="2301" y="10033"/>
                <a:pt x="2158" y="10625"/>
                <a:pt x="1996" y="11218"/>
              </a:cubicBezTo>
              <a:cubicBezTo>
                <a:pt x="1432" y="11207"/>
                <a:pt x="859" y="11196"/>
                <a:pt x="304" y="11143"/>
              </a:cubicBezTo>
              <a:lnTo>
                <a:pt x="0" y="11099"/>
              </a:lnTo>
              <a:cubicBezTo>
                <a:pt x="116" y="9806"/>
                <a:pt x="251" y="8524"/>
                <a:pt x="421" y="7231"/>
              </a:cubicBezTo>
              <a:cubicBezTo>
                <a:pt x="1603" y="6477"/>
                <a:pt x="2346" y="5119"/>
                <a:pt x="3151" y="3890"/>
              </a:cubicBezTo>
              <a:cubicBezTo>
                <a:pt x="3232" y="3837"/>
                <a:pt x="3393" y="3740"/>
                <a:pt x="3474" y="3696"/>
              </a:cubicBezTo>
              <a:cubicBezTo>
                <a:pt x="3581" y="3632"/>
                <a:pt x="3787" y="3502"/>
                <a:pt x="3885" y="3438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80760</xdr:colOff>
      <xdr:row>34</xdr:row>
      <xdr:rowOff>20175</xdr:rowOff>
    </xdr:from>
    <xdr:to>
      <xdr:col>47</xdr:col>
      <xdr:colOff>28142</xdr:colOff>
      <xdr:row>36</xdr:row>
      <xdr:rowOff>19890</xdr:rowOff>
    </xdr:to>
    <xdr:sp macro="" textlink="">
      <xdr:nvSpPr>
        <xdr:cNvPr id="642" name="szydłowiecki"/>
        <xdr:cNvSpPr>
          <a:spLocks/>
        </xdr:cNvSpPr>
      </xdr:nvSpPr>
      <xdr:spPr bwMode="auto">
        <a:xfrm>
          <a:off x="5109960" y="3906375"/>
          <a:ext cx="290282" cy="228315"/>
        </a:xfrm>
        <a:custGeom>
          <a:avLst/>
          <a:gdLst>
            <a:gd name="T0" fmla="*/ 638 w 1033"/>
            <a:gd name="T1" fmla="*/ 0 h 782"/>
            <a:gd name="T2" fmla="*/ 836 w 1033"/>
            <a:gd name="T3" fmla="*/ 19 h 782"/>
            <a:gd name="T4" fmla="*/ 844 w 1033"/>
            <a:gd name="T5" fmla="*/ 25 h 782"/>
            <a:gd name="T6" fmla="*/ 917 w 1033"/>
            <a:gd name="T7" fmla="*/ 132 h 782"/>
            <a:gd name="T8" fmla="*/ 882 w 1033"/>
            <a:gd name="T9" fmla="*/ 399 h 782"/>
            <a:gd name="T10" fmla="*/ 1025 w 1033"/>
            <a:gd name="T11" fmla="*/ 570 h 782"/>
            <a:gd name="T12" fmla="*/ 1033 w 1033"/>
            <a:gd name="T13" fmla="*/ 701 h 782"/>
            <a:gd name="T14" fmla="*/ 909 w 1033"/>
            <a:gd name="T15" fmla="*/ 752 h 782"/>
            <a:gd name="T16" fmla="*/ 833 w 1033"/>
            <a:gd name="T17" fmla="*/ 699 h 782"/>
            <a:gd name="T18" fmla="*/ 829 w 1033"/>
            <a:gd name="T19" fmla="*/ 697 h 782"/>
            <a:gd name="T20" fmla="*/ 689 w 1033"/>
            <a:gd name="T21" fmla="*/ 589 h 782"/>
            <a:gd name="T22" fmla="*/ 598 w 1033"/>
            <a:gd name="T23" fmla="*/ 728 h 782"/>
            <a:gd name="T24" fmla="*/ 425 w 1033"/>
            <a:gd name="T25" fmla="*/ 663 h 782"/>
            <a:gd name="T26" fmla="*/ 414 w 1033"/>
            <a:gd name="T27" fmla="*/ 782 h 782"/>
            <a:gd name="T28" fmla="*/ 232 w 1033"/>
            <a:gd name="T29" fmla="*/ 690 h 782"/>
            <a:gd name="T30" fmla="*/ 0 w 1033"/>
            <a:gd name="T31" fmla="*/ 455 h 782"/>
            <a:gd name="T32" fmla="*/ 131 w 1033"/>
            <a:gd name="T33" fmla="*/ 406 h 782"/>
            <a:gd name="T34" fmla="*/ 161 w 1033"/>
            <a:gd name="T35" fmla="*/ 401 h 782"/>
            <a:gd name="T36" fmla="*/ 375 w 1033"/>
            <a:gd name="T37" fmla="*/ 299 h 782"/>
            <a:gd name="T38" fmla="*/ 314 w 1033"/>
            <a:gd name="T39" fmla="*/ 214 h 782"/>
            <a:gd name="T40" fmla="*/ 418 w 1033"/>
            <a:gd name="T41" fmla="*/ 203 h 782"/>
            <a:gd name="T42" fmla="*/ 440 w 1033"/>
            <a:gd name="T43" fmla="*/ 178 h 782"/>
            <a:gd name="T44" fmla="*/ 475 w 1033"/>
            <a:gd name="T45" fmla="*/ 134 h 782"/>
            <a:gd name="T46" fmla="*/ 599 w 1033"/>
            <a:gd name="T47" fmla="*/ 85 h 782"/>
            <a:gd name="T48" fmla="*/ 638 w 1033"/>
            <a:gd name="T49" fmla="*/ 0 h 7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33" h="782">
              <a:moveTo>
                <a:pt x="638" y="0"/>
              </a:moveTo>
              <a:cubicBezTo>
                <a:pt x="704" y="6"/>
                <a:pt x="770" y="11"/>
                <a:pt x="836" y="19"/>
              </a:cubicBezTo>
              <a:lnTo>
                <a:pt x="844" y="25"/>
              </a:lnTo>
              <a:cubicBezTo>
                <a:pt x="868" y="60"/>
                <a:pt x="892" y="96"/>
                <a:pt x="917" y="132"/>
              </a:cubicBezTo>
              <a:cubicBezTo>
                <a:pt x="901" y="220"/>
                <a:pt x="873" y="309"/>
                <a:pt x="882" y="399"/>
              </a:cubicBezTo>
              <a:cubicBezTo>
                <a:pt x="901" y="474"/>
                <a:pt x="975" y="516"/>
                <a:pt x="1025" y="570"/>
              </a:cubicBezTo>
              <a:cubicBezTo>
                <a:pt x="1028" y="613"/>
                <a:pt x="1030" y="657"/>
                <a:pt x="1033" y="701"/>
              </a:cubicBezTo>
              <a:cubicBezTo>
                <a:pt x="991" y="718"/>
                <a:pt x="950" y="735"/>
                <a:pt x="909" y="752"/>
              </a:cubicBezTo>
              <a:cubicBezTo>
                <a:pt x="890" y="739"/>
                <a:pt x="852" y="712"/>
                <a:pt x="833" y="699"/>
              </a:cubicBezTo>
              <a:lnTo>
                <a:pt x="829" y="697"/>
              </a:lnTo>
              <a:cubicBezTo>
                <a:pt x="783" y="660"/>
                <a:pt x="736" y="625"/>
                <a:pt x="689" y="589"/>
              </a:cubicBezTo>
              <a:cubicBezTo>
                <a:pt x="658" y="635"/>
                <a:pt x="628" y="681"/>
                <a:pt x="598" y="728"/>
              </a:cubicBezTo>
              <a:cubicBezTo>
                <a:pt x="541" y="706"/>
                <a:pt x="483" y="684"/>
                <a:pt x="425" y="663"/>
              </a:cubicBezTo>
              <a:cubicBezTo>
                <a:pt x="422" y="693"/>
                <a:pt x="416" y="752"/>
                <a:pt x="414" y="782"/>
              </a:cubicBezTo>
              <a:cubicBezTo>
                <a:pt x="352" y="752"/>
                <a:pt x="292" y="722"/>
                <a:pt x="232" y="690"/>
              </a:cubicBezTo>
              <a:cubicBezTo>
                <a:pt x="193" y="579"/>
                <a:pt x="86" y="524"/>
                <a:pt x="0" y="455"/>
              </a:cubicBezTo>
              <a:cubicBezTo>
                <a:pt x="43" y="437"/>
                <a:pt x="86" y="421"/>
                <a:pt x="131" y="406"/>
              </a:cubicBezTo>
              <a:cubicBezTo>
                <a:pt x="138" y="405"/>
                <a:pt x="153" y="402"/>
                <a:pt x="161" y="401"/>
              </a:cubicBezTo>
              <a:cubicBezTo>
                <a:pt x="248" y="406"/>
                <a:pt x="326" y="373"/>
                <a:pt x="375" y="299"/>
              </a:cubicBezTo>
              <a:cubicBezTo>
                <a:pt x="360" y="278"/>
                <a:pt x="329" y="235"/>
                <a:pt x="314" y="214"/>
              </a:cubicBezTo>
              <a:cubicBezTo>
                <a:pt x="340" y="211"/>
                <a:pt x="392" y="206"/>
                <a:pt x="418" y="203"/>
              </a:cubicBezTo>
              <a:lnTo>
                <a:pt x="440" y="178"/>
              </a:lnTo>
              <a:cubicBezTo>
                <a:pt x="449" y="167"/>
                <a:pt x="466" y="145"/>
                <a:pt x="475" y="134"/>
              </a:cubicBezTo>
              <a:cubicBezTo>
                <a:pt x="515" y="116"/>
                <a:pt x="557" y="100"/>
                <a:pt x="599" y="85"/>
              </a:cubicBezTo>
              <a:cubicBezTo>
                <a:pt x="611" y="57"/>
                <a:pt x="624" y="28"/>
                <a:pt x="638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77592</xdr:colOff>
      <xdr:row>34</xdr:row>
      <xdr:rowOff>73448</xdr:rowOff>
    </xdr:from>
    <xdr:to>
      <xdr:col>51</xdr:col>
      <xdr:colOff>73973</xdr:colOff>
      <xdr:row>37</xdr:row>
      <xdr:rowOff>27357</xdr:rowOff>
    </xdr:to>
    <xdr:sp macro="" textlink="">
      <xdr:nvSpPr>
        <xdr:cNvPr id="647" name="lipski"/>
        <xdr:cNvSpPr>
          <a:spLocks/>
        </xdr:cNvSpPr>
      </xdr:nvSpPr>
      <xdr:spPr bwMode="auto">
        <a:xfrm>
          <a:off x="5563992" y="3959648"/>
          <a:ext cx="339281" cy="296809"/>
        </a:xfrm>
        <a:custGeom>
          <a:avLst/>
          <a:gdLst>
            <a:gd name="T0" fmla="*/ 751 w 1108"/>
            <a:gd name="T1" fmla="*/ 70 h 1047"/>
            <a:gd name="T2" fmla="*/ 850 w 1108"/>
            <a:gd name="T3" fmla="*/ 0 h 1047"/>
            <a:gd name="T4" fmla="*/ 947 w 1108"/>
            <a:gd name="T5" fmla="*/ 78 h 1047"/>
            <a:gd name="T6" fmla="*/ 1108 w 1108"/>
            <a:gd name="T7" fmla="*/ 142 h 1047"/>
            <a:gd name="T8" fmla="*/ 1059 w 1108"/>
            <a:gd name="T9" fmla="*/ 422 h 1047"/>
            <a:gd name="T10" fmla="*/ 1097 w 1108"/>
            <a:gd name="T11" fmla="*/ 863 h 1047"/>
            <a:gd name="T12" fmla="*/ 1089 w 1108"/>
            <a:gd name="T13" fmla="*/ 906 h 1047"/>
            <a:gd name="T14" fmla="*/ 923 w 1108"/>
            <a:gd name="T15" fmla="*/ 938 h 1047"/>
            <a:gd name="T16" fmla="*/ 827 w 1108"/>
            <a:gd name="T17" fmla="*/ 811 h 1047"/>
            <a:gd name="T18" fmla="*/ 701 w 1108"/>
            <a:gd name="T19" fmla="*/ 822 h 1047"/>
            <a:gd name="T20" fmla="*/ 440 w 1108"/>
            <a:gd name="T21" fmla="*/ 888 h 1047"/>
            <a:gd name="T22" fmla="*/ 361 w 1108"/>
            <a:gd name="T23" fmla="*/ 1047 h 1047"/>
            <a:gd name="T24" fmla="*/ 84 w 1108"/>
            <a:gd name="T25" fmla="*/ 813 h 1047"/>
            <a:gd name="T26" fmla="*/ 0 w 1108"/>
            <a:gd name="T27" fmla="*/ 768 h 1047"/>
            <a:gd name="T28" fmla="*/ 47 w 1108"/>
            <a:gd name="T29" fmla="*/ 486 h 1047"/>
            <a:gd name="T30" fmla="*/ 230 w 1108"/>
            <a:gd name="T31" fmla="*/ 461 h 1047"/>
            <a:gd name="T32" fmla="*/ 188 w 1108"/>
            <a:gd name="T33" fmla="*/ 323 h 1047"/>
            <a:gd name="T34" fmla="*/ 296 w 1108"/>
            <a:gd name="T35" fmla="*/ 315 h 1047"/>
            <a:gd name="T36" fmla="*/ 347 w 1108"/>
            <a:gd name="T37" fmla="*/ 141 h 1047"/>
            <a:gd name="T38" fmla="*/ 540 w 1108"/>
            <a:gd name="T39" fmla="*/ 151 h 1047"/>
            <a:gd name="T40" fmla="*/ 526 w 1108"/>
            <a:gd name="T41" fmla="*/ 37 h 1047"/>
            <a:gd name="T42" fmla="*/ 704 w 1108"/>
            <a:gd name="T43" fmla="*/ 140 h 1047"/>
            <a:gd name="T44" fmla="*/ 731 w 1108"/>
            <a:gd name="T45" fmla="*/ 102 h 1047"/>
            <a:gd name="T46" fmla="*/ 751 w 1108"/>
            <a:gd name="T47" fmla="*/ 70 h 1047"/>
            <a:gd name="connsiteX0" fmla="*/ 6778 w 11143"/>
            <a:gd name="connsiteY0" fmla="*/ 669 h 10000"/>
            <a:gd name="connsiteX1" fmla="*/ 7671 w 11143"/>
            <a:gd name="connsiteY1" fmla="*/ 0 h 10000"/>
            <a:gd name="connsiteX2" fmla="*/ 8547 w 11143"/>
            <a:gd name="connsiteY2" fmla="*/ 745 h 10000"/>
            <a:gd name="connsiteX3" fmla="*/ 10000 w 11143"/>
            <a:gd name="connsiteY3" fmla="*/ 1356 h 10000"/>
            <a:gd name="connsiteX4" fmla="*/ 9558 w 11143"/>
            <a:gd name="connsiteY4" fmla="*/ 4031 h 10000"/>
            <a:gd name="connsiteX5" fmla="*/ 9901 w 11143"/>
            <a:gd name="connsiteY5" fmla="*/ 8243 h 10000"/>
            <a:gd name="connsiteX6" fmla="*/ 11143 w 11143"/>
            <a:gd name="connsiteY6" fmla="*/ 8846 h 10000"/>
            <a:gd name="connsiteX7" fmla="*/ 8330 w 11143"/>
            <a:gd name="connsiteY7" fmla="*/ 8959 h 10000"/>
            <a:gd name="connsiteX8" fmla="*/ 7464 w 11143"/>
            <a:gd name="connsiteY8" fmla="*/ 7746 h 10000"/>
            <a:gd name="connsiteX9" fmla="*/ 6327 w 11143"/>
            <a:gd name="connsiteY9" fmla="*/ 7851 h 10000"/>
            <a:gd name="connsiteX10" fmla="*/ 3971 w 11143"/>
            <a:gd name="connsiteY10" fmla="*/ 8481 h 10000"/>
            <a:gd name="connsiteX11" fmla="*/ 3258 w 11143"/>
            <a:gd name="connsiteY11" fmla="*/ 10000 h 10000"/>
            <a:gd name="connsiteX12" fmla="*/ 758 w 11143"/>
            <a:gd name="connsiteY12" fmla="*/ 7765 h 10000"/>
            <a:gd name="connsiteX13" fmla="*/ 0 w 11143"/>
            <a:gd name="connsiteY13" fmla="*/ 7335 h 10000"/>
            <a:gd name="connsiteX14" fmla="*/ 424 w 11143"/>
            <a:gd name="connsiteY14" fmla="*/ 4642 h 10000"/>
            <a:gd name="connsiteX15" fmla="*/ 2076 w 11143"/>
            <a:gd name="connsiteY15" fmla="*/ 4403 h 10000"/>
            <a:gd name="connsiteX16" fmla="*/ 1697 w 11143"/>
            <a:gd name="connsiteY16" fmla="*/ 3085 h 10000"/>
            <a:gd name="connsiteX17" fmla="*/ 2671 w 11143"/>
            <a:gd name="connsiteY17" fmla="*/ 3009 h 10000"/>
            <a:gd name="connsiteX18" fmla="*/ 3132 w 11143"/>
            <a:gd name="connsiteY18" fmla="*/ 1347 h 10000"/>
            <a:gd name="connsiteX19" fmla="*/ 4874 w 11143"/>
            <a:gd name="connsiteY19" fmla="*/ 1442 h 10000"/>
            <a:gd name="connsiteX20" fmla="*/ 4747 w 11143"/>
            <a:gd name="connsiteY20" fmla="*/ 353 h 10000"/>
            <a:gd name="connsiteX21" fmla="*/ 6354 w 11143"/>
            <a:gd name="connsiteY21" fmla="*/ 1337 h 10000"/>
            <a:gd name="connsiteX22" fmla="*/ 6597 w 11143"/>
            <a:gd name="connsiteY22" fmla="*/ 974 h 10000"/>
            <a:gd name="connsiteX23" fmla="*/ 6778 w 11143"/>
            <a:gd name="connsiteY23" fmla="*/ 669 h 10000"/>
            <a:gd name="connsiteX0" fmla="*/ 6778 w 11143"/>
            <a:gd name="connsiteY0" fmla="*/ 669 h 10000"/>
            <a:gd name="connsiteX1" fmla="*/ 7671 w 11143"/>
            <a:gd name="connsiteY1" fmla="*/ 0 h 10000"/>
            <a:gd name="connsiteX2" fmla="*/ 8547 w 11143"/>
            <a:gd name="connsiteY2" fmla="*/ 745 h 10000"/>
            <a:gd name="connsiteX3" fmla="*/ 10000 w 11143"/>
            <a:gd name="connsiteY3" fmla="*/ 1356 h 10000"/>
            <a:gd name="connsiteX4" fmla="*/ 9558 w 11143"/>
            <a:gd name="connsiteY4" fmla="*/ 4031 h 10000"/>
            <a:gd name="connsiteX5" fmla="*/ 10464 w 11143"/>
            <a:gd name="connsiteY5" fmla="*/ 6891 h 10000"/>
            <a:gd name="connsiteX6" fmla="*/ 11143 w 11143"/>
            <a:gd name="connsiteY6" fmla="*/ 8846 h 10000"/>
            <a:gd name="connsiteX7" fmla="*/ 8330 w 11143"/>
            <a:gd name="connsiteY7" fmla="*/ 8959 h 10000"/>
            <a:gd name="connsiteX8" fmla="*/ 7464 w 11143"/>
            <a:gd name="connsiteY8" fmla="*/ 7746 h 10000"/>
            <a:gd name="connsiteX9" fmla="*/ 6327 w 11143"/>
            <a:gd name="connsiteY9" fmla="*/ 7851 h 10000"/>
            <a:gd name="connsiteX10" fmla="*/ 3971 w 11143"/>
            <a:gd name="connsiteY10" fmla="*/ 8481 h 10000"/>
            <a:gd name="connsiteX11" fmla="*/ 3258 w 11143"/>
            <a:gd name="connsiteY11" fmla="*/ 10000 h 10000"/>
            <a:gd name="connsiteX12" fmla="*/ 758 w 11143"/>
            <a:gd name="connsiteY12" fmla="*/ 7765 h 10000"/>
            <a:gd name="connsiteX13" fmla="*/ 0 w 11143"/>
            <a:gd name="connsiteY13" fmla="*/ 7335 h 10000"/>
            <a:gd name="connsiteX14" fmla="*/ 424 w 11143"/>
            <a:gd name="connsiteY14" fmla="*/ 4642 h 10000"/>
            <a:gd name="connsiteX15" fmla="*/ 2076 w 11143"/>
            <a:gd name="connsiteY15" fmla="*/ 4403 h 10000"/>
            <a:gd name="connsiteX16" fmla="*/ 1697 w 11143"/>
            <a:gd name="connsiteY16" fmla="*/ 3085 h 10000"/>
            <a:gd name="connsiteX17" fmla="*/ 2671 w 11143"/>
            <a:gd name="connsiteY17" fmla="*/ 3009 h 10000"/>
            <a:gd name="connsiteX18" fmla="*/ 3132 w 11143"/>
            <a:gd name="connsiteY18" fmla="*/ 1347 h 10000"/>
            <a:gd name="connsiteX19" fmla="*/ 4874 w 11143"/>
            <a:gd name="connsiteY19" fmla="*/ 1442 h 10000"/>
            <a:gd name="connsiteX20" fmla="*/ 4747 w 11143"/>
            <a:gd name="connsiteY20" fmla="*/ 353 h 10000"/>
            <a:gd name="connsiteX21" fmla="*/ 6354 w 11143"/>
            <a:gd name="connsiteY21" fmla="*/ 1337 h 10000"/>
            <a:gd name="connsiteX22" fmla="*/ 6597 w 11143"/>
            <a:gd name="connsiteY22" fmla="*/ 974 h 10000"/>
            <a:gd name="connsiteX23" fmla="*/ 6778 w 11143"/>
            <a:gd name="connsiteY23" fmla="*/ 66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1143" h="10000">
              <a:moveTo>
                <a:pt x="6778" y="669"/>
              </a:moveTo>
              <a:cubicBezTo>
                <a:pt x="7076" y="458"/>
                <a:pt x="7374" y="239"/>
                <a:pt x="7671" y="0"/>
              </a:cubicBezTo>
              <a:cubicBezTo>
                <a:pt x="7942" y="267"/>
                <a:pt x="8186" y="592"/>
                <a:pt x="8547" y="745"/>
              </a:cubicBezTo>
              <a:cubicBezTo>
                <a:pt x="9025" y="965"/>
                <a:pt x="9513" y="1156"/>
                <a:pt x="10000" y="1356"/>
              </a:cubicBezTo>
              <a:cubicBezTo>
                <a:pt x="9829" y="2245"/>
                <a:pt x="9630" y="3123"/>
                <a:pt x="9558" y="4031"/>
              </a:cubicBezTo>
              <a:cubicBezTo>
                <a:pt x="9431" y="5454"/>
                <a:pt x="10437" y="5477"/>
                <a:pt x="10464" y="6891"/>
              </a:cubicBezTo>
              <a:cubicBezTo>
                <a:pt x="10446" y="6996"/>
                <a:pt x="11161" y="8741"/>
                <a:pt x="11143" y="8846"/>
              </a:cubicBezTo>
              <a:cubicBezTo>
                <a:pt x="10646" y="8951"/>
                <a:pt x="8827" y="8863"/>
                <a:pt x="8330" y="8959"/>
              </a:cubicBezTo>
              <a:lnTo>
                <a:pt x="7464" y="7746"/>
              </a:lnTo>
              <a:cubicBezTo>
                <a:pt x="7085" y="7775"/>
                <a:pt x="6706" y="7813"/>
                <a:pt x="6327" y="7851"/>
              </a:cubicBezTo>
              <a:cubicBezTo>
                <a:pt x="5650" y="8405"/>
                <a:pt x="4792" y="8462"/>
                <a:pt x="3971" y="8481"/>
              </a:cubicBezTo>
              <a:cubicBezTo>
                <a:pt x="3736" y="8988"/>
                <a:pt x="3493" y="9494"/>
                <a:pt x="3258" y="10000"/>
              </a:cubicBezTo>
              <a:cubicBezTo>
                <a:pt x="2175" y="9608"/>
                <a:pt x="1264" y="8873"/>
                <a:pt x="758" y="7765"/>
              </a:cubicBezTo>
              <a:cubicBezTo>
                <a:pt x="496" y="7622"/>
                <a:pt x="253" y="7479"/>
                <a:pt x="0" y="7335"/>
              </a:cubicBezTo>
              <a:cubicBezTo>
                <a:pt x="135" y="6437"/>
                <a:pt x="280" y="5540"/>
                <a:pt x="424" y="4642"/>
              </a:cubicBezTo>
              <a:cubicBezTo>
                <a:pt x="975" y="4556"/>
                <a:pt x="1525" y="4479"/>
                <a:pt x="2076" y="4403"/>
              </a:cubicBezTo>
              <a:cubicBezTo>
                <a:pt x="1949" y="3964"/>
                <a:pt x="1832" y="3524"/>
                <a:pt x="1697" y="3085"/>
              </a:cubicBezTo>
              <a:lnTo>
                <a:pt x="2671" y="3009"/>
              </a:lnTo>
              <a:lnTo>
                <a:pt x="3132" y="1347"/>
              </a:lnTo>
              <a:lnTo>
                <a:pt x="4874" y="1442"/>
              </a:lnTo>
              <a:cubicBezTo>
                <a:pt x="4847" y="1175"/>
                <a:pt x="4783" y="630"/>
                <a:pt x="4747" y="353"/>
              </a:cubicBezTo>
              <a:cubicBezTo>
                <a:pt x="5280" y="688"/>
                <a:pt x="5812" y="1032"/>
                <a:pt x="6354" y="1337"/>
              </a:cubicBezTo>
              <a:lnTo>
                <a:pt x="6597" y="974"/>
              </a:lnTo>
              <a:cubicBezTo>
                <a:pt x="6643" y="898"/>
                <a:pt x="6733" y="745"/>
                <a:pt x="6778" y="66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108593</xdr:colOff>
      <xdr:row>5</xdr:row>
      <xdr:rowOff>108028</xdr:rowOff>
    </xdr:from>
    <xdr:to>
      <xdr:col>42</xdr:col>
      <xdr:colOff>97982</xdr:colOff>
      <xdr:row>9</xdr:row>
      <xdr:rowOff>5559</xdr:rowOff>
    </xdr:to>
    <xdr:sp macro="" textlink="">
      <xdr:nvSpPr>
        <xdr:cNvPr id="421" name="braniewski"/>
        <xdr:cNvSpPr>
          <a:spLocks/>
        </xdr:cNvSpPr>
      </xdr:nvSpPr>
      <xdr:spPr bwMode="auto">
        <a:xfrm>
          <a:off x="4451993" y="679528"/>
          <a:ext cx="446589" cy="354731"/>
        </a:xfrm>
        <a:custGeom>
          <a:avLst/>
          <a:gdLst>
            <a:gd name="T0" fmla="*/ 206 w 1615"/>
            <a:gd name="T1" fmla="*/ 22 h 1227"/>
            <a:gd name="T2" fmla="*/ 304 w 1615"/>
            <a:gd name="T3" fmla="*/ 0 h 1227"/>
            <a:gd name="T4" fmla="*/ 1443 w 1615"/>
            <a:gd name="T5" fmla="*/ 126 h 1227"/>
            <a:gd name="T6" fmla="*/ 1507 w 1615"/>
            <a:gd name="T7" fmla="*/ 206 h 1227"/>
            <a:gd name="T8" fmla="*/ 1369 w 1615"/>
            <a:gd name="T9" fmla="*/ 327 h 1227"/>
            <a:gd name="T10" fmla="*/ 1350 w 1615"/>
            <a:gd name="T11" fmla="*/ 570 h 1227"/>
            <a:gd name="T12" fmla="*/ 1615 w 1615"/>
            <a:gd name="T13" fmla="*/ 717 h 1227"/>
            <a:gd name="T14" fmla="*/ 1461 w 1615"/>
            <a:gd name="T15" fmla="*/ 734 h 1227"/>
            <a:gd name="T16" fmla="*/ 1474 w 1615"/>
            <a:gd name="T17" fmla="*/ 915 h 1227"/>
            <a:gd name="T18" fmla="*/ 1382 w 1615"/>
            <a:gd name="T19" fmla="*/ 889 h 1227"/>
            <a:gd name="T20" fmla="*/ 1142 w 1615"/>
            <a:gd name="T21" fmla="*/ 849 h 1227"/>
            <a:gd name="T22" fmla="*/ 872 w 1615"/>
            <a:gd name="T23" fmla="*/ 935 h 1227"/>
            <a:gd name="T24" fmla="*/ 816 w 1615"/>
            <a:gd name="T25" fmla="*/ 858 h 1227"/>
            <a:gd name="T26" fmla="*/ 658 w 1615"/>
            <a:gd name="T27" fmla="*/ 956 h 1227"/>
            <a:gd name="T28" fmla="*/ 667 w 1615"/>
            <a:gd name="T29" fmla="*/ 1115 h 1227"/>
            <a:gd name="T30" fmla="*/ 231 w 1615"/>
            <a:gd name="T31" fmla="*/ 1170 h 1227"/>
            <a:gd name="T32" fmla="*/ 263 w 1615"/>
            <a:gd name="T33" fmla="*/ 1085 h 1227"/>
            <a:gd name="T34" fmla="*/ 404 w 1615"/>
            <a:gd name="T35" fmla="*/ 1019 h 1227"/>
            <a:gd name="T36" fmla="*/ 327 w 1615"/>
            <a:gd name="T37" fmla="*/ 727 h 1227"/>
            <a:gd name="T38" fmla="*/ 253 w 1615"/>
            <a:gd name="T39" fmla="*/ 600 h 1227"/>
            <a:gd name="T40" fmla="*/ 64 w 1615"/>
            <a:gd name="T41" fmla="*/ 537 h 1227"/>
            <a:gd name="T42" fmla="*/ 0 w 1615"/>
            <a:gd name="T43" fmla="*/ 329 h 1227"/>
            <a:gd name="T44" fmla="*/ 206 w 1615"/>
            <a:gd name="T45" fmla="*/ 22 h 1227"/>
            <a:gd name="connsiteX0" fmla="*/ 1276 w 10000"/>
            <a:gd name="connsiteY0" fmla="*/ 179 h 9665"/>
            <a:gd name="connsiteX1" fmla="*/ 1882 w 10000"/>
            <a:gd name="connsiteY1" fmla="*/ 0 h 9665"/>
            <a:gd name="connsiteX2" fmla="*/ 8935 w 10000"/>
            <a:gd name="connsiteY2" fmla="*/ 1027 h 9665"/>
            <a:gd name="connsiteX3" fmla="*/ 9331 w 10000"/>
            <a:gd name="connsiteY3" fmla="*/ 1679 h 9665"/>
            <a:gd name="connsiteX4" fmla="*/ 8477 w 10000"/>
            <a:gd name="connsiteY4" fmla="*/ 2665 h 9665"/>
            <a:gd name="connsiteX5" fmla="*/ 9563 w 10000"/>
            <a:gd name="connsiteY5" fmla="*/ 4645 h 9665"/>
            <a:gd name="connsiteX6" fmla="*/ 10000 w 10000"/>
            <a:gd name="connsiteY6" fmla="*/ 5844 h 9665"/>
            <a:gd name="connsiteX7" fmla="*/ 9046 w 10000"/>
            <a:gd name="connsiteY7" fmla="*/ 5982 h 9665"/>
            <a:gd name="connsiteX8" fmla="*/ 9127 w 10000"/>
            <a:gd name="connsiteY8" fmla="*/ 7457 h 9665"/>
            <a:gd name="connsiteX9" fmla="*/ 8557 w 10000"/>
            <a:gd name="connsiteY9" fmla="*/ 7245 h 9665"/>
            <a:gd name="connsiteX10" fmla="*/ 7071 w 10000"/>
            <a:gd name="connsiteY10" fmla="*/ 6919 h 9665"/>
            <a:gd name="connsiteX11" fmla="*/ 5399 w 10000"/>
            <a:gd name="connsiteY11" fmla="*/ 7620 h 9665"/>
            <a:gd name="connsiteX12" fmla="*/ 5053 w 10000"/>
            <a:gd name="connsiteY12" fmla="*/ 6993 h 9665"/>
            <a:gd name="connsiteX13" fmla="*/ 4074 w 10000"/>
            <a:gd name="connsiteY13" fmla="*/ 7791 h 9665"/>
            <a:gd name="connsiteX14" fmla="*/ 4130 w 10000"/>
            <a:gd name="connsiteY14" fmla="*/ 9087 h 9665"/>
            <a:gd name="connsiteX15" fmla="*/ 1430 w 10000"/>
            <a:gd name="connsiteY15" fmla="*/ 9535 h 9665"/>
            <a:gd name="connsiteX16" fmla="*/ 1628 w 10000"/>
            <a:gd name="connsiteY16" fmla="*/ 8843 h 9665"/>
            <a:gd name="connsiteX17" fmla="*/ 2502 w 10000"/>
            <a:gd name="connsiteY17" fmla="*/ 8305 h 9665"/>
            <a:gd name="connsiteX18" fmla="*/ 2025 w 10000"/>
            <a:gd name="connsiteY18" fmla="*/ 5925 h 9665"/>
            <a:gd name="connsiteX19" fmla="*/ 1567 w 10000"/>
            <a:gd name="connsiteY19" fmla="*/ 4890 h 9665"/>
            <a:gd name="connsiteX20" fmla="*/ 396 w 10000"/>
            <a:gd name="connsiteY20" fmla="*/ 4377 h 9665"/>
            <a:gd name="connsiteX21" fmla="*/ 0 w 10000"/>
            <a:gd name="connsiteY21" fmla="*/ 2681 h 9665"/>
            <a:gd name="connsiteX22" fmla="*/ 1276 w 10000"/>
            <a:gd name="connsiteY22" fmla="*/ 179 h 9665"/>
            <a:gd name="connsiteX0" fmla="*/ 1276 w 10000"/>
            <a:gd name="connsiteY0" fmla="*/ 185 h 10000"/>
            <a:gd name="connsiteX1" fmla="*/ 1882 w 10000"/>
            <a:gd name="connsiteY1" fmla="*/ 0 h 10000"/>
            <a:gd name="connsiteX2" fmla="*/ 8935 w 10000"/>
            <a:gd name="connsiteY2" fmla="*/ 1063 h 10000"/>
            <a:gd name="connsiteX3" fmla="*/ 9331 w 10000"/>
            <a:gd name="connsiteY3" fmla="*/ 1737 h 10000"/>
            <a:gd name="connsiteX4" fmla="*/ 8477 w 10000"/>
            <a:gd name="connsiteY4" fmla="*/ 2757 h 10000"/>
            <a:gd name="connsiteX5" fmla="*/ 9563 w 10000"/>
            <a:gd name="connsiteY5" fmla="*/ 4806 h 10000"/>
            <a:gd name="connsiteX6" fmla="*/ 10000 w 10000"/>
            <a:gd name="connsiteY6" fmla="*/ 6047 h 10000"/>
            <a:gd name="connsiteX7" fmla="*/ 9046 w 10000"/>
            <a:gd name="connsiteY7" fmla="*/ 6189 h 10000"/>
            <a:gd name="connsiteX8" fmla="*/ 9127 w 10000"/>
            <a:gd name="connsiteY8" fmla="*/ 7715 h 10000"/>
            <a:gd name="connsiteX9" fmla="*/ 8557 w 10000"/>
            <a:gd name="connsiteY9" fmla="*/ 7496 h 10000"/>
            <a:gd name="connsiteX10" fmla="*/ 7071 w 10000"/>
            <a:gd name="connsiteY10" fmla="*/ 7159 h 10000"/>
            <a:gd name="connsiteX11" fmla="*/ 5399 w 10000"/>
            <a:gd name="connsiteY11" fmla="*/ 7884 h 10000"/>
            <a:gd name="connsiteX12" fmla="*/ 5053 w 10000"/>
            <a:gd name="connsiteY12" fmla="*/ 7235 h 10000"/>
            <a:gd name="connsiteX13" fmla="*/ 4074 w 10000"/>
            <a:gd name="connsiteY13" fmla="*/ 8061 h 10000"/>
            <a:gd name="connsiteX14" fmla="*/ 4130 w 10000"/>
            <a:gd name="connsiteY14" fmla="*/ 9402 h 10000"/>
            <a:gd name="connsiteX15" fmla="*/ 1430 w 10000"/>
            <a:gd name="connsiteY15" fmla="*/ 9865 h 10000"/>
            <a:gd name="connsiteX16" fmla="*/ 1628 w 10000"/>
            <a:gd name="connsiteY16" fmla="*/ 9150 h 10000"/>
            <a:gd name="connsiteX17" fmla="*/ 1900 w 10000"/>
            <a:gd name="connsiteY17" fmla="*/ 8204 h 10000"/>
            <a:gd name="connsiteX18" fmla="*/ 2025 w 10000"/>
            <a:gd name="connsiteY18" fmla="*/ 6130 h 10000"/>
            <a:gd name="connsiteX19" fmla="*/ 1567 w 10000"/>
            <a:gd name="connsiteY19" fmla="*/ 5059 h 10000"/>
            <a:gd name="connsiteX20" fmla="*/ 396 w 10000"/>
            <a:gd name="connsiteY20" fmla="*/ 4529 h 10000"/>
            <a:gd name="connsiteX21" fmla="*/ 0 w 10000"/>
            <a:gd name="connsiteY21" fmla="*/ 2774 h 10000"/>
            <a:gd name="connsiteX22" fmla="*/ 1276 w 10000"/>
            <a:gd name="connsiteY22" fmla="*/ 185 h 10000"/>
            <a:gd name="connsiteX0" fmla="*/ 1276 w 10000"/>
            <a:gd name="connsiteY0" fmla="*/ 185 h 10177"/>
            <a:gd name="connsiteX1" fmla="*/ 1882 w 10000"/>
            <a:gd name="connsiteY1" fmla="*/ 0 h 10177"/>
            <a:gd name="connsiteX2" fmla="*/ 8935 w 10000"/>
            <a:gd name="connsiteY2" fmla="*/ 1063 h 10177"/>
            <a:gd name="connsiteX3" fmla="*/ 9331 w 10000"/>
            <a:gd name="connsiteY3" fmla="*/ 1737 h 10177"/>
            <a:gd name="connsiteX4" fmla="*/ 8477 w 10000"/>
            <a:gd name="connsiteY4" fmla="*/ 2757 h 10177"/>
            <a:gd name="connsiteX5" fmla="*/ 9563 w 10000"/>
            <a:gd name="connsiteY5" fmla="*/ 4806 h 10177"/>
            <a:gd name="connsiteX6" fmla="*/ 10000 w 10000"/>
            <a:gd name="connsiteY6" fmla="*/ 6047 h 10177"/>
            <a:gd name="connsiteX7" fmla="*/ 9046 w 10000"/>
            <a:gd name="connsiteY7" fmla="*/ 6189 h 10177"/>
            <a:gd name="connsiteX8" fmla="*/ 9127 w 10000"/>
            <a:gd name="connsiteY8" fmla="*/ 7715 h 10177"/>
            <a:gd name="connsiteX9" fmla="*/ 8557 w 10000"/>
            <a:gd name="connsiteY9" fmla="*/ 7496 h 10177"/>
            <a:gd name="connsiteX10" fmla="*/ 7071 w 10000"/>
            <a:gd name="connsiteY10" fmla="*/ 7159 h 10177"/>
            <a:gd name="connsiteX11" fmla="*/ 5399 w 10000"/>
            <a:gd name="connsiteY11" fmla="*/ 7884 h 10177"/>
            <a:gd name="connsiteX12" fmla="*/ 5053 w 10000"/>
            <a:gd name="connsiteY12" fmla="*/ 7235 h 10177"/>
            <a:gd name="connsiteX13" fmla="*/ 4074 w 10000"/>
            <a:gd name="connsiteY13" fmla="*/ 8061 h 10177"/>
            <a:gd name="connsiteX14" fmla="*/ 4130 w 10000"/>
            <a:gd name="connsiteY14" fmla="*/ 9402 h 10177"/>
            <a:gd name="connsiteX15" fmla="*/ 2183 w 10000"/>
            <a:gd name="connsiteY15" fmla="*/ 10060 h 10177"/>
            <a:gd name="connsiteX16" fmla="*/ 1628 w 10000"/>
            <a:gd name="connsiteY16" fmla="*/ 9150 h 10177"/>
            <a:gd name="connsiteX17" fmla="*/ 1900 w 10000"/>
            <a:gd name="connsiteY17" fmla="*/ 8204 h 10177"/>
            <a:gd name="connsiteX18" fmla="*/ 2025 w 10000"/>
            <a:gd name="connsiteY18" fmla="*/ 6130 h 10177"/>
            <a:gd name="connsiteX19" fmla="*/ 1567 w 10000"/>
            <a:gd name="connsiteY19" fmla="*/ 5059 h 10177"/>
            <a:gd name="connsiteX20" fmla="*/ 396 w 10000"/>
            <a:gd name="connsiteY20" fmla="*/ 4529 h 10177"/>
            <a:gd name="connsiteX21" fmla="*/ 0 w 10000"/>
            <a:gd name="connsiteY21" fmla="*/ 2774 h 10177"/>
            <a:gd name="connsiteX22" fmla="*/ 1276 w 10000"/>
            <a:gd name="connsiteY22" fmla="*/ 185 h 101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0000" h="10177">
              <a:moveTo>
                <a:pt x="1276" y="185"/>
              </a:moveTo>
              <a:cubicBezTo>
                <a:pt x="1430" y="144"/>
                <a:pt x="1734" y="51"/>
                <a:pt x="1882" y="0"/>
              </a:cubicBezTo>
              <a:cubicBezTo>
                <a:pt x="4229" y="430"/>
                <a:pt x="6570" y="919"/>
                <a:pt x="8935" y="1063"/>
              </a:cubicBezTo>
              <a:cubicBezTo>
                <a:pt x="9065" y="1290"/>
                <a:pt x="9201" y="1510"/>
                <a:pt x="9331" y="1737"/>
              </a:cubicBezTo>
              <a:cubicBezTo>
                <a:pt x="9053" y="2083"/>
                <a:pt x="8768" y="2420"/>
                <a:pt x="8477" y="2757"/>
              </a:cubicBezTo>
              <a:cubicBezTo>
                <a:pt x="8433" y="3440"/>
                <a:pt x="9600" y="4123"/>
                <a:pt x="9563" y="4806"/>
              </a:cubicBezTo>
              <a:cubicBezTo>
                <a:pt x="10219" y="4907"/>
                <a:pt x="9635" y="5253"/>
                <a:pt x="10000" y="6047"/>
              </a:cubicBezTo>
              <a:lnTo>
                <a:pt x="9046" y="6189"/>
              </a:lnTo>
              <a:cubicBezTo>
                <a:pt x="9071" y="6695"/>
                <a:pt x="9096" y="7210"/>
                <a:pt x="9127" y="7715"/>
              </a:cubicBezTo>
              <a:cubicBezTo>
                <a:pt x="8985" y="7665"/>
                <a:pt x="8700" y="7555"/>
                <a:pt x="8557" y="7496"/>
              </a:cubicBezTo>
              <a:cubicBezTo>
                <a:pt x="8056" y="7445"/>
                <a:pt x="7567" y="7260"/>
                <a:pt x="7071" y="7159"/>
              </a:cubicBezTo>
              <a:cubicBezTo>
                <a:pt x="6495" y="7327"/>
                <a:pt x="5957" y="7665"/>
                <a:pt x="5399" y="7884"/>
              </a:cubicBezTo>
              <a:cubicBezTo>
                <a:pt x="5313" y="7715"/>
                <a:pt x="5139" y="7396"/>
                <a:pt x="5053" y="7235"/>
              </a:cubicBezTo>
              <a:cubicBezTo>
                <a:pt x="4724" y="7514"/>
                <a:pt x="4402" y="7792"/>
                <a:pt x="4074" y="8061"/>
              </a:cubicBezTo>
              <a:cubicBezTo>
                <a:pt x="4093" y="8508"/>
                <a:pt x="4111" y="8955"/>
                <a:pt x="4130" y="9402"/>
              </a:cubicBezTo>
              <a:cubicBezTo>
                <a:pt x="3195" y="9385"/>
                <a:pt x="3118" y="10542"/>
                <a:pt x="2183" y="10060"/>
              </a:cubicBezTo>
              <a:lnTo>
                <a:pt x="1628" y="9150"/>
              </a:lnTo>
              <a:cubicBezTo>
                <a:pt x="1719" y="8835"/>
                <a:pt x="1809" y="8519"/>
                <a:pt x="1900" y="8204"/>
              </a:cubicBezTo>
              <a:cubicBezTo>
                <a:pt x="1466" y="7513"/>
                <a:pt x="1920" y="7016"/>
                <a:pt x="2025" y="6130"/>
              </a:cubicBezTo>
              <a:cubicBezTo>
                <a:pt x="1876" y="5777"/>
                <a:pt x="1721" y="5422"/>
                <a:pt x="1567" y="5059"/>
              </a:cubicBezTo>
              <a:cubicBezTo>
                <a:pt x="1170" y="4925"/>
                <a:pt x="693" y="4966"/>
                <a:pt x="396" y="4529"/>
              </a:cubicBezTo>
              <a:cubicBezTo>
                <a:pt x="37" y="4072"/>
                <a:pt x="56" y="3381"/>
                <a:pt x="0" y="2774"/>
              </a:cubicBezTo>
              <a:cubicBezTo>
                <a:pt x="502" y="1981"/>
                <a:pt x="972" y="1156"/>
                <a:pt x="1276" y="185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2644</xdr:colOff>
      <xdr:row>6</xdr:row>
      <xdr:rowOff>16560</xdr:rowOff>
    </xdr:from>
    <xdr:to>
      <xdr:col>55</xdr:col>
      <xdr:colOff>51579</xdr:colOff>
      <xdr:row>8</xdr:row>
      <xdr:rowOff>11633</xdr:rowOff>
    </xdr:to>
    <xdr:sp macro="" textlink="">
      <xdr:nvSpPr>
        <xdr:cNvPr id="422" name="gołdapski"/>
        <xdr:cNvSpPr>
          <a:spLocks/>
        </xdr:cNvSpPr>
      </xdr:nvSpPr>
      <xdr:spPr bwMode="auto">
        <a:xfrm>
          <a:off x="5831944" y="702360"/>
          <a:ext cx="506135" cy="223673"/>
        </a:xfrm>
        <a:custGeom>
          <a:avLst/>
          <a:gdLst>
            <a:gd name="T0" fmla="*/ 994 w 1823"/>
            <a:gd name="T1" fmla="*/ 95 h 752"/>
            <a:gd name="T2" fmla="*/ 1823 w 1823"/>
            <a:gd name="T3" fmla="*/ 0 h 752"/>
            <a:gd name="T4" fmla="*/ 1783 w 1823"/>
            <a:gd name="T5" fmla="*/ 193 h 752"/>
            <a:gd name="T6" fmla="*/ 1520 w 1823"/>
            <a:gd name="T7" fmla="*/ 263 h 752"/>
            <a:gd name="T8" fmla="*/ 1280 w 1823"/>
            <a:gd name="T9" fmla="*/ 416 h 752"/>
            <a:gd name="T10" fmla="*/ 1200 w 1823"/>
            <a:gd name="T11" fmla="*/ 553 h 752"/>
            <a:gd name="T12" fmla="*/ 1094 w 1823"/>
            <a:gd name="T13" fmla="*/ 562 h 752"/>
            <a:gd name="T14" fmla="*/ 901 w 1823"/>
            <a:gd name="T15" fmla="*/ 658 h 752"/>
            <a:gd name="T16" fmla="*/ 897 w 1823"/>
            <a:gd name="T17" fmla="*/ 659 h 752"/>
            <a:gd name="T18" fmla="*/ 696 w 1823"/>
            <a:gd name="T19" fmla="*/ 702 h 752"/>
            <a:gd name="T20" fmla="*/ 473 w 1823"/>
            <a:gd name="T21" fmla="*/ 638 h 752"/>
            <a:gd name="T22" fmla="*/ 148 w 1823"/>
            <a:gd name="T23" fmla="*/ 737 h 752"/>
            <a:gd name="T24" fmla="*/ 0 w 1823"/>
            <a:gd name="T25" fmla="*/ 186 h 752"/>
            <a:gd name="T26" fmla="*/ 994 w 1823"/>
            <a:gd name="T27" fmla="*/ 95 h 7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1823" h="752">
              <a:moveTo>
                <a:pt x="994" y="95"/>
              </a:moveTo>
              <a:cubicBezTo>
                <a:pt x="1271" y="67"/>
                <a:pt x="1545" y="13"/>
                <a:pt x="1823" y="0"/>
              </a:cubicBezTo>
              <a:cubicBezTo>
                <a:pt x="1809" y="64"/>
                <a:pt x="1795" y="128"/>
                <a:pt x="1783" y="193"/>
              </a:cubicBezTo>
              <a:cubicBezTo>
                <a:pt x="1705" y="250"/>
                <a:pt x="1619" y="317"/>
                <a:pt x="1520" y="263"/>
              </a:cubicBezTo>
              <a:cubicBezTo>
                <a:pt x="1446" y="322"/>
                <a:pt x="1365" y="374"/>
                <a:pt x="1280" y="416"/>
              </a:cubicBezTo>
              <a:cubicBezTo>
                <a:pt x="1253" y="462"/>
                <a:pt x="1226" y="508"/>
                <a:pt x="1200" y="553"/>
              </a:cubicBezTo>
              <a:cubicBezTo>
                <a:pt x="1164" y="556"/>
                <a:pt x="1129" y="559"/>
                <a:pt x="1094" y="562"/>
              </a:cubicBezTo>
              <a:cubicBezTo>
                <a:pt x="1021" y="574"/>
                <a:pt x="952" y="603"/>
                <a:pt x="901" y="658"/>
              </a:cubicBezTo>
              <a:lnTo>
                <a:pt x="897" y="659"/>
              </a:lnTo>
              <a:cubicBezTo>
                <a:pt x="826" y="654"/>
                <a:pt x="757" y="662"/>
                <a:pt x="696" y="702"/>
              </a:cubicBezTo>
              <a:cubicBezTo>
                <a:pt x="621" y="681"/>
                <a:pt x="547" y="659"/>
                <a:pt x="473" y="638"/>
              </a:cubicBezTo>
              <a:cubicBezTo>
                <a:pt x="402" y="752"/>
                <a:pt x="264" y="732"/>
                <a:pt x="148" y="737"/>
              </a:cubicBezTo>
              <a:cubicBezTo>
                <a:pt x="94" y="554"/>
                <a:pt x="61" y="367"/>
                <a:pt x="0" y="186"/>
              </a:cubicBezTo>
              <a:cubicBezTo>
                <a:pt x="333" y="171"/>
                <a:pt x="662" y="123"/>
                <a:pt x="994" y="95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41405</xdr:colOff>
      <xdr:row>6</xdr:row>
      <xdr:rowOff>39391</xdr:rowOff>
    </xdr:from>
    <xdr:to>
      <xdr:col>47</xdr:col>
      <xdr:colOff>20698</xdr:colOff>
      <xdr:row>9</xdr:row>
      <xdr:rowOff>61793</xdr:rowOff>
    </xdr:to>
    <xdr:sp macro="" textlink="">
      <xdr:nvSpPr>
        <xdr:cNvPr id="423" name="bartoszycki"/>
        <xdr:cNvSpPr>
          <a:spLocks/>
        </xdr:cNvSpPr>
      </xdr:nvSpPr>
      <xdr:spPr bwMode="auto">
        <a:xfrm>
          <a:off x="4842005" y="725191"/>
          <a:ext cx="550793" cy="365302"/>
        </a:xfrm>
        <a:custGeom>
          <a:avLst/>
          <a:gdLst>
            <a:gd name="T0" fmla="*/ 156 w 1979"/>
            <a:gd name="T1" fmla="*/ 0 h 1268"/>
            <a:gd name="T2" fmla="*/ 1195 w 1979"/>
            <a:gd name="T3" fmla="*/ 110 h 1268"/>
            <a:gd name="T4" fmla="*/ 1979 w 1979"/>
            <a:gd name="T5" fmla="*/ 157 h 1268"/>
            <a:gd name="T6" fmla="*/ 1871 w 1979"/>
            <a:gd name="T7" fmla="*/ 325 h 1268"/>
            <a:gd name="T8" fmla="*/ 1885 w 1979"/>
            <a:gd name="T9" fmla="*/ 433 h 1268"/>
            <a:gd name="T10" fmla="*/ 1746 w 1979"/>
            <a:gd name="T11" fmla="*/ 331 h 1268"/>
            <a:gd name="T12" fmla="*/ 1605 w 1979"/>
            <a:gd name="T13" fmla="*/ 511 h 1268"/>
            <a:gd name="T14" fmla="*/ 1567 w 1979"/>
            <a:gd name="T15" fmla="*/ 990 h 1268"/>
            <a:gd name="T16" fmla="*/ 1710 w 1979"/>
            <a:gd name="T17" fmla="*/ 1002 h 1268"/>
            <a:gd name="T18" fmla="*/ 1722 w 1979"/>
            <a:gd name="T19" fmla="*/ 1234 h 1268"/>
            <a:gd name="T20" fmla="*/ 1642 w 1979"/>
            <a:gd name="T21" fmla="*/ 1162 h 1268"/>
            <a:gd name="T22" fmla="*/ 1633 w 1979"/>
            <a:gd name="T23" fmla="*/ 1170 h 1268"/>
            <a:gd name="T24" fmla="*/ 1566 w 1979"/>
            <a:gd name="T25" fmla="*/ 1228 h 1268"/>
            <a:gd name="T26" fmla="*/ 1464 w 1979"/>
            <a:gd name="T27" fmla="*/ 1210 h 1268"/>
            <a:gd name="T28" fmla="*/ 1441 w 1979"/>
            <a:gd name="T29" fmla="*/ 1221 h 1268"/>
            <a:gd name="T30" fmla="*/ 1150 w 1979"/>
            <a:gd name="T31" fmla="*/ 1268 h 1268"/>
            <a:gd name="T32" fmla="*/ 1182 w 1979"/>
            <a:gd name="T33" fmla="*/ 989 h 1268"/>
            <a:gd name="T34" fmla="*/ 1005 w 1979"/>
            <a:gd name="T35" fmla="*/ 604 h 1268"/>
            <a:gd name="T36" fmla="*/ 510 w 1979"/>
            <a:gd name="T37" fmla="*/ 690 h 1268"/>
            <a:gd name="T38" fmla="*/ 253 w 1979"/>
            <a:gd name="T39" fmla="*/ 611 h 1268"/>
            <a:gd name="T40" fmla="*/ 184 w 1979"/>
            <a:gd name="T41" fmla="*/ 446 h 1268"/>
            <a:gd name="T42" fmla="*/ 0 w 1979"/>
            <a:gd name="T43" fmla="*/ 372 h 1268"/>
            <a:gd name="T44" fmla="*/ 13 w 1979"/>
            <a:gd name="T45" fmla="*/ 200 h 1268"/>
            <a:gd name="T46" fmla="*/ 156 w 1979"/>
            <a:gd name="T47" fmla="*/ 0 h 1268"/>
            <a:gd name="connsiteX0" fmla="*/ 788 w 10000"/>
            <a:gd name="connsiteY0" fmla="*/ 0 h 10000"/>
            <a:gd name="connsiteX1" fmla="*/ 6038 w 10000"/>
            <a:gd name="connsiteY1" fmla="*/ 868 h 10000"/>
            <a:gd name="connsiteX2" fmla="*/ 10000 w 10000"/>
            <a:gd name="connsiteY2" fmla="*/ 1238 h 10000"/>
            <a:gd name="connsiteX3" fmla="*/ 9454 w 10000"/>
            <a:gd name="connsiteY3" fmla="*/ 2563 h 10000"/>
            <a:gd name="connsiteX4" fmla="*/ 9525 w 10000"/>
            <a:gd name="connsiteY4" fmla="*/ 3415 h 10000"/>
            <a:gd name="connsiteX5" fmla="*/ 8945 w 10000"/>
            <a:gd name="connsiteY5" fmla="*/ 3347 h 10000"/>
            <a:gd name="connsiteX6" fmla="*/ 8110 w 10000"/>
            <a:gd name="connsiteY6" fmla="*/ 4030 h 10000"/>
            <a:gd name="connsiteX7" fmla="*/ 7918 w 10000"/>
            <a:gd name="connsiteY7" fmla="*/ 7808 h 10000"/>
            <a:gd name="connsiteX8" fmla="*/ 8641 w 10000"/>
            <a:gd name="connsiteY8" fmla="*/ 7902 h 10000"/>
            <a:gd name="connsiteX9" fmla="*/ 8701 w 10000"/>
            <a:gd name="connsiteY9" fmla="*/ 9732 h 10000"/>
            <a:gd name="connsiteX10" fmla="*/ 8297 w 10000"/>
            <a:gd name="connsiteY10" fmla="*/ 9164 h 10000"/>
            <a:gd name="connsiteX11" fmla="*/ 8252 w 10000"/>
            <a:gd name="connsiteY11" fmla="*/ 9227 h 10000"/>
            <a:gd name="connsiteX12" fmla="*/ 7913 w 10000"/>
            <a:gd name="connsiteY12" fmla="*/ 9685 h 10000"/>
            <a:gd name="connsiteX13" fmla="*/ 7398 w 10000"/>
            <a:gd name="connsiteY13" fmla="*/ 9543 h 10000"/>
            <a:gd name="connsiteX14" fmla="*/ 7281 w 10000"/>
            <a:gd name="connsiteY14" fmla="*/ 9629 h 10000"/>
            <a:gd name="connsiteX15" fmla="*/ 5811 w 10000"/>
            <a:gd name="connsiteY15" fmla="*/ 10000 h 10000"/>
            <a:gd name="connsiteX16" fmla="*/ 5973 w 10000"/>
            <a:gd name="connsiteY16" fmla="*/ 7800 h 10000"/>
            <a:gd name="connsiteX17" fmla="*/ 5078 w 10000"/>
            <a:gd name="connsiteY17" fmla="*/ 4763 h 10000"/>
            <a:gd name="connsiteX18" fmla="*/ 2577 w 10000"/>
            <a:gd name="connsiteY18" fmla="*/ 5442 h 10000"/>
            <a:gd name="connsiteX19" fmla="*/ 1278 w 10000"/>
            <a:gd name="connsiteY19" fmla="*/ 4819 h 10000"/>
            <a:gd name="connsiteX20" fmla="*/ 930 w 10000"/>
            <a:gd name="connsiteY20" fmla="*/ 3517 h 10000"/>
            <a:gd name="connsiteX21" fmla="*/ 0 w 10000"/>
            <a:gd name="connsiteY21" fmla="*/ 2934 h 10000"/>
            <a:gd name="connsiteX22" fmla="*/ 66 w 10000"/>
            <a:gd name="connsiteY22" fmla="*/ 1577 h 10000"/>
            <a:gd name="connsiteX23" fmla="*/ 788 w 10000"/>
            <a:gd name="connsiteY23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0000">
              <a:moveTo>
                <a:pt x="788" y="0"/>
              </a:moveTo>
              <a:cubicBezTo>
                <a:pt x="2521" y="505"/>
                <a:pt x="4270" y="915"/>
                <a:pt x="6038" y="868"/>
              </a:cubicBezTo>
              <a:cubicBezTo>
                <a:pt x="7352" y="1159"/>
                <a:pt x="8681" y="1080"/>
                <a:pt x="10000" y="1238"/>
              </a:cubicBezTo>
              <a:cubicBezTo>
                <a:pt x="9879" y="1735"/>
                <a:pt x="9682" y="2177"/>
                <a:pt x="9454" y="2563"/>
              </a:cubicBezTo>
              <a:cubicBezTo>
                <a:pt x="9474" y="2847"/>
                <a:pt x="9500" y="3131"/>
                <a:pt x="9525" y="3415"/>
              </a:cubicBezTo>
              <a:cubicBezTo>
                <a:pt x="9288" y="3147"/>
                <a:pt x="9177" y="3616"/>
                <a:pt x="8945" y="3347"/>
              </a:cubicBezTo>
              <a:cubicBezTo>
                <a:pt x="8702" y="3813"/>
                <a:pt x="8312" y="3517"/>
                <a:pt x="8110" y="4030"/>
              </a:cubicBezTo>
              <a:cubicBezTo>
                <a:pt x="8120" y="5292"/>
                <a:pt x="8120" y="6562"/>
                <a:pt x="7918" y="7808"/>
              </a:cubicBezTo>
              <a:lnTo>
                <a:pt x="8641" y="7902"/>
              </a:lnTo>
              <a:cubicBezTo>
                <a:pt x="8656" y="8517"/>
                <a:pt x="8676" y="9125"/>
                <a:pt x="8701" y="9732"/>
              </a:cubicBezTo>
              <a:cubicBezTo>
                <a:pt x="8565" y="9543"/>
                <a:pt x="8428" y="9353"/>
                <a:pt x="8297" y="9164"/>
              </a:cubicBezTo>
              <a:lnTo>
                <a:pt x="8252" y="9227"/>
              </a:lnTo>
              <a:cubicBezTo>
                <a:pt x="8166" y="9338"/>
                <a:pt x="7999" y="9566"/>
                <a:pt x="7913" y="9685"/>
              </a:cubicBezTo>
              <a:cubicBezTo>
                <a:pt x="7741" y="9645"/>
                <a:pt x="7569" y="9590"/>
                <a:pt x="7398" y="9543"/>
              </a:cubicBezTo>
              <a:lnTo>
                <a:pt x="7281" y="9629"/>
              </a:lnTo>
              <a:cubicBezTo>
                <a:pt x="6786" y="9724"/>
                <a:pt x="6296" y="9834"/>
                <a:pt x="5811" y="10000"/>
              </a:cubicBezTo>
              <a:cubicBezTo>
                <a:pt x="5680" y="9251"/>
                <a:pt x="5856" y="8525"/>
                <a:pt x="5973" y="7800"/>
              </a:cubicBezTo>
              <a:cubicBezTo>
                <a:pt x="5841" y="6688"/>
                <a:pt x="5366" y="5773"/>
                <a:pt x="5078" y="4763"/>
              </a:cubicBezTo>
              <a:cubicBezTo>
                <a:pt x="4224" y="4803"/>
                <a:pt x="3431" y="5442"/>
                <a:pt x="2577" y="5442"/>
              </a:cubicBezTo>
              <a:cubicBezTo>
                <a:pt x="2097" y="5552"/>
                <a:pt x="1693" y="5095"/>
                <a:pt x="1278" y="4819"/>
              </a:cubicBezTo>
              <a:cubicBezTo>
                <a:pt x="1172" y="4385"/>
                <a:pt x="1127" y="3880"/>
                <a:pt x="930" y="3517"/>
              </a:cubicBezTo>
              <a:cubicBezTo>
                <a:pt x="652" y="3218"/>
                <a:pt x="313" y="3115"/>
                <a:pt x="0" y="2934"/>
              </a:cubicBezTo>
              <a:cubicBezTo>
                <a:pt x="20" y="2484"/>
                <a:pt x="40" y="2035"/>
                <a:pt x="66" y="1577"/>
              </a:cubicBezTo>
              <a:cubicBezTo>
                <a:pt x="359" y="1120"/>
                <a:pt x="606" y="584"/>
                <a:pt x="788" y="0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104395</xdr:colOff>
      <xdr:row>6</xdr:row>
      <xdr:rowOff>69833</xdr:rowOff>
    </xdr:from>
    <xdr:to>
      <xdr:col>51</xdr:col>
      <xdr:colOff>54746</xdr:colOff>
      <xdr:row>8</xdr:row>
      <xdr:rowOff>99990</xdr:rowOff>
    </xdr:to>
    <xdr:sp macro="" textlink="">
      <xdr:nvSpPr>
        <xdr:cNvPr id="424" name="węgorzewski"/>
        <xdr:cNvSpPr>
          <a:spLocks/>
        </xdr:cNvSpPr>
      </xdr:nvSpPr>
      <xdr:spPr bwMode="auto">
        <a:xfrm>
          <a:off x="5590795" y="755633"/>
          <a:ext cx="293251" cy="258757"/>
        </a:xfrm>
        <a:custGeom>
          <a:avLst/>
          <a:gdLst>
            <a:gd name="T0" fmla="*/ 31 w 1050"/>
            <a:gd name="T1" fmla="*/ 62 h 889"/>
            <a:gd name="T2" fmla="*/ 862 w 1050"/>
            <a:gd name="T3" fmla="*/ 0 h 889"/>
            <a:gd name="T4" fmla="*/ 1010 w 1050"/>
            <a:gd name="T5" fmla="*/ 551 h 889"/>
            <a:gd name="T6" fmla="*/ 1050 w 1050"/>
            <a:gd name="T7" fmla="*/ 645 h 889"/>
            <a:gd name="T8" fmla="*/ 975 w 1050"/>
            <a:gd name="T9" fmla="*/ 728 h 889"/>
            <a:gd name="T10" fmla="*/ 872 w 1050"/>
            <a:gd name="T11" fmla="*/ 751 h 889"/>
            <a:gd name="T12" fmla="*/ 834 w 1050"/>
            <a:gd name="T13" fmla="*/ 858 h 889"/>
            <a:gd name="T14" fmla="*/ 818 w 1050"/>
            <a:gd name="T15" fmla="*/ 876 h 889"/>
            <a:gd name="T16" fmla="*/ 291 w 1050"/>
            <a:gd name="T17" fmla="*/ 856 h 889"/>
            <a:gd name="T18" fmla="*/ 108 w 1050"/>
            <a:gd name="T19" fmla="*/ 889 h 889"/>
            <a:gd name="T20" fmla="*/ 62 w 1050"/>
            <a:gd name="T21" fmla="*/ 878 h 889"/>
            <a:gd name="T22" fmla="*/ 106 w 1050"/>
            <a:gd name="T23" fmla="*/ 699 h 889"/>
            <a:gd name="T24" fmla="*/ 89 w 1050"/>
            <a:gd name="T25" fmla="*/ 604 h 889"/>
            <a:gd name="T26" fmla="*/ 176 w 1050"/>
            <a:gd name="T27" fmla="*/ 467 h 889"/>
            <a:gd name="T28" fmla="*/ 49 w 1050"/>
            <a:gd name="T29" fmla="*/ 438 h 889"/>
            <a:gd name="T30" fmla="*/ 42 w 1050"/>
            <a:gd name="T31" fmla="*/ 242 h 889"/>
            <a:gd name="T32" fmla="*/ 57 w 1050"/>
            <a:gd name="T33" fmla="*/ 208 h 889"/>
            <a:gd name="T34" fmla="*/ 31 w 1050"/>
            <a:gd name="T35" fmla="*/ 62 h 88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050" h="889">
              <a:moveTo>
                <a:pt x="31" y="62"/>
              </a:moveTo>
              <a:cubicBezTo>
                <a:pt x="308" y="39"/>
                <a:pt x="584" y="13"/>
                <a:pt x="862" y="0"/>
              </a:cubicBezTo>
              <a:cubicBezTo>
                <a:pt x="923" y="181"/>
                <a:pt x="956" y="368"/>
                <a:pt x="1010" y="551"/>
              </a:cubicBezTo>
              <a:cubicBezTo>
                <a:pt x="1023" y="582"/>
                <a:pt x="1036" y="614"/>
                <a:pt x="1050" y="645"/>
              </a:cubicBezTo>
              <a:cubicBezTo>
                <a:pt x="1025" y="673"/>
                <a:pt x="1000" y="700"/>
                <a:pt x="975" y="728"/>
              </a:cubicBezTo>
              <a:cubicBezTo>
                <a:pt x="941" y="735"/>
                <a:pt x="906" y="743"/>
                <a:pt x="872" y="751"/>
              </a:cubicBezTo>
              <a:cubicBezTo>
                <a:pt x="824" y="768"/>
                <a:pt x="812" y="804"/>
                <a:pt x="834" y="858"/>
              </a:cubicBezTo>
              <a:lnTo>
                <a:pt x="818" y="876"/>
              </a:lnTo>
              <a:cubicBezTo>
                <a:pt x="644" y="845"/>
                <a:pt x="467" y="872"/>
                <a:pt x="291" y="856"/>
              </a:cubicBezTo>
              <a:cubicBezTo>
                <a:pt x="227" y="804"/>
                <a:pt x="162" y="843"/>
                <a:pt x="108" y="889"/>
              </a:cubicBezTo>
              <a:cubicBezTo>
                <a:pt x="96" y="886"/>
                <a:pt x="73" y="881"/>
                <a:pt x="62" y="878"/>
              </a:cubicBezTo>
              <a:cubicBezTo>
                <a:pt x="25" y="817"/>
                <a:pt x="89" y="757"/>
                <a:pt x="106" y="699"/>
              </a:cubicBezTo>
              <a:cubicBezTo>
                <a:pt x="100" y="667"/>
                <a:pt x="95" y="636"/>
                <a:pt x="89" y="604"/>
              </a:cubicBezTo>
              <a:cubicBezTo>
                <a:pt x="118" y="558"/>
                <a:pt x="146" y="513"/>
                <a:pt x="176" y="467"/>
              </a:cubicBezTo>
              <a:cubicBezTo>
                <a:pt x="133" y="458"/>
                <a:pt x="91" y="448"/>
                <a:pt x="49" y="438"/>
              </a:cubicBezTo>
              <a:cubicBezTo>
                <a:pt x="0" y="379"/>
                <a:pt x="0" y="304"/>
                <a:pt x="42" y="242"/>
              </a:cubicBezTo>
              <a:cubicBezTo>
                <a:pt x="46" y="233"/>
                <a:pt x="53" y="216"/>
                <a:pt x="57" y="208"/>
              </a:cubicBezTo>
              <a:cubicBezTo>
                <a:pt x="50" y="159"/>
                <a:pt x="39" y="110"/>
                <a:pt x="31" y="62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30794</xdr:colOff>
      <xdr:row>6</xdr:row>
      <xdr:rowOff>85054</xdr:rowOff>
    </xdr:from>
    <xdr:to>
      <xdr:col>49</xdr:col>
      <xdr:colOff>30280</xdr:colOff>
      <xdr:row>10</xdr:row>
      <xdr:rowOff>46431</xdr:rowOff>
    </xdr:to>
    <xdr:sp macro="" textlink="">
      <xdr:nvSpPr>
        <xdr:cNvPr id="426" name="kętrzyński"/>
        <xdr:cNvSpPr>
          <a:spLocks/>
        </xdr:cNvSpPr>
      </xdr:nvSpPr>
      <xdr:spPr bwMode="auto">
        <a:xfrm>
          <a:off x="5288594" y="770854"/>
          <a:ext cx="342386" cy="418577"/>
        </a:xfrm>
        <a:custGeom>
          <a:avLst/>
          <a:gdLst>
            <a:gd name="T0" fmla="*/ 401 w 1230"/>
            <a:gd name="T1" fmla="*/ 0 h 1459"/>
            <a:gd name="T2" fmla="*/ 685 w 1230"/>
            <a:gd name="T3" fmla="*/ 25 h 1459"/>
            <a:gd name="T4" fmla="*/ 1013 w 1230"/>
            <a:gd name="T5" fmla="*/ 27 h 1459"/>
            <a:gd name="T6" fmla="*/ 1087 w 1230"/>
            <a:gd name="T7" fmla="*/ 11 h 1459"/>
            <a:gd name="T8" fmla="*/ 1123 w 1230"/>
            <a:gd name="T9" fmla="*/ 193 h 1459"/>
            <a:gd name="T10" fmla="*/ 1130 w 1230"/>
            <a:gd name="T11" fmla="*/ 389 h 1459"/>
            <a:gd name="T12" fmla="*/ 1230 w 1230"/>
            <a:gd name="T13" fmla="*/ 451 h 1459"/>
            <a:gd name="T14" fmla="*/ 1111 w 1230"/>
            <a:gd name="T15" fmla="*/ 547 h 1459"/>
            <a:gd name="T16" fmla="*/ 1167 w 1230"/>
            <a:gd name="T17" fmla="*/ 630 h 1459"/>
            <a:gd name="T18" fmla="*/ 1156 w 1230"/>
            <a:gd name="T19" fmla="*/ 924 h 1459"/>
            <a:gd name="T20" fmla="*/ 1131 w 1230"/>
            <a:gd name="T21" fmla="*/ 1228 h 1459"/>
            <a:gd name="T22" fmla="*/ 991 w 1230"/>
            <a:gd name="T23" fmla="*/ 1289 h 1459"/>
            <a:gd name="T24" fmla="*/ 849 w 1230"/>
            <a:gd name="T25" fmla="*/ 1289 h 1459"/>
            <a:gd name="T26" fmla="*/ 770 w 1230"/>
            <a:gd name="T27" fmla="*/ 1236 h 1459"/>
            <a:gd name="T28" fmla="*/ 386 w 1230"/>
            <a:gd name="T29" fmla="*/ 1459 h 1459"/>
            <a:gd name="T30" fmla="*/ 300 w 1230"/>
            <a:gd name="T31" fmla="*/ 1388 h 1459"/>
            <a:gd name="T32" fmla="*/ 215 w 1230"/>
            <a:gd name="T33" fmla="*/ 1298 h 1459"/>
            <a:gd name="T34" fmla="*/ 143 w 1230"/>
            <a:gd name="T35" fmla="*/ 1121 h 1459"/>
            <a:gd name="T36" fmla="*/ 209 w 1230"/>
            <a:gd name="T37" fmla="*/ 904 h 1459"/>
            <a:gd name="T38" fmla="*/ 107 w 1230"/>
            <a:gd name="T39" fmla="*/ 807 h 1459"/>
            <a:gd name="T40" fmla="*/ 0 w 1230"/>
            <a:gd name="T41" fmla="*/ 804 h 1459"/>
            <a:gd name="T42" fmla="*/ 56 w 1230"/>
            <a:gd name="T43" fmla="*/ 497 h 1459"/>
            <a:gd name="T44" fmla="*/ 12 w 1230"/>
            <a:gd name="T45" fmla="*/ 386 h 1459"/>
            <a:gd name="T46" fmla="*/ 166 w 1230"/>
            <a:gd name="T47" fmla="*/ 261 h 1459"/>
            <a:gd name="T48" fmla="*/ 216 w 1230"/>
            <a:gd name="T49" fmla="*/ 312 h 1459"/>
            <a:gd name="T50" fmla="*/ 327 w 1230"/>
            <a:gd name="T51" fmla="*/ 298 h 1459"/>
            <a:gd name="T52" fmla="*/ 293 w 1230"/>
            <a:gd name="T53" fmla="*/ 175 h 1459"/>
            <a:gd name="T54" fmla="*/ 381 w 1230"/>
            <a:gd name="T55" fmla="*/ 118 h 1459"/>
            <a:gd name="T56" fmla="*/ 401 w 1230"/>
            <a:gd name="T57" fmla="*/ 0 h 1459"/>
            <a:gd name="connsiteX0" fmla="*/ 3260 w 10000"/>
            <a:gd name="connsiteY0" fmla="*/ 0 h 10000"/>
            <a:gd name="connsiteX1" fmla="*/ 5569 w 10000"/>
            <a:gd name="connsiteY1" fmla="*/ 171 h 10000"/>
            <a:gd name="connsiteX2" fmla="*/ 8236 w 10000"/>
            <a:gd name="connsiteY2" fmla="*/ 185 h 10000"/>
            <a:gd name="connsiteX3" fmla="*/ 8837 w 10000"/>
            <a:gd name="connsiteY3" fmla="*/ 75 h 10000"/>
            <a:gd name="connsiteX4" fmla="*/ 9130 w 10000"/>
            <a:gd name="connsiteY4" fmla="*/ 1323 h 10000"/>
            <a:gd name="connsiteX5" fmla="*/ 9187 w 10000"/>
            <a:gd name="connsiteY5" fmla="*/ 2666 h 10000"/>
            <a:gd name="connsiteX6" fmla="*/ 10000 w 10000"/>
            <a:gd name="connsiteY6" fmla="*/ 3091 h 10000"/>
            <a:gd name="connsiteX7" fmla="*/ 9033 w 10000"/>
            <a:gd name="connsiteY7" fmla="*/ 3749 h 10000"/>
            <a:gd name="connsiteX8" fmla="*/ 9488 w 10000"/>
            <a:gd name="connsiteY8" fmla="*/ 4318 h 10000"/>
            <a:gd name="connsiteX9" fmla="*/ 9398 w 10000"/>
            <a:gd name="connsiteY9" fmla="*/ 6333 h 10000"/>
            <a:gd name="connsiteX10" fmla="*/ 9195 w 10000"/>
            <a:gd name="connsiteY10" fmla="*/ 8417 h 10000"/>
            <a:gd name="connsiteX11" fmla="*/ 8057 w 10000"/>
            <a:gd name="connsiteY11" fmla="*/ 8835 h 10000"/>
            <a:gd name="connsiteX12" fmla="*/ 6902 w 10000"/>
            <a:gd name="connsiteY12" fmla="*/ 8835 h 10000"/>
            <a:gd name="connsiteX13" fmla="*/ 6260 w 10000"/>
            <a:gd name="connsiteY13" fmla="*/ 8472 h 10000"/>
            <a:gd name="connsiteX14" fmla="*/ 3138 w 10000"/>
            <a:gd name="connsiteY14" fmla="*/ 10000 h 10000"/>
            <a:gd name="connsiteX15" fmla="*/ 2439 w 10000"/>
            <a:gd name="connsiteY15" fmla="*/ 9513 h 10000"/>
            <a:gd name="connsiteX16" fmla="*/ 1748 w 10000"/>
            <a:gd name="connsiteY16" fmla="*/ 8897 h 10000"/>
            <a:gd name="connsiteX17" fmla="*/ 1163 w 10000"/>
            <a:gd name="connsiteY17" fmla="*/ 7683 h 10000"/>
            <a:gd name="connsiteX18" fmla="*/ 1699 w 10000"/>
            <a:gd name="connsiteY18" fmla="*/ 6196 h 10000"/>
            <a:gd name="connsiteX19" fmla="*/ 870 w 10000"/>
            <a:gd name="connsiteY19" fmla="*/ 5531 h 10000"/>
            <a:gd name="connsiteX20" fmla="*/ 0 w 10000"/>
            <a:gd name="connsiteY20" fmla="*/ 5511 h 10000"/>
            <a:gd name="connsiteX21" fmla="*/ 455 w 10000"/>
            <a:gd name="connsiteY21" fmla="*/ 3406 h 10000"/>
            <a:gd name="connsiteX22" fmla="*/ 98 w 10000"/>
            <a:gd name="connsiteY22" fmla="*/ 2646 h 10000"/>
            <a:gd name="connsiteX23" fmla="*/ 1350 w 10000"/>
            <a:gd name="connsiteY23" fmla="*/ 1789 h 10000"/>
            <a:gd name="connsiteX24" fmla="*/ 1756 w 10000"/>
            <a:gd name="connsiteY24" fmla="*/ 2138 h 10000"/>
            <a:gd name="connsiteX25" fmla="*/ 2070 w 10000"/>
            <a:gd name="connsiteY25" fmla="*/ 1400 h 10000"/>
            <a:gd name="connsiteX26" fmla="*/ 2382 w 10000"/>
            <a:gd name="connsiteY26" fmla="*/ 1199 h 10000"/>
            <a:gd name="connsiteX27" fmla="*/ 3098 w 10000"/>
            <a:gd name="connsiteY27" fmla="*/ 809 h 10000"/>
            <a:gd name="connsiteX28" fmla="*/ 3260 w 10000"/>
            <a:gd name="connsiteY28" fmla="*/ 0 h 10000"/>
            <a:gd name="connsiteX0" fmla="*/ 3260 w 10000"/>
            <a:gd name="connsiteY0" fmla="*/ 0 h 10000"/>
            <a:gd name="connsiteX1" fmla="*/ 5569 w 10000"/>
            <a:gd name="connsiteY1" fmla="*/ 171 h 10000"/>
            <a:gd name="connsiteX2" fmla="*/ 8236 w 10000"/>
            <a:gd name="connsiteY2" fmla="*/ 185 h 10000"/>
            <a:gd name="connsiteX3" fmla="*/ 8837 w 10000"/>
            <a:gd name="connsiteY3" fmla="*/ 75 h 10000"/>
            <a:gd name="connsiteX4" fmla="*/ 9130 w 10000"/>
            <a:gd name="connsiteY4" fmla="*/ 1323 h 10000"/>
            <a:gd name="connsiteX5" fmla="*/ 9187 w 10000"/>
            <a:gd name="connsiteY5" fmla="*/ 2666 h 10000"/>
            <a:gd name="connsiteX6" fmla="*/ 10000 w 10000"/>
            <a:gd name="connsiteY6" fmla="*/ 3091 h 10000"/>
            <a:gd name="connsiteX7" fmla="*/ 9033 w 10000"/>
            <a:gd name="connsiteY7" fmla="*/ 3749 h 10000"/>
            <a:gd name="connsiteX8" fmla="*/ 9488 w 10000"/>
            <a:gd name="connsiteY8" fmla="*/ 4318 h 10000"/>
            <a:gd name="connsiteX9" fmla="*/ 9398 w 10000"/>
            <a:gd name="connsiteY9" fmla="*/ 6333 h 10000"/>
            <a:gd name="connsiteX10" fmla="*/ 9195 w 10000"/>
            <a:gd name="connsiteY10" fmla="*/ 8417 h 10000"/>
            <a:gd name="connsiteX11" fmla="*/ 8057 w 10000"/>
            <a:gd name="connsiteY11" fmla="*/ 8835 h 10000"/>
            <a:gd name="connsiteX12" fmla="*/ 6902 w 10000"/>
            <a:gd name="connsiteY12" fmla="*/ 8835 h 10000"/>
            <a:gd name="connsiteX13" fmla="*/ 6260 w 10000"/>
            <a:gd name="connsiteY13" fmla="*/ 8472 h 10000"/>
            <a:gd name="connsiteX14" fmla="*/ 3138 w 10000"/>
            <a:gd name="connsiteY14" fmla="*/ 10000 h 10000"/>
            <a:gd name="connsiteX15" fmla="*/ 2439 w 10000"/>
            <a:gd name="connsiteY15" fmla="*/ 9513 h 10000"/>
            <a:gd name="connsiteX16" fmla="*/ 1748 w 10000"/>
            <a:gd name="connsiteY16" fmla="*/ 8897 h 10000"/>
            <a:gd name="connsiteX17" fmla="*/ 1163 w 10000"/>
            <a:gd name="connsiteY17" fmla="*/ 7683 h 10000"/>
            <a:gd name="connsiteX18" fmla="*/ 1110 w 10000"/>
            <a:gd name="connsiteY18" fmla="*/ 6356 h 10000"/>
            <a:gd name="connsiteX19" fmla="*/ 870 w 10000"/>
            <a:gd name="connsiteY19" fmla="*/ 5531 h 10000"/>
            <a:gd name="connsiteX20" fmla="*/ 0 w 10000"/>
            <a:gd name="connsiteY20" fmla="*/ 5511 h 10000"/>
            <a:gd name="connsiteX21" fmla="*/ 455 w 10000"/>
            <a:gd name="connsiteY21" fmla="*/ 3406 h 10000"/>
            <a:gd name="connsiteX22" fmla="*/ 98 w 10000"/>
            <a:gd name="connsiteY22" fmla="*/ 2646 h 10000"/>
            <a:gd name="connsiteX23" fmla="*/ 1350 w 10000"/>
            <a:gd name="connsiteY23" fmla="*/ 1789 h 10000"/>
            <a:gd name="connsiteX24" fmla="*/ 1756 w 10000"/>
            <a:gd name="connsiteY24" fmla="*/ 2138 h 10000"/>
            <a:gd name="connsiteX25" fmla="*/ 2070 w 10000"/>
            <a:gd name="connsiteY25" fmla="*/ 1400 h 10000"/>
            <a:gd name="connsiteX26" fmla="*/ 2382 w 10000"/>
            <a:gd name="connsiteY26" fmla="*/ 1199 h 10000"/>
            <a:gd name="connsiteX27" fmla="*/ 3098 w 10000"/>
            <a:gd name="connsiteY27" fmla="*/ 809 h 10000"/>
            <a:gd name="connsiteX28" fmla="*/ 3260 w 10000"/>
            <a:gd name="connsiteY2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3260" y="0"/>
              </a:moveTo>
              <a:lnTo>
                <a:pt x="5569" y="171"/>
              </a:lnTo>
              <a:cubicBezTo>
                <a:pt x="6423" y="541"/>
                <a:pt x="7358" y="425"/>
                <a:pt x="8236" y="185"/>
              </a:cubicBezTo>
              <a:lnTo>
                <a:pt x="8837" y="75"/>
              </a:lnTo>
              <a:cubicBezTo>
                <a:pt x="8919" y="493"/>
                <a:pt x="9024" y="905"/>
                <a:pt x="9130" y="1323"/>
              </a:cubicBezTo>
              <a:cubicBezTo>
                <a:pt x="8789" y="1748"/>
                <a:pt x="8789" y="2262"/>
                <a:pt x="9187" y="2666"/>
              </a:cubicBezTo>
              <a:cubicBezTo>
                <a:pt x="9455" y="2817"/>
                <a:pt x="9724" y="2954"/>
                <a:pt x="10000" y="3091"/>
              </a:cubicBezTo>
              <a:lnTo>
                <a:pt x="9033" y="3749"/>
              </a:lnTo>
              <a:cubicBezTo>
                <a:pt x="9146" y="3893"/>
                <a:pt x="9374" y="4174"/>
                <a:pt x="9488" y="4318"/>
              </a:cubicBezTo>
              <a:cubicBezTo>
                <a:pt x="8911" y="4901"/>
                <a:pt x="8675" y="5751"/>
                <a:pt x="9398" y="6333"/>
              </a:cubicBezTo>
              <a:cubicBezTo>
                <a:pt x="9211" y="7012"/>
                <a:pt x="9089" y="7711"/>
                <a:pt x="9195" y="8417"/>
              </a:cubicBezTo>
              <a:lnTo>
                <a:pt x="8057" y="8835"/>
              </a:lnTo>
              <a:lnTo>
                <a:pt x="6902" y="8835"/>
              </a:lnTo>
              <a:cubicBezTo>
                <a:pt x="6691" y="8711"/>
                <a:pt x="6472" y="8595"/>
                <a:pt x="6260" y="8472"/>
              </a:cubicBezTo>
              <a:cubicBezTo>
                <a:pt x="5065" y="8677"/>
                <a:pt x="3715" y="8986"/>
                <a:pt x="3138" y="10000"/>
              </a:cubicBezTo>
              <a:cubicBezTo>
                <a:pt x="2967" y="9877"/>
                <a:pt x="2610" y="9637"/>
                <a:pt x="2439" y="9513"/>
              </a:cubicBezTo>
              <a:cubicBezTo>
                <a:pt x="2195" y="9315"/>
                <a:pt x="1967" y="9109"/>
                <a:pt x="1748" y="8897"/>
              </a:cubicBezTo>
              <a:cubicBezTo>
                <a:pt x="1488" y="8513"/>
                <a:pt x="1154" y="8143"/>
                <a:pt x="1163" y="7683"/>
              </a:cubicBezTo>
              <a:cubicBezTo>
                <a:pt x="1163" y="7156"/>
                <a:pt x="313" y="6562"/>
                <a:pt x="1110" y="6356"/>
              </a:cubicBezTo>
              <a:lnTo>
                <a:pt x="870" y="5531"/>
              </a:lnTo>
              <a:lnTo>
                <a:pt x="0" y="5511"/>
              </a:lnTo>
              <a:cubicBezTo>
                <a:pt x="138" y="4805"/>
                <a:pt x="293" y="4106"/>
                <a:pt x="455" y="3406"/>
              </a:cubicBezTo>
              <a:cubicBezTo>
                <a:pt x="325" y="3153"/>
                <a:pt x="195" y="2906"/>
                <a:pt x="98" y="2646"/>
              </a:cubicBezTo>
              <a:cubicBezTo>
                <a:pt x="415" y="2269"/>
                <a:pt x="911" y="2049"/>
                <a:pt x="1350" y="1789"/>
              </a:cubicBezTo>
              <a:cubicBezTo>
                <a:pt x="1455" y="1871"/>
                <a:pt x="1659" y="2049"/>
                <a:pt x="1756" y="2138"/>
              </a:cubicBezTo>
              <a:cubicBezTo>
                <a:pt x="1984" y="2111"/>
                <a:pt x="1842" y="1428"/>
                <a:pt x="2070" y="1400"/>
              </a:cubicBezTo>
              <a:cubicBezTo>
                <a:pt x="1972" y="1119"/>
                <a:pt x="2472" y="1480"/>
                <a:pt x="2382" y="1199"/>
              </a:cubicBezTo>
              <a:lnTo>
                <a:pt x="3098" y="809"/>
              </a:lnTo>
              <a:lnTo>
                <a:pt x="3260" y="0"/>
              </a:ln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99012</xdr:colOff>
      <xdr:row>6</xdr:row>
      <xdr:rowOff>107885</xdr:rowOff>
    </xdr:from>
    <xdr:to>
      <xdr:col>41</xdr:col>
      <xdr:colOff>10154</xdr:colOff>
      <xdr:row>10</xdr:row>
      <xdr:rowOff>72855</xdr:rowOff>
    </xdr:to>
    <xdr:sp macro="" textlink="">
      <xdr:nvSpPr>
        <xdr:cNvPr id="430" name="elbląski"/>
        <xdr:cNvSpPr>
          <a:spLocks/>
        </xdr:cNvSpPr>
      </xdr:nvSpPr>
      <xdr:spPr bwMode="auto">
        <a:xfrm>
          <a:off x="4213812" y="793685"/>
          <a:ext cx="482642" cy="422170"/>
        </a:xfrm>
        <a:custGeom>
          <a:avLst/>
          <a:gdLst>
            <a:gd name="T0" fmla="*/ 335 w 1756"/>
            <a:gd name="T1" fmla="*/ 220 h 1480"/>
            <a:gd name="T2" fmla="*/ 620 w 1756"/>
            <a:gd name="T3" fmla="*/ 0 h 1480"/>
            <a:gd name="T4" fmla="*/ 786 w 1756"/>
            <a:gd name="T5" fmla="*/ 4 h 1480"/>
            <a:gd name="T6" fmla="*/ 851 w 1756"/>
            <a:gd name="T7" fmla="*/ 174 h 1480"/>
            <a:gd name="T8" fmla="*/ 1061 w 1756"/>
            <a:gd name="T9" fmla="*/ 260 h 1480"/>
            <a:gd name="T10" fmla="*/ 1145 w 1756"/>
            <a:gd name="T11" fmla="*/ 619 h 1480"/>
            <a:gd name="T12" fmla="*/ 983 w 1756"/>
            <a:gd name="T13" fmla="*/ 751 h 1480"/>
            <a:gd name="T14" fmla="*/ 1195 w 1756"/>
            <a:gd name="T15" fmla="*/ 859 h 1480"/>
            <a:gd name="T16" fmla="*/ 1539 w 1756"/>
            <a:gd name="T17" fmla="*/ 754 h 1480"/>
            <a:gd name="T18" fmla="*/ 1702 w 1756"/>
            <a:gd name="T19" fmla="*/ 1042 h 1480"/>
            <a:gd name="T20" fmla="*/ 1554 w 1756"/>
            <a:gd name="T21" fmla="*/ 1106 h 1480"/>
            <a:gd name="T22" fmla="*/ 1409 w 1756"/>
            <a:gd name="T23" fmla="*/ 1079 h 1480"/>
            <a:gd name="T24" fmla="*/ 1239 w 1756"/>
            <a:gd name="T25" fmla="*/ 1162 h 1480"/>
            <a:gd name="T26" fmla="*/ 932 w 1756"/>
            <a:gd name="T27" fmla="*/ 1392 h 1480"/>
            <a:gd name="T28" fmla="*/ 695 w 1756"/>
            <a:gd name="T29" fmla="*/ 1393 h 1480"/>
            <a:gd name="T30" fmla="*/ 427 w 1756"/>
            <a:gd name="T31" fmla="*/ 1445 h 1480"/>
            <a:gd name="T32" fmla="*/ 260 w 1756"/>
            <a:gd name="T33" fmla="*/ 1454 h 1480"/>
            <a:gd name="T34" fmla="*/ 365 w 1756"/>
            <a:gd name="T35" fmla="*/ 1222 h 1480"/>
            <a:gd name="T36" fmla="*/ 111 w 1756"/>
            <a:gd name="T37" fmla="*/ 1108 h 1480"/>
            <a:gd name="T38" fmla="*/ 102 w 1756"/>
            <a:gd name="T39" fmla="*/ 1033 h 1480"/>
            <a:gd name="T40" fmla="*/ 49 w 1756"/>
            <a:gd name="T41" fmla="*/ 987 h 1480"/>
            <a:gd name="T42" fmla="*/ 0 w 1756"/>
            <a:gd name="T43" fmla="*/ 795 h 1480"/>
            <a:gd name="T44" fmla="*/ 26 w 1756"/>
            <a:gd name="T45" fmla="*/ 632 h 1480"/>
            <a:gd name="T46" fmla="*/ 187 w 1756"/>
            <a:gd name="T47" fmla="*/ 522 h 1480"/>
            <a:gd name="T48" fmla="*/ 34 w 1756"/>
            <a:gd name="T49" fmla="*/ 253 h 1480"/>
            <a:gd name="T50" fmla="*/ 66 w 1756"/>
            <a:gd name="T51" fmla="*/ 247 h 1480"/>
            <a:gd name="T52" fmla="*/ 335 w 1756"/>
            <a:gd name="T53" fmla="*/ 220 h 1480"/>
            <a:gd name="connsiteX0" fmla="*/ 1908 w 9769"/>
            <a:gd name="connsiteY0" fmla="*/ 1486 h 9906"/>
            <a:gd name="connsiteX1" fmla="*/ 3531 w 9769"/>
            <a:gd name="connsiteY1" fmla="*/ 0 h 9906"/>
            <a:gd name="connsiteX2" fmla="*/ 4476 w 9769"/>
            <a:gd name="connsiteY2" fmla="*/ 27 h 9906"/>
            <a:gd name="connsiteX3" fmla="*/ 4846 w 9769"/>
            <a:gd name="connsiteY3" fmla="*/ 1176 h 9906"/>
            <a:gd name="connsiteX4" fmla="*/ 6042 w 9769"/>
            <a:gd name="connsiteY4" fmla="*/ 1757 h 9906"/>
            <a:gd name="connsiteX5" fmla="*/ 6521 w 9769"/>
            <a:gd name="connsiteY5" fmla="*/ 4182 h 9906"/>
            <a:gd name="connsiteX6" fmla="*/ 6549 w 9769"/>
            <a:gd name="connsiteY6" fmla="*/ 5074 h 9906"/>
            <a:gd name="connsiteX7" fmla="*/ 6805 w 9769"/>
            <a:gd name="connsiteY7" fmla="*/ 5804 h 9906"/>
            <a:gd name="connsiteX8" fmla="*/ 8764 w 9769"/>
            <a:gd name="connsiteY8" fmla="*/ 5095 h 9906"/>
            <a:gd name="connsiteX9" fmla="*/ 9692 w 9769"/>
            <a:gd name="connsiteY9" fmla="*/ 7041 h 9906"/>
            <a:gd name="connsiteX10" fmla="*/ 8850 w 9769"/>
            <a:gd name="connsiteY10" fmla="*/ 7473 h 9906"/>
            <a:gd name="connsiteX11" fmla="*/ 8024 w 9769"/>
            <a:gd name="connsiteY11" fmla="*/ 7291 h 9906"/>
            <a:gd name="connsiteX12" fmla="*/ 7056 w 9769"/>
            <a:gd name="connsiteY12" fmla="*/ 7851 h 9906"/>
            <a:gd name="connsiteX13" fmla="*/ 5308 w 9769"/>
            <a:gd name="connsiteY13" fmla="*/ 9405 h 9906"/>
            <a:gd name="connsiteX14" fmla="*/ 3958 w 9769"/>
            <a:gd name="connsiteY14" fmla="*/ 9412 h 9906"/>
            <a:gd name="connsiteX15" fmla="*/ 2432 w 9769"/>
            <a:gd name="connsiteY15" fmla="*/ 9764 h 9906"/>
            <a:gd name="connsiteX16" fmla="*/ 1481 w 9769"/>
            <a:gd name="connsiteY16" fmla="*/ 9824 h 9906"/>
            <a:gd name="connsiteX17" fmla="*/ 2079 w 9769"/>
            <a:gd name="connsiteY17" fmla="*/ 8257 h 9906"/>
            <a:gd name="connsiteX18" fmla="*/ 632 w 9769"/>
            <a:gd name="connsiteY18" fmla="*/ 7486 h 9906"/>
            <a:gd name="connsiteX19" fmla="*/ 581 w 9769"/>
            <a:gd name="connsiteY19" fmla="*/ 6980 h 9906"/>
            <a:gd name="connsiteX20" fmla="*/ 279 w 9769"/>
            <a:gd name="connsiteY20" fmla="*/ 6669 h 9906"/>
            <a:gd name="connsiteX21" fmla="*/ 0 w 9769"/>
            <a:gd name="connsiteY21" fmla="*/ 5372 h 9906"/>
            <a:gd name="connsiteX22" fmla="*/ 148 w 9769"/>
            <a:gd name="connsiteY22" fmla="*/ 4270 h 9906"/>
            <a:gd name="connsiteX23" fmla="*/ 1065 w 9769"/>
            <a:gd name="connsiteY23" fmla="*/ 3527 h 9906"/>
            <a:gd name="connsiteX24" fmla="*/ 194 w 9769"/>
            <a:gd name="connsiteY24" fmla="*/ 1709 h 9906"/>
            <a:gd name="connsiteX25" fmla="*/ 376 w 9769"/>
            <a:gd name="connsiteY25" fmla="*/ 1669 h 9906"/>
            <a:gd name="connsiteX26" fmla="*/ 1908 w 9769"/>
            <a:gd name="connsiteY26" fmla="*/ 1486 h 99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9769" h="9906">
              <a:moveTo>
                <a:pt x="1908" y="1486"/>
              </a:moveTo>
              <a:cubicBezTo>
                <a:pt x="2494" y="1068"/>
                <a:pt x="2882" y="311"/>
                <a:pt x="3531" y="0"/>
              </a:cubicBezTo>
              <a:cubicBezTo>
                <a:pt x="3844" y="0"/>
                <a:pt x="4163" y="14"/>
                <a:pt x="4476" y="27"/>
              </a:cubicBezTo>
              <a:cubicBezTo>
                <a:pt x="4590" y="412"/>
                <a:pt x="4675" y="818"/>
                <a:pt x="4846" y="1176"/>
              </a:cubicBezTo>
              <a:cubicBezTo>
                <a:pt x="5103" y="1649"/>
                <a:pt x="5632" y="1635"/>
                <a:pt x="6042" y="1757"/>
              </a:cubicBezTo>
              <a:cubicBezTo>
                <a:pt x="6407" y="2493"/>
                <a:pt x="6361" y="3378"/>
                <a:pt x="6521" y="4182"/>
              </a:cubicBezTo>
              <a:cubicBezTo>
                <a:pt x="6213" y="4480"/>
                <a:pt x="6856" y="4777"/>
                <a:pt x="6549" y="5074"/>
              </a:cubicBezTo>
              <a:cubicBezTo>
                <a:pt x="6896" y="5405"/>
                <a:pt x="6436" y="5801"/>
                <a:pt x="6805" y="5804"/>
              </a:cubicBezTo>
              <a:cubicBezTo>
                <a:pt x="7174" y="5807"/>
                <a:pt x="8126" y="5392"/>
                <a:pt x="8764" y="5095"/>
              </a:cubicBezTo>
              <a:cubicBezTo>
                <a:pt x="9328" y="5493"/>
                <a:pt x="10000" y="6182"/>
                <a:pt x="9692" y="7041"/>
              </a:cubicBezTo>
              <a:cubicBezTo>
                <a:pt x="9408" y="7182"/>
                <a:pt x="9129" y="7324"/>
                <a:pt x="8850" y="7473"/>
              </a:cubicBezTo>
              <a:lnTo>
                <a:pt x="8024" y="7291"/>
              </a:lnTo>
              <a:cubicBezTo>
                <a:pt x="7699" y="7473"/>
                <a:pt x="7375" y="7662"/>
                <a:pt x="7056" y="7851"/>
              </a:cubicBezTo>
              <a:cubicBezTo>
                <a:pt x="6720" y="8709"/>
                <a:pt x="5934" y="8953"/>
                <a:pt x="5308" y="9405"/>
              </a:cubicBezTo>
              <a:cubicBezTo>
                <a:pt x="4858" y="9345"/>
                <a:pt x="4408" y="9358"/>
                <a:pt x="3958" y="9412"/>
              </a:cubicBezTo>
              <a:cubicBezTo>
                <a:pt x="3440" y="9446"/>
                <a:pt x="2893" y="9453"/>
                <a:pt x="2432" y="9764"/>
              </a:cubicBezTo>
              <a:cubicBezTo>
                <a:pt x="2141" y="10000"/>
                <a:pt x="1800" y="9885"/>
                <a:pt x="1481" y="9824"/>
              </a:cubicBezTo>
              <a:cubicBezTo>
                <a:pt x="1441" y="9189"/>
                <a:pt x="1669" y="8649"/>
                <a:pt x="2079" y="8257"/>
              </a:cubicBezTo>
              <a:cubicBezTo>
                <a:pt x="1606" y="7980"/>
                <a:pt x="1122" y="7723"/>
                <a:pt x="632" y="7486"/>
              </a:cubicBezTo>
              <a:cubicBezTo>
                <a:pt x="621" y="7365"/>
                <a:pt x="592" y="7108"/>
                <a:pt x="581" y="6980"/>
              </a:cubicBezTo>
              <a:cubicBezTo>
                <a:pt x="507" y="6905"/>
                <a:pt x="359" y="6750"/>
                <a:pt x="279" y="6669"/>
              </a:cubicBezTo>
              <a:cubicBezTo>
                <a:pt x="268" y="6216"/>
                <a:pt x="154" y="5784"/>
                <a:pt x="0" y="5372"/>
              </a:cubicBezTo>
              <a:cubicBezTo>
                <a:pt x="46" y="5007"/>
                <a:pt x="97" y="4642"/>
                <a:pt x="148" y="4270"/>
              </a:cubicBezTo>
              <a:lnTo>
                <a:pt x="1065" y="3527"/>
              </a:lnTo>
              <a:cubicBezTo>
                <a:pt x="854" y="2872"/>
                <a:pt x="609" y="2216"/>
                <a:pt x="194" y="1709"/>
              </a:cubicBezTo>
              <a:cubicBezTo>
                <a:pt x="239" y="1703"/>
                <a:pt x="330" y="1676"/>
                <a:pt x="376" y="1669"/>
              </a:cubicBezTo>
              <a:cubicBezTo>
                <a:pt x="883" y="1595"/>
                <a:pt x="1407" y="1662"/>
                <a:pt x="1908" y="1486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74221</xdr:colOff>
      <xdr:row>7</xdr:row>
      <xdr:rowOff>39248</xdr:rowOff>
    </xdr:from>
    <xdr:to>
      <xdr:col>38</xdr:col>
      <xdr:colOff>101600</xdr:colOff>
      <xdr:row>8</xdr:row>
      <xdr:rowOff>88900</xdr:rowOff>
    </xdr:to>
    <xdr:sp macro="" textlink="">
      <xdr:nvSpPr>
        <xdr:cNvPr id="431" name="Elbląg"/>
        <xdr:cNvSpPr>
          <a:spLocks/>
        </xdr:cNvSpPr>
      </xdr:nvSpPr>
      <xdr:spPr bwMode="auto">
        <a:xfrm>
          <a:off x="4303321" y="839348"/>
          <a:ext cx="141679" cy="163952"/>
        </a:xfrm>
        <a:custGeom>
          <a:avLst/>
          <a:gdLst>
            <a:gd name="T0" fmla="*/ 218 w 429"/>
            <a:gd name="T1" fmla="*/ 0 h 536"/>
            <a:gd name="T2" fmla="*/ 393 w 429"/>
            <a:gd name="T3" fmla="*/ 46 h 536"/>
            <a:gd name="T4" fmla="*/ 372 w 429"/>
            <a:gd name="T5" fmla="*/ 175 h 536"/>
            <a:gd name="T6" fmla="*/ 305 w 429"/>
            <a:gd name="T7" fmla="*/ 475 h 536"/>
            <a:gd name="T8" fmla="*/ 0 w 429"/>
            <a:gd name="T9" fmla="*/ 424 h 536"/>
            <a:gd name="T10" fmla="*/ 160 w 429"/>
            <a:gd name="T11" fmla="*/ 173 h 536"/>
            <a:gd name="T12" fmla="*/ 50 w 429"/>
            <a:gd name="T13" fmla="*/ 425 h 536"/>
            <a:gd name="T14" fmla="*/ 257 w 429"/>
            <a:gd name="T15" fmla="*/ 456 h 536"/>
            <a:gd name="T16" fmla="*/ 349 w 429"/>
            <a:gd name="T17" fmla="*/ 255 h 536"/>
            <a:gd name="T18" fmla="*/ 285 w 429"/>
            <a:gd name="T19" fmla="*/ 203 h 536"/>
            <a:gd name="T20" fmla="*/ 360 w 429"/>
            <a:gd name="T21" fmla="*/ 71 h 536"/>
            <a:gd name="T22" fmla="*/ 268 w 429"/>
            <a:gd name="T23" fmla="*/ 60 h 536"/>
            <a:gd name="T24" fmla="*/ 212 w 429"/>
            <a:gd name="T25" fmla="*/ 189 h 536"/>
            <a:gd name="T26" fmla="*/ 218 w 429"/>
            <a:gd name="T27" fmla="*/ 0 h 536"/>
            <a:gd name="connsiteX0" fmla="*/ 5082 w 9169"/>
            <a:gd name="connsiteY0" fmla="*/ 0 h 9424"/>
            <a:gd name="connsiteX1" fmla="*/ 9161 w 9169"/>
            <a:gd name="connsiteY1" fmla="*/ 858 h 9424"/>
            <a:gd name="connsiteX2" fmla="*/ 8671 w 9169"/>
            <a:gd name="connsiteY2" fmla="*/ 3265 h 9424"/>
            <a:gd name="connsiteX3" fmla="*/ 7110 w 9169"/>
            <a:gd name="connsiteY3" fmla="*/ 8862 h 9424"/>
            <a:gd name="connsiteX4" fmla="*/ 0 w 9169"/>
            <a:gd name="connsiteY4" fmla="*/ 7910 h 9424"/>
            <a:gd name="connsiteX5" fmla="*/ 3730 w 9169"/>
            <a:gd name="connsiteY5" fmla="*/ 3228 h 9424"/>
            <a:gd name="connsiteX6" fmla="*/ 5991 w 9169"/>
            <a:gd name="connsiteY6" fmla="*/ 8507 h 9424"/>
            <a:gd name="connsiteX7" fmla="*/ 8135 w 9169"/>
            <a:gd name="connsiteY7" fmla="*/ 4757 h 9424"/>
            <a:gd name="connsiteX8" fmla="*/ 6643 w 9169"/>
            <a:gd name="connsiteY8" fmla="*/ 3787 h 9424"/>
            <a:gd name="connsiteX9" fmla="*/ 8392 w 9169"/>
            <a:gd name="connsiteY9" fmla="*/ 1325 h 9424"/>
            <a:gd name="connsiteX10" fmla="*/ 6247 w 9169"/>
            <a:gd name="connsiteY10" fmla="*/ 1119 h 9424"/>
            <a:gd name="connsiteX11" fmla="*/ 4942 w 9169"/>
            <a:gd name="connsiteY11" fmla="*/ 3526 h 9424"/>
            <a:gd name="connsiteX12" fmla="*/ 5082 w 9169"/>
            <a:gd name="connsiteY12" fmla="*/ 0 h 9424"/>
            <a:gd name="connsiteX0" fmla="*/ 5543 w 10000"/>
            <a:gd name="connsiteY0" fmla="*/ 0 h 10000"/>
            <a:gd name="connsiteX1" fmla="*/ 9991 w 10000"/>
            <a:gd name="connsiteY1" fmla="*/ 910 h 10000"/>
            <a:gd name="connsiteX2" fmla="*/ 9457 w 10000"/>
            <a:gd name="connsiteY2" fmla="*/ 3465 h 10000"/>
            <a:gd name="connsiteX3" fmla="*/ 7754 w 10000"/>
            <a:gd name="connsiteY3" fmla="*/ 9404 h 10000"/>
            <a:gd name="connsiteX4" fmla="*/ 0 w 10000"/>
            <a:gd name="connsiteY4" fmla="*/ 8393 h 10000"/>
            <a:gd name="connsiteX5" fmla="*/ 4068 w 10000"/>
            <a:gd name="connsiteY5" fmla="*/ 3425 h 10000"/>
            <a:gd name="connsiteX6" fmla="*/ 6534 w 10000"/>
            <a:gd name="connsiteY6" fmla="*/ 9027 h 10000"/>
            <a:gd name="connsiteX7" fmla="*/ 8872 w 10000"/>
            <a:gd name="connsiteY7" fmla="*/ 5048 h 10000"/>
            <a:gd name="connsiteX8" fmla="*/ 7245 w 10000"/>
            <a:gd name="connsiteY8" fmla="*/ 4018 h 10000"/>
            <a:gd name="connsiteX9" fmla="*/ 9153 w 10000"/>
            <a:gd name="connsiteY9" fmla="*/ 1406 h 10000"/>
            <a:gd name="connsiteX10" fmla="*/ 6813 w 10000"/>
            <a:gd name="connsiteY10" fmla="*/ 1187 h 10000"/>
            <a:gd name="connsiteX11" fmla="*/ 5543 w 10000"/>
            <a:gd name="connsiteY11" fmla="*/ 0 h 10000"/>
            <a:gd name="connsiteX0" fmla="*/ 5543 w 10000"/>
            <a:gd name="connsiteY0" fmla="*/ 0 h 10000"/>
            <a:gd name="connsiteX1" fmla="*/ 9991 w 10000"/>
            <a:gd name="connsiteY1" fmla="*/ 910 h 10000"/>
            <a:gd name="connsiteX2" fmla="*/ 9457 w 10000"/>
            <a:gd name="connsiteY2" fmla="*/ 3465 h 10000"/>
            <a:gd name="connsiteX3" fmla="*/ 7754 w 10000"/>
            <a:gd name="connsiteY3" fmla="*/ 9404 h 10000"/>
            <a:gd name="connsiteX4" fmla="*/ 0 w 10000"/>
            <a:gd name="connsiteY4" fmla="*/ 8393 h 10000"/>
            <a:gd name="connsiteX5" fmla="*/ 4068 w 10000"/>
            <a:gd name="connsiteY5" fmla="*/ 3425 h 10000"/>
            <a:gd name="connsiteX6" fmla="*/ 8872 w 10000"/>
            <a:gd name="connsiteY6" fmla="*/ 5048 h 10000"/>
            <a:gd name="connsiteX7" fmla="*/ 7245 w 10000"/>
            <a:gd name="connsiteY7" fmla="*/ 4018 h 10000"/>
            <a:gd name="connsiteX8" fmla="*/ 9153 w 10000"/>
            <a:gd name="connsiteY8" fmla="*/ 1406 h 10000"/>
            <a:gd name="connsiteX9" fmla="*/ 6813 w 10000"/>
            <a:gd name="connsiteY9" fmla="*/ 1187 h 10000"/>
            <a:gd name="connsiteX10" fmla="*/ 5543 w 10000"/>
            <a:gd name="connsiteY10" fmla="*/ 0 h 10000"/>
            <a:gd name="connsiteX0" fmla="*/ 6813 w 10000"/>
            <a:gd name="connsiteY0" fmla="*/ 406 h 9219"/>
            <a:gd name="connsiteX1" fmla="*/ 9991 w 10000"/>
            <a:gd name="connsiteY1" fmla="*/ 129 h 9219"/>
            <a:gd name="connsiteX2" fmla="*/ 9457 w 10000"/>
            <a:gd name="connsiteY2" fmla="*/ 2684 h 9219"/>
            <a:gd name="connsiteX3" fmla="*/ 7754 w 10000"/>
            <a:gd name="connsiteY3" fmla="*/ 8623 h 9219"/>
            <a:gd name="connsiteX4" fmla="*/ 0 w 10000"/>
            <a:gd name="connsiteY4" fmla="*/ 7612 h 9219"/>
            <a:gd name="connsiteX5" fmla="*/ 4068 w 10000"/>
            <a:gd name="connsiteY5" fmla="*/ 2644 h 9219"/>
            <a:gd name="connsiteX6" fmla="*/ 8872 w 10000"/>
            <a:gd name="connsiteY6" fmla="*/ 4267 h 9219"/>
            <a:gd name="connsiteX7" fmla="*/ 7245 w 10000"/>
            <a:gd name="connsiteY7" fmla="*/ 3237 h 9219"/>
            <a:gd name="connsiteX8" fmla="*/ 9153 w 10000"/>
            <a:gd name="connsiteY8" fmla="*/ 625 h 9219"/>
            <a:gd name="connsiteX9" fmla="*/ 6813 w 10000"/>
            <a:gd name="connsiteY9" fmla="*/ 406 h 9219"/>
            <a:gd name="connsiteX0" fmla="*/ 9153 w 10000"/>
            <a:gd name="connsiteY0" fmla="*/ 538 h 9860"/>
            <a:gd name="connsiteX1" fmla="*/ 9991 w 10000"/>
            <a:gd name="connsiteY1" fmla="*/ 0 h 9860"/>
            <a:gd name="connsiteX2" fmla="*/ 9457 w 10000"/>
            <a:gd name="connsiteY2" fmla="*/ 2771 h 9860"/>
            <a:gd name="connsiteX3" fmla="*/ 7754 w 10000"/>
            <a:gd name="connsiteY3" fmla="*/ 9214 h 9860"/>
            <a:gd name="connsiteX4" fmla="*/ 0 w 10000"/>
            <a:gd name="connsiteY4" fmla="*/ 8117 h 9860"/>
            <a:gd name="connsiteX5" fmla="*/ 4068 w 10000"/>
            <a:gd name="connsiteY5" fmla="*/ 2728 h 9860"/>
            <a:gd name="connsiteX6" fmla="*/ 8872 w 10000"/>
            <a:gd name="connsiteY6" fmla="*/ 4488 h 9860"/>
            <a:gd name="connsiteX7" fmla="*/ 7245 w 10000"/>
            <a:gd name="connsiteY7" fmla="*/ 3371 h 9860"/>
            <a:gd name="connsiteX8" fmla="*/ 9153 w 10000"/>
            <a:gd name="connsiteY8" fmla="*/ 538 h 9860"/>
            <a:gd name="connsiteX0" fmla="*/ 7245 w 10000"/>
            <a:gd name="connsiteY0" fmla="*/ 3419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4068 w 10000"/>
            <a:gd name="connsiteY5" fmla="*/ 2767 h 10000"/>
            <a:gd name="connsiteX6" fmla="*/ 8872 w 10000"/>
            <a:gd name="connsiteY6" fmla="*/ 4552 h 10000"/>
            <a:gd name="connsiteX7" fmla="*/ 7245 w 10000"/>
            <a:gd name="connsiteY7" fmla="*/ 3419 h 10000"/>
            <a:gd name="connsiteX0" fmla="*/ 6542 w 10000"/>
            <a:gd name="connsiteY0" fmla="*/ 78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4068 w 10000"/>
            <a:gd name="connsiteY5" fmla="*/ 2767 h 10000"/>
            <a:gd name="connsiteX6" fmla="*/ 8872 w 10000"/>
            <a:gd name="connsiteY6" fmla="*/ 4552 h 10000"/>
            <a:gd name="connsiteX7" fmla="*/ 6542 w 10000"/>
            <a:gd name="connsiteY7" fmla="*/ 785 h 10000"/>
            <a:gd name="connsiteX0" fmla="*/ 6542 w 10000"/>
            <a:gd name="connsiteY0" fmla="*/ 78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4068 w 10000"/>
            <a:gd name="connsiteY5" fmla="*/ 2767 h 10000"/>
            <a:gd name="connsiteX6" fmla="*/ 6542 w 10000"/>
            <a:gd name="connsiteY6" fmla="*/ 785 h 10000"/>
            <a:gd name="connsiteX0" fmla="*/ 6542 w 10000"/>
            <a:gd name="connsiteY0" fmla="*/ 78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3717 w 10000"/>
            <a:gd name="connsiteY5" fmla="*/ 2767 h 10000"/>
            <a:gd name="connsiteX6" fmla="*/ 6542 w 10000"/>
            <a:gd name="connsiteY6" fmla="*/ 785 h 10000"/>
            <a:gd name="connsiteX0" fmla="*/ 7245 w 10000"/>
            <a:gd name="connsiteY0" fmla="*/ 400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3717 w 10000"/>
            <a:gd name="connsiteY5" fmla="*/ 2767 h 10000"/>
            <a:gd name="connsiteX6" fmla="*/ 7245 w 10000"/>
            <a:gd name="connsiteY6" fmla="*/ 4005 h 10000"/>
            <a:gd name="connsiteX0" fmla="*/ 7245 w 10000"/>
            <a:gd name="connsiteY0" fmla="*/ 2249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3717 w 10000"/>
            <a:gd name="connsiteY5" fmla="*/ 2767 h 10000"/>
            <a:gd name="connsiteX6" fmla="*/ 7245 w 10000"/>
            <a:gd name="connsiteY6" fmla="*/ 2249 h 10000"/>
            <a:gd name="connsiteX0" fmla="*/ 7245 w 9991"/>
            <a:gd name="connsiteY0" fmla="*/ 2249 h 10000"/>
            <a:gd name="connsiteX1" fmla="*/ 9991 w 9991"/>
            <a:gd name="connsiteY1" fmla="*/ 0 h 10000"/>
            <a:gd name="connsiteX2" fmla="*/ 8403 w 9991"/>
            <a:gd name="connsiteY2" fmla="*/ 5152 h 10000"/>
            <a:gd name="connsiteX3" fmla="*/ 7754 w 9991"/>
            <a:gd name="connsiteY3" fmla="*/ 9345 h 10000"/>
            <a:gd name="connsiteX4" fmla="*/ 0 w 9991"/>
            <a:gd name="connsiteY4" fmla="*/ 8232 h 10000"/>
            <a:gd name="connsiteX5" fmla="*/ 3717 w 9991"/>
            <a:gd name="connsiteY5" fmla="*/ 2767 h 10000"/>
            <a:gd name="connsiteX6" fmla="*/ 7245 w 9991"/>
            <a:gd name="connsiteY6" fmla="*/ 2249 h 10000"/>
            <a:gd name="connsiteX0" fmla="*/ 7252 w 13162"/>
            <a:gd name="connsiteY0" fmla="*/ 6347 h 14098"/>
            <a:gd name="connsiteX1" fmla="*/ 13162 w 13162"/>
            <a:gd name="connsiteY1" fmla="*/ 0 h 14098"/>
            <a:gd name="connsiteX2" fmla="*/ 8411 w 13162"/>
            <a:gd name="connsiteY2" fmla="*/ 9250 h 14098"/>
            <a:gd name="connsiteX3" fmla="*/ 7761 w 13162"/>
            <a:gd name="connsiteY3" fmla="*/ 13443 h 14098"/>
            <a:gd name="connsiteX4" fmla="*/ 0 w 13162"/>
            <a:gd name="connsiteY4" fmla="*/ 12330 h 14098"/>
            <a:gd name="connsiteX5" fmla="*/ 3720 w 13162"/>
            <a:gd name="connsiteY5" fmla="*/ 6865 h 14098"/>
            <a:gd name="connsiteX6" fmla="*/ 7252 w 13162"/>
            <a:gd name="connsiteY6" fmla="*/ 6347 h 14098"/>
            <a:gd name="connsiteX0" fmla="*/ 7252 w 13171"/>
            <a:gd name="connsiteY0" fmla="*/ 6646 h 14397"/>
            <a:gd name="connsiteX1" fmla="*/ 9544 w 13171"/>
            <a:gd name="connsiteY1" fmla="*/ 2661 h 14397"/>
            <a:gd name="connsiteX2" fmla="*/ 13162 w 13171"/>
            <a:gd name="connsiteY2" fmla="*/ 299 h 14397"/>
            <a:gd name="connsiteX3" fmla="*/ 8411 w 13171"/>
            <a:gd name="connsiteY3" fmla="*/ 9549 h 14397"/>
            <a:gd name="connsiteX4" fmla="*/ 7761 w 13171"/>
            <a:gd name="connsiteY4" fmla="*/ 13742 h 14397"/>
            <a:gd name="connsiteX5" fmla="*/ 0 w 13171"/>
            <a:gd name="connsiteY5" fmla="*/ 12629 h 14397"/>
            <a:gd name="connsiteX6" fmla="*/ 3720 w 13171"/>
            <a:gd name="connsiteY6" fmla="*/ 7164 h 14397"/>
            <a:gd name="connsiteX7" fmla="*/ 7252 w 13171"/>
            <a:gd name="connsiteY7" fmla="*/ 6646 h 14397"/>
            <a:gd name="connsiteX0" fmla="*/ 7252 w 13166"/>
            <a:gd name="connsiteY0" fmla="*/ 6646 h 14397"/>
            <a:gd name="connsiteX1" fmla="*/ 6767 w 13166"/>
            <a:gd name="connsiteY1" fmla="*/ 2661 h 14397"/>
            <a:gd name="connsiteX2" fmla="*/ 13162 w 13166"/>
            <a:gd name="connsiteY2" fmla="*/ 299 h 14397"/>
            <a:gd name="connsiteX3" fmla="*/ 8411 w 13166"/>
            <a:gd name="connsiteY3" fmla="*/ 9549 h 14397"/>
            <a:gd name="connsiteX4" fmla="*/ 7761 w 13166"/>
            <a:gd name="connsiteY4" fmla="*/ 13742 h 14397"/>
            <a:gd name="connsiteX5" fmla="*/ 0 w 13166"/>
            <a:gd name="connsiteY5" fmla="*/ 12629 h 14397"/>
            <a:gd name="connsiteX6" fmla="*/ 3720 w 13166"/>
            <a:gd name="connsiteY6" fmla="*/ 7164 h 14397"/>
            <a:gd name="connsiteX7" fmla="*/ 7252 w 13166"/>
            <a:gd name="connsiteY7" fmla="*/ 6646 h 14397"/>
            <a:gd name="connsiteX0" fmla="*/ 7252 w 12473"/>
            <a:gd name="connsiteY0" fmla="*/ 4220 h 11971"/>
            <a:gd name="connsiteX1" fmla="*/ 6767 w 12473"/>
            <a:gd name="connsiteY1" fmla="*/ 235 h 11971"/>
            <a:gd name="connsiteX2" fmla="*/ 12468 w 12473"/>
            <a:gd name="connsiteY2" fmla="*/ 3125 h 11971"/>
            <a:gd name="connsiteX3" fmla="*/ 8411 w 12473"/>
            <a:gd name="connsiteY3" fmla="*/ 7123 h 11971"/>
            <a:gd name="connsiteX4" fmla="*/ 7761 w 12473"/>
            <a:gd name="connsiteY4" fmla="*/ 11316 h 11971"/>
            <a:gd name="connsiteX5" fmla="*/ 0 w 12473"/>
            <a:gd name="connsiteY5" fmla="*/ 10203 h 11971"/>
            <a:gd name="connsiteX6" fmla="*/ 3720 w 12473"/>
            <a:gd name="connsiteY6" fmla="*/ 4738 h 11971"/>
            <a:gd name="connsiteX7" fmla="*/ 7252 w 12473"/>
            <a:gd name="connsiteY7" fmla="*/ 4220 h 119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2473" h="11971">
              <a:moveTo>
                <a:pt x="7252" y="4220"/>
              </a:moveTo>
              <a:cubicBezTo>
                <a:pt x="8223" y="3470"/>
                <a:pt x="5782" y="1293"/>
                <a:pt x="6767" y="235"/>
              </a:cubicBezTo>
              <a:cubicBezTo>
                <a:pt x="7752" y="-823"/>
                <a:pt x="12657" y="1977"/>
                <a:pt x="12468" y="3125"/>
              </a:cubicBezTo>
              <a:lnTo>
                <a:pt x="8411" y="7123"/>
              </a:lnTo>
              <a:cubicBezTo>
                <a:pt x="9861" y="9498"/>
                <a:pt x="9161" y="9312"/>
                <a:pt x="7761" y="11316"/>
              </a:cubicBezTo>
              <a:cubicBezTo>
                <a:pt x="5013" y="12643"/>
                <a:pt x="2239" y="11794"/>
                <a:pt x="0" y="10203"/>
              </a:cubicBezTo>
              <a:cubicBezTo>
                <a:pt x="1552" y="8528"/>
                <a:pt x="794" y="5042"/>
                <a:pt x="3720" y="4738"/>
              </a:cubicBezTo>
              <a:cubicBezTo>
                <a:pt x="4811" y="3497"/>
                <a:pt x="6264" y="4681"/>
                <a:pt x="7252" y="422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52</xdr:col>
      <xdr:colOff>14878</xdr:colOff>
      <xdr:row>7</xdr:row>
      <xdr:rowOff>62080</xdr:rowOff>
    </xdr:from>
    <xdr:to>
      <xdr:col>55</xdr:col>
      <xdr:colOff>21807</xdr:colOff>
      <xdr:row>10</xdr:row>
      <xdr:rowOff>61652</xdr:rowOff>
    </xdr:to>
    <xdr:sp macro="" textlink="">
      <xdr:nvSpPr>
        <xdr:cNvPr id="432" name="olecki"/>
        <xdr:cNvSpPr>
          <a:spLocks/>
        </xdr:cNvSpPr>
      </xdr:nvSpPr>
      <xdr:spPr bwMode="auto">
        <a:xfrm>
          <a:off x="5958478" y="862180"/>
          <a:ext cx="349829" cy="342472"/>
        </a:xfrm>
        <a:custGeom>
          <a:avLst/>
          <a:gdLst>
            <a:gd name="T0" fmla="*/ 432 w 1238"/>
            <a:gd name="T1" fmla="*/ 96 h 1190"/>
            <a:gd name="T2" fmla="*/ 625 w 1238"/>
            <a:gd name="T3" fmla="*/ 0 h 1190"/>
            <a:gd name="T4" fmla="*/ 836 w 1238"/>
            <a:gd name="T5" fmla="*/ 272 h 1190"/>
            <a:gd name="T6" fmla="*/ 974 w 1238"/>
            <a:gd name="T7" fmla="*/ 297 h 1190"/>
            <a:gd name="T8" fmla="*/ 1026 w 1238"/>
            <a:gd name="T9" fmla="*/ 370 h 1190"/>
            <a:gd name="T10" fmla="*/ 984 w 1238"/>
            <a:gd name="T11" fmla="*/ 578 h 1190"/>
            <a:gd name="T12" fmla="*/ 1151 w 1238"/>
            <a:gd name="T13" fmla="*/ 698 h 1190"/>
            <a:gd name="T14" fmla="*/ 1238 w 1238"/>
            <a:gd name="T15" fmla="*/ 928 h 1190"/>
            <a:gd name="T16" fmla="*/ 1067 w 1238"/>
            <a:gd name="T17" fmla="*/ 990 h 1190"/>
            <a:gd name="T18" fmla="*/ 1034 w 1238"/>
            <a:gd name="T19" fmla="*/ 1079 h 1190"/>
            <a:gd name="T20" fmla="*/ 1016 w 1238"/>
            <a:gd name="T21" fmla="*/ 1128 h 1190"/>
            <a:gd name="T22" fmla="*/ 839 w 1238"/>
            <a:gd name="T23" fmla="*/ 1190 h 1190"/>
            <a:gd name="T24" fmla="*/ 779 w 1238"/>
            <a:gd name="T25" fmla="*/ 1180 h 1190"/>
            <a:gd name="T26" fmla="*/ 643 w 1238"/>
            <a:gd name="T27" fmla="*/ 1022 h 1190"/>
            <a:gd name="T28" fmla="*/ 408 w 1238"/>
            <a:gd name="T29" fmla="*/ 1042 h 1190"/>
            <a:gd name="T30" fmla="*/ 385 w 1238"/>
            <a:gd name="T31" fmla="*/ 1024 h 1190"/>
            <a:gd name="T32" fmla="*/ 199 w 1238"/>
            <a:gd name="T33" fmla="*/ 849 h 1190"/>
            <a:gd name="T34" fmla="*/ 103 w 1238"/>
            <a:gd name="T35" fmla="*/ 786 h 1190"/>
            <a:gd name="T36" fmla="*/ 64 w 1238"/>
            <a:gd name="T37" fmla="*/ 774 h 1190"/>
            <a:gd name="T38" fmla="*/ 48 w 1238"/>
            <a:gd name="T39" fmla="*/ 752 h 1190"/>
            <a:gd name="T40" fmla="*/ 167 w 1238"/>
            <a:gd name="T41" fmla="*/ 618 h 1190"/>
            <a:gd name="T42" fmla="*/ 0 w 1238"/>
            <a:gd name="T43" fmla="*/ 367 h 1190"/>
            <a:gd name="T44" fmla="*/ 16 w 1238"/>
            <a:gd name="T45" fmla="*/ 110 h 1190"/>
            <a:gd name="T46" fmla="*/ 234 w 1238"/>
            <a:gd name="T47" fmla="*/ 220 h 1190"/>
            <a:gd name="T48" fmla="*/ 428 w 1238"/>
            <a:gd name="T49" fmla="*/ 97 h 1190"/>
            <a:gd name="T50" fmla="*/ 432 w 1238"/>
            <a:gd name="T51" fmla="*/ 96 h 11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38" h="1190">
              <a:moveTo>
                <a:pt x="432" y="96"/>
              </a:moveTo>
              <a:cubicBezTo>
                <a:pt x="483" y="41"/>
                <a:pt x="552" y="12"/>
                <a:pt x="625" y="0"/>
              </a:cubicBezTo>
              <a:cubicBezTo>
                <a:pt x="719" y="71"/>
                <a:pt x="784" y="168"/>
                <a:pt x="836" y="272"/>
              </a:cubicBezTo>
              <a:cubicBezTo>
                <a:pt x="882" y="280"/>
                <a:pt x="928" y="289"/>
                <a:pt x="974" y="297"/>
              </a:cubicBezTo>
              <a:cubicBezTo>
                <a:pt x="987" y="315"/>
                <a:pt x="1013" y="352"/>
                <a:pt x="1026" y="370"/>
              </a:cubicBezTo>
              <a:cubicBezTo>
                <a:pt x="1008" y="438"/>
                <a:pt x="982" y="506"/>
                <a:pt x="984" y="578"/>
              </a:cubicBezTo>
              <a:cubicBezTo>
                <a:pt x="1038" y="621"/>
                <a:pt x="1101" y="650"/>
                <a:pt x="1151" y="698"/>
              </a:cubicBezTo>
              <a:cubicBezTo>
                <a:pt x="1192" y="769"/>
                <a:pt x="1212" y="850"/>
                <a:pt x="1238" y="928"/>
              </a:cubicBezTo>
              <a:cubicBezTo>
                <a:pt x="1180" y="946"/>
                <a:pt x="1123" y="968"/>
                <a:pt x="1067" y="990"/>
              </a:cubicBezTo>
              <a:cubicBezTo>
                <a:pt x="1059" y="1012"/>
                <a:pt x="1042" y="1057"/>
                <a:pt x="1034" y="1079"/>
              </a:cubicBezTo>
              <a:lnTo>
                <a:pt x="1016" y="1128"/>
              </a:lnTo>
              <a:cubicBezTo>
                <a:pt x="950" y="1121"/>
                <a:pt x="889" y="1150"/>
                <a:pt x="839" y="1190"/>
              </a:cubicBezTo>
              <a:cubicBezTo>
                <a:pt x="824" y="1188"/>
                <a:pt x="794" y="1183"/>
                <a:pt x="779" y="1180"/>
              </a:cubicBezTo>
              <a:cubicBezTo>
                <a:pt x="731" y="1130"/>
                <a:pt x="687" y="1076"/>
                <a:pt x="643" y="1022"/>
              </a:cubicBezTo>
              <a:cubicBezTo>
                <a:pt x="565" y="1028"/>
                <a:pt x="486" y="1035"/>
                <a:pt x="408" y="1042"/>
              </a:cubicBezTo>
              <a:cubicBezTo>
                <a:pt x="402" y="1037"/>
                <a:pt x="391" y="1028"/>
                <a:pt x="385" y="1024"/>
              </a:cubicBezTo>
              <a:cubicBezTo>
                <a:pt x="319" y="969"/>
                <a:pt x="259" y="910"/>
                <a:pt x="199" y="849"/>
              </a:cubicBezTo>
              <a:cubicBezTo>
                <a:pt x="172" y="822"/>
                <a:pt x="139" y="800"/>
                <a:pt x="103" y="786"/>
              </a:cubicBezTo>
              <a:lnTo>
                <a:pt x="64" y="774"/>
              </a:lnTo>
              <a:lnTo>
                <a:pt x="48" y="752"/>
              </a:lnTo>
              <a:cubicBezTo>
                <a:pt x="87" y="708"/>
                <a:pt x="127" y="663"/>
                <a:pt x="167" y="618"/>
              </a:cubicBezTo>
              <a:cubicBezTo>
                <a:pt x="113" y="533"/>
                <a:pt x="58" y="449"/>
                <a:pt x="0" y="367"/>
              </a:cubicBezTo>
              <a:cubicBezTo>
                <a:pt x="6" y="282"/>
                <a:pt x="11" y="196"/>
                <a:pt x="16" y="110"/>
              </a:cubicBezTo>
              <a:cubicBezTo>
                <a:pt x="90" y="142"/>
                <a:pt x="163" y="179"/>
                <a:pt x="234" y="220"/>
              </a:cubicBezTo>
              <a:cubicBezTo>
                <a:pt x="283" y="158"/>
                <a:pt x="349" y="114"/>
                <a:pt x="428" y="97"/>
              </a:cubicBezTo>
              <a:lnTo>
                <a:pt x="432" y="96"/>
              </a:ln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69040</xdr:colOff>
      <xdr:row>7</xdr:row>
      <xdr:rowOff>97524</xdr:rowOff>
    </xdr:from>
    <xdr:to>
      <xdr:col>45</xdr:col>
      <xdr:colOff>18561</xdr:colOff>
      <xdr:row>10</xdr:row>
      <xdr:rowOff>25960</xdr:rowOff>
    </xdr:to>
    <xdr:sp macro="" textlink="">
      <xdr:nvSpPr>
        <xdr:cNvPr id="435" name="lidzbarski"/>
        <xdr:cNvSpPr>
          <a:spLocks/>
        </xdr:cNvSpPr>
      </xdr:nvSpPr>
      <xdr:spPr bwMode="auto">
        <a:xfrm>
          <a:off x="4641040" y="897624"/>
          <a:ext cx="521021" cy="271336"/>
        </a:xfrm>
        <a:custGeom>
          <a:avLst/>
          <a:gdLst>
            <a:gd name="T0" fmla="*/ 848 w 1865"/>
            <a:gd name="T1" fmla="*/ 0 h 884"/>
            <a:gd name="T2" fmla="*/ 876 w 1865"/>
            <a:gd name="T3" fmla="*/ 4 h 884"/>
            <a:gd name="T4" fmla="*/ 1114 w 1865"/>
            <a:gd name="T5" fmla="*/ 128 h 884"/>
            <a:gd name="T6" fmla="*/ 1708 w 1865"/>
            <a:gd name="T7" fmla="*/ 61 h 884"/>
            <a:gd name="T8" fmla="*/ 1865 w 1865"/>
            <a:gd name="T9" fmla="*/ 420 h 884"/>
            <a:gd name="T10" fmla="*/ 1786 w 1865"/>
            <a:gd name="T11" fmla="*/ 502 h 884"/>
            <a:gd name="T12" fmla="*/ 1682 w 1865"/>
            <a:gd name="T13" fmla="*/ 636 h 884"/>
            <a:gd name="T14" fmla="*/ 1451 w 1865"/>
            <a:gd name="T15" fmla="*/ 815 h 884"/>
            <a:gd name="T16" fmla="*/ 1168 w 1865"/>
            <a:gd name="T17" fmla="*/ 669 h 884"/>
            <a:gd name="T18" fmla="*/ 1150 w 1865"/>
            <a:gd name="T19" fmla="*/ 557 h 884"/>
            <a:gd name="T20" fmla="*/ 927 w 1865"/>
            <a:gd name="T21" fmla="*/ 421 h 884"/>
            <a:gd name="T22" fmla="*/ 888 w 1865"/>
            <a:gd name="T23" fmla="*/ 475 h 884"/>
            <a:gd name="T24" fmla="*/ 843 w 1865"/>
            <a:gd name="T25" fmla="*/ 539 h 884"/>
            <a:gd name="T26" fmla="*/ 905 w 1865"/>
            <a:gd name="T27" fmla="*/ 613 h 884"/>
            <a:gd name="T28" fmla="*/ 673 w 1865"/>
            <a:gd name="T29" fmla="*/ 884 h 884"/>
            <a:gd name="T30" fmla="*/ 598 w 1865"/>
            <a:gd name="T31" fmla="*/ 819 h 884"/>
            <a:gd name="T32" fmla="*/ 495 w 1865"/>
            <a:gd name="T33" fmla="*/ 846 h 884"/>
            <a:gd name="T34" fmla="*/ 456 w 1865"/>
            <a:gd name="T35" fmla="*/ 855 h 884"/>
            <a:gd name="T36" fmla="*/ 440 w 1865"/>
            <a:gd name="T37" fmla="*/ 817 h 884"/>
            <a:gd name="T38" fmla="*/ 445 w 1865"/>
            <a:gd name="T39" fmla="*/ 670 h 884"/>
            <a:gd name="T40" fmla="*/ 239 w 1865"/>
            <a:gd name="T41" fmla="*/ 522 h 884"/>
            <a:gd name="T42" fmla="*/ 0 w 1865"/>
            <a:gd name="T43" fmla="*/ 276 h 884"/>
            <a:gd name="T44" fmla="*/ 109 w 1865"/>
            <a:gd name="T45" fmla="*/ 168 h 884"/>
            <a:gd name="T46" fmla="*/ 184 w 1865"/>
            <a:gd name="T47" fmla="*/ 209 h 884"/>
            <a:gd name="T48" fmla="*/ 350 w 1865"/>
            <a:gd name="T49" fmla="*/ 214 h 884"/>
            <a:gd name="T50" fmla="*/ 425 w 1865"/>
            <a:gd name="T51" fmla="*/ 116 h 884"/>
            <a:gd name="T52" fmla="*/ 775 w 1865"/>
            <a:gd name="T53" fmla="*/ 183 h 884"/>
            <a:gd name="T54" fmla="*/ 799 w 1865"/>
            <a:gd name="T55" fmla="*/ 158 h 884"/>
            <a:gd name="T56" fmla="*/ 848 w 1865"/>
            <a:gd name="T57" fmla="*/ 0 h 884"/>
            <a:gd name="connsiteX0" fmla="*/ 4547 w 10000"/>
            <a:gd name="connsiteY0" fmla="*/ 0 h 10000"/>
            <a:gd name="connsiteX1" fmla="*/ 4697 w 10000"/>
            <a:gd name="connsiteY1" fmla="*/ 45 h 10000"/>
            <a:gd name="connsiteX2" fmla="*/ 5973 w 10000"/>
            <a:gd name="connsiteY2" fmla="*/ 394 h 10000"/>
            <a:gd name="connsiteX3" fmla="*/ 9158 w 10000"/>
            <a:gd name="connsiteY3" fmla="*/ 690 h 10000"/>
            <a:gd name="connsiteX4" fmla="*/ 10000 w 10000"/>
            <a:gd name="connsiteY4" fmla="*/ 4751 h 10000"/>
            <a:gd name="connsiteX5" fmla="*/ 9576 w 10000"/>
            <a:gd name="connsiteY5" fmla="*/ 5679 h 10000"/>
            <a:gd name="connsiteX6" fmla="*/ 9019 w 10000"/>
            <a:gd name="connsiteY6" fmla="*/ 7195 h 10000"/>
            <a:gd name="connsiteX7" fmla="*/ 7780 w 10000"/>
            <a:gd name="connsiteY7" fmla="*/ 9219 h 10000"/>
            <a:gd name="connsiteX8" fmla="*/ 6263 w 10000"/>
            <a:gd name="connsiteY8" fmla="*/ 7568 h 10000"/>
            <a:gd name="connsiteX9" fmla="*/ 6166 w 10000"/>
            <a:gd name="connsiteY9" fmla="*/ 6301 h 10000"/>
            <a:gd name="connsiteX10" fmla="*/ 4971 w 10000"/>
            <a:gd name="connsiteY10" fmla="*/ 4762 h 10000"/>
            <a:gd name="connsiteX11" fmla="*/ 4761 w 10000"/>
            <a:gd name="connsiteY11" fmla="*/ 5373 h 10000"/>
            <a:gd name="connsiteX12" fmla="*/ 4520 w 10000"/>
            <a:gd name="connsiteY12" fmla="*/ 6097 h 10000"/>
            <a:gd name="connsiteX13" fmla="*/ 4853 w 10000"/>
            <a:gd name="connsiteY13" fmla="*/ 6934 h 10000"/>
            <a:gd name="connsiteX14" fmla="*/ 3609 w 10000"/>
            <a:gd name="connsiteY14" fmla="*/ 10000 h 10000"/>
            <a:gd name="connsiteX15" fmla="*/ 3206 w 10000"/>
            <a:gd name="connsiteY15" fmla="*/ 9265 h 10000"/>
            <a:gd name="connsiteX16" fmla="*/ 2654 w 10000"/>
            <a:gd name="connsiteY16" fmla="*/ 9570 h 10000"/>
            <a:gd name="connsiteX17" fmla="*/ 2445 w 10000"/>
            <a:gd name="connsiteY17" fmla="*/ 9672 h 10000"/>
            <a:gd name="connsiteX18" fmla="*/ 2359 w 10000"/>
            <a:gd name="connsiteY18" fmla="*/ 9242 h 10000"/>
            <a:gd name="connsiteX19" fmla="*/ 2386 w 10000"/>
            <a:gd name="connsiteY19" fmla="*/ 7579 h 10000"/>
            <a:gd name="connsiteX20" fmla="*/ 1282 w 10000"/>
            <a:gd name="connsiteY20" fmla="*/ 5905 h 10000"/>
            <a:gd name="connsiteX21" fmla="*/ 0 w 10000"/>
            <a:gd name="connsiteY21" fmla="*/ 3122 h 10000"/>
            <a:gd name="connsiteX22" fmla="*/ 584 w 10000"/>
            <a:gd name="connsiteY22" fmla="*/ 1900 h 10000"/>
            <a:gd name="connsiteX23" fmla="*/ 987 w 10000"/>
            <a:gd name="connsiteY23" fmla="*/ 2364 h 10000"/>
            <a:gd name="connsiteX24" fmla="*/ 1877 w 10000"/>
            <a:gd name="connsiteY24" fmla="*/ 2421 h 10000"/>
            <a:gd name="connsiteX25" fmla="*/ 2279 w 10000"/>
            <a:gd name="connsiteY25" fmla="*/ 1312 h 10000"/>
            <a:gd name="connsiteX26" fmla="*/ 4155 w 10000"/>
            <a:gd name="connsiteY26" fmla="*/ 2070 h 10000"/>
            <a:gd name="connsiteX27" fmla="*/ 4284 w 10000"/>
            <a:gd name="connsiteY27" fmla="*/ 1787 h 10000"/>
            <a:gd name="connsiteX28" fmla="*/ 4547 w 10000"/>
            <a:gd name="connsiteY28" fmla="*/ 0 h 10000"/>
            <a:gd name="connsiteX0" fmla="*/ 4547 w 10000"/>
            <a:gd name="connsiteY0" fmla="*/ 101 h 10101"/>
            <a:gd name="connsiteX1" fmla="*/ 4697 w 10000"/>
            <a:gd name="connsiteY1" fmla="*/ 146 h 10101"/>
            <a:gd name="connsiteX2" fmla="*/ 5973 w 10000"/>
            <a:gd name="connsiteY2" fmla="*/ 495 h 10101"/>
            <a:gd name="connsiteX3" fmla="*/ 8771 w 10000"/>
            <a:gd name="connsiteY3" fmla="*/ 0 h 10101"/>
            <a:gd name="connsiteX4" fmla="*/ 10000 w 10000"/>
            <a:gd name="connsiteY4" fmla="*/ 4852 h 10101"/>
            <a:gd name="connsiteX5" fmla="*/ 9576 w 10000"/>
            <a:gd name="connsiteY5" fmla="*/ 5780 h 10101"/>
            <a:gd name="connsiteX6" fmla="*/ 9019 w 10000"/>
            <a:gd name="connsiteY6" fmla="*/ 7296 h 10101"/>
            <a:gd name="connsiteX7" fmla="*/ 7780 w 10000"/>
            <a:gd name="connsiteY7" fmla="*/ 9320 h 10101"/>
            <a:gd name="connsiteX8" fmla="*/ 6263 w 10000"/>
            <a:gd name="connsiteY8" fmla="*/ 7669 h 10101"/>
            <a:gd name="connsiteX9" fmla="*/ 6166 w 10000"/>
            <a:gd name="connsiteY9" fmla="*/ 6402 h 10101"/>
            <a:gd name="connsiteX10" fmla="*/ 4971 w 10000"/>
            <a:gd name="connsiteY10" fmla="*/ 4863 h 10101"/>
            <a:gd name="connsiteX11" fmla="*/ 4761 w 10000"/>
            <a:gd name="connsiteY11" fmla="*/ 5474 h 10101"/>
            <a:gd name="connsiteX12" fmla="*/ 4520 w 10000"/>
            <a:gd name="connsiteY12" fmla="*/ 6198 h 10101"/>
            <a:gd name="connsiteX13" fmla="*/ 4853 w 10000"/>
            <a:gd name="connsiteY13" fmla="*/ 7035 h 10101"/>
            <a:gd name="connsiteX14" fmla="*/ 3609 w 10000"/>
            <a:gd name="connsiteY14" fmla="*/ 10101 h 10101"/>
            <a:gd name="connsiteX15" fmla="*/ 3206 w 10000"/>
            <a:gd name="connsiteY15" fmla="*/ 9366 h 10101"/>
            <a:gd name="connsiteX16" fmla="*/ 2654 w 10000"/>
            <a:gd name="connsiteY16" fmla="*/ 9671 h 10101"/>
            <a:gd name="connsiteX17" fmla="*/ 2445 w 10000"/>
            <a:gd name="connsiteY17" fmla="*/ 9773 h 10101"/>
            <a:gd name="connsiteX18" fmla="*/ 2359 w 10000"/>
            <a:gd name="connsiteY18" fmla="*/ 9343 h 10101"/>
            <a:gd name="connsiteX19" fmla="*/ 2386 w 10000"/>
            <a:gd name="connsiteY19" fmla="*/ 7680 h 10101"/>
            <a:gd name="connsiteX20" fmla="*/ 1282 w 10000"/>
            <a:gd name="connsiteY20" fmla="*/ 6006 h 10101"/>
            <a:gd name="connsiteX21" fmla="*/ 0 w 10000"/>
            <a:gd name="connsiteY21" fmla="*/ 3223 h 10101"/>
            <a:gd name="connsiteX22" fmla="*/ 584 w 10000"/>
            <a:gd name="connsiteY22" fmla="*/ 2001 h 10101"/>
            <a:gd name="connsiteX23" fmla="*/ 987 w 10000"/>
            <a:gd name="connsiteY23" fmla="*/ 2465 h 10101"/>
            <a:gd name="connsiteX24" fmla="*/ 1877 w 10000"/>
            <a:gd name="connsiteY24" fmla="*/ 2522 h 10101"/>
            <a:gd name="connsiteX25" fmla="*/ 2279 w 10000"/>
            <a:gd name="connsiteY25" fmla="*/ 1413 h 10101"/>
            <a:gd name="connsiteX26" fmla="*/ 4155 w 10000"/>
            <a:gd name="connsiteY26" fmla="*/ 2171 h 10101"/>
            <a:gd name="connsiteX27" fmla="*/ 4284 w 10000"/>
            <a:gd name="connsiteY27" fmla="*/ 1888 h 10101"/>
            <a:gd name="connsiteX28" fmla="*/ 4547 w 10000"/>
            <a:gd name="connsiteY28" fmla="*/ 101 h 10101"/>
            <a:gd name="connsiteX0" fmla="*/ 4547 w 10000"/>
            <a:gd name="connsiteY0" fmla="*/ 101 h 10101"/>
            <a:gd name="connsiteX1" fmla="*/ 4697 w 10000"/>
            <a:gd name="connsiteY1" fmla="*/ 146 h 10101"/>
            <a:gd name="connsiteX2" fmla="*/ 5973 w 10000"/>
            <a:gd name="connsiteY2" fmla="*/ 495 h 10101"/>
            <a:gd name="connsiteX3" fmla="*/ 9287 w 10000"/>
            <a:gd name="connsiteY3" fmla="*/ 0 h 10101"/>
            <a:gd name="connsiteX4" fmla="*/ 10000 w 10000"/>
            <a:gd name="connsiteY4" fmla="*/ 4852 h 10101"/>
            <a:gd name="connsiteX5" fmla="*/ 9576 w 10000"/>
            <a:gd name="connsiteY5" fmla="*/ 5780 h 10101"/>
            <a:gd name="connsiteX6" fmla="*/ 9019 w 10000"/>
            <a:gd name="connsiteY6" fmla="*/ 7296 h 10101"/>
            <a:gd name="connsiteX7" fmla="*/ 7780 w 10000"/>
            <a:gd name="connsiteY7" fmla="*/ 9320 h 10101"/>
            <a:gd name="connsiteX8" fmla="*/ 6263 w 10000"/>
            <a:gd name="connsiteY8" fmla="*/ 7669 h 10101"/>
            <a:gd name="connsiteX9" fmla="*/ 6166 w 10000"/>
            <a:gd name="connsiteY9" fmla="*/ 6402 h 10101"/>
            <a:gd name="connsiteX10" fmla="*/ 4971 w 10000"/>
            <a:gd name="connsiteY10" fmla="*/ 4863 h 10101"/>
            <a:gd name="connsiteX11" fmla="*/ 4761 w 10000"/>
            <a:gd name="connsiteY11" fmla="*/ 5474 h 10101"/>
            <a:gd name="connsiteX12" fmla="*/ 4520 w 10000"/>
            <a:gd name="connsiteY12" fmla="*/ 6198 h 10101"/>
            <a:gd name="connsiteX13" fmla="*/ 4853 w 10000"/>
            <a:gd name="connsiteY13" fmla="*/ 7035 h 10101"/>
            <a:gd name="connsiteX14" fmla="*/ 3609 w 10000"/>
            <a:gd name="connsiteY14" fmla="*/ 10101 h 10101"/>
            <a:gd name="connsiteX15" fmla="*/ 3206 w 10000"/>
            <a:gd name="connsiteY15" fmla="*/ 9366 h 10101"/>
            <a:gd name="connsiteX16" fmla="*/ 2654 w 10000"/>
            <a:gd name="connsiteY16" fmla="*/ 9671 h 10101"/>
            <a:gd name="connsiteX17" fmla="*/ 2445 w 10000"/>
            <a:gd name="connsiteY17" fmla="*/ 9773 h 10101"/>
            <a:gd name="connsiteX18" fmla="*/ 2359 w 10000"/>
            <a:gd name="connsiteY18" fmla="*/ 9343 h 10101"/>
            <a:gd name="connsiteX19" fmla="*/ 2386 w 10000"/>
            <a:gd name="connsiteY19" fmla="*/ 7680 h 10101"/>
            <a:gd name="connsiteX20" fmla="*/ 1282 w 10000"/>
            <a:gd name="connsiteY20" fmla="*/ 6006 h 10101"/>
            <a:gd name="connsiteX21" fmla="*/ 0 w 10000"/>
            <a:gd name="connsiteY21" fmla="*/ 3223 h 10101"/>
            <a:gd name="connsiteX22" fmla="*/ 584 w 10000"/>
            <a:gd name="connsiteY22" fmla="*/ 2001 h 10101"/>
            <a:gd name="connsiteX23" fmla="*/ 987 w 10000"/>
            <a:gd name="connsiteY23" fmla="*/ 2465 h 10101"/>
            <a:gd name="connsiteX24" fmla="*/ 1877 w 10000"/>
            <a:gd name="connsiteY24" fmla="*/ 2522 h 10101"/>
            <a:gd name="connsiteX25" fmla="*/ 2279 w 10000"/>
            <a:gd name="connsiteY25" fmla="*/ 1413 h 10101"/>
            <a:gd name="connsiteX26" fmla="*/ 4155 w 10000"/>
            <a:gd name="connsiteY26" fmla="*/ 2171 h 10101"/>
            <a:gd name="connsiteX27" fmla="*/ 4284 w 10000"/>
            <a:gd name="connsiteY27" fmla="*/ 1888 h 10101"/>
            <a:gd name="connsiteX28" fmla="*/ 4547 w 10000"/>
            <a:gd name="connsiteY28" fmla="*/ 101 h 10101"/>
            <a:gd name="connsiteX0" fmla="*/ 4547 w 10000"/>
            <a:gd name="connsiteY0" fmla="*/ 101 h 10667"/>
            <a:gd name="connsiteX1" fmla="*/ 4697 w 10000"/>
            <a:gd name="connsiteY1" fmla="*/ 146 h 10667"/>
            <a:gd name="connsiteX2" fmla="*/ 5973 w 10000"/>
            <a:gd name="connsiteY2" fmla="*/ 495 h 10667"/>
            <a:gd name="connsiteX3" fmla="*/ 9287 w 10000"/>
            <a:gd name="connsiteY3" fmla="*/ 0 h 10667"/>
            <a:gd name="connsiteX4" fmla="*/ 10000 w 10000"/>
            <a:gd name="connsiteY4" fmla="*/ 4852 h 10667"/>
            <a:gd name="connsiteX5" fmla="*/ 9576 w 10000"/>
            <a:gd name="connsiteY5" fmla="*/ 5780 h 10667"/>
            <a:gd name="connsiteX6" fmla="*/ 9019 w 10000"/>
            <a:gd name="connsiteY6" fmla="*/ 7296 h 10667"/>
            <a:gd name="connsiteX7" fmla="*/ 7780 w 10000"/>
            <a:gd name="connsiteY7" fmla="*/ 9320 h 10667"/>
            <a:gd name="connsiteX8" fmla="*/ 6263 w 10000"/>
            <a:gd name="connsiteY8" fmla="*/ 7669 h 10667"/>
            <a:gd name="connsiteX9" fmla="*/ 6166 w 10000"/>
            <a:gd name="connsiteY9" fmla="*/ 6402 h 10667"/>
            <a:gd name="connsiteX10" fmla="*/ 4971 w 10000"/>
            <a:gd name="connsiteY10" fmla="*/ 4863 h 10667"/>
            <a:gd name="connsiteX11" fmla="*/ 4761 w 10000"/>
            <a:gd name="connsiteY11" fmla="*/ 5474 h 10667"/>
            <a:gd name="connsiteX12" fmla="*/ 4520 w 10000"/>
            <a:gd name="connsiteY12" fmla="*/ 6198 h 10667"/>
            <a:gd name="connsiteX13" fmla="*/ 4853 w 10000"/>
            <a:gd name="connsiteY13" fmla="*/ 7035 h 10667"/>
            <a:gd name="connsiteX14" fmla="*/ 3609 w 10000"/>
            <a:gd name="connsiteY14" fmla="*/ 10101 h 10667"/>
            <a:gd name="connsiteX15" fmla="*/ 3206 w 10000"/>
            <a:gd name="connsiteY15" fmla="*/ 9366 h 10667"/>
            <a:gd name="connsiteX16" fmla="*/ 2654 w 10000"/>
            <a:gd name="connsiteY16" fmla="*/ 9671 h 10667"/>
            <a:gd name="connsiteX17" fmla="*/ 2445 w 10000"/>
            <a:gd name="connsiteY17" fmla="*/ 9773 h 10667"/>
            <a:gd name="connsiteX18" fmla="*/ 2746 w 10000"/>
            <a:gd name="connsiteY18" fmla="*/ 10661 h 10667"/>
            <a:gd name="connsiteX19" fmla="*/ 2386 w 10000"/>
            <a:gd name="connsiteY19" fmla="*/ 7680 h 10667"/>
            <a:gd name="connsiteX20" fmla="*/ 1282 w 10000"/>
            <a:gd name="connsiteY20" fmla="*/ 6006 h 10667"/>
            <a:gd name="connsiteX21" fmla="*/ 0 w 10000"/>
            <a:gd name="connsiteY21" fmla="*/ 3223 h 10667"/>
            <a:gd name="connsiteX22" fmla="*/ 584 w 10000"/>
            <a:gd name="connsiteY22" fmla="*/ 2001 h 10667"/>
            <a:gd name="connsiteX23" fmla="*/ 987 w 10000"/>
            <a:gd name="connsiteY23" fmla="*/ 2465 h 10667"/>
            <a:gd name="connsiteX24" fmla="*/ 1877 w 10000"/>
            <a:gd name="connsiteY24" fmla="*/ 2522 h 10667"/>
            <a:gd name="connsiteX25" fmla="*/ 2279 w 10000"/>
            <a:gd name="connsiteY25" fmla="*/ 1413 h 10667"/>
            <a:gd name="connsiteX26" fmla="*/ 4155 w 10000"/>
            <a:gd name="connsiteY26" fmla="*/ 2171 h 10667"/>
            <a:gd name="connsiteX27" fmla="*/ 4284 w 10000"/>
            <a:gd name="connsiteY27" fmla="*/ 1888 h 10667"/>
            <a:gd name="connsiteX28" fmla="*/ 4547 w 10000"/>
            <a:gd name="connsiteY28" fmla="*/ 101 h 10667"/>
            <a:gd name="connsiteX0" fmla="*/ 4547 w 10000"/>
            <a:gd name="connsiteY0" fmla="*/ 101 h 10667"/>
            <a:gd name="connsiteX1" fmla="*/ 4697 w 10000"/>
            <a:gd name="connsiteY1" fmla="*/ 146 h 10667"/>
            <a:gd name="connsiteX2" fmla="*/ 5973 w 10000"/>
            <a:gd name="connsiteY2" fmla="*/ 495 h 10667"/>
            <a:gd name="connsiteX3" fmla="*/ 9287 w 10000"/>
            <a:gd name="connsiteY3" fmla="*/ 0 h 10667"/>
            <a:gd name="connsiteX4" fmla="*/ 10000 w 10000"/>
            <a:gd name="connsiteY4" fmla="*/ 4852 h 10667"/>
            <a:gd name="connsiteX5" fmla="*/ 9576 w 10000"/>
            <a:gd name="connsiteY5" fmla="*/ 5780 h 10667"/>
            <a:gd name="connsiteX6" fmla="*/ 9019 w 10000"/>
            <a:gd name="connsiteY6" fmla="*/ 7296 h 10667"/>
            <a:gd name="connsiteX7" fmla="*/ 7780 w 10000"/>
            <a:gd name="connsiteY7" fmla="*/ 9320 h 10667"/>
            <a:gd name="connsiteX8" fmla="*/ 6263 w 10000"/>
            <a:gd name="connsiteY8" fmla="*/ 7669 h 10667"/>
            <a:gd name="connsiteX9" fmla="*/ 4971 w 10000"/>
            <a:gd name="connsiteY9" fmla="*/ 4863 h 10667"/>
            <a:gd name="connsiteX10" fmla="*/ 4761 w 10000"/>
            <a:gd name="connsiteY10" fmla="*/ 5474 h 10667"/>
            <a:gd name="connsiteX11" fmla="*/ 4520 w 10000"/>
            <a:gd name="connsiteY11" fmla="*/ 6198 h 10667"/>
            <a:gd name="connsiteX12" fmla="*/ 4853 w 10000"/>
            <a:gd name="connsiteY12" fmla="*/ 7035 h 10667"/>
            <a:gd name="connsiteX13" fmla="*/ 3609 w 10000"/>
            <a:gd name="connsiteY13" fmla="*/ 10101 h 10667"/>
            <a:gd name="connsiteX14" fmla="*/ 3206 w 10000"/>
            <a:gd name="connsiteY14" fmla="*/ 9366 h 10667"/>
            <a:gd name="connsiteX15" fmla="*/ 2654 w 10000"/>
            <a:gd name="connsiteY15" fmla="*/ 9671 h 10667"/>
            <a:gd name="connsiteX16" fmla="*/ 2445 w 10000"/>
            <a:gd name="connsiteY16" fmla="*/ 9773 h 10667"/>
            <a:gd name="connsiteX17" fmla="*/ 2746 w 10000"/>
            <a:gd name="connsiteY17" fmla="*/ 10661 h 10667"/>
            <a:gd name="connsiteX18" fmla="*/ 2386 w 10000"/>
            <a:gd name="connsiteY18" fmla="*/ 7680 h 10667"/>
            <a:gd name="connsiteX19" fmla="*/ 1282 w 10000"/>
            <a:gd name="connsiteY19" fmla="*/ 6006 h 10667"/>
            <a:gd name="connsiteX20" fmla="*/ 0 w 10000"/>
            <a:gd name="connsiteY20" fmla="*/ 3223 h 10667"/>
            <a:gd name="connsiteX21" fmla="*/ 584 w 10000"/>
            <a:gd name="connsiteY21" fmla="*/ 2001 h 10667"/>
            <a:gd name="connsiteX22" fmla="*/ 987 w 10000"/>
            <a:gd name="connsiteY22" fmla="*/ 2465 h 10667"/>
            <a:gd name="connsiteX23" fmla="*/ 1877 w 10000"/>
            <a:gd name="connsiteY23" fmla="*/ 2522 h 10667"/>
            <a:gd name="connsiteX24" fmla="*/ 2279 w 10000"/>
            <a:gd name="connsiteY24" fmla="*/ 1413 h 10667"/>
            <a:gd name="connsiteX25" fmla="*/ 4155 w 10000"/>
            <a:gd name="connsiteY25" fmla="*/ 2171 h 10667"/>
            <a:gd name="connsiteX26" fmla="*/ 4284 w 10000"/>
            <a:gd name="connsiteY26" fmla="*/ 1888 h 10667"/>
            <a:gd name="connsiteX27" fmla="*/ 4547 w 10000"/>
            <a:gd name="connsiteY27" fmla="*/ 101 h 10667"/>
            <a:gd name="connsiteX0" fmla="*/ 4547 w 10000"/>
            <a:gd name="connsiteY0" fmla="*/ 101 h 10667"/>
            <a:gd name="connsiteX1" fmla="*/ 4697 w 10000"/>
            <a:gd name="connsiteY1" fmla="*/ 146 h 10667"/>
            <a:gd name="connsiteX2" fmla="*/ 5973 w 10000"/>
            <a:gd name="connsiteY2" fmla="*/ 495 h 10667"/>
            <a:gd name="connsiteX3" fmla="*/ 9287 w 10000"/>
            <a:gd name="connsiteY3" fmla="*/ 0 h 10667"/>
            <a:gd name="connsiteX4" fmla="*/ 10000 w 10000"/>
            <a:gd name="connsiteY4" fmla="*/ 4852 h 10667"/>
            <a:gd name="connsiteX5" fmla="*/ 9576 w 10000"/>
            <a:gd name="connsiteY5" fmla="*/ 5780 h 10667"/>
            <a:gd name="connsiteX6" fmla="*/ 9019 w 10000"/>
            <a:gd name="connsiteY6" fmla="*/ 7296 h 10667"/>
            <a:gd name="connsiteX7" fmla="*/ 7780 w 10000"/>
            <a:gd name="connsiteY7" fmla="*/ 9320 h 10667"/>
            <a:gd name="connsiteX8" fmla="*/ 6650 w 10000"/>
            <a:gd name="connsiteY8" fmla="*/ 8987 h 10667"/>
            <a:gd name="connsiteX9" fmla="*/ 4971 w 10000"/>
            <a:gd name="connsiteY9" fmla="*/ 4863 h 10667"/>
            <a:gd name="connsiteX10" fmla="*/ 4761 w 10000"/>
            <a:gd name="connsiteY10" fmla="*/ 5474 h 10667"/>
            <a:gd name="connsiteX11" fmla="*/ 4520 w 10000"/>
            <a:gd name="connsiteY11" fmla="*/ 6198 h 10667"/>
            <a:gd name="connsiteX12" fmla="*/ 4853 w 10000"/>
            <a:gd name="connsiteY12" fmla="*/ 7035 h 10667"/>
            <a:gd name="connsiteX13" fmla="*/ 3609 w 10000"/>
            <a:gd name="connsiteY13" fmla="*/ 10101 h 10667"/>
            <a:gd name="connsiteX14" fmla="*/ 3206 w 10000"/>
            <a:gd name="connsiteY14" fmla="*/ 9366 h 10667"/>
            <a:gd name="connsiteX15" fmla="*/ 2654 w 10000"/>
            <a:gd name="connsiteY15" fmla="*/ 9671 h 10667"/>
            <a:gd name="connsiteX16" fmla="*/ 2445 w 10000"/>
            <a:gd name="connsiteY16" fmla="*/ 9773 h 10667"/>
            <a:gd name="connsiteX17" fmla="*/ 2746 w 10000"/>
            <a:gd name="connsiteY17" fmla="*/ 10661 h 10667"/>
            <a:gd name="connsiteX18" fmla="*/ 2386 w 10000"/>
            <a:gd name="connsiteY18" fmla="*/ 7680 h 10667"/>
            <a:gd name="connsiteX19" fmla="*/ 1282 w 10000"/>
            <a:gd name="connsiteY19" fmla="*/ 6006 h 10667"/>
            <a:gd name="connsiteX20" fmla="*/ 0 w 10000"/>
            <a:gd name="connsiteY20" fmla="*/ 3223 h 10667"/>
            <a:gd name="connsiteX21" fmla="*/ 584 w 10000"/>
            <a:gd name="connsiteY21" fmla="*/ 2001 h 10667"/>
            <a:gd name="connsiteX22" fmla="*/ 987 w 10000"/>
            <a:gd name="connsiteY22" fmla="*/ 2465 h 10667"/>
            <a:gd name="connsiteX23" fmla="*/ 1877 w 10000"/>
            <a:gd name="connsiteY23" fmla="*/ 2522 h 10667"/>
            <a:gd name="connsiteX24" fmla="*/ 2279 w 10000"/>
            <a:gd name="connsiteY24" fmla="*/ 1413 h 10667"/>
            <a:gd name="connsiteX25" fmla="*/ 4155 w 10000"/>
            <a:gd name="connsiteY25" fmla="*/ 2171 h 10667"/>
            <a:gd name="connsiteX26" fmla="*/ 4284 w 10000"/>
            <a:gd name="connsiteY26" fmla="*/ 1888 h 10667"/>
            <a:gd name="connsiteX27" fmla="*/ 4547 w 10000"/>
            <a:gd name="connsiteY27" fmla="*/ 101 h 10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667">
              <a:moveTo>
                <a:pt x="4547" y="101"/>
              </a:moveTo>
              <a:lnTo>
                <a:pt x="4697" y="146"/>
              </a:lnTo>
              <a:cubicBezTo>
                <a:pt x="5121" y="610"/>
                <a:pt x="5523" y="133"/>
                <a:pt x="5973" y="495"/>
              </a:cubicBezTo>
              <a:cubicBezTo>
                <a:pt x="7056" y="1015"/>
                <a:pt x="8220" y="91"/>
                <a:pt x="9287" y="0"/>
              </a:cubicBezTo>
              <a:cubicBezTo>
                <a:pt x="9571" y="1335"/>
                <a:pt x="9845" y="3393"/>
                <a:pt x="10000" y="4852"/>
              </a:cubicBezTo>
              <a:cubicBezTo>
                <a:pt x="9871" y="5191"/>
                <a:pt x="9716" y="5474"/>
                <a:pt x="9576" y="5780"/>
              </a:cubicBezTo>
              <a:cubicBezTo>
                <a:pt x="9335" y="6198"/>
                <a:pt x="9153" y="6719"/>
                <a:pt x="9019" y="7296"/>
              </a:cubicBezTo>
              <a:cubicBezTo>
                <a:pt x="8810" y="8404"/>
                <a:pt x="8182" y="8619"/>
                <a:pt x="7780" y="9320"/>
              </a:cubicBezTo>
              <a:cubicBezTo>
                <a:pt x="7287" y="8710"/>
                <a:pt x="7175" y="9451"/>
                <a:pt x="6650" y="8987"/>
              </a:cubicBezTo>
              <a:cubicBezTo>
                <a:pt x="6182" y="8244"/>
                <a:pt x="5221" y="5229"/>
                <a:pt x="4971" y="4863"/>
              </a:cubicBezTo>
              <a:cubicBezTo>
                <a:pt x="4917" y="5011"/>
                <a:pt x="4815" y="5327"/>
                <a:pt x="4761" y="5474"/>
              </a:cubicBezTo>
              <a:cubicBezTo>
                <a:pt x="4702" y="5655"/>
                <a:pt x="4579" y="6017"/>
                <a:pt x="4520" y="6198"/>
              </a:cubicBezTo>
              <a:cubicBezTo>
                <a:pt x="4606" y="6402"/>
                <a:pt x="4772" y="6832"/>
                <a:pt x="4853" y="7035"/>
              </a:cubicBezTo>
              <a:cubicBezTo>
                <a:pt x="4300" y="7782"/>
                <a:pt x="3861" y="8811"/>
                <a:pt x="3609" y="10101"/>
              </a:cubicBezTo>
              <a:cubicBezTo>
                <a:pt x="3475" y="9852"/>
                <a:pt x="3340" y="9615"/>
                <a:pt x="3206" y="9366"/>
              </a:cubicBezTo>
              <a:cubicBezTo>
                <a:pt x="3024" y="9479"/>
                <a:pt x="2836" y="9569"/>
                <a:pt x="2654" y="9671"/>
              </a:cubicBezTo>
              <a:lnTo>
                <a:pt x="2445" y="9773"/>
              </a:lnTo>
              <a:cubicBezTo>
                <a:pt x="2424" y="9660"/>
                <a:pt x="2768" y="10763"/>
                <a:pt x="2746" y="10661"/>
              </a:cubicBezTo>
              <a:cubicBezTo>
                <a:pt x="2752" y="10107"/>
                <a:pt x="2370" y="8234"/>
                <a:pt x="2386" y="7680"/>
              </a:cubicBezTo>
              <a:cubicBezTo>
                <a:pt x="2048" y="7035"/>
                <a:pt x="1678" y="6481"/>
                <a:pt x="1282" y="6006"/>
              </a:cubicBezTo>
              <a:cubicBezTo>
                <a:pt x="869" y="5044"/>
                <a:pt x="445" y="4117"/>
                <a:pt x="0" y="3223"/>
              </a:cubicBezTo>
              <a:cubicBezTo>
                <a:pt x="193" y="2816"/>
                <a:pt x="386" y="2409"/>
                <a:pt x="584" y="2001"/>
              </a:cubicBezTo>
              <a:cubicBezTo>
                <a:pt x="681" y="2115"/>
                <a:pt x="885" y="2352"/>
                <a:pt x="987" y="2465"/>
              </a:cubicBezTo>
              <a:cubicBezTo>
                <a:pt x="1282" y="2477"/>
                <a:pt x="1576" y="2499"/>
                <a:pt x="1877" y="2522"/>
              </a:cubicBezTo>
              <a:cubicBezTo>
                <a:pt x="2011" y="2160"/>
                <a:pt x="2145" y="1787"/>
                <a:pt x="2279" y="1413"/>
              </a:cubicBezTo>
              <a:cubicBezTo>
                <a:pt x="2890" y="1787"/>
                <a:pt x="3517" y="2092"/>
                <a:pt x="4155" y="2171"/>
              </a:cubicBezTo>
              <a:lnTo>
                <a:pt x="4284" y="1888"/>
              </a:lnTo>
              <a:cubicBezTo>
                <a:pt x="4391" y="1300"/>
                <a:pt x="4466" y="701"/>
                <a:pt x="4547" y="101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62705</xdr:colOff>
      <xdr:row>8</xdr:row>
      <xdr:rowOff>4022</xdr:rowOff>
    </xdr:from>
    <xdr:to>
      <xdr:col>52</xdr:col>
      <xdr:colOff>52094</xdr:colOff>
      <xdr:row>11</xdr:row>
      <xdr:rowOff>11204</xdr:rowOff>
    </xdr:to>
    <xdr:sp macro="" textlink="">
      <xdr:nvSpPr>
        <xdr:cNvPr id="438" name="giżycki"/>
        <xdr:cNvSpPr>
          <a:spLocks/>
        </xdr:cNvSpPr>
      </xdr:nvSpPr>
      <xdr:spPr bwMode="auto">
        <a:xfrm>
          <a:off x="5549105" y="918422"/>
          <a:ext cx="446589" cy="350082"/>
        </a:xfrm>
        <a:custGeom>
          <a:avLst/>
          <a:gdLst>
            <a:gd name="T0" fmla="*/ 1221 w 1595"/>
            <a:gd name="T1" fmla="*/ 19 h 1208"/>
            <a:gd name="T2" fmla="*/ 1482 w 1595"/>
            <a:gd name="T3" fmla="*/ 0 h 1208"/>
            <a:gd name="T4" fmla="*/ 1399 w 1595"/>
            <a:gd name="T5" fmla="*/ 164 h 1208"/>
            <a:gd name="T6" fmla="*/ 1595 w 1595"/>
            <a:gd name="T7" fmla="*/ 433 h 1208"/>
            <a:gd name="T8" fmla="*/ 1493 w 1595"/>
            <a:gd name="T9" fmla="*/ 513 h 1208"/>
            <a:gd name="T10" fmla="*/ 1524 w 1595"/>
            <a:gd name="T11" fmla="*/ 570 h 1208"/>
            <a:gd name="T12" fmla="*/ 1540 w 1595"/>
            <a:gd name="T13" fmla="*/ 592 h 1208"/>
            <a:gd name="T14" fmla="*/ 1453 w 1595"/>
            <a:gd name="T15" fmla="*/ 618 h 1208"/>
            <a:gd name="T16" fmla="*/ 1435 w 1595"/>
            <a:gd name="T17" fmla="*/ 737 h 1208"/>
            <a:gd name="T18" fmla="*/ 1394 w 1595"/>
            <a:gd name="T19" fmla="*/ 921 h 1208"/>
            <a:gd name="T20" fmla="*/ 1497 w 1595"/>
            <a:gd name="T21" fmla="*/ 1114 h 1208"/>
            <a:gd name="T22" fmla="*/ 1134 w 1595"/>
            <a:gd name="T23" fmla="*/ 1124 h 1208"/>
            <a:gd name="T24" fmla="*/ 1012 w 1595"/>
            <a:gd name="T25" fmla="*/ 1037 h 1208"/>
            <a:gd name="T26" fmla="*/ 155 w 1595"/>
            <a:gd name="T27" fmla="*/ 1208 h 1208"/>
            <a:gd name="T28" fmla="*/ 0 w 1595"/>
            <a:gd name="T29" fmla="*/ 887 h 1208"/>
            <a:gd name="T30" fmla="*/ 224 w 1595"/>
            <a:gd name="T31" fmla="*/ 740 h 1208"/>
            <a:gd name="T32" fmla="*/ 253 w 1595"/>
            <a:gd name="T33" fmla="*/ 331 h 1208"/>
            <a:gd name="T34" fmla="*/ 436 w 1595"/>
            <a:gd name="T35" fmla="*/ 298 h 1208"/>
            <a:gd name="T36" fmla="*/ 942 w 1595"/>
            <a:gd name="T37" fmla="*/ 342 h 1208"/>
            <a:gd name="T38" fmla="*/ 963 w 1595"/>
            <a:gd name="T39" fmla="*/ 318 h 1208"/>
            <a:gd name="T40" fmla="*/ 979 w 1595"/>
            <a:gd name="T41" fmla="*/ 300 h 1208"/>
            <a:gd name="T42" fmla="*/ 1017 w 1595"/>
            <a:gd name="T43" fmla="*/ 193 h 1208"/>
            <a:gd name="T44" fmla="*/ 1120 w 1595"/>
            <a:gd name="T45" fmla="*/ 170 h 1208"/>
            <a:gd name="T46" fmla="*/ 1214 w 1595"/>
            <a:gd name="T47" fmla="*/ 149 h 1208"/>
            <a:gd name="T48" fmla="*/ 1221 w 1595"/>
            <a:gd name="T49" fmla="*/ 19 h 12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595" h="1208">
              <a:moveTo>
                <a:pt x="1221" y="19"/>
              </a:moveTo>
              <a:cubicBezTo>
                <a:pt x="1307" y="12"/>
                <a:pt x="1395" y="5"/>
                <a:pt x="1482" y="0"/>
              </a:cubicBezTo>
              <a:cubicBezTo>
                <a:pt x="1456" y="55"/>
                <a:pt x="1428" y="110"/>
                <a:pt x="1399" y="164"/>
              </a:cubicBezTo>
              <a:cubicBezTo>
                <a:pt x="1472" y="248"/>
                <a:pt x="1537" y="338"/>
                <a:pt x="1595" y="433"/>
              </a:cubicBezTo>
              <a:cubicBezTo>
                <a:pt x="1561" y="460"/>
                <a:pt x="1527" y="486"/>
                <a:pt x="1493" y="513"/>
              </a:cubicBezTo>
              <a:cubicBezTo>
                <a:pt x="1501" y="527"/>
                <a:pt x="1517" y="556"/>
                <a:pt x="1524" y="570"/>
              </a:cubicBezTo>
              <a:lnTo>
                <a:pt x="1540" y="592"/>
              </a:lnTo>
              <a:cubicBezTo>
                <a:pt x="1518" y="598"/>
                <a:pt x="1475" y="611"/>
                <a:pt x="1453" y="618"/>
              </a:cubicBezTo>
              <a:cubicBezTo>
                <a:pt x="1449" y="648"/>
                <a:pt x="1440" y="707"/>
                <a:pt x="1435" y="737"/>
              </a:cubicBezTo>
              <a:cubicBezTo>
                <a:pt x="1419" y="797"/>
                <a:pt x="1401" y="858"/>
                <a:pt x="1394" y="921"/>
              </a:cubicBezTo>
              <a:cubicBezTo>
                <a:pt x="1408" y="995"/>
                <a:pt x="1452" y="1057"/>
                <a:pt x="1497" y="1114"/>
              </a:cubicBezTo>
              <a:cubicBezTo>
                <a:pt x="1376" y="1119"/>
                <a:pt x="1255" y="1124"/>
                <a:pt x="1134" y="1124"/>
              </a:cubicBezTo>
              <a:cubicBezTo>
                <a:pt x="1095" y="1093"/>
                <a:pt x="1057" y="1060"/>
                <a:pt x="1012" y="1037"/>
              </a:cubicBezTo>
              <a:cubicBezTo>
                <a:pt x="720" y="1050"/>
                <a:pt x="431" y="1112"/>
                <a:pt x="155" y="1208"/>
              </a:cubicBezTo>
              <a:cubicBezTo>
                <a:pt x="101" y="1102"/>
                <a:pt x="51" y="994"/>
                <a:pt x="0" y="887"/>
              </a:cubicBezTo>
              <a:cubicBezTo>
                <a:pt x="69" y="831"/>
                <a:pt x="144" y="781"/>
                <a:pt x="224" y="740"/>
              </a:cubicBezTo>
              <a:cubicBezTo>
                <a:pt x="231" y="604"/>
                <a:pt x="254" y="468"/>
                <a:pt x="253" y="331"/>
              </a:cubicBezTo>
              <a:cubicBezTo>
                <a:pt x="307" y="285"/>
                <a:pt x="372" y="246"/>
                <a:pt x="436" y="298"/>
              </a:cubicBezTo>
              <a:cubicBezTo>
                <a:pt x="593" y="375"/>
                <a:pt x="774" y="323"/>
                <a:pt x="942" y="342"/>
              </a:cubicBezTo>
              <a:lnTo>
                <a:pt x="963" y="318"/>
              </a:lnTo>
              <a:lnTo>
                <a:pt x="979" y="300"/>
              </a:lnTo>
              <a:cubicBezTo>
                <a:pt x="1017" y="271"/>
                <a:pt x="1029" y="236"/>
                <a:pt x="1017" y="193"/>
              </a:cubicBezTo>
              <a:cubicBezTo>
                <a:pt x="1051" y="185"/>
                <a:pt x="1086" y="177"/>
                <a:pt x="1120" y="170"/>
              </a:cubicBezTo>
              <a:cubicBezTo>
                <a:pt x="1144" y="164"/>
                <a:pt x="1191" y="154"/>
                <a:pt x="1214" y="149"/>
              </a:cubicBezTo>
              <a:cubicBezTo>
                <a:pt x="1216" y="106"/>
                <a:pt x="1218" y="62"/>
                <a:pt x="1221" y="19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58943</xdr:colOff>
      <xdr:row>9</xdr:row>
      <xdr:rowOff>11489</xdr:rowOff>
    </xdr:from>
    <xdr:to>
      <xdr:col>46</xdr:col>
      <xdr:colOff>96671</xdr:colOff>
      <xdr:row>14</xdr:row>
      <xdr:rowOff>106745</xdr:rowOff>
    </xdr:to>
    <xdr:sp macro="" textlink="">
      <xdr:nvSpPr>
        <xdr:cNvPr id="445" name="olsztyński"/>
        <xdr:cNvSpPr>
          <a:spLocks/>
        </xdr:cNvSpPr>
      </xdr:nvSpPr>
      <xdr:spPr bwMode="auto">
        <a:xfrm>
          <a:off x="4745243" y="1040189"/>
          <a:ext cx="609228" cy="666756"/>
        </a:xfrm>
        <a:custGeom>
          <a:avLst/>
          <a:gdLst>
            <a:gd name="T0" fmla="*/ 477 w 2211"/>
            <a:gd name="T1" fmla="*/ 64 h 2340"/>
            <a:gd name="T2" fmla="*/ 522 w 2211"/>
            <a:gd name="T3" fmla="*/ 0 h 2340"/>
            <a:gd name="T4" fmla="*/ 832 w 2211"/>
            <a:gd name="T5" fmla="*/ 295 h 2340"/>
            <a:gd name="T6" fmla="*/ 1085 w 2211"/>
            <a:gd name="T7" fmla="*/ 340 h 2340"/>
            <a:gd name="T8" fmla="*/ 1316 w 2211"/>
            <a:gd name="T9" fmla="*/ 161 h 2340"/>
            <a:gd name="T10" fmla="*/ 1420 w 2211"/>
            <a:gd name="T11" fmla="*/ 27 h 2340"/>
            <a:gd name="T12" fmla="*/ 1483 w 2211"/>
            <a:gd name="T13" fmla="*/ 214 h 2340"/>
            <a:gd name="T14" fmla="*/ 1793 w 2211"/>
            <a:gd name="T15" fmla="*/ 151 h 2340"/>
            <a:gd name="T16" fmla="*/ 1816 w 2211"/>
            <a:gd name="T17" fmla="*/ 140 h 2340"/>
            <a:gd name="T18" fmla="*/ 1918 w 2211"/>
            <a:gd name="T19" fmla="*/ 158 h 2340"/>
            <a:gd name="T20" fmla="*/ 1985 w 2211"/>
            <a:gd name="T21" fmla="*/ 100 h 2340"/>
            <a:gd name="T22" fmla="*/ 2176 w 2211"/>
            <a:gd name="T23" fmla="*/ 409 h 2340"/>
            <a:gd name="T24" fmla="*/ 2207 w 2211"/>
            <a:gd name="T25" fmla="*/ 576 h 2340"/>
            <a:gd name="T26" fmla="*/ 2075 w 2211"/>
            <a:gd name="T27" fmla="*/ 812 h 2340"/>
            <a:gd name="T28" fmla="*/ 2199 w 2211"/>
            <a:gd name="T29" fmla="*/ 1092 h 2340"/>
            <a:gd name="T30" fmla="*/ 2168 w 2211"/>
            <a:gd name="T31" fmla="*/ 1054 h 2340"/>
            <a:gd name="T32" fmla="*/ 2112 w 2211"/>
            <a:gd name="T33" fmla="*/ 1179 h 2340"/>
            <a:gd name="T34" fmla="*/ 2044 w 2211"/>
            <a:gd name="T35" fmla="*/ 1221 h 2340"/>
            <a:gd name="T36" fmla="*/ 2065 w 2211"/>
            <a:gd name="T37" fmla="*/ 1092 h 2340"/>
            <a:gd name="T38" fmla="*/ 2022 w 2211"/>
            <a:gd name="T39" fmla="*/ 1107 h 2340"/>
            <a:gd name="T40" fmla="*/ 1860 w 2211"/>
            <a:gd name="T41" fmla="*/ 1119 h 2340"/>
            <a:gd name="T42" fmla="*/ 1616 w 2211"/>
            <a:gd name="T43" fmla="*/ 1256 h 2340"/>
            <a:gd name="T44" fmla="*/ 1527 w 2211"/>
            <a:gd name="T45" fmla="*/ 1412 h 2340"/>
            <a:gd name="T46" fmla="*/ 1316 w 2211"/>
            <a:gd name="T47" fmla="*/ 1546 h 2340"/>
            <a:gd name="T48" fmla="*/ 1307 w 2211"/>
            <a:gd name="T49" fmla="*/ 1557 h 2340"/>
            <a:gd name="T50" fmla="*/ 1262 w 2211"/>
            <a:gd name="T51" fmla="*/ 1706 h 2340"/>
            <a:gd name="T52" fmla="*/ 1113 w 2211"/>
            <a:gd name="T53" fmla="*/ 1740 h 2340"/>
            <a:gd name="T54" fmla="*/ 1180 w 2211"/>
            <a:gd name="T55" fmla="*/ 1774 h 2340"/>
            <a:gd name="T56" fmla="*/ 1219 w 2211"/>
            <a:gd name="T57" fmla="*/ 1795 h 2340"/>
            <a:gd name="T58" fmla="*/ 1104 w 2211"/>
            <a:gd name="T59" fmla="*/ 2175 h 2340"/>
            <a:gd name="T60" fmla="*/ 1092 w 2211"/>
            <a:gd name="T61" fmla="*/ 2121 h 2340"/>
            <a:gd name="T62" fmla="*/ 832 w 2211"/>
            <a:gd name="T63" fmla="*/ 2129 h 2340"/>
            <a:gd name="T64" fmla="*/ 804 w 2211"/>
            <a:gd name="T65" fmla="*/ 2239 h 2340"/>
            <a:gd name="T66" fmla="*/ 649 w 2211"/>
            <a:gd name="T67" fmla="*/ 2226 h 2340"/>
            <a:gd name="T68" fmla="*/ 570 w 2211"/>
            <a:gd name="T69" fmla="*/ 2340 h 2340"/>
            <a:gd name="T70" fmla="*/ 397 w 2211"/>
            <a:gd name="T71" fmla="*/ 2308 h 2340"/>
            <a:gd name="T72" fmla="*/ 308 w 2211"/>
            <a:gd name="T73" fmla="*/ 2086 h 2340"/>
            <a:gd name="T74" fmla="*/ 221 w 2211"/>
            <a:gd name="T75" fmla="*/ 2102 h 2340"/>
            <a:gd name="T76" fmla="*/ 12 w 2211"/>
            <a:gd name="T77" fmla="*/ 1772 h 2340"/>
            <a:gd name="T78" fmla="*/ 67 w 2211"/>
            <a:gd name="T79" fmla="*/ 1715 h 2340"/>
            <a:gd name="T80" fmla="*/ 90 w 2211"/>
            <a:gd name="T81" fmla="*/ 1474 h 2340"/>
            <a:gd name="T82" fmla="*/ 137 w 2211"/>
            <a:gd name="T83" fmla="*/ 1295 h 2340"/>
            <a:gd name="T84" fmla="*/ 16 w 2211"/>
            <a:gd name="T85" fmla="*/ 1290 h 2340"/>
            <a:gd name="T86" fmla="*/ 0 w 2211"/>
            <a:gd name="T87" fmla="*/ 1245 h 2340"/>
            <a:gd name="T88" fmla="*/ 41 w 2211"/>
            <a:gd name="T89" fmla="*/ 1230 h 2340"/>
            <a:gd name="T90" fmla="*/ 63 w 2211"/>
            <a:gd name="T91" fmla="*/ 1093 h 2340"/>
            <a:gd name="T92" fmla="*/ 20 w 2211"/>
            <a:gd name="T93" fmla="*/ 947 h 2340"/>
            <a:gd name="T94" fmla="*/ 147 w 2211"/>
            <a:gd name="T95" fmla="*/ 817 h 2340"/>
            <a:gd name="T96" fmla="*/ 5 w 2211"/>
            <a:gd name="T97" fmla="*/ 707 h 2340"/>
            <a:gd name="T98" fmla="*/ 44 w 2211"/>
            <a:gd name="T99" fmla="*/ 535 h 2340"/>
            <a:gd name="T100" fmla="*/ 205 w 2211"/>
            <a:gd name="T101" fmla="*/ 527 h 2340"/>
            <a:gd name="T102" fmla="*/ 129 w 2211"/>
            <a:gd name="T103" fmla="*/ 371 h 2340"/>
            <a:gd name="T104" fmla="*/ 232 w 2211"/>
            <a:gd name="T105" fmla="*/ 344 h 2340"/>
            <a:gd name="T106" fmla="*/ 307 w 2211"/>
            <a:gd name="T107" fmla="*/ 409 h 2340"/>
            <a:gd name="T108" fmla="*/ 539 w 2211"/>
            <a:gd name="T109" fmla="*/ 138 h 2340"/>
            <a:gd name="T110" fmla="*/ 477 w 2211"/>
            <a:gd name="T111" fmla="*/ 64 h 2340"/>
            <a:gd name="connsiteX0" fmla="*/ 2157 w 9982"/>
            <a:gd name="connsiteY0" fmla="*/ 274 h 10000"/>
            <a:gd name="connsiteX1" fmla="*/ 2361 w 9982"/>
            <a:gd name="connsiteY1" fmla="*/ 0 h 10000"/>
            <a:gd name="connsiteX2" fmla="*/ 3763 w 9982"/>
            <a:gd name="connsiteY2" fmla="*/ 1261 h 10000"/>
            <a:gd name="connsiteX3" fmla="*/ 4907 w 9982"/>
            <a:gd name="connsiteY3" fmla="*/ 1453 h 10000"/>
            <a:gd name="connsiteX4" fmla="*/ 5952 w 9982"/>
            <a:gd name="connsiteY4" fmla="*/ 688 h 10000"/>
            <a:gd name="connsiteX5" fmla="*/ 6422 w 9982"/>
            <a:gd name="connsiteY5" fmla="*/ 115 h 10000"/>
            <a:gd name="connsiteX6" fmla="*/ 6707 w 9982"/>
            <a:gd name="connsiteY6" fmla="*/ 915 h 10000"/>
            <a:gd name="connsiteX7" fmla="*/ 8109 w 9982"/>
            <a:gd name="connsiteY7" fmla="*/ 645 h 10000"/>
            <a:gd name="connsiteX8" fmla="*/ 8213 w 9982"/>
            <a:gd name="connsiteY8" fmla="*/ 598 h 10000"/>
            <a:gd name="connsiteX9" fmla="*/ 8675 w 9982"/>
            <a:gd name="connsiteY9" fmla="*/ 675 h 10000"/>
            <a:gd name="connsiteX10" fmla="*/ 8978 w 9982"/>
            <a:gd name="connsiteY10" fmla="*/ 427 h 10000"/>
            <a:gd name="connsiteX11" fmla="*/ 9842 w 9982"/>
            <a:gd name="connsiteY11" fmla="*/ 1748 h 10000"/>
            <a:gd name="connsiteX12" fmla="*/ 9982 w 9982"/>
            <a:gd name="connsiteY12" fmla="*/ 2462 h 10000"/>
            <a:gd name="connsiteX13" fmla="*/ 9385 w 9982"/>
            <a:gd name="connsiteY13" fmla="*/ 3470 h 10000"/>
            <a:gd name="connsiteX14" fmla="*/ 9946 w 9982"/>
            <a:gd name="connsiteY14" fmla="*/ 4667 h 10000"/>
            <a:gd name="connsiteX15" fmla="*/ 9806 w 9982"/>
            <a:gd name="connsiteY15" fmla="*/ 4504 h 10000"/>
            <a:gd name="connsiteX16" fmla="*/ 9552 w 9982"/>
            <a:gd name="connsiteY16" fmla="*/ 5038 h 10000"/>
            <a:gd name="connsiteX17" fmla="*/ 9245 w 9982"/>
            <a:gd name="connsiteY17" fmla="*/ 5218 h 10000"/>
            <a:gd name="connsiteX18" fmla="*/ 9340 w 9982"/>
            <a:gd name="connsiteY18" fmla="*/ 4667 h 10000"/>
            <a:gd name="connsiteX19" fmla="*/ 9145 w 9982"/>
            <a:gd name="connsiteY19" fmla="*/ 4731 h 10000"/>
            <a:gd name="connsiteX20" fmla="*/ 8412 w 9982"/>
            <a:gd name="connsiteY20" fmla="*/ 4782 h 10000"/>
            <a:gd name="connsiteX21" fmla="*/ 7309 w 9982"/>
            <a:gd name="connsiteY21" fmla="*/ 5368 h 10000"/>
            <a:gd name="connsiteX22" fmla="*/ 6906 w 9982"/>
            <a:gd name="connsiteY22" fmla="*/ 6034 h 10000"/>
            <a:gd name="connsiteX23" fmla="*/ 5952 w 9982"/>
            <a:gd name="connsiteY23" fmla="*/ 6607 h 10000"/>
            <a:gd name="connsiteX24" fmla="*/ 5911 w 9982"/>
            <a:gd name="connsiteY24" fmla="*/ 6654 h 10000"/>
            <a:gd name="connsiteX25" fmla="*/ 5708 w 9982"/>
            <a:gd name="connsiteY25" fmla="*/ 7291 h 10000"/>
            <a:gd name="connsiteX26" fmla="*/ 5034 w 9982"/>
            <a:gd name="connsiteY26" fmla="*/ 7436 h 10000"/>
            <a:gd name="connsiteX27" fmla="*/ 5337 w 9982"/>
            <a:gd name="connsiteY27" fmla="*/ 7581 h 10000"/>
            <a:gd name="connsiteX28" fmla="*/ 5513 w 9982"/>
            <a:gd name="connsiteY28" fmla="*/ 7671 h 10000"/>
            <a:gd name="connsiteX29" fmla="*/ 4993 w 9982"/>
            <a:gd name="connsiteY29" fmla="*/ 9295 h 10000"/>
            <a:gd name="connsiteX30" fmla="*/ 4939 w 9982"/>
            <a:gd name="connsiteY30" fmla="*/ 9064 h 10000"/>
            <a:gd name="connsiteX31" fmla="*/ 3763 w 9982"/>
            <a:gd name="connsiteY31" fmla="*/ 9098 h 10000"/>
            <a:gd name="connsiteX32" fmla="*/ 3636 w 9982"/>
            <a:gd name="connsiteY32" fmla="*/ 9568 h 10000"/>
            <a:gd name="connsiteX33" fmla="*/ 2935 w 9982"/>
            <a:gd name="connsiteY33" fmla="*/ 9513 h 10000"/>
            <a:gd name="connsiteX34" fmla="*/ 2578 w 9982"/>
            <a:gd name="connsiteY34" fmla="*/ 10000 h 10000"/>
            <a:gd name="connsiteX35" fmla="*/ 1796 w 9982"/>
            <a:gd name="connsiteY35" fmla="*/ 9863 h 10000"/>
            <a:gd name="connsiteX36" fmla="*/ 1000 w 9982"/>
            <a:gd name="connsiteY36" fmla="*/ 8983 h 10000"/>
            <a:gd name="connsiteX37" fmla="*/ 54 w 9982"/>
            <a:gd name="connsiteY37" fmla="*/ 7573 h 10000"/>
            <a:gd name="connsiteX38" fmla="*/ 303 w 9982"/>
            <a:gd name="connsiteY38" fmla="*/ 7329 h 10000"/>
            <a:gd name="connsiteX39" fmla="*/ 407 w 9982"/>
            <a:gd name="connsiteY39" fmla="*/ 6299 h 10000"/>
            <a:gd name="connsiteX40" fmla="*/ 620 w 9982"/>
            <a:gd name="connsiteY40" fmla="*/ 5534 h 10000"/>
            <a:gd name="connsiteX41" fmla="*/ 72 w 9982"/>
            <a:gd name="connsiteY41" fmla="*/ 5513 h 10000"/>
            <a:gd name="connsiteX42" fmla="*/ 0 w 9982"/>
            <a:gd name="connsiteY42" fmla="*/ 5321 h 10000"/>
            <a:gd name="connsiteX43" fmla="*/ 185 w 9982"/>
            <a:gd name="connsiteY43" fmla="*/ 5256 h 10000"/>
            <a:gd name="connsiteX44" fmla="*/ 285 w 9982"/>
            <a:gd name="connsiteY44" fmla="*/ 4671 h 10000"/>
            <a:gd name="connsiteX45" fmla="*/ 90 w 9982"/>
            <a:gd name="connsiteY45" fmla="*/ 4047 h 10000"/>
            <a:gd name="connsiteX46" fmla="*/ 665 w 9982"/>
            <a:gd name="connsiteY46" fmla="*/ 3491 h 10000"/>
            <a:gd name="connsiteX47" fmla="*/ 23 w 9982"/>
            <a:gd name="connsiteY47" fmla="*/ 3021 h 10000"/>
            <a:gd name="connsiteX48" fmla="*/ 199 w 9982"/>
            <a:gd name="connsiteY48" fmla="*/ 2286 h 10000"/>
            <a:gd name="connsiteX49" fmla="*/ 927 w 9982"/>
            <a:gd name="connsiteY49" fmla="*/ 2252 h 10000"/>
            <a:gd name="connsiteX50" fmla="*/ 583 w 9982"/>
            <a:gd name="connsiteY50" fmla="*/ 1585 h 10000"/>
            <a:gd name="connsiteX51" fmla="*/ 1049 w 9982"/>
            <a:gd name="connsiteY51" fmla="*/ 1470 h 10000"/>
            <a:gd name="connsiteX52" fmla="*/ 1389 w 9982"/>
            <a:gd name="connsiteY52" fmla="*/ 1748 h 10000"/>
            <a:gd name="connsiteX53" fmla="*/ 2438 w 9982"/>
            <a:gd name="connsiteY53" fmla="*/ 590 h 10000"/>
            <a:gd name="connsiteX54" fmla="*/ 2157 w 9982"/>
            <a:gd name="connsiteY54" fmla="*/ 27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</a:cxnLst>
          <a:rect l="l" t="t" r="r" b="b"/>
          <a:pathLst>
            <a:path w="9982" h="10000">
              <a:moveTo>
                <a:pt x="2157" y="274"/>
              </a:moveTo>
              <a:cubicBezTo>
                <a:pt x="2207" y="205"/>
                <a:pt x="2311" y="68"/>
                <a:pt x="2361" y="0"/>
              </a:cubicBezTo>
              <a:cubicBezTo>
                <a:pt x="3094" y="77"/>
                <a:pt x="3514" y="662"/>
                <a:pt x="3763" y="1261"/>
              </a:cubicBezTo>
              <a:cubicBezTo>
                <a:pt x="4138" y="1338"/>
                <a:pt x="4523" y="1406"/>
                <a:pt x="4907" y="1453"/>
              </a:cubicBezTo>
              <a:cubicBezTo>
                <a:pt x="5246" y="1188"/>
                <a:pt x="5776" y="1107"/>
                <a:pt x="5952" y="688"/>
              </a:cubicBezTo>
              <a:cubicBezTo>
                <a:pt x="6065" y="470"/>
                <a:pt x="6219" y="274"/>
                <a:pt x="6422" y="115"/>
              </a:cubicBezTo>
              <a:cubicBezTo>
                <a:pt x="6522" y="380"/>
                <a:pt x="6617" y="645"/>
                <a:pt x="6707" y="915"/>
              </a:cubicBezTo>
              <a:cubicBezTo>
                <a:pt x="7196" y="979"/>
                <a:pt x="7684" y="889"/>
                <a:pt x="8109" y="645"/>
              </a:cubicBezTo>
              <a:lnTo>
                <a:pt x="8213" y="598"/>
              </a:lnTo>
              <a:cubicBezTo>
                <a:pt x="8367" y="624"/>
                <a:pt x="8521" y="654"/>
                <a:pt x="8675" y="675"/>
              </a:cubicBezTo>
              <a:cubicBezTo>
                <a:pt x="8752" y="611"/>
                <a:pt x="8901" y="487"/>
                <a:pt x="8978" y="427"/>
              </a:cubicBezTo>
              <a:cubicBezTo>
                <a:pt x="9285" y="850"/>
                <a:pt x="9552" y="1308"/>
                <a:pt x="9842" y="1748"/>
              </a:cubicBezTo>
              <a:cubicBezTo>
                <a:pt x="9810" y="2000"/>
                <a:pt x="9647" y="2316"/>
                <a:pt x="9982" y="2462"/>
              </a:cubicBezTo>
              <a:cubicBezTo>
                <a:pt x="9792" y="2799"/>
                <a:pt x="9593" y="3141"/>
                <a:pt x="9385" y="3470"/>
              </a:cubicBezTo>
              <a:cubicBezTo>
                <a:pt x="9584" y="3859"/>
                <a:pt x="10000" y="4201"/>
                <a:pt x="9946" y="4667"/>
              </a:cubicBezTo>
              <a:cubicBezTo>
                <a:pt x="9914" y="4628"/>
                <a:pt x="9842" y="4547"/>
                <a:pt x="9806" y="4504"/>
              </a:cubicBezTo>
              <a:cubicBezTo>
                <a:pt x="9720" y="4684"/>
                <a:pt x="9638" y="4863"/>
                <a:pt x="9552" y="5038"/>
              </a:cubicBezTo>
              <a:cubicBezTo>
                <a:pt x="9475" y="5085"/>
                <a:pt x="9322" y="5175"/>
                <a:pt x="9245" y="5218"/>
              </a:cubicBezTo>
              <a:cubicBezTo>
                <a:pt x="9276" y="5034"/>
                <a:pt x="9308" y="4850"/>
                <a:pt x="9340" y="4667"/>
              </a:cubicBezTo>
              <a:cubicBezTo>
                <a:pt x="9294" y="4684"/>
                <a:pt x="9195" y="4714"/>
                <a:pt x="9145" y="4731"/>
              </a:cubicBezTo>
              <a:cubicBezTo>
                <a:pt x="8901" y="4739"/>
                <a:pt x="8652" y="4731"/>
                <a:pt x="8412" y="4782"/>
              </a:cubicBezTo>
              <a:cubicBezTo>
                <a:pt x="7951" y="4782"/>
                <a:pt x="7621" y="5090"/>
                <a:pt x="7309" y="5368"/>
              </a:cubicBezTo>
              <a:cubicBezTo>
                <a:pt x="7074" y="5521"/>
                <a:pt x="6893" y="5752"/>
                <a:pt x="6906" y="6034"/>
              </a:cubicBezTo>
              <a:cubicBezTo>
                <a:pt x="6581" y="6209"/>
                <a:pt x="6260" y="6402"/>
                <a:pt x="5952" y="6607"/>
              </a:cubicBezTo>
              <a:lnTo>
                <a:pt x="5911" y="6654"/>
              </a:lnTo>
              <a:cubicBezTo>
                <a:pt x="5834" y="6863"/>
                <a:pt x="5771" y="7077"/>
                <a:pt x="5708" y="7291"/>
              </a:cubicBezTo>
              <a:lnTo>
                <a:pt x="5034" y="7436"/>
              </a:lnTo>
              <a:cubicBezTo>
                <a:pt x="5138" y="7487"/>
                <a:pt x="5237" y="7534"/>
                <a:pt x="5337" y="7581"/>
              </a:cubicBezTo>
              <a:lnTo>
                <a:pt x="5513" y="7671"/>
              </a:lnTo>
              <a:cubicBezTo>
                <a:pt x="5156" y="8145"/>
                <a:pt x="4862" y="8692"/>
                <a:pt x="4993" y="9295"/>
              </a:cubicBezTo>
              <a:cubicBezTo>
                <a:pt x="4980" y="9235"/>
                <a:pt x="4953" y="9120"/>
                <a:pt x="4939" y="9064"/>
              </a:cubicBezTo>
              <a:cubicBezTo>
                <a:pt x="4550" y="9094"/>
                <a:pt x="4152" y="9103"/>
                <a:pt x="3763" y="9098"/>
              </a:cubicBezTo>
              <a:cubicBezTo>
                <a:pt x="3718" y="9252"/>
                <a:pt x="3677" y="9410"/>
                <a:pt x="3636" y="9568"/>
              </a:cubicBezTo>
              <a:cubicBezTo>
                <a:pt x="3406" y="9543"/>
                <a:pt x="3171" y="9474"/>
                <a:pt x="2935" y="9513"/>
              </a:cubicBezTo>
              <a:cubicBezTo>
                <a:pt x="2745" y="9611"/>
                <a:pt x="2696" y="9842"/>
                <a:pt x="2578" y="10000"/>
              </a:cubicBezTo>
              <a:lnTo>
                <a:pt x="1796" y="9863"/>
              </a:lnTo>
              <a:cubicBezTo>
                <a:pt x="1533" y="9694"/>
                <a:pt x="1290" y="9365"/>
                <a:pt x="1000" y="8983"/>
              </a:cubicBezTo>
              <a:cubicBezTo>
                <a:pt x="656" y="8530"/>
                <a:pt x="312" y="8077"/>
                <a:pt x="54" y="7573"/>
              </a:cubicBezTo>
              <a:cubicBezTo>
                <a:pt x="113" y="7513"/>
                <a:pt x="240" y="7389"/>
                <a:pt x="303" y="7329"/>
              </a:cubicBezTo>
              <a:cubicBezTo>
                <a:pt x="687" y="7085"/>
                <a:pt x="412" y="6645"/>
                <a:pt x="407" y="6299"/>
              </a:cubicBezTo>
              <a:cubicBezTo>
                <a:pt x="326" y="6026"/>
                <a:pt x="516" y="5778"/>
                <a:pt x="620" y="5534"/>
              </a:cubicBezTo>
              <a:lnTo>
                <a:pt x="72" y="5513"/>
              </a:lnTo>
              <a:cubicBezTo>
                <a:pt x="54" y="5466"/>
                <a:pt x="18" y="5368"/>
                <a:pt x="0" y="5321"/>
              </a:cubicBezTo>
              <a:lnTo>
                <a:pt x="185" y="5256"/>
              </a:lnTo>
              <a:cubicBezTo>
                <a:pt x="574" y="5239"/>
                <a:pt x="602" y="4821"/>
                <a:pt x="285" y="4671"/>
              </a:cubicBezTo>
              <a:cubicBezTo>
                <a:pt x="222" y="4466"/>
                <a:pt x="18" y="4265"/>
                <a:pt x="90" y="4047"/>
              </a:cubicBezTo>
              <a:cubicBezTo>
                <a:pt x="258" y="3842"/>
                <a:pt x="461" y="3667"/>
                <a:pt x="665" y="3491"/>
              </a:cubicBezTo>
              <a:cubicBezTo>
                <a:pt x="452" y="3329"/>
                <a:pt x="240" y="3175"/>
                <a:pt x="23" y="3021"/>
              </a:cubicBezTo>
              <a:cubicBezTo>
                <a:pt x="81" y="2774"/>
                <a:pt x="140" y="2530"/>
                <a:pt x="199" y="2286"/>
              </a:cubicBezTo>
              <a:lnTo>
                <a:pt x="927" y="2252"/>
              </a:lnTo>
              <a:cubicBezTo>
                <a:pt x="814" y="2030"/>
                <a:pt x="701" y="1803"/>
                <a:pt x="583" y="1585"/>
              </a:cubicBezTo>
              <a:cubicBezTo>
                <a:pt x="737" y="1547"/>
                <a:pt x="896" y="1513"/>
                <a:pt x="1049" y="1470"/>
              </a:cubicBezTo>
              <a:cubicBezTo>
                <a:pt x="1162" y="1564"/>
                <a:pt x="1275" y="1654"/>
                <a:pt x="1389" y="1748"/>
              </a:cubicBezTo>
              <a:cubicBezTo>
                <a:pt x="1601" y="1261"/>
                <a:pt x="1972" y="872"/>
                <a:pt x="2438" y="590"/>
              </a:cubicBezTo>
              <a:cubicBezTo>
                <a:pt x="2370" y="513"/>
                <a:pt x="2230" y="350"/>
                <a:pt x="2157" y="274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90333</xdr:colOff>
      <xdr:row>9</xdr:row>
      <xdr:rowOff>38962</xdr:rowOff>
    </xdr:from>
    <xdr:to>
      <xdr:col>42</xdr:col>
      <xdr:colOff>34166</xdr:colOff>
      <xdr:row>15</xdr:row>
      <xdr:rowOff>68548</xdr:rowOff>
    </xdr:to>
    <xdr:sp macro="" textlink="">
      <xdr:nvSpPr>
        <xdr:cNvPr id="448" name="ostródzki"/>
        <xdr:cNvSpPr>
          <a:spLocks/>
        </xdr:cNvSpPr>
      </xdr:nvSpPr>
      <xdr:spPr bwMode="auto">
        <a:xfrm>
          <a:off x="4433733" y="1067662"/>
          <a:ext cx="401033" cy="715386"/>
        </a:xfrm>
        <a:custGeom>
          <a:avLst/>
          <a:gdLst>
            <a:gd name="T0" fmla="*/ 830 w 1444"/>
            <a:gd name="T1" fmla="*/ 220 h 2501"/>
            <a:gd name="T2" fmla="*/ 1038 w 1444"/>
            <a:gd name="T3" fmla="*/ 0 h 2501"/>
            <a:gd name="T4" fmla="*/ 1181 w 1444"/>
            <a:gd name="T5" fmla="*/ 237 h 2501"/>
            <a:gd name="T6" fmla="*/ 1197 w 1444"/>
            <a:gd name="T7" fmla="*/ 275 h 2501"/>
            <a:gd name="T8" fmla="*/ 1240 w 1444"/>
            <a:gd name="T9" fmla="*/ 377 h 2501"/>
            <a:gd name="T10" fmla="*/ 1120 w 1444"/>
            <a:gd name="T11" fmla="*/ 396 h 2501"/>
            <a:gd name="T12" fmla="*/ 1076 w 1444"/>
            <a:gd name="T13" fmla="*/ 615 h 2501"/>
            <a:gd name="T14" fmla="*/ 1254 w 1444"/>
            <a:gd name="T15" fmla="*/ 712 h 2501"/>
            <a:gd name="T16" fmla="*/ 1127 w 1444"/>
            <a:gd name="T17" fmla="*/ 842 h 2501"/>
            <a:gd name="T18" fmla="*/ 1170 w 1444"/>
            <a:gd name="T19" fmla="*/ 988 h 2501"/>
            <a:gd name="T20" fmla="*/ 1148 w 1444"/>
            <a:gd name="T21" fmla="*/ 1125 h 2501"/>
            <a:gd name="T22" fmla="*/ 1107 w 1444"/>
            <a:gd name="T23" fmla="*/ 1140 h 2501"/>
            <a:gd name="T24" fmla="*/ 1123 w 1444"/>
            <a:gd name="T25" fmla="*/ 1185 h 2501"/>
            <a:gd name="T26" fmla="*/ 1142 w 1444"/>
            <a:gd name="T27" fmla="*/ 1238 h 2501"/>
            <a:gd name="T28" fmla="*/ 1174 w 1444"/>
            <a:gd name="T29" fmla="*/ 1610 h 2501"/>
            <a:gd name="T30" fmla="*/ 1119 w 1444"/>
            <a:gd name="T31" fmla="*/ 1667 h 2501"/>
            <a:gd name="T32" fmla="*/ 1328 w 1444"/>
            <a:gd name="T33" fmla="*/ 1997 h 2501"/>
            <a:gd name="T34" fmla="*/ 1444 w 1444"/>
            <a:gd name="T35" fmla="*/ 2133 h 2501"/>
            <a:gd name="T36" fmla="*/ 1315 w 1444"/>
            <a:gd name="T37" fmla="*/ 2330 h 2501"/>
            <a:gd name="T38" fmla="*/ 1361 w 1444"/>
            <a:gd name="T39" fmla="*/ 2363 h 2501"/>
            <a:gd name="T40" fmla="*/ 1410 w 1444"/>
            <a:gd name="T41" fmla="*/ 2399 h 2501"/>
            <a:gd name="T42" fmla="*/ 1340 w 1444"/>
            <a:gd name="T43" fmla="*/ 2489 h 2501"/>
            <a:gd name="T44" fmla="*/ 1286 w 1444"/>
            <a:gd name="T45" fmla="*/ 2441 h 2501"/>
            <a:gd name="T46" fmla="*/ 1059 w 1444"/>
            <a:gd name="T47" fmla="*/ 2306 h 2501"/>
            <a:gd name="T48" fmla="*/ 1091 w 1444"/>
            <a:gd name="T49" fmla="*/ 2454 h 2501"/>
            <a:gd name="T50" fmla="*/ 938 w 1444"/>
            <a:gd name="T51" fmla="*/ 2501 h 2501"/>
            <a:gd name="T52" fmla="*/ 934 w 1444"/>
            <a:gd name="T53" fmla="*/ 2500 h 2501"/>
            <a:gd name="T54" fmla="*/ 711 w 1444"/>
            <a:gd name="T55" fmla="*/ 2218 h 2501"/>
            <a:gd name="T56" fmla="*/ 684 w 1444"/>
            <a:gd name="T57" fmla="*/ 2192 h 2501"/>
            <a:gd name="T58" fmla="*/ 633 w 1444"/>
            <a:gd name="T59" fmla="*/ 1877 h 2501"/>
            <a:gd name="T60" fmla="*/ 522 w 1444"/>
            <a:gd name="T61" fmla="*/ 1854 h 2501"/>
            <a:gd name="T62" fmla="*/ 472 w 1444"/>
            <a:gd name="T63" fmla="*/ 1823 h 2501"/>
            <a:gd name="T64" fmla="*/ 360 w 1444"/>
            <a:gd name="T65" fmla="*/ 1718 h 2501"/>
            <a:gd name="T66" fmla="*/ 306 w 1444"/>
            <a:gd name="T67" fmla="*/ 1672 h 2501"/>
            <a:gd name="T68" fmla="*/ 306 w 1444"/>
            <a:gd name="T69" fmla="*/ 1657 h 2501"/>
            <a:gd name="T70" fmla="*/ 437 w 1444"/>
            <a:gd name="T71" fmla="*/ 1499 h 2501"/>
            <a:gd name="T72" fmla="*/ 322 w 1444"/>
            <a:gd name="T73" fmla="*/ 1446 h 2501"/>
            <a:gd name="T74" fmla="*/ 277 w 1444"/>
            <a:gd name="T75" fmla="*/ 1415 h 2501"/>
            <a:gd name="T76" fmla="*/ 391 w 1444"/>
            <a:gd name="T77" fmla="*/ 928 h 2501"/>
            <a:gd name="T78" fmla="*/ 272 w 1444"/>
            <a:gd name="T79" fmla="*/ 869 h 2501"/>
            <a:gd name="T80" fmla="*/ 182 w 1444"/>
            <a:gd name="T81" fmla="*/ 701 h 2501"/>
            <a:gd name="T82" fmla="*/ 169 w 1444"/>
            <a:gd name="T83" fmla="*/ 682 h 2501"/>
            <a:gd name="T84" fmla="*/ 7 w 1444"/>
            <a:gd name="T85" fmla="*/ 645 h 2501"/>
            <a:gd name="T86" fmla="*/ 23 w 1444"/>
            <a:gd name="T87" fmla="*/ 452 h 2501"/>
            <a:gd name="T88" fmla="*/ 173 w 1444"/>
            <a:gd name="T89" fmla="*/ 480 h 2501"/>
            <a:gd name="T90" fmla="*/ 493 w 1444"/>
            <a:gd name="T91" fmla="*/ 343 h 2501"/>
            <a:gd name="T92" fmla="*/ 482 w 1444"/>
            <a:gd name="T93" fmla="*/ 248 h 2501"/>
            <a:gd name="T94" fmla="*/ 676 w 1444"/>
            <a:gd name="T95" fmla="*/ 161 h 2501"/>
            <a:gd name="T96" fmla="*/ 830 w 1444"/>
            <a:gd name="T97" fmla="*/ 220 h 2501"/>
            <a:gd name="connsiteX0" fmla="*/ 5721 w 9974"/>
            <a:gd name="connsiteY0" fmla="*/ 880 h 10000"/>
            <a:gd name="connsiteX1" fmla="*/ 7161 w 9974"/>
            <a:gd name="connsiteY1" fmla="*/ 0 h 10000"/>
            <a:gd name="connsiteX2" fmla="*/ 8152 w 9974"/>
            <a:gd name="connsiteY2" fmla="*/ 948 h 10000"/>
            <a:gd name="connsiteX3" fmla="*/ 8262 w 9974"/>
            <a:gd name="connsiteY3" fmla="*/ 1100 h 10000"/>
            <a:gd name="connsiteX4" fmla="*/ 8560 w 9974"/>
            <a:gd name="connsiteY4" fmla="*/ 1507 h 10000"/>
            <a:gd name="connsiteX5" fmla="*/ 7729 w 9974"/>
            <a:gd name="connsiteY5" fmla="*/ 1583 h 10000"/>
            <a:gd name="connsiteX6" fmla="*/ 7425 w 9974"/>
            <a:gd name="connsiteY6" fmla="*/ 2459 h 10000"/>
            <a:gd name="connsiteX7" fmla="*/ 8657 w 9974"/>
            <a:gd name="connsiteY7" fmla="*/ 2847 h 10000"/>
            <a:gd name="connsiteX8" fmla="*/ 7778 w 9974"/>
            <a:gd name="connsiteY8" fmla="*/ 3367 h 10000"/>
            <a:gd name="connsiteX9" fmla="*/ 8075 w 9974"/>
            <a:gd name="connsiteY9" fmla="*/ 3950 h 10000"/>
            <a:gd name="connsiteX10" fmla="*/ 7923 w 9974"/>
            <a:gd name="connsiteY10" fmla="*/ 4498 h 10000"/>
            <a:gd name="connsiteX11" fmla="*/ 7639 w 9974"/>
            <a:gd name="connsiteY11" fmla="*/ 4558 h 10000"/>
            <a:gd name="connsiteX12" fmla="*/ 7750 w 9974"/>
            <a:gd name="connsiteY12" fmla="*/ 4738 h 10000"/>
            <a:gd name="connsiteX13" fmla="*/ 7882 w 9974"/>
            <a:gd name="connsiteY13" fmla="*/ 4950 h 10000"/>
            <a:gd name="connsiteX14" fmla="*/ 8103 w 9974"/>
            <a:gd name="connsiteY14" fmla="*/ 6437 h 10000"/>
            <a:gd name="connsiteX15" fmla="*/ 7722 w 9974"/>
            <a:gd name="connsiteY15" fmla="*/ 6665 h 10000"/>
            <a:gd name="connsiteX16" fmla="*/ 9170 w 9974"/>
            <a:gd name="connsiteY16" fmla="*/ 7985 h 10000"/>
            <a:gd name="connsiteX17" fmla="*/ 9973 w 9974"/>
            <a:gd name="connsiteY17" fmla="*/ 8529 h 10000"/>
            <a:gd name="connsiteX18" fmla="*/ 9398 w 9974"/>
            <a:gd name="connsiteY18" fmla="*/ 9448 h 10000"/>
            <a:gd name="connsiteX19" fmla="*/ 9738 w 9974"/>
            <a:gd name="connsiteY19" fmla="*/ 9592 h 10000"/>
            <a:gd name="connsiteX20" fmla="*/ 9253 w 9974"/>
            <a:gd name="connsiteY20" fmla="*/ 9952 h 10000"/>
            <a:gd name="connsiteX21" fmla="*/ 8879 w 9974"/>
            <a:gd name="connsiteY21" fmla="*/ 9760 h 10000"/>
            <a:gd name="connsiteX22" fmla="*/ 7307 w 9974"/>
            <a:gd name="connsiteY22" fmla="*/ 9220 h 10000"/>
            <a:gd name="connsiteX23" fmla="*/ 7528 w 9974"/>
            <a:gd name="connsiteY23" fmla="*/ 9812 h 10000"/>
            <a:gd name="connsiteX24" fmla="*/ 6469 w 9974"/>
            <a:gd name="connsiteY24" fmla="*/ 10000 h 10000"/>
            <a:gd name="connsiteX25" fmla="*/ 6441 w 9974"/>
            <a:gd name="connsiteY25" fmla="*/ 9996 h 10000"/>
            <a:gd name="connsiteX26" fmla="*/ 4897 w 9974"/>
            <a:gd name="connsiteY26" fmla="*/ 8868 h 10000"/>
            <a:gd name="connsiteX27" fmla="*/ 4710 w 9974"/>
            <a:gd name="connsiteY27" fmla="*/ 8764 h 10000"/>
            <a:gd name="connsiteX28" fmla="*/ 4357 w 9974"/>
            <a:gd name="connsiteY28" fmla="*/ 7505 h 10000"/>
            <a:gd name="connsiteX29" fmla="*/ 3588 w 9974"/>
            <a:gd name="connsiteY29" fmla="*/ 7413 h 10000"/>
            <a:gd name="connsiteX30" fmla="*/ 3242 w 9974"/>
            <a:gd name="connsiteY30" fmla="*/ 7289 h 10000"/>
            <a:gd name="connsiteX31" fmla="*/ 2466 w 9974"/>
            <a:gd name="connsiteY31" fmla="*/ 6869 h 10000"/>
            <a:gd name="connsiteX32" fmla="*/ 2092 w 9974"/>
            <a:gd name="connsiteY32" fmla="*/ 6685 h 10000"/>
            <a:gd name="connsiteX33" fmla="*/ 2092 w 9974"/>
            <a:gd name="connsiteY33" fmla="*/ 6625 h 10000"/>
            <a:gd name="connsiteX34" fmla="*/ 2999 w 9974"/>
            <a:gd name="connsiteY34" fmla="*/ 5994 h 10000"/>
            <a:gd name="connsiteX35" fmla="*/ 2203 w 9974"/>
            <a:gd name="connsiteY35" fmla="*/ 5782 h 10000"/>
            <a:gd name="connsiteX36" fmla="*/ 1891 w 9974"/>
            <a:gd name="connsiteY36" fmla="*/ 5658 h 10000"/>
            <a:gd name="connsiteX37" fmla="*/ 2681 w 9974"/>
            <a:gd name="connsiteY37" fmla="*/ 3711 h 10000"/>
            <a:gd name="connsiteX38" fmla="*/ 1857 w 9974"/>
            <a:gd name="connsiteY38" fmla="*/ 3475 h 10000"/>
            <a:gd name="connsiteX39" fmla="*/ 1233 w 9974"/>
            <a:gd name="connsiteY39" fmla="*/ 2803 h 10000"/>
            <a:gd name="connsiteX40" fmla="*/ 1143 w 9974"/>
            <a:gd name="connsiteY40" fmla="*/ 2727 h 10000"/>
            <a:gd name="connsiteX41" fmla="*/ 21 w 9974"/>
            <a:gd name="connsiteY41" fmla="*/ 2579 h 10000"/>
            <a:gd name="connsiteX42" fmla="*/ 132 w 9974"/>
            <a:gd name="connsiteY42" fmla="*/ 1807 h 10000"/>
            <a:gd name="connsiteX43" fmla="*/ 1171 w 9974"/>
            <a:gd name="connsiteY43" fmla="*/ 1919 h 10000"/>
            <a:gd name="connsiteX44" fmla="*/ 3387 w 9974"/>
            <a:gd name="connsiteY44" fmla="*/ 1371 h 10000"/>
            <a:gd name="connsiteX45" fmla="*/ 3311 w 9974"/>
            <a:gd name="connsiteY45" fmla="*/ 992 h 10000"/>
            <a:gd name="connsiteX46" fmla="*/ 4654 w 9974"/>
            <a:gd name="connsiteY46" fmla="*/ 644 h 10000"/>
            <a:gd name="connsiteX47" fmla="*/ 5721 w 9974"/>
            <a:gd name="connsiteY47" fmla="*/ 880 h 10000"/>
            <a:gd name="connsiteX0" fmla="*/ 5736 w 10000"/>
            <a:gd name="connsiteY0" fmla="*/ 880 h 10000"/>
            <a:gd name="connsiteX1" fmla="*/ 7180 w 10000"/>
            <a:gd name="connsiteY1" fmla="*/ 0 h 10000"/>
            <a:gd name="connsiteX2" fmla="*/ 8173 w 10000"/>
            <a:gd name="connsiteY2" fmla="*/ 948 h 10000"/>
            <a:gd name="connsiteX3" fmla="*/ 8284 w 10000"/>
            <a:gd name="connsiteY3" fmla="*/ 1100 h 10000"/>
            <a:gd name="connsiteX4" fmla="*/ 8582 w 10000"/>
            <a:gd name="connsiteY4" fmla="*/ 1507 h 10000"/>
            <a:gd name="connsiteX5" fmla="*/ 7749 w 10000"/>
            <a:gd name="connsiteY5" fmla="*/ 1583 h 10000"/>
            <a:gd name="connsiteX6" fmla="*/ 7444 w 10000"/>
            <a:gd name="connsiteY6" fmla="*/ 2459 h 10000"/>
            <a:gd name="connsiteX7" fmla="*/ 8680 w 10000"/>
            <a:gd name="connsiteY7" fmla="*/ 2847 h 10000"/>
            <a:gd name="connsiteX8" fmla="*/ 7798 w 10000"/>
            <a:gd name="connsiteY8" fmla="*/ 3367 h 10000"/>
            <a:gd name="connsiteX9" fmla="*/ 8096 w 10000"/>
            <a:gd name="connsiteY9" fmla="*/ 3950 h 10000"/>
            <a:gd name="connsiteX10" fmla="*/ 7944 w 10000"/>
            <a:gd name="connsiteY10" fmla="*/ 4498 h 10000"/>
            <a:gd name="connsiteX11" fmla="*/ 7659 w 10000"/>
            <a:gd name="connsiteY11" fmla="*/ 4558 h 10000"/>
            <a:gd name="connsiteX12" fmla="*/ 7770 w 10000"/>
            <a:gd name="connsiteY12" fmla="*/ 4738 h 10000"/>
            <a:gd name="connsiteX13" fmla="*/ 7903 w 10000"/>
            <a:gd name="connsiteY13" fmla="*/ 4950 h 10000"/>
            <a:gd name="connsiteX14" fmla="*/ 8124 w 10000"/>
            <a:gd name="connsiteY14" fmla="*/ 6437 h 10000"/>
            <a:gd name="connsiteX15" fmla="*/ 7742 w 10000"/>
            <a:gd name="connsiteY15" fmla="*/ 6665 h 10000"/>
            <a:gd name="connsiteX16" fmla="*/ 9194 w 10000"/>
            <a:gd name="connsiteY16" fmla="*/ 7985 h 10000"/>
            <a:gd name="connsiteX17" fmla="*/ 9999 w 10000"/>
            <a:gd name="connsiteY17" fmla="*/ 8529 h 10000"/>
            <a:gd name="connsiteX18" fmla="*/ 9422 w 10000"/>
            <a:gd name="connsiteY18" fmla="*/ 9448 h 10000"/>
            <a:gd name="connsiteX19" fmla="*/ 9763 w 10000"/>
            <a:gd name="connsiteY19" fmla="*/ 9592 h 10000"/>
            <a:gd name="connsiteX20" fmla="*/ 9277 w 10000"/>
            <a:gd name="connsiteY20" fmla="*/ 9952 h 10000"/>
            <a:gd name="connsiteX21" fmla="*/ 8902 w 10000"/>
            <a:gd name="connsiteY21" fmla="*/ 9760 h 10000"/>
            <a:gd name="connsiteX22" fmla="*/ 7548 w 10000"/>
            <a:gd name="connsiteY22" fmla="*/ 9812 h 10000"/>
            <a:gd name="connsiteX23" fmla="*/ 6486 w 10000"/>
            <a:gd name="connsiteY23" fmla="*/ 10000 h 10000"/>
            <a:gd name="connsiteX24" fmla="*/ 6458 w 10000"/>
            <a:gd name="connsiteY24" fmla="*/ 9996 h 10000"/>
            <a:gd name="connsiteX25" fmla="*/ 4910 w 10000"/>
            <a:gd name="connsiteY25" fmla="*/ 8868 h 10000"/>
            <a:gd name="connsiteX26" fmla="*/ 4722 w 10000"/>
            <a:gd name="connsiteY26" fmla="*/ 8764 h 10000"/>
            <a:gd name="connsiteX27" fmla="*/ 4368 w 10000"/>
            <a:gd name="connsiteY27" fmla="*/ 7505 h 10000"/>
            <a:gd name="connsiteX28" fmla="*/ 3597 w 10000"/>
            <a:gd name="connsiteY28" fmla="*/ 7413 h 10000"/>
            <a:gd name="connsiteX29" fmla="*/ 3250 w 10000"/>
            <a:gd name="connsiteY29" fmla="*/ 7289 h 10000"/>
            <a:gd name="connsiteX30" fmla="*/ 2472 w 10000"/>
            <a:gd name="connsiteY30" fmla="*/ 6869 h 10000"/>
            <a:gd name="connsiteX31" fmla="*/ 2097 w 10000"/>
            <a:gd name="connsiteY31" fmla="*/ 6685 h 10000"/>
            <a:gd name="connsiteX32" fmla="*/ 2097 w 10000"/>
            <a:gd name="connsiteY32" fmla="*/ 6625 h 10000"/>
            <a:gd name="connsiteX33" fmla="*/ 3007 w 10000"/>
            <a:gd name="connsiteY33" fmla="*/ 5994 h 10000"/>
            <a:gd name="connsiteX34" fmla="*/ 2209 w 10000"/>
            <a:gd name="connsiteY34" fmla="*/ 5782 h 10000"/>
            <a:gd name="connsiteX35" fmla="*/ 1896 w 10000"/>
            <a:gd name="connsiteY35" fmla="*/ 5658 h 10000"/>
            <a:gd name="connsiteX36" fmla="*/ 2688 w 10000"/>
            <a:gd name="connsiteY36" fmla="*/ 3711 h 10000"/>
            <a:gd name="connsiteX37" fmla="*/ 1862 w 10000"/>
            <a:gd name="connsiteY37" fmla="*/ 3475 h 10000"/>
            <a:gd name="connsiteX38" fmla="*/ 1236 w 10000"/>
            <a:gd name="connsiteY38" fmla="*/ 2803 h 10000"/>
            <a:gd name="connsiteX39" fmla="*/ 1146 w 10000"/>
            <a:gd name="connsiteY39" fmla="*/ 2727 h 10000"/>
            <a:gd name="connsiteX40" fmla="*/ 21 w 10000"/>
            <a:gd name="connsiteY40" fmla="*/ 2579 h 10000"/>
            <a:gd name="connsiteX41" fmla="*/ 132 w 10000"/>
            <a:gd name="connsiteY41" fmla="*/ 1807 h 10000"/>
            <a:gd name="connsiteX42" fmla="*/ 1174 w 10000"/>
            <a:gd name="connsiteY42" fmla="*/ 1919 h 10000"/>
            <a:gd name="connsiteX43" fmla="*/ 3396 w 10000"/>
            <a:gd name="connsiteY43" fmla="*/ 1371 h 10000"/>
            <a:gd name="connsiteX44" fmla="*/ 3320 w 10000"/>
            <a:gd name="connsiteY44" fmla="*/ 992 h 10000"/>
            <a:gd name="connsiteX45" fmla="*/ 4666 w 10000"/>
            <a:gd name="connsiteY45" fmla="*/ 644 h 10000"/>
            <a:gd name="connsiteX46" fmla="*/ 5736 w 10000"/>
            <a:gd name="connsiteY46" fmla="*/ 880 h 10000"/>
            <a:gd name="connsiteX0" fmla="*/ 5736 w 10022"/>
            <a:gd name="connsiteY0" fmla="*/ 880 h 10000"/>
            <a:gd name="connsiteX1" fmla="*/ 7180 w 10022"/>
            <a:gd name="connsiteY1" fmla="*/ 0 h 10000"/>
            <a:gd name="connsiteX2" fmla="*/ 8173 w 10022"/>
            <a:gd name="connsiteY2" fmla="*/ 948 h 10000"/>
            <a:gd name="connsiteX3" fmla="*/ 8284 w 10022"/>
            <a:gd name="connsiteY3" fmla="*/ 1100 h 10000"/>
            <a:gd name="connsiteX4" fmla="*/ 8582 w 10022"/>
            <a:gd name="connsiteY4" fmla="*/ 1507 h 10000"/>
            <a:gd name="connsiteX5" fmla="*/ 7749 w 10022"/>
            <a:gd name="connsiteY5" fmla="*/ 1583 h 10000"/>
            <a:gd name="connsiteX6" fmla="*/ 7444 w 10022"/>
            <a:gd name="connsiteY6" fmla="*/ 2459 h 10000"/>
            <a:gd name="connsiteX7" fmla="*/ 8680 w 10022"/>
            <a:gd name="connsiteY7" fmla="*/ 2847 h 10000"/>
            <a:gd name="connsiteX8" fmla="*/ 7798 w 10022"/>
            <a:gd name="connsiteY8" fmla="*/ 3367 h 10000"/>
            <a:gd name="connsiteX9" fmla="*/ 8096 w 10022"/>
            <a:gd name="connsiteY9" fmla="*/ 3950 h 10000"/>
            <a:gd name="connsiteX10" fmla="*/ 7944 w 10022"/>
            <a:gd name="connsiteY10" fmla="*/ 4498 h 10000"/>
            <a:gd name="connsiteX11" fmla="*/ 7659 w 10022"/>
            <a:gd name="connsiteY11" fmla="*/ 4558 h 10000"/>
            <a:gd name="connsiteX12" fmla="*/ 7770 w 10022"/>
            <a:gd name="connsiteY12" fmla="*/ 4738 h 10000"/>
            <a:gd name="connsiteX13" fmla="*/ 7903 w 10022"/>
            <a:gd name="connsiteY13" fmla="*/ 4950 h 10000"/>
            <a:gd name="connsiteX14" fmla="*/ 8124 w 10022"/>
            <a:gd name="connsiteY14" fmla="*/ 6437 h 10000"/>
            <a:gd name="connsiteX15" fmla="*/ 7742 w 10022"/>
            <a:gd name="connsiteY15" fmla="*/ 6665 h 10000"/>
            <a:gd name="connsiteX16" fmla="*/ 9194 w 10022"/>
            <a:gd name="connsiteY16" fmla="*/ 7985 h 10000"/>
            <a:gd name="connsiteX17" fmla="*/ 9999 w 10022"/>
            <a:gd name="connsiteY17" fmla="*/ 8529 h 10000"/>
            <a:gd name="connsiteX18" fmla="*/ 9763 w 10022"/>
            <a:gd name="connsiteY18" fmla="*/ 9592 h 10000"/>
            <a:gd name="connsiteX19" fmla="*/ 9277 w 10022"/>
            <a:gd name="connsiteY19" fmla="*/ 9952 h 10000"/>
            <a:gd name="connsiteX20" fmla="*/ 8902 w 10022"/>
            <a:gd name="connsiteY20" fmla="*/ 9760 h 10000"/>
            <a:gd name="connsiteX21" fmla="*/ 7548 w 10022"/>
            <a:gd name="connsiteY21" fmla="*/ 9812 h 10000"/>
            <a:gd name="connsiteX22" fmla="*/ 6486 w 10022"/>
            <a:gd name="connsiteY22" fmla="*/ 10000 h 10000"/>
            <a:gd name="connsiteX23" fmla="*/ 6458 w 10022"/>
            <a:gd name="connsiteY23" fmla="*/ 9996 h 10000"/>
            <a:gd name="connsiteX24" fmla="*/ 4910 w 10022"/>
            <a:gd name="connsiteY24" fmla="*/ 8868 h 10000"/>
            <a:gd name="connsiteX25" fmla="*/ 4722 w 10022"/>
            <a:gd name="connsiteY25" fmla="*/ 8764 h 10000"/>
            <a:gd name="connsiteX26" fmla="*/ 4368 w 10022"/>
            <a:gd name="connsiteY26" fmla="*/ 7505 h 10000"/>
            <a:gd name="connsiteX27" fmla="*/ 3597 w 10022"/>
            <a:gd name="connsiteY27" fmla="*/ 7413 h 10000"/>
            <a:gd name="connsiteX28" fmla="*/ 3250 w 10022"/>
            <a:gd name="connsiteY28" fmla="*/ 7289 h 10000"/>
            <a:gd name="connsiteX29" fmla="*/ 2472 w 10022"/>
            <a:gd name="connsiteY29" fmla="*/ 6869 h 10000"/>
            <a:gd name="connsiteX30" fmla="*/ 2097 w 10022"/>
            <a:gd name="connsiteY30" fmla="*/ 6685 h 10000"/>
            <a:gd name="connsiteX31" fmla="*/ 2097 w 10022"/>
            <a:gd name="connsiteY31" fmla="*/ 6625 h 10000"/>
            <a:gd name="connsiteX32" fmla="*/ 3007 w 10022"/>
            <a:gd name="connsiteY32" fmla="*/ 5994 h 10000"/>
            <a:gd name="connsiteX33" fmla="*/ 2209 w 10022"/>
            <a:gd name="connsiteY33" fmla="*/ 5782 h 10000"/>
            <a:gd name="connsiteX34" fmla="*/ 1896 w 10022"/>
            <a:gd name="connsiteY34" fmla="*/ 5658 h 10000"/>
            <a:gd name="connsiteX35" fmla="*/ 2688 w 10022"/>
            <a:gd name="connsiteY35" fmla="*/ 3711 h 10000"/>
            <a:gd name="connsiteX36" fmla="*/ 1862 w 10022"/>
            <a:gd name="connsiteY36" fmla="*/ 3475 h 10000"/>
            <a:gd name="connsiteX37" fmla="*/ 1236 w 10022"/>
            <a:gd name="connsiteY37" fmla="*/ 2803 h 10000"/>
            <a:gd name="connsiteX38" fmla="*/ 1146 w 10022"/>
            <a:gd name="connsiteY38" fmla="*/ 2727 h 10000"/>
            <a:gd name="connsiteX39" fmla="*/ 21 w 10022"/>
            <a:gd name="connsiteY39" fmla="*/ 2579 h 10000"/>
            <a:gd name="connsiteX40" fmla="*/ 132 w 10022"/>
            <a:gd name="connsiteY40" fmla="*/ 1807 h 10000"/>
            <a:gd name="connsiteX41" fmla="*/ 1174 w 10022"/>
            <a:gd name="connsiteY41" fmla="*/ 1919 h 10000"/>
            <a:gd name="connsiteX42" fmla="*/ 3396 w 10022"/>
            <a:gd name="connsiteY42" fmla="*/ 1371 h 10000"/>
            <a:gd name="connsiteX43" fmla="*/ 3320 w 10022"/>
            <a:gd name="connsiteY43" fmla="*/ 992 h 10000"/>
            <a:gd name="connsiteX44" fmla="*/ 4666 w 10022"/>
            <a:gd name="connsiteY44" fmla="*/ 644 h 10000"/>
            <a:gd name="connsiteX45" fmla="*/ 5736 w 10022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7444 w 10004"/>
            <a:gd name="connsiteY6" fmla="*/ 2459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7903 w 10004"/>
            <a:gd name="connsiteY13" fmla="*/ 4950 h 10000"/>
            <a:gd name="connsiteX14" fmla="*/ 8124 w 10004"/>
            <a:gd name="connsiteY14" fmla="*/ 6437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7444 w 10004"/>
            <a:gd name="connsiteY6" fmla="*/ 2459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7903 w 10004"/>
            <a:gd name="connsiteY13" fmla="*/ 4950 h 10000"/>
            <a:gd name="connsiteX14" fmla="*/ 8626 w 10004"/>
            <a:gd name="connsiteY14" fmla="*/ 6343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7444 w 10004"/>
            <a:gd name="connsiteY6" fmla="*/ 2459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8573 w 10004"/>
            <a:gd name="connsiteY13" fmla="*/ 4950 h 10000"/>
            <a:gd name="connsiteX14" fmla="*/ 8626 w 10004"/>
            <a:gd name="connsiteY14" fmla="*/ 6343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8114 w 10004"/>
            <a:gd name="connsiteY6" fmla="*/ 2271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8573 w 10004"/>
            <a:gd name="connsiteY13" fmla="*/ 4950 h 10000"/>
            <a:gd name="connsiteX14" fmla="*/ 8626 w 10004"/>
            <a:gd name="connsiteY14" fmla="*/ 6343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10004" h="10000">
              <a:moveTo>
                <a:pt x="5736" y="880"/>
              </a:moveTo>
              <a:cubicBezTo>
                <a:pt x="6242" y="600"/>
                <a:pt x="6721" y="304"/>
                <a:pt x="7180" y="0"/>
              </a:cubicBezTo>
              <a:cubicBezTo>
                <a:pt x="7555" y="300"/>
                <a:pt x="7910" y="612"/>
                <a:pt x="8173" y="948"/>
              </a:cubicBezTo>
              <a:cubicBezTo>
                <a:pt x="8200" y="984"/>
                <a:pt x="8256" y="1060"/>
                <a:pt x="8284" y="1100"/>
              </a:cubicBezTo>
              <a:cubicBezTo>
                <a:pt x="8381" y="1236"/>
                <a:pt x="8478" y="1371"/>
                <a:pt x="8582" y="1507"/>
              </a:cubicBezTo>
              <a:lnTo>
                <a:pt x="7749" y="1583"/>
              </a:lnTo>
              <a:cubicBezTo>
                <a:pt x="7625" y="1871"/>
                <a:pt x="8120" y="1971"/>
                <a:pt x="8114" y="2271"/>
              </a:cubicBezTo>
              <a:cubicBezTo>
                <a:pt x="8315" y="2559"/>
                <a:pt x="8235" y="2763"/>
                <a:pt x="8680" y="2847"/>
              </a:cubicBezTo>
              <a:cubicBezTo>
                <a:pt x="8368" y="3011"/>
                <a:pt x="8055" y="3175"/>
                <a:pt x="7798" y="3367"/>
              </a:cubicBezTo>
              <a:cubicBezTo>
                <a:pt x="7687" y="3571"/>
                <a:pt x="8000" y="3758"/>
                <a:pt x="8096" y="3950"/>
              </a:cubicBezTo>
              <a:cubicBezTo>
                <a:pt x="8027" y="4130"/>
                <a:pt x="7972" y="4314"/>
                <a:pt x="7944" y="4498"/>
              </a:cubicBezTo>
              <a:lnTo>
                <a:pt x="7659" y="4558"/>
              </a:lnTo>
              <a:cubicBezTo>
                <a:pt x="7687" y="4602"/>
                <a:pt x="7742" y="4694"/>
                <a:pt x="7770" y="4738"/>
              </a:cubicBezTo>
              <a:cubicBezTo>
                <a:pt x="7805" y="4794"/>
                <a:pt x="8537" y="4898"/>
                <a:pt x="8573" y="4950"/>
              </a:cubicBezTo>
              <a:cubicBezTo>
                <a:pt x="8656" y="5446"/>
                <a:pt x="8592" y="5848"/>
                <a:pt x="8626" y="6343"/>
              </a:cubicBezTo>
              <a:cubicBezTo>
                <a:pt x="8529" y="6399"/>
                <a:pt x="7832" y="6609"/>
                <a:pt x="7742" y="6665"/>
              </a:cubicBezTo>
              <a:cubicBezTo>
                <a:pt x="8138" y="7137"/>
                <a:pt x="8666" y="7561"/>
                <a:pt x="9194" y="7985"/>
              </a:cubicBezTo>
              <a:cubicBezTo>
                <a:pt x="9437" y="8177"/>
                <a:pt x="9714" y="8357"/>
                <a:pt x="9999" y="8529"/>
              </a:cubicBezTo>
              <a:cubicBezTo>
                <a:pt x="10094" y="8797"/>
                <a:pt x="8878" y="8885"/>
                <a:pt x="8758" y="9122"/>
              </a:cubicBezTo>
              <a:cubicBezTo>
                <a:pt x="8591" y="9242"/>
                <a:pt x="9437" y="9832"/>
                <a:pt x="9277" y="9952"/>
              </a:cubicBezTo>
              <a:cubicBezTo>
                <a:pt x="9187" y="9904"/>
                <a:pt x="8999" y="9808"/>
                <a:pt x="8902" y="9760"/>
              </a:cubicBezTo>
              <a:cubicBezTo>
                <a:pt x="8614" y="9737"/>
                <a:pt x="7951" y="9772"/>
                <a:pt x="7548" y="9812"/>
              </a:cubicBezTo>
              <a:lnTo>
                <a:pt x="6486" y="10000"/>
              </a:lnTo>
              <a:cubicBezTo>
                <a:pt x="6477" y="9999"/>
                <a:pt x="6467" y="9997"/>
                <a:pt x="6458" y="9996"/>
              </a:cubicBezTo>
              <a:cubicBezTo>
                <a:pt x="6014" y="9592"/>
                <a:pt x="5541" y="9188"/>
                <a:pt x="4910" y="8868"/>
              </a:cubicBezTo>
              <a:cubicBezTo>
                <a:pt x="4861" y="8840"/>
                <a:pt x="4770" y="8788"/>
                <a:pt x="4722" y="8764"/>
              </a:cubicBezTo>
              <a:cubicBezTo>
                <a:pt x="4660" y="8337"/>
                <a:pt x="4549" y="7917"/>
                <a:pt x="4368" y="7505"/>
              </a:cubicBezTo>
              <a:lnTo>
                <a:pt x="3597" y="7413"/>
              </a:lnTo>
              <a:lnTo>
                <a:pt x="3250" y="7289"/>
              </a:lnTo>
              <a:cubicBezTo>
                <a:pt x="3452" y="6993"/>
                <a:pt x="2945" y="6781"/>
                <a:pt x="2472" y="6869"/>
              </a:cubicBezTo>
              <a:cubicBezTo>
                <a:pt x="2382" y="6825"/>
                <a:pt x="2188" y="6733"/>
                <a:pt x="2097" y="6685"/>
              </a:cubicBezTo>
              <a:lnTo>
                <a:pt x="2097" y="6625"/>
              </a:lnTo>
              <a:cubicBezTo>
                <a:pt x="2347" y="6389"/>
                <a:pt x="2681" y="6190"/>
                <a:pt x="3007" y="5994"/>
              </a:cubicBezTo>
              <a:cubicBezTo>
                <a:pt x="3521" y="5698"/>
                <a:pt x="2522" y="5626"/>
                <a:pt x="2209" y="5782"/>
              </a:cubicBezTo>
              <a:cubicBezTo>
                <a:pt x="2133" y="5750"/>
                <a:pt x="1979" y="5690"/>
                <a:pt x="1896" y="5658"/>
              </a:cubicBezTo>
              <a:cubicBezTo>
                <a:pt x="1597" y="4974"/>
                <a:pt x="2437" y="4358"/>
                <a:pt x="2688" y="3711"/>
              </a:cubicBezTo>
              <a:cubicBezTo>
                <a:pt x="2410" y="3635"/>
                <a:pt x="2140" y="3555"/>
                <a:pt x="1862" y="3475"/>
              </a:cubicBezTo>
              <a:cubicBezTo>
                <a:pt x="1674" y="3247"/>
                <a:pt x="1466" y="3019"/>
                <a:pt x="1236" y="2803"/>
              </a:cubicBezTo>
              <a:cubicBezTo>
                <a:pt x="1206" y="2778"/>
                <a:pt x="1176" y="2752"/>
                <a:pt x="1146" y="2727"/>
              </a:cubicBezTo>
              <a:cubicBezTo>
                <a:pt x="771" y="2671"/>
                <a:pt x="396" y="2627"/>
                <a:pt x="21" y="2579"/>
              </a:cubicBezTo>
              <a:cubicBezTo>
                <a:pt x="-27" y="2319"/>
                <a:pt x="8" y="2059"/>
                <a:pt x="132" y="1807"/>
              </a:cubicBezTo>
              <a:lnTo>
                <a:pt x="1174" y="1919"/>
              </a:lnTo>
              <a:cubicBezTo>
                <a:pt x="1869" y="1679"/>
                <a:pt x="2632" y="1519"/>
                <a:pt x="3396" y="1371"/>
              </a:cubicBezTo>
              <a:cubicBezTo>
                <a:pt x="3368" y="1244"/>
                <a:pt x="3341" y="1120"/>
                <a:pt x="3320" y="992"/>
              </a:cubicBezTo>
              <a:lnTo>
                <a:pt x="4666" y="644"/>
              </a:lnTo>
              <a:lnTo>
                <a:pt x="5736" y="880"/>
              </a:ln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77076</xdr:colOff>
      <xdr:row>9</xdr:row>
      <xdr:rowOff>61794</xdr:rowOff>
    </xdr:from>
    <xdr:to>
      <xdr:col>55</xdr:col>
      <xdr:colOff>73909</xdr:colOff>
      <xdr:row>13</xdr:row>
      <xdr:rowOff>10920</xdr:rowOff>
    </xdr:to>
    <xdr:sp macro="" textlink="">
      <xdr:nvSpPr>
        <xdr:cNvPr id="449" name="ełcki"/>
        <xdr:cNvSpPr>
          <a:spLocks/>
        </xdr:cNvSpPr>
      </xdr:nvSpPr>
      <xdr:spPr bwMode="auto">
        <a:xfrm>
          <a:off x="5906376" y="1090494"/>
          <a:ext cx="454033" cy="406326"/>
        </a:xfrm>
        <a:custGeom>
          <a:avLst/>
          <a:gdLst>
            <a:gd name="T0" fmla="*/ 314 w 1637"/>
            <a:gd name="T1" fmla="*/ 0 h 1403"/>
            <a:gd name="T2" fmla="*/ 410 w 1637"/>
            <a:gd name="T3" fmla="*/ 63 h 1403"/>
            <a:gd name="T4" fmla="*/ 447 w 1637"/>
            <a:gd name="T5" fmla="*/ 190 h 1403"/>
            <a:gd name="T6" fmla="*/ 596 w 1637"/>
            <a:gd name="T7" fmla="*/ 238 h 1403"/>
            <a:gd name="T8" fmla="*/ 619 w 1637"/>
            <a:gd name="T9" fmla="*/ 256 h 1403"/>
            <a:gd name="T10" fmla="*/ 652 w 1637"/>
            <a:gd name="T11" fmla="*/ 280 h 1403"/>
            <a:gd name="T12" fmla="*/ 796 w 1637"/>
            <a:gd name="T13" fmla="*/ 297 h 1403"/>
            <a:gd name="T14" fmla="*/ 990 w 1637"/>
            <a:gd name="T15" fmla="*/ 394 h 1403"/>
            <a:gd name="T16" fmla="*/ 1050 w 1637"/>
            <a:gd name="T17" fmla="*/ 404 h 1403"/>
            <a:gd name="T18" fmla="*/ 1227 w 1637"/>
            <a:gd name="T19" fmla="*/ 342 h 1403"/>
            <a:gd name="T20" fmla="*/ 1245 w 1637"/>
            <a:gd name="T21" fmla="*/ 293 h 1403"/>
            <a:gd name="T22" fmla="*/ 1484 w 1637"/>
            <a:gd name="T23" fmla="*/ 147 h 1403"/>
            <a:gd name="T24" fmla="*/ 1537 w 1637"/>
            <a:gd name="T25" fmla="*/ 157 h 1403"/>
            <a:gd name="T26" fmla="*/ 1575 w 1637"/>
            <a:gd name="T27" fmla="*/ 206 h 1403"/>
            <a:gd name="T28" fmla="*/ 1577 w 1637"/>
            <a:gd name="T29" fmla="*/ 472 h 1403"/>
            <a:gd name="T30" fmla="*/ 1464 w 1637"/>
            <a:gd name="T31" fmla="*/ 811 h 1403"/>
            <a:gd name="T32" fmla="*/ 1307 w 1637"/>
            <a:gd name="T33" fmla="*/ 870 h 1403"/>
            <a:gd name="T34" fmla="*/ 1276 w 1637"/>
            <a:gd name="T35" fmla="*/ 929 h 1403"/>
            <a:gd name="T36" fmla="*/ 994 w 1637"/>
            <a:gd name="T37" fmla="*/ 1095 h 1403"/>
            <a:gd name="T38" fmla="*/ 962 w 1637"/>
            <a:gd name="T39" fmla="*/ 1153 h 1403"/>
            <a:gd name="T40" fmla="*/ 515 w 1637"/>
            <a:gd name="T41" fmla="*/ 1366 h 1403"/>
            <a:gd name="T42" fmla="*/ 410 w 1637"/>
            <a:gd name="T43" fmla="*/ 1313 h 1403"/>
            <a:gd name="T44" fmla="*/ 369 w 1637"/>
            <a:gd name="T45" fmla="*/ 1167 h 1403"/>
            <a:gd name="T46" fmla="*/ 448 w 1637"/>
            <a:gd name="T47" fmla="*/ 1072 h 1403"/>
            <a:gd name="T48" fmla="*/ 371 w 1637"/>
            <a:gd name="T49" fmla="*/ 933 h 1403"/>
            <a:gd name="T50" fmla="*/ 346 w 1637"/>
            <a:gd name="T51" fmla="*/ 931 h 1403"/>
            <a:gd name="T52" fmla="*/ 253 w 1637"/>
            <a:gd name="T53" fmla="*/ 860 h 1403"/>
            <a:gd name="T54" fmla="*/ 198 w 1637"/>
            <a:gd name="T55" fmla="*/ 834 h 1403"/>
            <a:gd name="T56" fmla="*/ 210 w 1637"/>
            <a:gd name="T57" fmla="*/ 806 h 1403"/>
            <a:gd name="T58" fmla="*/ 245 w 1637"/>
            <a:gd name="T59" fmla="*/ 731 h 1403"/>
            <a:gd name="T60" fmla="*/ 107 w 1637"/>
            <a:gd name="T61" fmla="*/ 615 h 1403"/>
            <a:gd name="T62" fmla="*/ 0 w 1637"/>
            <a:gd name="T63" fmla="*/ 640 h 1403"/>
            <a:gd name="T64" fmla="*/ 266 w 1637"/>
            <a:gd name="T65" fmla="*/ 518 h 1403"/>
            <a:gd name="T66" fmla="*/ 129 w 1637"/>
            <a:gd name="T67" fmla="*/ 317 h 1403"/>
            <a:gd name="T68" fmla="*/ 170 w 1637"/>
            <a:gd name="T69" fmla="*/ 133 h 1403"/>
            <a:gd name="T70" fmla="*/ 314 w 1637"/>
            <a:gd name="T71" fmla="*/ 0 h 14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637" h="1403">
              <a:moveTo>
                <a:pt x="314" y="0"/>
              </a:moveTo>
              <a:cubicBezTo>
                <a:pt x="350" y="14"/>
                <a:pt x="383" y="36"/>
                <a:pt x="410" y="63"/>
              </a:cubicBezTo>
              <a:cubicBezTo>
                <a:pt x="420" y="106"/>
                <a:pt x="433" y="148"/>
                <a:pt x="447" y="190"/>
              </a:cubicBezTo>
              <a:cubicBezTo>
                <a:pt x="488" y="224"/>
                <a:pt x="546" y="222"/>
                <a:pt x="596" y="238"/>
              </a:cubicBezTo>
              <a:cubicBezTo>
                <a:pt x="602" y="242"/>
                <a:pt x="613" y="251"/>
                <a:pt x="619" y="256"/>
              </a:cubicBezTo>
              <a:lnTo>
                <a:pt x="652" y="280"/>
              </a:lnTo>
              <a:cubicBezTo>
                <a:pt x="700" y="287"/>
                <a:pt x="748" y="292"/>
                <a:pt x="796" y="297"/>
              </a:cubicBezTo>
              <a:cubicBezTo>
                <a:pt x="855" y="339"/>
                <a:pt x="915" y="385"/>
                <a:pt x="990" y="394"/>
              </a:cubicBezTo>
              <a:cubicBezTo>
                <a:pt x="1005" y="397"/>
                <a:pt x="1035" y="402"/>
                <a:pt x="1050" y="404"/>
              </a:cubicBezTo>
              <a:cubicBezTo>
                <a:pt x="1113" y="421"/>
                <a:pt x="1211" y="425"/>
                <a:pt x="1227" y="342"/>
              </a:cubicBezTo>
              <a:lnTo>
                <a:pt x="1245" y="293"/>
              </a:lnTo>
              <a:cubicBezTo>
                <a:pt x="1323" y="242"/>
                <a:pt x="1401" y="190"/>
                <a:pt x="1484" y="147"/>
              </a:cubicBezTo>
              <a:cubicBezTo>
                <a:pt x="1497" y="150"/>
                <a:pt x="1523" y="154"/>
                <a:pt x="1537" y="157"/>
              </a:cubicBezTo>
              <a:cubicBezTo>
                <a:pt x="1546" y="169"/>
                <a:pt x="1565" y="194"/>
                <a:pt x="1575" y="206"/>
              </a:cubicBezTo>
              <a:cubicBezTo>
                <a:pt x="1592" y="292"/>
                <a:pt x="1637" y="393"/>
                <a:pt x="1577" y="472"/>
              </a:cubicBezTo>
              <a:cubicBezTo>
                <a:pt x="1511" y="574"/>
                <a:pt x="1497" y="696"/>
                <a:pt x="1464" y="811"/>
              </a:cubicBezTo>
              <a:cubicBezTo>
                <a:pt x="1412" y="830"/>
                <a:pt x="1359" y="850"/>
                <a:pt x="1307" y="870"/>
              </a:cubicBezTo>
              <a:cubicBezTo>
                <a:pt x="1299" y="885"/>
                <a:pt x="1284" y="914"/>
                <a:pt x="1276" y="929"/>
              </a:cubicBezTo>
              <a:cubicBezTo>
                <a:pt x="1184" y="988"/>
                <a:pt x="1094" y="1050"/>
                <a:pt x="994" y="1095"/>
              </a:cubicBezTo>
              <a:cubicBezTo>
                <a:pt x="986" y="1110"/>
                <a:pt x="970" y="1139"/>
                <a:pt x="962" y="1153"/>
              </a:cubicBezTo>
              <a:cubicBezTo>
                <a:pt x="775" y="1146"/>
                <a:pt x="712" y="1403"/>
                <a:pt x="515" y="1366"/>
              </a:cubicBezTo>
              <a:cubicBezTo>
                <a:pt x="480" y="1348"/>
                <a:pt x="445" y="1331"/>
                <a:pt x="410" y="1313"/>
              </a:cubicBezTo>
              <a:cubicBezTo>
                <a:pt x="408" y="1262"/>
                <a:pt x="396" y="1211"/>
                <a:pt x="369" y="1167"/>
              </a:cubicBezTo>
              <a:cubicBezTo>
                <a:pt x="396" y="1136"/>
                <a:pt x="424" y="1106"/>
                <a:pt x="448" y="1072"/>
              </a:cubicBezTo>
              <a:cubicBezTo>
                <a:pt x="468" y="1019"/>
                <a:pt x="430" y="939"/>
                <a:pt x="371" y="933"/>
              </a:cubicBezTo>
              <a:lnTo>
                <a:pt x="346" y="931"/>
              </a:lnTo>
              <a:cubicBezTo>
                <a:pt x="339" y="880"/>
                <a:pt x="308" y="857"/>
                <a:pt x="253" y="860"/>
              </a:cubicBezTo>
              <a:cubicBezTo>
                <a:pt x="240" y="853"/>
                <a:pt x="211" y="840"/>
                <a:pt x="198" y="834"/>
              </a:cubicBezTo>
              <a:lnTo>
                <a:pt x="210" y="806"/>
              </a:lnTo>
              <a:cubicBezTo>
                <a:pt x="218" y="787"/>
                <a:pt x="236" y="749"/>
                <a:pt x="245" y="731"/>
              </a:cubicBezTo>
              <a:cubicBezTo>
                <a:pt x="221" y="669"/>
                <a:pt x="161" y="643"/>
                <a:pt x="107" y="615"/>
              </a:cubicBezTo>
              <a:cubicBezTo>
                <a:pt x="81" y="621"/>
                <a:pt x="27" y="634"/>
                <a:pt x="0" y="640"/>
              </a:cubicBezTo>
              <a:cubicBezTo>
                <a:pt x="49" y="538"/>
                <a:pt x="175" y="550"/>
                <a:pt x="266" y="518"/>
              </a:cubicBezTo>
              <a:cubicBezTo>
                <a:pt x="289" y="432"/>
                <a:pt x="169" y="384"/>
                <a:pt x="129" y="317"/>
              </a:cubicBezTo>
              <a:cubicBezTo>
                <a:pt x="136" y="254"/>
                <a:pt x="154" y="193"/>
                <a:pt x="170" y="133"/>
              </a:cubicBezTo>
              <a:cubicBezTo>
                <a:pt x="217" y="87"/>
                <a:pt x="265" y="43"/>
                <a:pt x="314" y="0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60567</xdr:colOff>
      <xdr:row>9</xdr:row>
      <xdr:rowOff>107456</xdr:rowOff>
    </xdr:from>
    <xdr:to>
      <xdr:col>50</xdr:col>
      <xdr:colOff>5298</xdr:colOff>
      <xdr:row>13</xdr:row>
      <xdr:rowOff>23171</xdr:rowOff>
    </xdr:to>
    <xdr:sp macro="" textlink="">
      <xdr:nvSpPr>
        <xdr:cNvPr id="455" name="mrągowski"/>
        <xdr:cNvSpPr>
          <a:spLocks/>
        </xdr:cNvSpPr>
      </xdr:nvSpPr>
      <xdr:spPr bwMode="auto">
        <a:xfrm>
          <a:off x="5318367" y="1136156"/>
          <a:ext cx="401931" cy="372915"/>
        </a:xfrm>
        <a:custGeom>
          <a:avLst/>
          <a:gdLst>
            <a:gd name="T0" fmla="*/ 335 w 1439"/>
            <a:gd name="T1" fmla="*/ 179 h 1285"/>
            <a:gd name="T2" fmla="*/ 636 w 1439"/>
            <a:gd name="T3" fmla="*/ 0 h 1285"/>
            <a:gd name="T4" fmla="*/ 817 w 1439"/>
            <a:gd name="T5" fmla="*/ 48 h 1285"/>
            <a:gd name="T6" fmla="*/ 807 w 1439"/>
            <a:gd name="T7" fmla="*/ 162 h 1285"/>
            <a:gd name="T8" fmla="*/ 978 w 1439"/>
            <a:gd name="T9" fmla="*/ 479 h 1285"/>
            <a:gd name="T10" fmla="*/ 1400 w 1439"/>
            <a:gd name="T11" fmla="*/ 355 h 1285"/>
            <a:gd name="T12" fmla="*/ 1439 w 1439"/>
            <a:gd name="T13" fmla="*/ 522 h 1285"/>
            <a:gd name="T14" fmla="*/ 1339 w 1439"/>
            <a:gd name="T15" fmla="*/ 650 h 1285"/>
            <a:gd name="T16" fmla="*/ 1415 w 1439"/>
            <a:gd name="T17" fmla="*/ 728 h 1285"/>
            <a:gd name="T18" fmla="*/ 1346 w 1439"/>
            <a:gd name="T19" fmla="*/ 930 h 1285"/>
            <a:gd name="T20" fmla="*/ 1202 w 1439"/>
            <a:gd name="T21" fmla="*/ 803 h 1285"/>
            <a:gd name="T22" fmla="*/ 1113 w 1439"/>
            <a:gd name="T23" fmla="*/ 887 h 1285"/>
            <a:gd name="T24" fmla="*/ 1111 w 1439"/>
            <a:gd name="T25" fmla="*/ 888 h 1285"/>
            <a:gd name="T26" fmla="*/ 866 w 1439"/>
            <a:gd name="T27" fmla="*/ 942 h 1285"/>
            <a:gd name="T28" fmla="*/ 914 w 1439"/>
            <a:gd name="T29" fmla="*/ 1260 h 1285"/>
            <a:gd name="T30" fmla="*/ 740 w 1439"/>
            <a:gd name="T31" fmla="*/ 1234 h 1285"/>
            <a:gd name="T32" fmla="*/ 667 w 1439"/>
            <a:gd name="T33" fmla="*/ 1285 h 1285"/>
            <a:gd name="T34" fmla="*/ 554 w 1439"/>
            <a:gd name="T35" fmla="*/ 1277 h 1285"/>
            <a:gd name="T36" fmla="*/ 270 w 1439"/>
            <a:gd name="T37" fmla="*/ 1034 h 1285"/>
            <a:gd name="T38" fmla="*/ 118 w 1439"/>
            <a:gd name="T39" fmla="*/ 920 h 1285"/>
            <a:gd name="T40" fmla="*/ 124 w 1439"/>
            <a:gd name="T41" fmla="*/ 733 h 1285"/>
            <a:gd name="T42" fmla="*/ 0 w 1439"/>
            <a:gd name="T43" fmla="*/ 453 h 1285"/>
            <a:gd name="T44" fmla="*/ 132 w 1439"/>
            <a:gd name="T45" fmla="*/ 217 h 1285"/>
            <a:gd name="T46" fmla="*/ 191 w 1439"/>
            <a:gd name="T47" fmla="*/ 108 h 1285"/>
            <a:gd name="T48" fmla="*/ 241 w 1439"/>
            <a:gd name="T49" fmla="*/ 218 h 1285"/>
            <a:gd name="T50" fmla="*/ 335 w 1439"/>
            <a:gd name="T51" fmla="*/ 179 h 12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439" h="1285">
              <a:moveTo>
                <a:pt x="335" y="179"/>
              </a:moveTo>
              <a:cubicBezTo>
                <a:pt x="395" y="64"/>
                <a:pt x="516" y="20"/>
                <a:pt x="636" y="0"/>
              </a:cubicBezTo>
              <a:cubicBezTo>
                <a:pt x="693" y="26"/>
                <a:pt x="754" y="43"/>
                <a:pt x="817" y="48"/>
              </a:cubicBezTo>
              <a:cubicBezTo>
                <a:pt x="812" y="85"/>
                <a:pt x="789" y="125"/>
                <a:pt x="807" y="162"/>
              </a:cubicBezTo>
              <a:cubicBezTo>
                <a:pt x="847" y="275"/>
                <a:pt x="899" y="387"/>
                <a:pt x="978" y="479"/>
              </a:cubicBezTo>
              <a:cubicBezTo>
                <a:pt x="1119" y="440"/>
                <a:pt x="1262" y="405"/>
                <a:pt x="1400" y="355"/>
              </a:cubicBezTo>
              <a:cubicBezTo>
                <a:pt x="1413" y="411"/>
                <a:pt x="1426" y="466"/>
                <a:pt x="1439" y="522"/>
              </a:cubicBezTo>
              <a:cubicBezTo>
                <a:pt x="1406" y="564"/>
                <a:pt x="1372" y="607"/>
                <a:pt x="1339" y="650"/>
              </a:cubicBezTo>
              <a:cubicBezTo>
                <a:pt x="1364" y="676"/>
                <a:pt x="1390" y="702"/>
                <a:pt x="1415" y="728"/>
              </a:cubicBezTo>
              <a:cubicBezTo>
                <a:pt x="1392" y="795"/>
                <a:pt x="1369" y="862"/>
                <a:pt x="1346" y="930"/>
              </a:cubicBezTo>
              <a:cubicBezTo>
                <a:pt x="1300" y="885"/>
                <a:pt x="1256" y="837"/>
                <a:pt x="1202" y="803"/>
              </a:cubicBezTo>
              <a:cubicBezTo>
                <a:pt x="1169" y="828"/>
                <a:pt x="1140" y="856"/>
                <a:pt x="1113" y="887"/>
              </a:cubicBezTo>
              <a:lnTo>
                <a:pt x="1111" y="888"/>
              </a:lnTo>
              <a:cubicBezTo>
                <a:pt x="1025" y="848"/>
                <a:pt x="944" y="914"/>
                <a:pt x="866" y="942"/>
              </a:cubicBezTo>
              <a:cubicBezTo>
                <a:pt x="878" y="1049"/>
                <a:pt x="893" y="1154"/>
                <a:pt x="914" y="1260"/>
              </a:cubicBezTo>
              <a:cubicBezTo>
                <a:pt x="856" y="1251"/>
                <a:pt x="798" y="1243"/>
                <a:pt x="740" y="1234"/>
              </a:cubicBezTo>
              <a:cubicBezTo>
                <a:pt x="715" y="1251"/>
                <a:pt x="691" y="1268"/>
                <a:pt x="667" y="1285"/>
              </a:cubicBezTo>
              <a:cubicBezTo>
                <a:pt x="629" y="1283"/>
                <a:pt x="591" y="1280"/>
                <a:pt x="554" y="1277"/>
              </a:cubicBezTo>
              <a:cubicBezTo>
                <a:pt x="476" y="1177"/>
                <a:pt x="355" y="1126"/>
                <a:pt x="270" y="1034"/>
              </a:cubicBezTo>
              <a:cubicBezTo>
                <a:pt x="227" y="986"/>
                <a:pt x="171" y="954"/>
                <a:pt x="118" y="920"/>
              </a:cubicBezTo>
              <a:cubicBezTo>
                <a:pt x="120" y="858"/>
                <a:pt x="124" y="795"/>
                <a:pt x="124" y="733"/>
              </a:cubicBezTo>
              <a:cubicBezTo>
                <a:pt x="136" y="624"/>
                <a:pt x="44" y="544"/>
                <a:pt x="0" y="453"/>
              </a:cubicBezTo>
              <a:cubicBezTo>
                <a:pt x="46" y="376"/>
                <a:pt x="90" y="296"/>
                <a:pt x="132" y="217"/>
              </a:cubicBezTo>
              <a:cubicBezTo>
                <a:pt x="151" y="180"/>
                <a:pt x="171" y="144"/>
                <a:pt x="191" y="108"/>
              </a:cubicBezTo>
              <a:cubicBezTo>
                <a:pt x="203" y="135"/>
                <a:pt x="228" y="190"/>
                <a:pt x="241" y="218"/>
              </a:cubicBezTo>
              <a:cubicBezTo>
                <a:pt x="264" y="208"/>
                <a:pt x="312" y="189"/>
                <a:pt x="335" y="179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55261</xdr:colOff>
      <xdr:row>10</xdr:row>
      <xdr:rowOff>84483</xdr:rowOff>
    </xdr:from>
    <xdr:to>
      <xdr:col>53</xdr:col>
      <xdr:colOff>19668</xdr:colOff>
      <xdr:row>14</xdr:row>
      <xdr:rowOff>83912</xdr:rowOff>
    </xdr:to>
    <xdr:sp macro="" textlink="">
      <xdr:nvSpPr>
        <xdr:cNvPr id="456" name="piski"/>
        <xdr:cNvSpPr>
          <a:spLocks/>
        </xdr:cNvSpPr>
      </xdr:nvSpPr>
      <xdr:spPr bwMode="auto">
        <a:xfrm>
          <a:off x="5541661" y="1227483"/>
          <a:ext cx="535907" cy="456629"/>
        </a:xfrm>
        <a:custGeom>
          <a:avLst/>
          <a:gdLst>
            <a:gd name="T0" fmla="*/ 636 w 1908"/>
            <a:gd name="T1" fmla="*/ 63 h 1595"/>
            <a:gd name="T2" fmla="*/ 1034 w 1908"/>
            <a:gd name="T3" fmla="*/ 0 h 1595"/>
            <a:gd name="T4" fmla="*/ 1148 w 1908"/>
            <a:gd name="T5" fmla="*/ 114 h 1595"/>
            <a:gd name="T6" fmla="*/ 1304 w 1908"/>
            <a:gd name="T7" fmla="*/ 64 h 1595"/>
            <a:gd name="T8" fmla="*/ 1283 w 1908"/>
            <a:gd name="T9" fmla="*/ 190 h 1595"/>
            <a:gd name="T10" fmla="*/ 1500 w 1908"/>
            <a:gd name="T11" fmla="*/ 340 h 1595"/>
            <a:gd name="T12" fmla="*/ 1488 w 1908"/>
            <a:gd name="T13" fmla="*/ 368 h 1595"/>
            <a:gd name="T14" fmla="*/ 1543 w 1908"/>
            <a:gd name="T15" fmla="*/ 394 h 1595"/>
            <a:gd name="T16" fmla="*/ 1636 w 1908"/>
            <a:gd name="T17" fmla="*/ 465 h 1595"/>
            <a:gd name="T18" fmla="*/ 1661 w 1908"/>
            <a:gd name="T19" fmla="*/ 467 h 1595"/>
            <a:gd name="T20" fmla="*/ 1738 w 1908"/>
            <a:gd name="T21" fmla="*/ 606 h 1595"/>
            <a:gd name="T22" fmla="*/ 1659 w 1908"/>
            <a:gd name="T23" fmla="*/ 701 h 1595"/>
            <a:gd name="T24" fmla="*/ 1700 w 1908"/>
            <a:gd name="T25" fmla="*/ 847 h 1595"/>
            <a:gd name="T26" fmla="*/ 1805 w 1908"/>
            <a:gd name="T27" fmla="*/ 900 h 1595"/>
            <a:gd name="T28" fmla="*/ 1908 w 1908"/>
            <a:gd name="T29" fmla="*/ 953 h 1595"/>
            <a:gd name="T30" fmla="*/ 1629 w 1908"/>
            <a:gd name="T31" fmla="*/ 1196 h 1595"/>
            <a:gd name="T32" fmla="*/ 1357 w 1908"/>
            <a:gd name="T33" fmla="*/ 1412 h 1595"/>
            <a:gd name="T34" fmla="*/ 1276 w 1908"/>
            <a:gd name="T35" fmla="*/ 1368 h 1595"/>
            <a:gd name="T36" fmla="*/ 1115 w 1908"/>
            <a:gd name="T37" fmla="*/ 1434 h 1595"/>
            <a:gd name="T38" fmla="*/ 1023 w 1908"/>
            <a:gd name="T39" fmla="*/ 1585 h 1595"/>
            <a:gd name="T40" fmla="*/ 578 w 1908"/>
            <a:gd name="T41" fmla="*/ 1493 h 1595"/>
            <a:gd name="T42" fmla="*/ 146 w 1908"/>
            <a:gd name="T43" fmla="*/ 1475 h 1595"/>
            <a:gd name="T44" fmla="*/ 80 w 1908"/>
            <a:gd name="T45" fmla="*/ 1330 h 1595"/>
            <a:gd name="T46" fmla="*/ 0 w 1908"/>
            <a:gd name="T47" fmla="*/ 996 h 1595"/>
            <a:gd name="T48" fmla="*/ 152 w 1908"/>
            <a:gd name="T49" fmla="*/ 981 h 1595"/>
            <a:gd name="T50" fmla="*/ 101 w 1908"/>
            <a:gd name="T51" fmla="*/ 669 h 1595"/>
            <a:gd name="T52" fmla="*/ 309 w 1908"/>
            <a:gd name="T53" fmla="*/ 589 h 1595"/>
            <a:gd name="T54" fmla="*/ 311 w 1908"/>
            <a:gd name="T55" fmla="*/ 588 h 1595"/>
            <a:gd name="T56" fmla="*/ 402 w 1908"/>
            <a:gd name="T57" fmla="*/ 538 h 1595"/>
            <a:gd name="T58" fmla="*/ 557 w 1908"/>
            <a:gd name="T59" fmla="*/ 684 h 1595"/>
            <a:gd name="T60" fmla="*/ 661 w 1908"/>
            <a:gd name="T61" fmla="*/ 388 h 1595"/>
            <a:gd name="T62" fmla="*/ 573 w 1908"/>
            <a:gd name="T63" fmla="*/ 334 h 1595"/>
            <a:gd name="T64" fmla="*/ 674 w 1908"/>
            <a:gd name="T65" fmla="*/ 266 h 1595"/>
            <a:gd name="T66" fmla="*/ 636 w 1908"/>
            <a:gd name="T67" fmla="*/ 63 h 1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908" h="1595">
              <a:moveTo>
                <a:pt x="636" y="63"/>
              </a:moveTo>
              <a:cubicBezTo>
                <a:pt x="769" y="43"/>
                <a:pt x="902" y="25"/>
                <a:pt x="1034" y="0"/>
              </a:cubicBezTo>
              <a:cubicBezTo>
                <a:pt x="1072" y="38"/>
                <a:pt x="1110" y="75"/>
                <a:pt x="1148" y="114"/>
              </a:cubicBezTo>
              <a:cubicBezTo>
                <a:pt x="1200" y="97"/>
                <a:pt x="1252" y="80"/>
                <a:pt x="1304" y="64"/>
              </a:cubicBezTo>
              <a:cubicBezTo>
                <a:pt x="1294" y="105"/>
                <a:pt x="1287" y="147"/>
                <a:pt x="1283" y="190"/>
              </a:cubicBezTo>
              <a:cubicBezTo>
                <a:pt x="1381" y="182"/>
                <a:pt x="1548" y="195"/>
                <a:pt x="1500" y="340"/>
              </a:cubicBezTo>
              <a:lnTo>
                <a:pt x="1488" y="368"/>
              </a:lnTo>
              <a:cubicBezTo>
                <a:pt x="1501" y="374"/>
                <a:pt x="1530" y="387"/>
                <a:pt x="1543" y="394"/>
              </a:cubicBezTo>
              <a:cubicBezTo>
                <a:pt x="1558" y="440"/>
                <a:pt x="1589" y="464"/>
                <a:pt x="1636" y="465"/>
              </a:cubicBezTo>
              <a:lnTo>
                <a:pt x="1661" y="467"/>
              </a:lnTo>
              <a:cubicBezTo>
                <a:pt x="1658" y="524"/>
                <a:pt x="1687" y="579"/>
                <a:pt x="1738" y="606"/>
              </a:cubicBezTo>
              <a:cubicBezTo>
                <a:pt x="1714" y="640"/>
                <a:pt x="1686" y="670"/>
                <a:pt x="1659" y="701"/>
              </a:cubicBezTo>
              <a:cubicBezTo>
                <a:pt x="1597" y="745"/>
                <a:pt x="1634" y="833"/>
                <a:pt x="1700" y="847"/>
              </a:cubicBezTo>
              <a:cubicBezTo>
                <a:pt x="1735" y="865"/>
                <a:pt x="1770" y="882"/>
                <a:pt x="1805" y="900"/>
              </a:cubicBezTo>
              <a:cubicBezTo>
                <a:pt x="1839" y="917"/>
                <a:pt x="1874" y="935"/>
                <a:pt x="1908" y="953"/>
              </a:cubicBezTo>
              <a:cubicBezTo>
                <a:pt x="1788" y="999"/>
                <a:pt x="1734" y="1127"/>
                <a:pt x="1629" y="1196"/>
              </a:cubicBezTo>
              <a:cubicBezTo>
                <a:pt x="1536" y="1265"/>
                <a:pt x="1400" y="1290"/>
                <a:pt x="1357" y="1412"/>
              </a:cubicBezTo>
              <a:cubicBezTo>
                <a:pt x="1330" y="1397"/>
                <a:pt x="1303" y="1382"/>
                <a:pt x="1276" y="1368"/>
              </a:cubicBezTo>
              <a:cubicBezTo>
                <a:pt x="1221" y="1388"/>
                <a:pt x="1166" y="1406"/>
                <a:pt x="1115" y="1434"/>
              </a:cubicBezTo>
              <a:cubicBezTo>
                <a:pt x="1079" y="1481"/>
                <a:pt x="1057" y="1537"/>
                <a:pt x="1023" y="1585"/>
              </a:cubicBezTo>
              <a:cubicBezTo>
                <a:pt x="870" y="1595"/>
                <a:pt x="737" y="1448"/>
                <a:pt x="578" y="1493"/>
              </a:cubicBezTo>
              <a:cubicBezTo>
                <a:pt x="435" y="1535"/>
                <a:pt x="285" y="1531"/>
                <a:pt x="146" y="1475"/>
              </a:cubicBezTo>
              <a:cubicBezTo>
                <a:pt x="121" y="1428"/>
                <a:pt x="100" y="1379"/>
                <a:pt x="80" y="1330"/>
              </a:cubicBezTo>
              <a:cubicBezTo>
                <a:pt x="65" y="1216"/>
                <a:pt x="37" y="1105"/>
                <a:pt x="0" y="996"/>
              </a:cubicBezTo>
              <a:cubicBezTo>
                <a:pt x="50" y="991"/>
                <a:pt x="101" y="986"/>
                <a:pt x="152" y="981"/>
              </a:cubicBezTo>
              <a:cubicBezTo>
                <a:pt x="133" y="877"/>
                <a:pt x="115" y="773"/>
                <a:pt x="101" y="669"/>
              </a:cubicBezTo>
              <a:cubicBezTo>
                <a:pt x="173" y="648"/>
                <a:pt x="244" y="626"/>
                <a:pt x="309" y="589"/>
              </a:cubicBezTo>
              <a:lnTo>
                <a:pt x="311" y="588"/>
              </a:lnTo>
              <a:cubicBezTo>
                <a:pt x="334" y="575"/>
                <a:pt x="379" y="550"/>
                <a:pt x="402" y="538"/>
              </a:cubicBezTo>
              <a:cubicBezTo>
                <a:pt x="452" y="588"/>
                <a:pt x="503" y="637"/>
                <a:pt x="557" y="684"/>
              </a:cubicBezTo>
              <a:cubicBezTo>
                <a:pt x="594" y="587"/>
                <a:pt x="628" y="487"/>
                <a:pt x="661" y="388"/>
              </a:cubicBezTo>
              <a:cubicBezTo>
                <a:pt x="631" y="370"/>
                <a:pt x="602" y="352"/>
                <a:pt x="573" y="334"/>
              </a:cubicBezTo>
              <a:cubicBezTo>
                <a:pt x="606" y="311"/>
                <a:pt x="640" y="289"/>
                <a:pt x="674" y="266"/>
              </a:cubicBezTo>
              <a:cubicBezTo>
                <a:pt x="661" y="198"/>
                <a:pt x="648" y="130"/>
                <a:pt x="636" y="63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34992</xdr:colOff>
      <xdr:row>10</xdr:row>
      <xdr:rowOff>92094</xdr:rowOff>
    </xdr:from>
    <xdr:to>
      <xdr:col>40</xdr:col>
      <xdr:colOff>69040</xdr:colOff>
      <xdr:row>15</xdr:row>
      <xdr:rowOff>22885</xdr:rowOff>
    </xdr:to>
    <xdr:sp macro="" textlink="">
      <xdr:nvSpPr>
        <xdr:cNvPr id="458" name="iławski"/>
        <xdr:cNvSpPr>
          <a:spLocks/>
        </xdr:cNvSpPr>
      </xdr:nvSpPr>
      <xdr:spPr bwMode="auto">
        <a:xfrm>
          <a:off x="4149792" y="1235094"/>
          <a:ext cx="491248" cy="502291"/>
        </a:xfrm>
        <a:custGeom>
          <a:avLst/>
          <a:gdLst>
            <a:gd name="T0" fmla="*/ 900 w 1769"/>
            <a:gd name="T1" fmla="*/ 109 h 1746"/>
            <a:gd name="T2" fmla="*/ 985 w 1769"/>
            <a:gd name="T3" fmla="*/ 0 h 1746"/>
            <a:gd name="T4" fmla="*/ 997 w 1769"/>
            <a:gd name="T5" fmla="*/ 82 h 1746"/>
            <a:gd name="T6" fmla="*/ 1125 w 1769"/>
            <a:gd name="T7" fmla="*/ 128 h 1746"/>
            <a:gd name="T8" fmla="*/ 1200 w 1769"/>
            <a:gd name="T9" fmla="*/ 108 h 1746"/>
            <a:gd name="T10" fmla="*/ 1290 w 1769"/>
            <a:gd name="T11" fmla="*/ 276 h 1746"/>
            <a:gd name="T12" fmla="*/ 1208 w 1769"/>
            <a:gd name="T13" fmla="*/ 749 h 1746"/>
            <a:gd name="T14" fmla="*/ 1295 w 1769"/>
            <a:gd name="T15" fmla="*/ 822 h 1746"/>
            <a:gd name="T16" fmla="*/ 1340 w 1769"/>
            <a:gd name="T17" fmla="*/ 853 h 1746"/>
            <a:gd name="T18" fmla="*/ 1455 w 1769"/>
            <a:gd name="T19" fmla="*/ 906 h 1746"/>
            <a:gd name="T20" fmla="*/ 1324 w 1769"/>
            <a:gd name="T21" fmla="*/ 1064 h 1746"/>
            <a:gd name="T22" fmla="*/ 1324 w 1769"/>
            <a:gd name="T23" fmla="*/ 1079 h 1746"/>
            <a:gd name="T24" fmla="*/ 1378 w 1769"/>
            <a:gd name="T25" fmla="*/ 1125 h 1746"/>
            <a:gd name="T26" fmla="*/ 1490 w 1769"/>
            <a:gd name="T27" fmla="*/ 1230 h 1746"/>
            <a:gd name="T28" fmla="*/ 1540 w 1769"/>
            <a:gd name="T29" fmla="*/ 1261 h 1746"/>
            <a:gd name="T30" fmla="*/ 1615 w 1769"/>
            <a:gd name="T31" fmla="*/ 1311 h 1746"/>
            <a:gd name="T32" fmla="*/ 1673 w 1769"/>
            <a:gd name="T33" fmla="*/ 1569 h 1746"/>
            <a:gd name="T34" fmla="*/ 1702 w 1769"/>
            <a:gd name="T35" fmla="*/ 1599 h 1746"/>
            <a:gd name="T36" fmla="*/ 1729 w 1769"/>
            <a:gd name="T37" fmla="*/ 1625 h 1746"/>
            <a:gd name="T38" fmla="*/ 1769 w 1769"/>
            <a:gd name="T39" fmla="*/ 1746 h 1746"/>
            <a:gd name="T40" fmla="*/ 1539 w 1769"/>
            <a:gd name="T41" fmla="*/ 1679 h 1746"/>
            <a:gd name="T42" fmla="*/ 1246 w 1769"/>
            <a:gd name="T43" fmla="*/ 1633 h 1746"/>
            <a:gd name="T44" fmla="*/ 1177 w 1769"/>
            <a:gd name="T45" fmla="*/ 1650 h 1746"/>
            <a:gd name="T46" fmla="*/ 1167 w 1769"/>
            <a:gd name="T47" fmla="*/ 1646 h 1746"/>
            <a:gd name="T48" fmla="*/ 1069 w 1769"/>
            <a:gd name="T49" fmla="*/ 1547 h 1746"/>
            <a:gd name="T50" fmla="*/ 1057 w 1769"/>
            <a:gd name="T51" fmla="*/ 1422 h 1746"/>
            <a:gd name="T52" fmla="*/ 867 w 1769"/>
            <a:gd name="T53" fmla="*/ 1381 h 1746"/>
            <a:gd name="T54" fmla="*/ 784 w 1769"/>
            <a:gd name="T55" fmla="*/ 1331 h 1746"/>
            <a:gd name="T56" fmla="*/ 510 w 1769"/>
            <a:gd name="T57" fmla="*/ 1376 h 1746"/>
            <a:gd name="T58" fmla="*/ 493 w 1769"/>
            <a:gd name="T59" fmla="*/ 1342 h 1746"/>
            <a:gd name="T60" fmla="*/ 467 w 1769"/>
            <a:gd name="T61" fmla="*/ 1296 h 1746"/>
            <a:gd name="T62" fmla="*/ 381 w 1769"/>
            <a:gd name="T63" fmla="*/ 1365 h 1746"/>
            <a:gd name="T64" fmla="*/ 237 w 1769"/>
            <a:gd name="T65" fmla="*/ 1457 h 1746"/>
            <a:gd name="T66" fmla="*/ 147 w 1769"/>
            <a:gd name="T67" fmla="*/ 1250 h 1746"/>
            <a:gd name="T68" fmla="*/ 0 w 1769"/>
            <a:gd name="T69" fmla="*/ 1123 h 1746"/>
            <a:gd name="T70" fmla="*/ 205 w 1769"/>
            <a:gd name="T71" fmla="*/ 993 h 1746"/>
            <a:gd name="T72" fmla="*/ 244 w 1769"/>
            <a:gd name="T73" fmla="*/ 769 h 1746"/>
            <a:gd name="T74" fmla="*/ 398 w 1769"/>
            <a:gd name="T75" fmla="*/ 594 h 1746"/>
            <a:gd name="T76" fmla="*/ 436 w 1769"/>
            <a:gd name="T77" fmla="*/ 345 h 1746"/>
            <a:gd name="T78" fmla="*/ 789 w 1769"/>
            <a:gd name="T79" fmla="*/ 491 h 1746"/>
            <a:gd name="T80" fmla="*/ 900 w 1769"/>
            <a:gd name="T81" fmla="*/ 109 h 17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</a:cxnLst>
          <a:rect l="0" t="0" r="r" b="b"/>
          <a:pathLst>
            <a:path w="1769" h="1746">
              <a:moveTo>
                <a:pt x="900" y="109"/>
              </a:moveTo>
              <a:cubicBezTo>
                <a:pt x="928" y="73"/>
                <a:pt x="957" y="37"/>
                <a:pt x="985" y="0"/>
              </a:cubicBezTo>
              <a:cubicBezTo>
                <a:pt x="988" y="21"/>
                <a:pt x="994" y="61"/>
                <a:pt x="997" y="82"/>
              </a:cubicBezTo>
              <a:cubicBezTo>
                <a:pt x="1040" y="97"/>
                <a:pt x="1082" y="112"/>
                <a:pt x="1125" y="128"/>
              </a:cubicBezTo>
              <a:cubicBezTo>
                <a:pt x="1144" y="123"/>
                <a:pt x="1181" y="113"/>
                <a:pt x="1200" y="108"/>
              </a:cubicBezTo>
              <a:cubicBezTo>
                <a:pt x="1233" y="162"/>
                <a:pt x="1263" y="219"/>
                <a:pt x="1290" y="276"/>
              </a:cubicBezTo>
              <a:cubicBezTo>
                <a:pt x="1394" y="434"/>
                <a:pt x="1259" y="599"/>
                <a:pt x="1208" y="749"/>
              </a:cubicBezTo>
              <a:cubicBezTo>
                <a:pt x="1237" y="774"/>
                <a:pt x="1265" y="799"/>
                <a:pt x="1295" y="822"/>
              </a:cubicBezTo>
              <a:cubicBezTo>
                <a:pt x="1307" y="830"/>
                <a:pt x="1329" y="845"/>
                <a:pt x="1340" y="853"/>
              </a:cubicBezTo>
              <a:cubicBezTo>
                <a:pt x="1374" y="879"/>
                <a:pt x="1413" y="898"/>
                <a:pt x="1455" y="906"/>
              </a:cubicBezTo>
              <a:cubicBezTo>
                <a:pt x="1408" y="955"/>
                <a:pt x="1360" y="1005"/>
                <a:pt x="1324" y="1064"/>
              </a:cubicBezTo>
              <a:cubicBezTo>
                <a:pt x="1324" y="1068"/>
                <a:pt x="1324" y="1075"/>
                <a:pt x="1324" y="1079"/>
              </a:cubicBezTo>
              <a:cubicBezTo>
                <a:pt x="1337" y="1091"/>
                <a:pt x="1365" y="1114"/>
                <a:pt x="1378" y="1125"/>
              </a:cubicBezTo>
              <a:cubicBezTo>
                <a:pt x="1410" y="1165"/>
                <a:pt x="1444" y="1206"/>
                <a:pt x="1490" y="1230"/>
              </a:cubicBezTo>
              <a:cubicBezTo>
                <a:pt x="1502" y="1238"/>
                <a:pt x="1527" y="1253"/>
                <a:pt x="1540" y="1261"/>
              </a:cubicBezTo>
              <a:cubicBezTo>
                <a:pt x="1559" y="1273"/>
                <a:pt x="1597" y="1298"/>
                <a:pt x="1615" y="1311"/>
              </a:cubicBezTo>
              <a:cubicBezTo>
                <a:pt x="1633" y="1397"/>
                <a:pt x="1650" y="1484"/>
                <a:pt x="1673" y="1569"/>
              </a:cubicBezTo>
              <a:lnTo>
                <a:pt x="1702" y="1599"/>
              </a:lnTo>
              <a:cubicBezTo>
                <a:pt x="1709" y="1605"/>
                <a:pt x="1722" y="1618"/>
                <a:pt x="1729" y="1625"/>
              </a:cubicBezTo>
              <a:cubicBezTo>
                <a:pt x="1743" y="1665"/>
                <a:pt x="1756" y="1706"/>
                <a:pt x="1769" y="1746"/>
              </a:cubicBezTo>
              <a:cubicBezTo>
                <a:pt x="1692" y="1729"/>
                <a:pt x="1614" y="1707"/>
                <a:pt x="1539" y="1679"/>
              </a:cubicBezTo>
              <a:cubicBezTo>
                <a:pt x="1437" y="1694"/>
                <a:pt x="1330" y="1704"/>
                <a:pt x="1246" y="1633"/>
              </a:cubicBezTo>
              <a:cubicBezTo>
                <a:pt x="1229" y="1637"/>
                <a:pt x="1194" y="1646"/>
                <a:pt x="1177" y="1650"/>
              </a:cubicBezTo>
              <a:lnTo>
                <a:pt x="1167" y="1646"/>
              </a:lnTo>
              <a:cubicBezTo>
                <a:pt x="1133" y="1614"/>
                <a:pt x="1101" y="1580"/>
                <a:pt x="1069" y="1547"/>
              </a:cubicBezTo>
              <a:lnTo>
                <a:pt x="1057" y="1422"/>
              </a:lnTo>
              <a:cubicBezTo>
                <a:pt x="993" y="1410"/>
                <a:pt x="930" y="1397"/>
                <a:pt x="867" y="1381"/>
              </a:cubicBezTo>
              <a:cubicBezTo>
                <a:pt x="839" y="1365"/>
                <a:pt x="811" y="1348"/>
                <a:pt x="784" y="1331"/>
              </a:cubicBezTo>
              <a:cubicBezTo>
                <a:pt x="705" y="1237"/>
                <a:pt x="533" y="1228"/>
                <a:pt x="510" y="1376"/>
              </a:cubicBezTo>
              <a:cubicBezTo>
                <a:pt x="506" y="1367"/>
                <a:pt x="497" y="1350"/>
                <a:pt x="493" y="1342"/>
              </a:cubicBezTo>
              <a:cubicBezTo>
                <a:pt x="487" y="1330"/>
                <a:pt x="473" y="1308"/>
                <a:pt x="467" y="1296"/>
              </a:cubicBezTo>
              <a:cubicBezTo>
                <a:pt x="429" y="1307"/>
                <a:pt x="400" y="1330"/>
                <a:pt x="381" y="1365"/>
              </a:cubicBezTo>
              <a:cubicBezTo>
                <a:pt x="338" y="1402"/>
                <a:pt x="289" y="1432"/>
                <a:pt x="237" y="1457"/>
              </a:cubicBezTo>
              <a:cubicBezTo>
                <a:pt x="205" y="1389"/>
                <a:pt x="175" y="1320"/>
                <a:pt x="147" y="1250"/>
              </a:cubicBezTo>
              <a:cubicBezTo>
                <a:pt x="98" y="1208"/>
                <a:pt x="49" y="1166"/>
                <a:pt x="0" y="1123"/>
              </a:cubicBezTo>
              <a:cubicBezTo>
                <a:pt x="61" y="1068"/>
                <a:pt x="129" y="1024"/>
                <a:pt x="205" y="993"/>
              </a:cubicBezTo>
              <a:cubicBezTo>
                <a:pt x="216" y="918"/>
                <a:pt x="214" y="839"/>
                <a:pt x="244" y="769"/>
              </a:cubicBezTo>
              <a:cubicBezTo>
                <a:pt x="283" y="701"/>
                <a:pt x="344" y="650"/>
                <a:pt x="398" y="594"/>
              </a:cubicBezTo>
              <a:cubicBezTo>
                <a:pt x="410" y="511"/>
                <a:pt x="423" y="428"/>
                <a:pt x="436" y="345"/>
              </a:cubicBezTo>
              <a:cubicBezTo>
                <a:pt x="571" y="346"/>
                <a:pt x="681" y="418"/>
                <a:pt x="789" y="491"/>
              </a:cubicBezTo>
              <a:cubicBezTo>
                <a:pt x="822" y="362"/>
                <a:pt x="851" y="233"/>
                <a:pt x="900" y="109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105424</xdr:colOff>
      <xdr:row>11</xdr:row>
      <xdr:rowOff>76730</xdr:rowOff>
    </xdr:from>
    <xdr:to>
      <xdr:col>44</xdr:col>
      <xdr:colOff>24740</xdr:colOff>
      <xdr:row>12</xdr:row>
      <xdr:rowOff>100941</xdr:rowOff>
    </xdr:to>
    <xdr:sp macro="" textlink="">
      <xdr:nvSpPr>
        <xdr:cNvPr id="461" name="Olsztyn"/>
        <xdr:cNvSpPr>
          <a:spLocks/>
        </xdr:cNvSpPr>
      </xdr:nvSpPr>
      <xdr:spPr bwMode="auto">
        <a:xfrm>
          <a:off x="4906024" y="1334030"/>
          <a:ext cx="147916" cy="138511"/>
        </a:xfrm>
        <a:custGeom>
          <a:avLst/>
          <a:gdLst>
            <a:gd name="T0" fmla="*/ 26 w 372"/>
            <a:gd name="T1" fmla="*/ 53 h 355"/>
            <a:gd name="T2" fmla="*/ 58 w 372"/>
            <a:gd name="T3" fmla="*/ 0 h 355"/>
            <a:gd name="T4" fmla="*/ 372 w 372"/>
            <a:gd name="T5" fmla="*/ 131 h 355"/>
            <a:gd name="T6" fmla="*/ 267 w 372"/>
            <a:gd name="T7" fmla="*/ 355 h 355"/>
            <a:gd name="T8" fmla="*/ 203 w 372"/>
            <a:gd name="T9" fmla="*/ 345 h 355"/>
            <a:gd name="T10" fmla="*/ 95 w 372"/>
            <a:gd name="T11" fmla="*/ 284 h 355"/>
            <a:gd name="T12" fmla="*/ 36 w 372"/>
            <a:gd name="T13" fmla="*/ 268 h 355"/>
            <a:gd name="T14" fmla="*/ 15 w 372"/>
            <a:gd name="T15" fmla="*/ 210 h 355"/>
            <a:gd name="T16" fmla="*/ 0 w 372"/>
            <a:gd name="T17" fmla="*/ 143 h 355"/>
            <a:gd name="T18" fmla="*/ 26 w 372"/>
            <a:gd name="T19" fmla="*/ 53 h 355"/>
            <a:gd name="connsiteX0" fmla="*/ 699 w 10000"/>
            <a:gd name="connsiteY0" fmla="*/ 1495 h 10002"/>
            <a:gd name="connsiteX1" fmla="*/ 1559 w 10000"/>
            <a:gd name="connsiteY1" fmla="*/ 2 h 10002"/>
            <a:gd name="connsiteX2" fmla="*/ 5359 w 10000"/>
            <a:gd name="connsiteY2" fmla="*/ 1215 h 10002"/>
            <a:gd name="connsiteX3" fmla="*/ 10000 w 10000"/>
            <a:gd name="connsiteY3" fmla="*/ 3692 h 10002"/>
            <a:gd name="connsiteX4" fmla="*/ 7177 w 10000"/>
            <a:gd name="connsiteY4" fmla="*/ 10002 h 10002"/>
            <a:gd name="connsiteX5" fmla="*/ 5457 w 10000"/>
            <a:gd name="connsiteY5" fmla="*/ 9720 h 10002"/>
            <a:gd name="connsiteX6" fmla="*/ 2554 w 10000"/>
            <a:gd name="connsiteY6" fmla="*/ 8002 h 10002"/>
            <a:gd name="connsiteX7" fmla="*/ 968 w 10000"/>
            <a:gd name="connsiteY7" fmla="*/ 7551 h 10002"/>
            <a:gd name="connsiteX8" fmla="*/ 403 w 10000"/>
            <a:gd name="connsiteY8" fmla="*/ 5917 h 10002"/>
            <a:gd name="connsiteX9" fmla="*/ 0 w 10000"/>
            <a:gd name="connsiteY9" fmla="*/ 4030 h 10002"/>
            <a:gd name="connsiteX10" fmla="*/ 699 w 10000"/>
            <a:gd name="connsiteY10" fmla="*/ 1495 h 10002"/>
            <a:gd name="connsiteX0" fmla="*/ 699 w 10000"/>
            <a:gd name="connsiteY0" fmla="*/ 2104 h 10611"/>
            <a:gd name="connsiteX1" fmla="*/ 1559 w 10000"/>
            <a:gd name="connsiteY1" fmla="*/ 611 h 10611"/>
            <a:gd name="connsiteX2" fmla="*/ 5735 w 10000"/>
            <a:gd name="connsiteY2" fmla="*/ 202 h 10611"/>
            <a:gd name="connsiteX3" fmla="*/ 10000 w 10000"/>
            <a:gd name="connsiteY3" fmla="*/ 4301 h 10611"/>
            <a:gd name="connsiteX4" fmla="*/ 7177 w 10000"/>
            <a:gd name="connsiteY4" fmla="*/ 10611 h 10611"/>
            <a:gd name="connsiteX5" fmla="*/ 5457 w 10000"/>
            <a:gd name="connsiteY5" fmla="*/ 10329 h 10611"/>
            <a:gd name="connsiteX6" fmla="*/ 2554 w 10000"/>
            <a:gd name="connsiteY6" fmla="*/ 8611 h 10611"/>
            <a:gd name="connsiteX7" fmla="*/ 968 w 10000"/>
            <a:gd name="connsiteY7" fmla="*/ 8160 h 10611"/>
            <a:gd name="connsiteX8" fmla="*/ 403 w 10000"/>
            <a:gd name="connsiteY8" fmla="*/ 6526 h 10611"/>
            <a:gd name="connsiteX9" fmla="*/ 0 w 10000"/>
            <a:gd name="connsiteY9" fmla="*/ 4639 h 10611"/>
            <a:gd name="connsiteX10" fmla="*/ 699 w 10000"/>
            <a:gd name="connsiteY10" fmla="*/ 2104 h 10611"/>
            <a:gd name="connsiteX0" fmla="*/ 699 w 10000"/>
            <a:gd name="connsiteY0" fmla="*/ 2104 h 10611"/>
            <a:gd name="connsiteX1" fmla="*/ 1559 w 10000"/>
            <a:gd name="connsiteY1" fmla="*/ 611 h 10611"/>
            <a:gd name="connsiteX2" fmla="*/ 6111 w 10000"/>
            <a:gd name="connsiteY2" fmla="*/ 202 h 10611"/>
            <a:gd name="connsiteX3" fmla="*/ 10000 w 10000"/>
            <a:gd name="connsiteY3" fmla="*/ 4301 h 10611"/>
            <a:gd name="connsiteX4" fmla="*/ 7177 w 10000"/>
            <a:gd name="connsiteY4" fmla="*/ 10611 h 10611"/>
            <a:gd name="connsiteX5" fmla="*/ 5457 w 10000"/>
            <a:gd name="connsiteY5" fmla="*/ 10329 h 10611"/>
            <a:gd name="connsiteX6" fmla="*/ 2554 w 10000"/>
            <a:gd name="connsiteY6" fmla="*/ 8611 h 10611"/>
            <a:gd name="connsiteX7" fmla="*/ 968 w 10000"/>
            <a:gd name="connsiteY7" fmla="*/ 8160 h 10611"/>
            <a:gd name="connsiteX8" fmla="*/ 403 w 10000"/>
            <a:gd name="connsiteY8" fmla="*/ 6526 h 10611"/>
            <a:gd name="connsiteX9" fmla="*/ 0 w 10000"/>
            <a:gd name="connsiteY9" fmla="*/ 4639 h 10611"/>
            <a:gd name="connsiteX10" fmla="*/ 699 w 10000"/>
            <a:gd name="connsiteY10" fmla="*/ 2104 h 106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0000" h="10611">
              <a:moveTo>
                <a:pt x="699" y="2104"/>
              </a:moveTo>
              <a:lnTo>
                <a:pt x="1559" y="611"/>
              </a:lnTo>
              <a:cubicBezTo>
                <a:pt x="2336" y="564"/>
                <a:pt x="4704" y="-413"/>
                <a:pt x="6111" y="202"/>
              </a:cubicBezTo>
              <a:cubicBezTo>
                <a:pt x="7518" y="817"/>
                <a:pt x="9697" y="2837"/>
                <a:pt x="10000" y="4301"/>
              </a:cubicBezTo>
              <a:cubicBezTo>
                <a:pt x="8898" y="6329"/>
                <a:pt x="7984" y="8442"/>
                <a:pt x="7177" y="10611"/>
              </a:cubicBezTo>
              <a:cubicBezTo>
                <a:pt x="6747" y="10526"/>
                <a:pt x="5887" y="10386"/>
                <a:pt x="5457" y="10329"/>
              </a:cubicBezTo>
              <a:cubicBezTo>
                <a:pt x="4570" y="9625"/>
                <a:pt x="3683" y="8780"/>
                <a:pt x="2554" y="8611"/>
              </a:cubicBezTo>
              <a:cubicBezTo>
                <a:pt x="2151" y="8470"/>
                <a:pt x="1344" y="8273"/>
                <a:pt x="968" y="8160"/>
              </a:cubicBezTo>
              <a:cubicBezTo>
                <a:pt x="806" y="7738"/>
                <a:pt x="565" y="6921"/>
                <a:pt x="403" y="6526"/>
              </a:cubicBezTo>
              <a:cubicBezTo>
                <a:pt x="296" y="6048"/>
                <a:pt x="108" y="5118"/>
                <a:pt x="0" y="4639"/>
              </a:cubicBezTo>
              <a:cubicBezTo>
                <a:pt x="188" y="3794"/>
                <a:pt x="430" y="2949"/>
                <a:pt x="699" y="210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44</xdr:col>
      <xdr:colOff>19857</xdr:colOff>
      <xdr:row>11</xdr:row>
      <xdr:rowOff>91952</xdr:rowOff>
    </xdr:from>
    <xdr:to>
      <xdr:col>48</xdr:col>
      <xdr:colOff>104395</xdr:colOff>
      <xdr:row>16</xdr:row>
      <xdr:rowOff>45576</xdr:rowOff>
    </xdr:to>
    <xdr:sp macro="" textlink="">
      <xdr:nvSpPr>
        <xdr:cNvPr id="464" name="szczycieński"/>
        <xdr:cNvSpPr>
          <a:spLocks/>
        </xdr:cNvSpPr>
      </xdr:nvSpPr>
      <xdr:spPr bwMode="auto">
        <a:xfrm>
          <a:off x="5049057" y="1349252"/>
          <a:ext cx="541738" cy="525124"/>
        </a:xfrm>
        <a:custGeom>
          <a:avLst/>
          <a:gdLst>
            <a:gd name="T0" fmla="*/ 947 w 1987"/>
            <a:gd name="T1" fmla="*/ 15 h 1818"/>
            <a:gd name="T2" fmla="*/ 990 w 1987"/>
            <a:gd name="T3" fmla="*/ 0 h 1818"/>
            <a:gd name="T4" fmla="*/ 969 w 1987"/>
            <a:gd name="T5" fmla="*/ 129 h 1818"/>
            <a:gd name="T6" fmla="*/ 1037 w 1987"/>
            <a:gd name="T7" fmla="*/ 87 h 1818"/>
            <a:gd name="T8" fmla="*/ 1118 w 1987"/>
            <a:gd name="T9" fmla="*/ 187 h 1818"/>
            <a:gd name="T10" fmla="*/ 1270 w 1987"/>
            <a:gd name="T11" fmla="*/ 301 h 1818"/>
            <a:gd name="T12" fmla="*/ 1544 w 1987"/>
            <a:gd name="T13" fmla="*/ 591 h 1818"/>
            <a:gd name="T14" fmla="*/ 1766 w 1987"/>
            <a:gd name="T15" fmla="*/ 567 h 1818"/>
            <a:gd name="T16" fmla="*/ 1882 w 1987"/>
            <a:gd name="T17" fmla="*/ 896 h 1818"/>
            <a:gd name="T18" fmla="*/ 1948 w 1987"/>
            <a:gd name="T19" fmla="*/ 1041 h 1818"/>
            <a:gd name="T20" fmla="*/ 1987 w 1987"/>
            <a:gd name="T21" fmla="*/ 1110 h 1818"/>
            <a:gd name="T22" fmla="*/ 1833 w 1987"/>
            <a:gd name="T23" fmla="*/ 1175 h 1818"/>
            <a:gd name="T24" fmla="*/ 1789 w 1987"/>
            <a:gd name="T25" fmla="*/ 1285 h 1818"/>
            <a:gd name="T26" fmla="*/ 1478 w 1987"/>
            <a:gd name="T27" fmla="*/ 1324 h 1818"/>
            <a:gd name="T28" fmla="*/ 1040 w 1987"/>
            <a:gd name="T29" fmla="*/ 1647 h 1818"/>
            <a:gd name="T30" fmla="*/ 756 w 1987"/>
            <a:gd name="T31" fmla="*/ 1534 h 1818"/>
            <a:gd name="T32" fmla="*/ 706 w 1987"/>
            <a:gd name="T33" fmla="*/ 1705 h 1818"/>
            <a:gd name="T34" fmla="*/ 615 w 1987"/>
            <a:gd name="T35" fmla="*/ 1695 h 1818"/>
            <a:gd name="T36" fmla="*/ 609 w 1987"/>
            <a:gd name="T37" fmla="*/ 1818 h 1818"/>
            <a:gd name="T38" fmla="*/ 519 w 1987"/>
            <a:gd name="T39" fmla="*/ 1779 h 1818"/>
            <a:gd name="T40" fmla="*/ 416 w 1987"/>
            <a:gd name="T41" fmla="*/ 1533 h 1818"/>
            <a:gd name="T42" fmla="*/ 414 w 1987"/>
            <a:gd name="T43" fmla="*/ 1530 h 1818"/>
            <a:gd name="T44" fmla="*/ 273 w 1987"/>
            <a:gd name="T45" fmla="*/ 1320 h 1818"/>
            <a:gd name="T46" fmla="*/ 31 w 1987"/>
            <a:gd name="T47" fmla="*/ 1105 h 1818"/>
            <a:gd name="T48" fmla="*/ 29 w 1987"/>
            <a:gd name="T49" fmla="*/ 1083 h 1818"/>
            <a:gd name="T50" fmla="*/ 144 w 1987"/>
            <a:gd name="T51" fmla="*/ 703 h 1818"/>
            <a:gd name="T52" fmla="*/ 105 w 1987"/>
            <a:gd name="T53" fmla="*/ 683 h 1818"/>
            <a:gd name="T54" fmla="*/ 286 w 1987"/>
            <a:gd name="T55" fmla="*/ 702 h 1818"/>
            <a:gd name="T56" fmla="*/ 241 w 1987"/>
            <a:gd name="T57" fmla="*/ 454 h 1818"/>
            <a:gd name="T58" fmla="*/ 452 w 1987"/>
            <a:gd name="T59" fmla="*/ 320 h 1818"/>
            <a:gd name="T60" fmla="*/ 541 w 1987"/>
            <a:gd name="T61" fmla="*/ 164 h 1818"/>
            <a:gd name="T62" fmla="*/ 785 w 1987"/>
            <a:gd name="T63" fmla="*/ 27 h 1818"/>
            <a:gd name="T64" fmla="*/ 947 w 1987"/>
            <a:gd name="T65" fmla="*/ 15 h 1818"/>
            <a:gd name="connsiteX0" fmla="*/ 4656 w 9890"/>
            <a:gd name="connsiteY0" fmla="*/ 83 h 10000"/>
            <a:gd name="connsiteX1" fmla="*/ 4872 w 9890"/>
            <a:gd name="connsiteY1" fmla="*/ 0 h 10000"/>
            <a:gd name="connsiteX2" fmla="*/ 4767 w 9890"/>
            <a:gd name="connsiteY2" fmla="*/ 710 h 10000"/>
            <a:gd name="connsiteX3" fmla="*/ 5109 w 9890"/>
            <a:gd name="connsiteY3" fmla="*/ 479 h 10000"/>
            <a:gd name="connsiteX4" fmla="*/ 5517 w 9890"/>
            <a:gd name="connsiteY4" fmla="*/ 1029 h 10000"/>
            <a:gd name="connsiteX5" fmla="*/ 6282 w 9890"/>
            <a:gd name="connsiteY5" fmla="*/ 1656 h 10000"/>
            <a:gd name="connsiteX6" fmla="*/ 7661 w 9890"/>
            <a:gd name="connsiteY6" fmla="*/ 3251 h 10000"/>
            <a:gd name="connsiteX7" fmla="*/ 8778 w 9890"/>
            <a:gd name="connsiteY7" fmla="*/ 3119 h 10000"/>
            <a:gd name="connsiteX8" fmla="*/ 9362 w 9890"/>
            <a:gd name="connsiteY8" fmla="*/ 4928 h 10000"/>
            <a:gd name="connsiteX9" fmla="*/ 9694 w 9890"/>
            <a:gd name="connsiteY9" fmla="*/ 5726 h 10000"/>
            <a:gd name="connsiteX10" fmla="*/ 9890 w 9890"/>
            <a:gd name="connsiteY10" fmla="*/ 6106 h 10000"/>
            <a:gd name="connsiteX11" fmla="*/ 9115 w 9890"/>
            <a:gd name="connsiteY11" fmla="*/ 6463 h 10000"/>
            <a:gd name="connsiteX12" fmla="*/ 8894 w 9890"/>
            <a:gd name="connsiteY12" fmla="*/ 7068 h 10000"/>
            <a:gd name="connsiteX13" fmla="*/ 7328 w 9890"/>
            <a:gd name="connsiteY13" fmla="*/ 7283 h 10000"/>
            <a:gd name="connsiteX14" fmla="*/ 5124 w 9890"/>
            <a:gd name="connsiteY14" fmla="*/ 9059 h 10000"/>
            <a:gd name="connsiteX15" fmla="*/ 3695 w 9890"/>
            <a:gd name="connsiteY15" fmla="*/ 8438 h 10000"/>
            <a:gd name="connsiteX16" fmla="*/ 3443 w 9890"/>
            <a:gd name="connsiteY16" fmla="*/ 9378 h 10000"/>
            <a:gd name="connsiteX17" fmla="*/ 2955 w 9890"/>
            <a:gd name="connsiteY17" fmla="*/ 10000 h 10000"/>
            <a:gd name="connsiteX18" fmla="*/ 2502 w 9890"/>
            <a:gd name="connsiteY18" fmla="*/ 9785 h 10000"/>
            <a:gd name="connsiteX19" fmla="*/ 1984 w 9890"/>
            <a:gd name="connsiteY19" fmla="*/ 8432 h 10000"/>
            <a:gd name="connsiteX20" fmla="*/ 1974 w 9890"/>
            <a:gd name="connsiteY20" fmla="*/ 8416 h 10000"/>
            <a:gd name="connsiteX21" fmla="*/ 1264 w 9890"/>
            <a:gd name="connsiteY21" fmla="*/ 7261 h 10000"/>
            <a:gd name="connsiteX22" fmla="*/ 46 w 9890"/>
            <a:gd name="connsiteY22" fmla="*/ 6078 h 10000"/>
            <a:gd name="connsiteX23" fmla="*/ 36 w 9890"/>
            <a:gd name="connsiteY23" fmla="*/ 5957 h 10000"/>
            <a:gd name="connsiteX24" fmla="*/ 615 w 9890"/>
            <a:gd name="connsiteY24" fmla="*/ 3867 h 10000"/>
            <a:gd name="connsiteX25" fmla="*/ 418 w 9890"/>
            <a:gd name="connsiteY25" fmla="*/ 3757 h 10000"/>
            <a:gd name="connsiteX26" fmla="*/ 1329 w 9890"/>
            <a:gd name="connsiteY26" fmla="*/ 3861 h 10000"/>
            <a:gd name="connsiteX27" fmla="*/ 1103 w 9890"/>
            <a:gd name="connsiteY27" fmla="*/ 2497 h 10000"/>
            <a:gd name="connsiteX28" fmla="*/ 2165 w 9890"/>
            <a:gd name="connsiteY28" fmla="*/ 1760 h 10000"/>
            <a:gd name="connsiteX29" fmla="*/ 2613 w 9890"/>
            <a:gd name="connsiteY29" fmla="*/ 902 h 10000"/>
            <a:gd name="connsiteX30" fmla="*/ 3841 w 9890"/>
            <a:gd name="connsiteY30" fmla="*/ 149 h 10000"/>
            <a:gd name="connsiteX31" fmla="*/ 4656 w 9890"/>
            <a:gd name="connsiteY31" fmla="*/ 83 h 10000"/>
            <a:gd name="connsiteX0" fmla="*/ 4708 w 10000"/>
            <a:gd name="connsiteY0" fmla="*/ 83 h 10000"/>
            <a:gd name="connsiteX1" fmla="*/ 4926 w 10000"/>
            <a:gd name="connsiteY1" fmla="*/ 0 h 10000"/>
            <a:gd name="connsiteX2" fmla="*/ 4820 w 10000"/>
            <a:gd name="connsiteY2" fmla="*/ 710 h 10000"/>
            <a:gd name="connsiteX3" fmla="*/ 5166 w 10000"/>
            <a:gd name="connsiteY3" fmla="*/ 479 h 10000"/>
            <a:gd name="connsiteX4" fmla="*/ 5578 w 10000"/>
            <a:gd name="connsiteY4" fmla="*/ 1029 h 10000"/>
            <a:gd name="connsiteX5" fmla="*/ 6352 w 10000"/>
            <a:gd name="connsiteY5" fmla="*/ 1656 h 10000"/>
            <a:gd name="connsiteX6" fmla="*/ 7746 w 10000"/>
            <a:gd name="connsiteY6" fmla="*/ 3251 h 10000"/>
            <a:gd name="connsiteX7" fmla="*/ 8876 w 10000"/>
            <a:gd name="connsiteY7" fmla="*/ 3119 h 10000"/>
            <a:gd name="connsiteX8" fmla="*/ 9466 w 10000"/>
            <a:gd name="connsiteY8" fmla="*/ 4928 h 10000"/>
            <a:gd name="connsiteX9" fmla="*/ 9802 w 10000"/>
            <a:gd name="connsiteY9" fmla="*/ 5726 h 10000"/>
            <a:gd name="connsiteX10" fmla="*/ 10000 w 10000"/>
            <a:gd name="connsiteY10" fmla="*/ 6106 h 10000"/>
            <a:gd name="connsiteX11" fmla="*/ 9216 w 10000"/>
            <a:gd name="connsiteY11" fmla="*/ 6463 h 10000"/>
            <a:gd name="connsiteX12" fmla="*/ 8993 w 10000"/>
            <a:gd name="connsiteY12" fmla="*/ 7068 h 10000"/>
            <a:gd name="connsiteX13" fmla="*/ 7410 w 10000"/>
            <a:gd name="connsiteY13" fmla="*/ 7283 h 10000"/>
            <a:gd name="connsiteX14" fmla="*/ 5181 w 10000"/>
            <a:gd name="connsiteY14" fmla="*/ 9059 h 10000"/>
            <a:gd name="connsiteX15" fmla="*/ 3736 w 10000"/>
            <a:gd name="connsiteY15" fmla="*/ 8438 h 10000"/>
            <a:gd name="connsiteX16" fmla="*/ 3854 w 10000"/>
            <a:gd name="connsiteY16" fmla="*/ 9634 h 10000"/>
            <a:gd name="connsiteX17" fmla="*/ 2988 w 10000"/>
            <a:gd name="connsiteY17" fmla="*/ 10000 h 10000"/>
            <a:gd name="connsiteX18" fmla="*/ 2530 w 10000"/>
            <a:gd name="connsiteY18" fmla="*/ 9785 h 10000"/>
            <a:gd name="connsiteX19" fmla="*/ 2006 w 10000"/>
            <a:gd name="connsiteY19" fmla="*/ 8432 h 10000"/>
            <a:gd name="connsiteX20" fmla="*/ 1996 w 10000"/>
            <a:gd name="connsiteY20" fmla="*/ 8416 h 10000"/>
            <a:gd name="connsiteX21" fmla="*/ 1278 w 10000"/>
            <a:gd name="connsiteY21" fmla="*/ 7261 h 10000"/>
            <a:gd name="connsiteX22" fmla="*/ 47 w 10000"/>
            <a:gd name="connsiteY22" fmla="*/ 6078 h 10000"/>
            <a:gd name="connsiteX23" fmla="*/ 36 w 10000"/>
            <a:gd name="connsiteY23" fmla="*/ 5957 h 10000"/>
            <a:gd name="connsiteX24" fmla="*/ 622 w 10000"/>
            <a:gd name="connsiteY24" fmla="*/ 3867 h 10000"/>
            <a:gd name="connsiteX25" fmla="*/ 423 w 10000"/>
            <a:gd name="connsiteY25" fmla="*/ 3757 h 10000"/>
            <a:gd name="connsiteX26" fmla="*/ 1344 w 10000"/>
            <a:gd name="connsiteY26" fmla="*/ 3861 h 10000"/>
            <a:gd name="connsiteX27" fmla="*/ 1115 w 10000"/>
            <a:gd name="connsiteY27" fmla="*/ 2497 h 10000"/>
            <a:gd name="connsiteX28" fmla="*/ 2189 w 10000"/>
            <a:gd name="connsiteY28" fmla="*/ 1760 h 10000"/>
            <a:gd name="connsiteX29" fmla="*/ 2642 w 10000"/>
            <a:gd name="connsiteY29" fmla="*/ 902 h 10000"/>
            <a:gd name="connsiteX30" fmla="*/ 3884 w 10000"/>
            <a:gd name="connsiteY30" fmla="*/ 149 h 10000"/>
            <a:gd name="connsiteX31" fmla="*/ 4708 w 10000"/>
            <a:gd name="connsiteY31" fmla="*/ 83 h 10000"/>
            <a:gd name="connsiteX0" fmla="*/ 4708 w 10000"/>
            <a:gd name="connsiteY0" fmla="*/ 83 h 10000"/>
            <a:gd name="connsiteX1" fmla="*/ 4926 w 10000"/>
            <a:gd name="connsiteY1" fmla="*/ 0 h 10000"/>
            <a:gd name="connsiteX2" fmla="*/ 4820 w 10000"/>
            <a:gd name="connsiteY2" fmla="*/ 710 h 10000"/>
            <a:gd name="connsiteX3" fmla="*/ 5166 w 10000"/>
            <a:gd name="connsiteY3" fmla="*/ 479 h 10000"/>
            <a:gd name="connsiteX4" fmla="*/ 5578 w 10000"/>
            <a:gd name="connsiteY4" fmla="*/ 1029 h 10000"/>
            <a:gd name="connsiteX5" fmla="*/ 6352 w 10000"/>
            <a:gd name="connsiteY5" fmla="*/ 1656 h 10000"/>
            <a:gd name="connsiteX6" fmla="*/ 7746 w 10000"/>
            <a:gd name="connsiteY6" fmla="*/ 3251 h 10000"/>
            <a:gd name="connsiteX7" fmla="*/ 8876 w 10000"/>
            <a:gd name="connsiteY7" fmla="*/ 3119 h 10000"/>
            <a:gd name="connsiteX8" fmla="*/ 9466 w 10000"/>
            <a:gd name="connsiteY8" fmla="*/ 4928 h 10000"/>
            <a:gd name="connsiteX9" fmla="*/ 9802 w 10000"/>
            <a:gd name="connsiteY9" fmla="*/ 5726 h 10000"/>
            <a:gd name="connsiteX10" fmla="*/ 10000 w 10000"/>
            <a:gd name="connsiteY10" fmla="*/ 6106 h 10000"/>
            <a:gd name="connsiteX11" fmla="*/ 9216 w 10000"/>
            <a:gd name="connsiteY11" fmla="*/ 6463 h 10000"/>
            <a:gd name="connsiteX12" fmla="*/ 8993 w 10000"/>
            <a:gd name="connsiteY12" fmla="*/ 7068 h 10000"/>
            <a:gd name="connsiteX13" fmla="*/ 7410 w 10000"/>
            <a:gd name="connsiteY13" fmla="*/ 7283 h 10000"/>
            <a:gd name="connsiteX14" fmla="*/ 5181 w 10000"/>
            <a:gd name="connsiteY14" fmla="*/ 9059 h 10000"/>
            <a:gd name="connsiteX15" fmla="*/ 3736 w 10000"/>
            <a:gd name="connsiteY15" fmla="*/ 8438 h 10000"/>
            <a:gd name="connsiteX16" fmla="*/ 3854 w 10000"/>
            <a:gd name="connsiteY16" fmla="*/ 9634 h 10000"/>
            <a:gd name="connsiteX17" fmla="*/ 2988 w 10000"/>
            <a:gd name="connsiteY17" fmla="*/ 10000 h 10000"/>
            <a:gd name="connsiteX18" fmla="*/ 2530 w 10000"/>
            <a:gd name="connsiteY18" fmla="*/ 9785 h 10000"/>
            <a:gd name="connsiteX19" fmla="*/ 2006 w 10000"/>
            <a:gd name="connsiteY19" fmla="*/ 8432 h 10000"/>
            <a:gd name="connsiteX20" fmla="*/ 1996 w 10000"/>
            <a:gd name="connsiteY20" fmla="*/ 8416 h 10000"/>
            <a:gd name="connsiteX21" fmla="*/ 1278 w 10000"/>
            <a:gd name="connsiteY21" fmla="*/ 7261 h 10000"/>
            <a:gd name="connsiteX22" fmla="*/ 47 w 10000"/>
            <a:gd name="connsiteY22" fmla="*/ 6078 h 10000"/>
            <a:gd name="connsiteX23" fmla="*/ 36 w 10000"/>
            <a:gd name="connsiteY23" fmla="*/ 5957 h 10000"/>
            <a:gd name="connsiteX24" fmla="*/ 622 w 10000"/>
            <a:gd name="connsiteY24" fmla="*/ 3867 h 10000"/>
            <a:gd name="connsiteX25" fmla="*/ 423 w 10000"/>
            <a:gd name="connsiteY25" fmla="*/ 3757 h 10000"/>
            <a:gd name="connsiteX26" fmla="*/ 1115 w 10000"/>
            <a:gd name="connsiteY26" fmla="*/ 2497 h 10000"/>
            <a:gd name="connsiteX27" fmla="*/ 2189 w 10000"/>
            <a:gd name="connsiteY27" fmla="*/ 1760 h 10000"/>
            <a:gd name="connsiteX28" fmla="*/ 2642 w 10000"/>
            <a:gd name="connsiteY28" fmla="*/ 902 h 10000"/>
            <a:gd name="connsiteX29" fmla="*/ 3884 w 10000"/>
            <a:gd name="connsiteY29" fmla="*/ 149 h 10000"/>
            <a:gd name="connsiteX30" fmla="*/ 4708 w 10000"/>
            <a:gd name="connsiteY30" fmla="*/ 83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10000" h="10000">
              <a:moveTo>
                <a:pt x="4708" y="83"/>
              </a:moveTo>
              <a:cubicBezTo>
                <a:pt x="4763" y="61"/>
                <a:pt x="4876" y="22"/>
                <a:pt x="4926" y="0"/>
              </a:cubicBezTo>
              <a:cubicBezTo>
                <a:pt x="4891" y="237"/>
                <a:pt x="4855" y="473"/>
                <a:pt x="4820" y="710"/>
              </a:cubicBezTo>
              <a:cubicBezTo>
                <a:pt x="4906" y="655"/>
                <a:pt x="5079" y="539"/>
                <a:pt x="5166" y="479"/>
              </a:cubicBezTo>
              <a:cubicBezTo>
                <a:pt x="5298" y="666"/>
                <a:pt x="5431" y="853"/>
                <a:pt x="5578" y="1029"/>
              </a:cubicBezTo>
              <a:cubicBezTo>
                <a:pt x="5847" y="1216"/>
                <a:pt x="6132" y="1392"/>
                <a:pt x="6352" y="1656"/>
              </a:cubicBezTo>
              <a:cubicBezTo>
                <a:pt x="6545" y="2431"/>
                <a:pt x="7267" y="2723"/>
                <a:pt x="7746" y="3251"/>
              </a:cubicBezTo>
              <a:cubicBezTo>
                <a:pt x="8122" y="3223"/>
                <a:pt x="8498" y="3179"/>
                <a:pt x="8876" y="3119"/>
              </a:cubicBezTo>
              <a:cubicBezTo>
                <a:pt x="9013" y="3740"/>
                <a:pt x="9211" y="4345"/>
                <a:pt x="9466" y="4928"/>
              </a:cubicBezTo>
              <a:cubicBezTo>
                <a:pt x="9567" y="5198"/>
                <a:pt x="9674" y="5468"/>
                <a:pt x="9802" y="5726"/>
              </a:cubicBezTo>
              <a:cubicBezTo>
                <a:pt x="9852" y="5820"/>
                <a:pt x="9949" y="6012"/>
                <a:pt x="10000" y="6106"/>
              </a:cubicBezTo>
              <a:lnTo>
                <a:pt x="9216" y="6463"/>
              </a:lnTo>
              <a:cubicBezTo>
                <a:pt x="9140" y="6661"/>
                <a:pt x="9064" y="6865"/>
                <a:pt x="8993" y="7068"/>
              </a:cubicBezTo>
              <a:cubicBezTo>
                <a:pt x="8478" y="7239"/>
                <a:pt x="7939" y="7228"/>
                <a:pt x="7410" y="7283"/>
              </a:cubicBezTo>
              <a:cubicBezTo>
                <a:pt x="6498" y="7591"/>
                <a:pt x="5944" y="8498"/>
                <a:pt x="5181" y="9059"/>
              </a:cubicBezTo>
              <a:cubicBezTo>
                <a:pt x="4718" y="8795"/>
                <a:pt x="4235" y="8592"/>
                <a:pt x="3736" y="8438"/>
              </a:cubicBezTo>
              <a:cubicBezTo>
                <a:pt x="3649" y="8751"/>
                <a:pt x="3936" y="9321"/>
                <a:pt x="3854" y="9634"/>
              </a:cubicBezTo>
              <a:cubicBezTo>
                <a:pt x="3730" y="9894"/>
                <a:pt x="3147" y="9932"/>
                <a:pt x="2988" y="10000"/>
              </a:cubicBezTo>
              <a:cubicBezTo>
                <a:pt x="2876" y="9950"/>
                <a:pt x="2647" y="9840"/>
                <a:pt x="2530" y="9785"/>
              </a:cubicBezTo>
              <a:cubicBezTo>
                <a:pt x="2413" y="9312"/>
                <a:pt x="2295" y="8823"/>
                <a:pt x="2006" y="8432"/>
              </a:cubicBezTo>
              <a:cubicBezTo>
                <a:pt x="2003" y="8427"/>
                <a:pt x="1999" y="8421"/>
                <a:pt x="1996" y="8416"/>
              </a:cubicBezTo>
              <a:cubicBezTo>
                <a:pt x="1792" y="8009"/>
                <a:pt x="1604" y="7574"/>
                <a:pt x="1278" y="7261"/>
              </a:cubicBezTo>
              <a:cubicBezTo>
                <a:pt x="902" y="6815"/>
                <a:pt x="250" y="6700"/>
                <a:pt x="47" y="6078"/>
              </a:cubicBezTo>
              <a:cubicBezTo>
                <a:pt x="43" y="6038"/>
                <a:pt x="39" y="5997"/>
                <a:pt x="36" y="5957"/>
              </a:cubicBezTo>
              <a:cubicBezTo>
                <a:pt x="-111" y="5182"/>
                <a:pt x="219" y="4477"/>
                <a:pt x="622" y="3867"/>
              </a:cubicBezTo>
              <a:lnTo>
                <a:pt x="423" y="3757"/>
              </a:lnTo>
              <a:cubicBezTo>
                <a:pt x="505" y="3529"/>
                <a:pt x="821" y="2830"/>
                <a:pt x="1115" y="2497"/>
              </a:cubicBezTo>
              <a:cubicBezTo>
                <a:pt x="1461" y="2233"/>
                <a:pt x="1822" y="1986"/>
                <a:pt x="2189" y="1760"/>
              </a:cubicBezTo>
              <a:cubicBezTo>
                <a:pt x="2515" y="1634"/>
                <a:pt x="2795" y="1293"/>
                <a:pt x="2642" y="902"/>
              </a:cubicBezTo>
              <a:cubicBezTo>
                <a:pt x="2993" y="545"/>
                <a:pt x="3364" y="149"/>
                <a:pt x="3884" y="149"/>
              </a:cubicBezTo>
              <a:cubicBezTo>
                <a:pt x="3929" y="721"/>
                <a:pt x="4540" y="396"/>
                <a:pt x="4708" y="83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79651</xdr:colOff>
      <xdr:row>14</xdr:row>
      <xdr:rowOff>10776</xdr:rowOff>
    </xdr:from>
    <xdr:to>
      <xdr:col>40</xdr:col>
      <xdr:colOff>24381</xdr:colOff>
      <xdr:row>16</xdr:row>
      <xdr:rowOff>60795</xdr:rowOff>
    </xdr:to>
    <xdr:sp macro="" textlink="">
      <xdr:nvSpPr>
        <xdr:cNvPr id="476" name="nowomiejski"/>
        <xdr:cNvSpPr>
          <a:spLocks/>
        </xdr:cNvSpPr>
      </xdr:nvSpPr>
      <xdr:spPr bwMode="auto">
        <a:xfrm>
          <a:off x="4194451" y="1610976"/>
          <a:ext cx="401930" cy="278619"/>
        </a:xfrm>
        <a:custGeom>
          <a:avLst/>
          <a:gdLst>
            <a:gd name="T0" fmla="*/ 407 w 1438"/>
            <a:gd name="T1" fmla="*/ 0 h 964"/>
            <a:gd name="T2" fmla="*/ 619 w 1438"/>
            <a:gd name="T3" fmla="*/ 40 h 964"/>
            <a:gd name="T4" fmla="*/ 702 w 1438"/>
            <a:gd name="T5" fmla="*/ 90 h 964"/>
            <a:gd name="T6" fmla="*/ 852 w 1438"/>
            <a:gd name="T7" fmla="*/ 167 h 964"/>
            <a:gd name="T8" fmla="*/ 1002 w 1438"/>
            <a:gd name="T9" fmla="*/ 355 h 964"/>
            <a:gd name="T10" fmla="*/ 1012 w 1438"/>
            <a:gd name="T11" fmla="*/ 359 h 964"/>
            <a:gd name="T12" fmla="*/ 1390 w 1438"/>
            <a:gd name="T13" fmla="*/ 403 h 964"/>
            <a:gd name="T14" fmla="*/ 1438 w 1438"/>
            <a:gd name="T15" fmla="*/ 488 h 964"/>
            <a:gd name="T16" fmla="*/ 1406 w 1438"/>
            <a:gd name="T17" fmla="*/ 587 h 964"/>
            <a:gd name="T18" fmla="*/ 1383 w 1438"/>
            <a:gd name="T19" fmla="*/ 733 h 964"/>
            <a:gd name="T20" fmla="*/ 1311 w 1438"/>
            <a:gd name="T21" fmla="*/ 777 h 964"/>
            <a:gd name="T22" fmla="*/ 1279 w 1438"/>
            <a:gd name="T23" fmla="*/ 843 h 964"/>
            <a:gd name="T24" fmla="*/ 1159 w 1438"/>
            <a:gd name="T25" fmla="*/ 964 h 964"/>
            <a:gd name="T26" fmla="*/ 1082 w 1438"/>
            <a:gd name="T27" fmla="*/ 921 h 964"/>
            <a:gd name="T28" fmla="*/ 1040 w 1438"/>
            <a:gd name="T29" fmla="*/ 794 h 964"/>
            <a:gd name="T30" fmla="*/ 723 w 1438"/>
            <a:gd name="T31" fmla="*/ 860 h 964"/>
            <a:gd name="T32" fmla="*/ 693 w 1438"/>
            <a:gd name="T33" fmla="*/ 720 h 964"/>
            <a:gd name="T34" fmla="*/ 232 w 1438"/>
            <a:gd name="T35" fmla="*/ 531 h 964"/>
            <a:gd name="T36" fmla="*/ 119 w 1438"/>
            <a:gd name="T37" fmla="*/ 613 h 964"/>
            <a:gd name="T38" fmla="*/ 68 w 1438"/>
            <a:gd name="T39" fmla="*/ 322 h 964"/>
            <a:gd name="T40" fmla="*/ 0 w 1438"/>
            <a:gd name="T41" fmla="*/ 186 h 964"/>
            <a:gd name="T42" fmla="*/ 72 w 1438"/>
            <a:gd name="T43" fmla="*/ 166 h 964"/>
            <a:gd name="T44" fmla="*/ 216 w 1438"/>
            <a:gd name="T45" fmla="*/ 74 h 964"/>
            <a:gd name="T46" fmla="*/ 328 w 1438"/>
            <a:gd name="T47" fmla="*/ 51 h 964"/>
            <a:gd name="T48" fmla="*/ 345 w 1438"/>
            <a:gd name="T49" fmla="*/ 85 h 964"/>
            <a:gd name="T50" fmla="*/ 418 w 1438"/>
            <a:gd name="T51" fmla="*/ 203 h 964"/>
            <a:gd name="T52" fmla="*/ 407 w 1438"/>
            <a:gd name="T53" fmla="*/ 0 h 9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438" h="964">
              <a:moveTo>
                <a:pt x="407" y="0"/>
              </a:moveTo>
              <a:cubicBezTo>
                <a:pt x="479" y="2"/>
                <a:pt x="552" y="11"/>
                <a:pt x="619" y="40"/>
              </a:cubicBezTo>
              <a:cubicBezTo>
                <a:pt x="646" y="57"/>
                <a:pt x="674" y="74"/>
                <a:pt x="702" y="90"/>
              </a:cubicBezTo>
              <a:cubicBezTo>
                <a:pt x="751" y="117"/>
                <a:pt x="802" y="141"/>
                <a:pt x="852" y="167"/>
              </a:cubicBezTo>
              <a:cubicBezTo>
                <a:pt x="874" y="249"/>
                <a:pt x="912" y="333"/>
                <a:pt x="1002" y="355"/>
              </a:cubicBezTo>
              <a:lnTo>
                <a:pt x="1012" y="359"/>
              </a:lnTo>
              <a:cubicBezTo>
                <a:pt x="1130" y="424"/>
                <a:pt x="1261" y="451"/>
                <a:pt x="1390" y="403"/>
              </a:cubicBezTo>
              <a:cubicBezTo>
                <a:pt x="1406" y="431"/>
                <a:pt x="1422" y="459"/>
                <a:pt x="1438" y="488"/>
              </a:cubicBezTo>
              <a:cubicBezTo>
                <a:pt x="1425" y="520"/>
                <a:pt x="1414" y="553"/>
                <a:pt x="1406" y="587"/>
              </a:cubicBezTo>
              <a:cubicBezTo>
                <a:pt x="1397" y="636"/>
                <a:pt x="1389" y="685"/>
                <a:pt x="1383" y="733"/>
              </a:cubicBezTo>
              <a:cubicBezTo>
                <a:pt x="1365" y="744"/>
                <a:pt x="1329" y="766"/>
                <a:pt x="1311" y="777"/>
              </a:cubicBezTo>
              <a:cubicBezTo>
                <a:pt x="1303" y="793"/>
                <a:pt x="1287" y="827"/>
                <a:pt x="1279" y="843"/>
              </a:cubicBezTo>
              <a:cubicBezTo>
                <a:pt x="1240" y="884"/>
                <a:pt x="1200" y="925"/>
                <a:pt x="1159" y="964"/>
              </a:cubicBezTo>
              <a:cubicBezTo>
                <a:pt x="1140" y="954"/>
                <a:pt x="1101" y="932"/>
                <a:pt x="1082" y="921"/>
              </a:cubicBezTo>
              <a:cubicBezTo>
                <a:pt x="1068" y="879"/>
                <a:pt x="1054" y="836"/>
                <a:pt x="1040" y="794"/>
              </a:cubicBezTo>
              <a:cubicBezTo>
                <a:pt x="933" y="806"/>
                <a:pt x="827" y="831"/>
                <a:pt x="723" y="860"/>
              </a:cubicBezTo>
              <a:cubicBezTo>
                <a:pt x="713" y="813"/>
                <a:pt x="703" y="767"/>
                <a:pt x="693" y="720"/>
              </a:cubicBezTo>
              <a:cubicBezTo>
                <a:pt x="504" y="746"/>
                <a:pt x="408" y="548"/>
                <a:pt x="232" y="531"/>
              </a:cubicBezTo>
              <a:cubicBezTo>
                <a:pt x="194" y="559"/>
                <a:pt x="156" y="586"/>
                <a:pt x="119" y="613"/>
              </a:cubicBezTo>
              <a:cubicBezTo>
                <a:pt x="106" y="516"/>
                <a:pt x="94" y="418"/>
                <a:pt x="68" y="322"/>
              </a:cubicBezTo>
              <a:cubicBezTo>
                <a:pt x="53" y="273"/>
                <a:pt x="24" y="230"/>
                <a:pt x="0" y="186"/>
              </a:cubicBezTo>
              <a:cubicBezTo>
                <a:pt x="18" y="181"/>
                <a:pt x="54" y="171"/>
                <a:pt x="72" y="166"/>
              </a:cubicBezTo>
              <a:cubicBezTo>
                <a:pt x="124" y="141"/>
                <a:pt x="173" y="111"/>
                <a:pt x="216" y="74"/>
              </a:cubicBezTo>
              <a:cubicBezTo>
                <a:pt x="258" y="87"/>
                <a:pt x="296" y="79"/>
                <a:pt x="328" y="51"/>
              </a:cubicBezTo>
              <a:cubicBezTo>
                <a:pt x="332" y="59"/>
                <a:pt x="341" y="76"/>
                <a:pt x="345" y="85"/>
              </a:cubicBezTo>
              <a:cubicBezTo>
                <a:pt x="367" y="126"/>
                <a:pt x="391" y="165"/>
                <a:pt x="418" y="203"/>
              </a:cubicBezTo>
              <a:cubicBezTo>
                <a:pt x="416" y="135"/>
                <a:pt x="411" y="67"/>
                <a:pt x="407" y="0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108077</xdr:colOff>
      <xdr:row>14</xdr:row>
      <xdr:rowOff>45861</xdr:rowOff>
    </xdr:from>
    <xdr:to>
      <xdr:col>45</xdr:col>
      <xdr:colOff>33447</xdr:colOff>
      <xdr:row>17</xdr:row>
      <xdr:rowOff>17960</xdr:rowOff>
    </xdr:to>
    <xdr:sp macro="" textlink="">
      <xdr:nvSpPr>
        <xdr:cNvPr id="478" name="nidzicki"/>
        <xdr:cNvSpPr>
          <a:spLocks/>
        </xdr:cNvSpPr>
      </xdr:nvSpPr>
      <xdr:spPr bwMode="auto">
        <a:xfrm>
          <a:off x="4794377" y="1646061"/>
          <a:ext cx="382570" cy="314999"/>
        </a:xfrm>
        <a:custGeom>
          <a:avLst/>
          <a:gdLst>
            <a:gd name="T0" fmla="*/ 622 w 1340"/>
            <a:gd name="T1" fmla="*/ 8 h 1081"/>
            <a:gd name="T2" fmla="*/ 882 w 1340"/>
            <a:gd name="T3" fmla="*/ 0 h 1081"/>
            <a:gd name="T4" fmla="*/ 894 w 1340"/>
            <a:gd name="T5" fmla="*/ 54 h 1081"/>
            <a:gd name="T6" fmla="*/ 896 w 1340"/>
            <a:gd name="T7" fmla="*/ 76 h 1081"/>
            <a:gd name="T8" fmla="*/ 874 w 1340"/>
            <a:gd name="T9" fmla="*/ 170 h 1081"/>
            <a:gd name="T10" fmla="*/ 1041 w 1340"/>
            <a:gd name="T11" fmla="*/ 251 h 1081"/>
            <a:gd name="T12" fmla="*/ 1223 w 1340"/>
            <a:gd name="T13" fmla="*/ 459 h 1081"/>
            <a:gd name="T14" fmla="*/ 1279 w 1340"/>
            <a:gd name="T15" fmla="*/ 501 h 1081"/>
            <a:gd name="T16" fmla="*/ 1281 w 1340"/>
            <a:gd name="T17" fmla="*/ 504 h 1081"/>
            <a:gd name="T18" fmla="*/ 1340 w 1340"/>
            <a:gd name="T19" fmla="*/ 715 h 1081"/>
            <a:gd name="T20" fmla="*/ 1137 w 1340"/>
            <a:gd name="T21" fmla="*/ 737 h 1081"/>
            <a:gd name="T22" fmla="*/ 1030 w 1340"/>
            <a:gd name="T23" fmla="*/ 924 h 1081"/>
            <a:gd name="T24" fmla="*/ 933 w 1340"/>
            <a:gd name="T25" fmla="*/ 951 h 1081"/>
            <a:gd name="T26" fmla="*/ 803 w 1340"/>
            <a:gd name="T27" fmla="*/ 1035 h 1081"/>
            <a:gd name="T28" fmla="*/ 583 w 1340"/>
            <a:gd name="T29" fmla="*/ 976 h 1081"/>
            <a:gd name="T30" fmla="*/ 503 w 1340"/>
            <a:gd name="T31" fmla="*/ 1081 h 1081"/>
            <a:gd name="T32" fmla="*/ 170 w 1340"/>
            <a:gd name="T33" fmla="*/ 1050 h 1081"/>
            <a:gd name="T34" fmla="*/ 121 w 1340"/>
            <a:gd name="T35" fmla="*/ 847 h 1081"/>
            <a:gd name="T36" fmla="*/ 16 w 1340"/>
            <a:gd name="T37" fmla="*/ 707 h 1081"/>
            <a:gd name="T38" fmla="*/ 23 w 1340"/>
            <a:gd name="T39" fmla="*/ 473 h 1081"/>
            <a:gd name="T40" fmla="*/ 93 w 1340"/>
            <a:gd name="T41" fmla="*/ 383 h 1081"/>
            <a:gd name="T42" fmla="*/ 44 w 1340"/>
            <a:gd name="T43" fmla="*/ 347 h 1081"/>
            <a:gd name="T44" fmla="*/ 0 w 1340"/>
            <a:gd name="T45" fmla="*/ 216 h 1081"/>
            <a:gd name="T46" fmla="*/ 360 w 1340"/>
            <a:gd name="T47" fmla="*/ 219 h 1081"/>
            <a:gd name="T48" fmla="*/ 439 w 1340"/>
            <a:gd name="T49" fmla="*/ 105 h 1081"/>
            <a:gd name="T50" fmla="*/ 594 w 1340"/>
            <a:gd name="T51" fmla="*/ 118 h 1081"/>
            <a:gd name="T52" fmla="*/ 622 w 1340"/>
            <a:gd name="T53" fmla="*/ 8 h 10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340" h="1081">
              <a:moveTo>
                <a:pt x="622" y="8"/>
              </a:moveTo>
              <a:cubicBezTo>
                <a:pt x="708" y="9"/>
                <a:pt x="796" y="7"/>
                <a:pt x="882" y="0"/>
              </a:cubicBezTo>
              <a:cubicBezTo>
                <a:pt x="885" y="13"/>
                <a:pt x="891" y="40"/>
                <a:pt x="894" y="54"/>
              </a:cubicBezTo>
              <a:lnTo>
                <a:pt x="896" y="76"/>
              </a:lnTo>
              <a:cubicBezTo>
                <a:pt x="891" y="100"/>
                <a:pt x="879" y="147"/>
                <a:pt x="874" y="170"/>
              </a:cubicBezTo>
              <a:cubicBezTo>
                <a:pt x="917" y="220"/>
                <a:pt x="974" y="251"/>
                <a:pt x="1041" y="251"/>
              </a:cubicBezTo>
              <a:cubicBezTo>
                <a:pt x="1101" y="321"/>
                <a:pt x="1156" y="395"/>
                <a:pt x="1223" y="459"/>
              </a:cubicBezTo>
              <a:cubicBezTo>
                <a:pt x="1237" y="469"/>
                <a:pt x="1265" y="491"/>
                <a:pt x="1279" y="501"/>
              </a:cubicBezTo>
              <a:lnTo>
                <a:pt x="1281" y="504"/>
              </a:lnTo>
              <a:cubicBezTo>
                <a:pt x="1296" y="575"/>
                <a:pt x="1317" y="646"/>
                <a:pt x="1340" y="715"/>
              </a:cubicBezTo>
              <a:cubicBezTo>
                <a:pt x="1272" y="720"/>
                <a:pt x="1203" y="718"/>
                <a:pt x="1137" y="737"/>
              </a:cubicBezTo>
              <a:cubicBezTo>
                <a:pt x="1068" y="773"/>
                <a:pt x="1061" y="861"/>
                <a:pt x="1030" y="924"/>
              </a:cubicBezTo>
              <a:cubicBezTo>
                <a:pt x="997" y="933"/>
                <a:pt x="965" y="942"/>
                <a:pt x="933" y="951"/>
              </a:cubicBezTo>
              <a:cubicBezTo>
                <a:pt x="891" y="981"/>
                <a:pt x="851" y="1015"/>
                <a:pt x="803" y="1035"/>
              </a:cubicBezTo>
              <a:cubicBezTo>
                <a:pt x="726" y="1041"/>
                <a:pt x="655" y="999"/>
                <a:pt x="583" y="976"/>
              </a:cubicBezTo>
              <a:cubicBezTo>
                <a:pt x="556" y="1011"/>
                <a:pt x="529" y="1046"/>
                <a:pt x="503" y="1081"/>
              </a:cubicBezTo>
              <a:cubicBezTo>
                <a:pt x="393" y="1052"/>
                <a:pt x="280" y="1071"/>
                <a:pt x="170" y="1050"/>
              </a:cubicBezTo>
              <a:cubicBezTo>
                <a:pt x="107" y="1004"/>
                <a:pt x="135" y="914"/>
                <a:pt x="121" y="847"/>
              </a:cubicBezTo>
              <a:cubicBezTo>
                <a:pt x="85" y="801"/>
                <a:pt x="44" y="758"/>
                <a:pt x="16" y="707"/>
              </a:cubicBezTo>
              <a:cubicBezTo>
                <a:pt x="6" y="629"/>
                <a:pt x="17" y="551"/>
                <a:pt x="23" y="473"/>
              </a:cubicBezTo>
              <a:cubicBezTo>
                <a:pt x="46" y="443"/>
                <a:pt x="69" y="413"/>
                <a:pt x="93" y="383"/>
              </a:cubicBezTo>
              <a:cubicBezTo>
                <a:pt x="80" y="374"/>
                <a:pt x="56" y="356"/>
                <a:pt x="44" y="347"/>
              </a:cubicBezTo>
              <a:lnTo>
                <a:pt x="0" y="216"/>
              </a:lnTo>
              <a:cubicBezTo>
                <a:pt x="120" y="185"/>
                <a:pt x="239" y="253"/>
                <a:pt x="360" y="219"/>
              </a:cubicBezTo>
              <a:cubicBezTo>
                <a:pt x="386" y="182"/>
                <a:pt x="397" y="128"/>
                <a:pt x="439" y="105"/>
              </a:cubicBezTo>
              <a:cubicBezTo>
                <a:pt x="491" y="96"/>
                <a:pt x="543" y="112"/>
                <a:pt x="594" y="118"/>
              </a:cubicBezTo>
              <a:cubicBezTo>
                <a:pt x="603" y="81"/>
                <a:pt x="612" y="44"/>
                <a:pt x="622" y="8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41920</xdr:colOff>
      <xdr:row>15</xdr:row>
      <xdr:rowOff>30496</xdr:rowOff>
    </xdr:from>
    <xdr:to>
      <xdr:col>43</xdr:col>
      <xdr:colOff>23867</xdr:colOff>
      <xdr:row>17</xdr:row>
      <xdr:rowOff>98706</xdr:rowOff>
    </xdr:to>
    <xdr:sp macro="" textlink="">
      <xdr:nvSpPr>
        <xdr:cNvPr id="485" name="działdowski"/>
        <xdr:cNvSpPr>
          <a:spLocks/>
        </xdr:cNvSpPr>
      </xdr:nvSpPr>
      <xdr:spPr bwMode="auto">
        <a:xfrm>
          <a:off x="4499620" y="1744996"/>
          <a:ext cx="439147" cy="296810"/>
        </a:xfrm>
        <a:custGeom>
          <a:avLst/>
          <a:gdLst>
            <a:gd name="T0" fmla="*/ 358 w 1593"/>
            <a:gd name="T1" fmla="*/ 6 h 1016"/>
            <a:gd name="T2" fmla="*/ 560 w 1593"/>
            <a:gd name="T3" fmla="*/ 4 h 1016"/>
            <a:gd name="T4" fmla="*/ 641 w 1593"/>
            <a:gd name="T5" fmla="*/ 123 h 1016"/>
            <a:gd name="T6" fmla="*/ 707 w 1593"/>
            <a:gd name="T7" fmla="*/ 134 h 1016"/>
            <a:gd name="T8" fmla="*/ 711 w 1593"/>
            <a:gd name="T9" fmla="*/ 135 h 1016"/>
            <a:gd name="T10" fmla="*/ 873 w 1593"/>
            <a:gd name="T11" fmla="*/ 161 h 1016"/>
            <a:gd name="T12" fmla="*/ 917 w 1593"/>
            <a:gd name="T13" fmla="*/ 17 h 1016"/>
            <a:gd name="T14" fmla="*/ 1059 w 1593"/>
            <a:gd name="T15" fmla="*/ 75 h 1016"/>
            <a:gd name="T16" fmla="*/ 1113 w 1593"/>
            <a:gd name="T17" fmla="*/ 123 h 1016"/>
            <a:gd name="T18" fmla="*/ 1106 w 1593"/>
            <a:gd name="T19" fmla="*/ 357 h 1016"/>
            <a:gd name="T20" fmla="*/ 1211 w 1593"/>
            <a:gd name="T21" fmla="*/ 497 h 1016"/>
            <a:gd name="T22" fmla="*/ 1260 w 1593"/>
            <a:gd name="T23" fmla="*/ 700 h 1016"/>
            <a:gd name="T24" fmla="*/ 1593 w 1593"/>
            <a:gd name="T25" fmla="*/ 731 h 1016"/>
            <a:gd name="T26" fmla="*/ 1415 w 1593"/>
            <a:gd name="T27" fmla="*/ 927 h 1016"/>
            <a:gd name="T28" fmla="*/ 1387 w 1593"/>
            <a:gd name="T29" fmla="*/ 1016 h 1016"/>
            <a:gd name="T30" fmla="*/ 1202 w 1593"/>
            <a:gd name="T31" fmla="*/ 996 h 1016"/>
            <a:gd name="T32" fmla="*/ 988 w 1593"/>
            <a:gd name="T33" fmla="*/ 1001 h 1016"/>
            <a:gd name="T34" fmla="*/ 919 w 1593"/>
            <a:gd name="T35" fmla="*/ 920 h 1016"/>
            <a:gd name="T36" fmla="*/ 654 w 1593"/>
            <a:gd name="T37" fmla="*/ 1006 h 1016"/>
            <a:gd name="T38" fmla="*/ 514 w 1593"/>
            <a:gd name="T39" fmla="*/ 905 h 1016"/>
            <a:gd name="T40" fmla="*/ 528 w 1593"/>
            <a:gd name="T41" fmla="*/ 786 h 1016"/>
            <a:gd name="T42" fmla="*/ 290 w 1593"/>
            <a:gd name="T43" fmla="*/ 910 h 1016"/>
            <a:gd name="T44" fmla="*/ 311 w 1593"/>
            <a:gd name="T45" fmla="*/ 1016 h 1016"/>
            <a:gd name="T46" fmla="*/ 224 w 1593"/>
            <a:gd name="T47" fmla="*/ 992 h 1016"/>
            <a:gd name="T48" fmla="*/ 160 w 1593"/>
            <a:gd name="T49" fmla="*/ 969 h 1016"/>
            <a:gd name="T50" fmla="*/ 136 w 1593"/>
            <a:gd name="T51" fmla="*/ 727 h 1016"/>
            <a:gd name="T52" fmla="*/ 0 w 1593"/>
            <a:gd name="T53" fmla="*/ 725 h 1016"/>
            <a:gd name="T54" fmla="*/ 79 w 1593"/>
            <a:gd name="T55" fmla="*/ 482 h 1016"/>
            <a:gd name="T56" fmla="*/ 199 w 1593"/>
            <a:gd name="T57" fmla="*/ 361 h 1016"/>
            <a:gd name="T58" fmla="*/ 349 w 1593"/>
            <a:gd name="T59" fmla="*/ 264 h 1016"/>
            <a:gd name="T60" fmla="*/ 326 w 1593"/>
            <a:gd name="T61" fmla="*/ 105 h 1016"/>
            <a:gd name="T62" fmla="*/ 358 w 1593"/>
            <a:gd name="T63" fmla="*/ 6 h 10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593" h="1016">
              <a:moveTo>
                <a:pt x="358" y="6"/>
              </a:moveTo>
              <a:cubicBezTo>
                <a:pt x="425" y="4"/>
                <a:pt x="493" y="0"/>
                <a:pt x="560" y="4"/>
              </a:cubicBezTo>
              <a:cubicBezTo>
                <a:pt x="589" y="43"/>
                <a:pt x="614" y="83"/>
                <a:pt x="641" y="123"/>
              </a:cubicBezTo>
              <a:cubicBezTo>
                <a:pt x="657" y="126"/>
                <a:pt x="690" y="131"/>
                <a:pt x="707" y="134"/>
              </a:cubicBezTo>
              <a:lnTo>
                <a:pt x="711" y="135"/>
              </a:lnTo>
              <a:cubicBezTo>
                <a:pt x="765" y="143"/>
                <a:pt x="819" y="152"/>
                <a:pt x="873" y="161"/>
              </a:cubicBezTo>
              <a:cubicBezTo>
                <a:pt x="887" y="113"/>
                <a:pt x="902" y="65"/>
                <a:pt x="917" y="17"/>
              </a:cubicBezTo>
              <a:cubicBezTo>
                <a:pt x="964" y="36"/>
                <a:pt x="1012" y="55"/>
                <a:pt x="1059" y="75"/>
              </a:cubicBezTo>
              <a:cubicBezTo>
                <a:pt x="1073" y="87"/>
                <a:pt x="1100" y="111"/>
                <a:pt x="1113" y="123"/>
              </a:cubicBezTo>
              <a:cubicBezTo>
                <a:pt x="1107" y="201"/>
                <a:pt x="1096" y="279"/>
                <a:pt x="1106" y="357"/>
              </a:cubicBezTo>
              <a:cubicBezTo>
                <a:pt x="1134" y="408"/>
                <a:pt x="1175" y="451"/>
                <a:pt x="1211" y="497"/>
              </a:cubicBezTo>
              <a:cubicBezTo>
                <a:pt x="1225" y="564"/>
                <a:pt x="1197" y="654"/>
                <a:pt x="1260" y="700"/>
              </a:cubicBezTo>
              <a:cubicBezTo>
                <a:pt x="1370" y="721"/>
                <a:pt x="1483" y="702"/>
                <a:pt x="1593" y="731"/>
              </a:cubicBezTo>
              <a:cubicBezTo>
                <a:pt x="1543" y="804"/>
                <a:pt x="1485" y="872"/>
                <a:pt x="1415" y="927"/>
              </a:cubicBezTo>
              <a:cubicBezTo>
                <a:pt x="1408" y="950"/>
                <a:pt x="1394" y="994"/>
                <a:pt x="1387" y="1016"/>
              </a:cubicBezTo>
              <a:cubicBezTo>
                <a:pt x="1325" y="1014"/>
                <a:pt x="1263" y="1008"/>
                <a:pt x="1202" y="996"/>
              </a:cubicBezTo>
              <a:cubicBezTo>
                <a:pt x="1131" y="976"/>
                <a:pt x="1058" y="975"/>
                <a:pt x="988" y="1001"/>
              </a:cubicBezTo>
              <a:cubicBezTo>
                <a:pt x="965" y="974"/>
                <a:pt x="942" y="947"/>
                <a:pt x="919" y="920"/>
              </a:cubicBezTo>
              <a:cubicBezTo>
                <a:pt x="831" y="951"/>
                <a:pt x="743" y="979"/>
                <a:pt x="654" y="1006"/>
              </a:cubicBezTo>
              <a:cubicBezTo>
                <a:pt x="608" y="972"/>
                <a:pt x="561" y="938"/>
                <a:pt x="514" y="905"/>
              </a:cubicBezTo>
              <a:cubicBezTo>
                <a:pt x="518" y="875"/>
                <a:pt x="524" y="816"/>
                <a:pt x="528" y="786"/>
              </a:cubicBezTo>
              <a:cubicBezTo>
                <a:pt x="428" y="772"/>
                <a:pt x="360" y="854"/>
                <a:pt x="290" y="910"/>
              </a:cubicBezTo>
              <a:cubicBezTo>
                <a:pt x="297" y="946"/>
                <a:pt x="304" y="981"/>
                <a:pt x="311" y="1016"/>
              </a:cubicBezTo>
              <a:cubicBezTo>
                <a:pt x="289" y="1010"/>
                <a:pt x="246" y="998"/>
                <a:pt x="224" y="992"/>
              </a:cubicBezTo>
              <a:cubicBezTo>
                <a:pt x="208" y="986"/>
                <a:pt x="176" y="975"/>
                <a:pt x="160" y="969"/>
              </a:cubicBezTo>
              <a:cubicBezTo>
                <a:pt x="152" y="889"/>
                <a:pt x="145" y="808"/>
                <a:pt x="136" y="727"/>
              </a:cubicBezTo>
              <a:cubicBezTo>
                <a:pt x="102" y="727"/>
                <a:pt x="34" y="726"/>
                <a:pt x="0" y="725"/>
              </a:cubicBezTo>
              <a:cubicBezTo>
                <a:pt x="26" y="644"/>
                <a:pt x="53" y="563"/>
                <a:pt x="79" y="482"/>
              </a:cubicBezTo>
              <a:cubicBezTo>
                <a:pt x="120" y="443"/>
                <a:pt x="160" y="402"/>
                <a:pt x="199" y="361"/>
              </a:cubicBezTo>
              <a:cubicBezTo>
                <a:pt x="248" y="327"/>
                <a:pt x="298" y="296"/>
                <a:pt x="349" y="264"/>
              </a:cubicBezTo>
              <a:cubicBezTo>
                <a:pt x="340" y="211"/>
                <a:pt x="332" y="159"/>
                <a:pt x="326" y="105"/>
              </a:cubicBezTo>
              <a:cubicBezTo>
                <a:pt x="334" y="71"/>
                <a:pt x="345" y="38"/>
                <a:pt x="358" y="6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351</xdr:colOff>
      <xdr:row>4</xdr:row>
      <xdr:rowOff>70119</xdr:rowOff>
    </xdr:from>
    <xdr:to>
      <xdr:col>24</xdr:col>
      <xdr:colOff>51938</xdr:colOff>
      <xdr:row>8</xdr:row>
      <xdr:rowOff>11633</xdr:rowOff>
    </xdr:to>
    <xdr:sp macro="" textlink="">
      <xdr:nvSpPr>
        <xdr:cNvPr id="414" name="sławieński"/>
        <xdr:cNvSpPr>
          <a:spLocks/>
        </xdr:cNvSpPr>
      </xdr:nvSpPr>
      <xdr:spPr bwMode="auto">
        <a:xfrm>
          <a:off x="2400651" y="527319"/>
          <a:ext cx="394487" cy="398714"/>
        </a:xfrm>
        <a:custGeom>
          <a:avLst/>
          <a:gdLst>
            <a:gd name="T0" fmla="*/ 680 w 1416"/>
            <a:gd name="T1" fmla="*/ 107 h 1379"/>
            <a:gd name="T2" fmla="*/ 1095 w 1416"/>
            <a:gd name="T3" fmla="*/ 0 h 1379"/>
            <a:gd name="T4" fmla="*/ 1324 w 1416"/>
            <a:gd name="T5" fmla="*/ 379 h 1379"/>
            <a:gd name="T6" fmla="*/ 1366 w 1416"/>
            <a:gd name="T7" fmla="*/ 755 h 1379"/>
            <a:gd name="T8" fmla="*/ 1302 w 1416"/>
            <a:gd name="T9" fmla="*/ 752 h 1379"/>
            <a:gd name="T10" fmla="*/ 1395 w 1416"/>
            <a:gd name="T11" fmla="*/ 1030 h 1379"/>
            <a:gd name="T12" fmla="*/ 1306 w 1416"/>
            <a:gd name="T13" fmla="*/ 1180 h 1379"/>
            <a:gd name="T14" fmla="*/ 1122 w 1416"/>
            <a:gd name="T15" fmla="*/ 1208 h 1379"/>
            <a:gd name="T16" fmla="*/ 989 w 1416"/>
            <a:gd name="T17" fmla="*/ 1304 h 1379"/>
            <a:gd name="T18" fmla="*/ 822 w 1416"/>
            <a:gd name="T19" fmla="*/ 1258 h 1379"/>
            <a:gd name="T20" fmla="*/ 808 w 1416"/>
            <a:gd name="T21" fmla="*/ 1379 h 1379"/>
            <a:gd name="T22" fmla="*/ 697 w 1416"/>
            <a:gd name="T23" fmla="*/ 1379 h 1379"/>
            <a:gd name="T24" fmla="*/ 771 w 1416"/>
            <a:gd name="T25" fmla="*/ 1261 h 1379"/>
            <a:gd name="T26" fmla="*/ 625 w 1416"/>
            <a:gd name="T27" fmla="*/ 1195 h 1379"/>
            <a:gd name="T28" fmla="*/ 444 w 1416"/>
            <a:gd name="T29" fmla="*/ 1298 h 1379"/>
            <a:gd name="T30" fmla="*/ 504 w 1416"/>
            <a:gd name="T31" fmla="*/ 1175 h 1379"/>
            <a:gd name="T32" fmla="*/ 397 w 1416"/>
            <a:gd name="T33" fmla="*/ 1123 h 1379"/>
            <a:gd name="T34" fmla="*/ 472 w 1416"/>
            <a:gd name="T35" fmla="*/ 953 h 1379"/>
            <a:gd name="T36" fmla="*/ 274 w 1416"/>
            <a:gd name="T37" fmla="*/ 1036 h 1379"/>
            <a:gd name="T38" fmla="*/ 250 w 1416"/>
            <a:gd name="T39" fmla="*/ 900 h 1379"/>
            <a:gd name="T40" fmla="*/ 149 w 1416"/>
            <a:gd name="T41" fmla="*/ 850 h 1379"/>
            <a:gd name="T42" fmla="*/ 0 w 1416"/>
            <a:gd name="T43" fmla="*/ 897 h 1379"/>
            <a:gd name="T44" fmla="*/ 390 w 1416"/>
            <a:gd name="T45" fmla="*/ 420 h 1379"/>
            <a:gd name="T46" fmla="*/ 680 w 1416"/>
            <a:gd name="T47" fmla="*/ 107 h 137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416" h="1379">
              <a:moveTo>
                <a:pt x="680" y="107"/>
              </a:moveTo>
              <a:cubicBezTo>
                <a:pt x="805" y="34"/>
                <a:pt x="951" y="4"/>
                <a:pt x="1095" y="0"/>
              </a:cubicBezTo>
              <a:cubicBezTo>
                <a:pt x="1139" y="145"/>
                <a:pt x="1214" y="274"/>
                <a:pt x="1324" y="379"/>
              </a:cubicBezTo>
              <a:cubicBezTo>
                <a:pt x="1371" y="495"/>
                <a:pt x="1359" y="630"/>
                <a:pt x="1366" y="755"/>
              </a:cubicBezTo>
              <a:lnTo>
                <a:pt x="1302" y="752"/>
              </a:lnTo>
              <a:cubicBezTo>
                <a:pt x="1317" y="850"/>
                <a:pt x="1355" y="941"/>
                <a:pt x="1395" y="1030"/>
              </a:cubicBezTo>
              <a:cubicBezTo>
                <a:pt x="1416" y="1097"/>
                <a:pt x="1349" y="1142"/>
                <a:pt x="1306" y="1180"/>
              </a:cubicBezTo>
              <a:cubicBezTo>
                <a:pt x="1245" y="1190"/>
                <a:pt x="1183" y="1197"/>
                <a:pt x="1122" y="1208"/>
              </a:cubicBezTo>
              <a:cubicBezTo>
                <a:pt x="1052" y="1197"/>
                <a:pt x="1021" y="1254"/>
                <a:pt x="989" y="1304"/>
              </a:cubicBezTo>
              <a:cubicBezTo>
                <a:pt x="933" y="1288"/>
                <a:pt x="878" y="1273"/>
                <a:pt x="822" y="1258"/>
              </a:cubicBezTo>
              <a:cubicBezTo>
                <a:pt x="818" y="1288"/>
                <a:pt x="811" y="1349"/>
                <a:pt x="808" y="1379"/>
              </a:cubicBezTo>
              <a:lnTo>
                <a:pt x="697" y="1379"/>
              </a:lnTo>
              <a:cubicBezTo>
                <a:pt x="722" y="1340"/>
                <a:pt x="746" y="1300"/>
                <a:pt x="771" y="1261"/>
              </a:cubicBezTo>
              <a:cubicBezTo>
                <a:pt x="724" y="1235"/>
                <a:pt x="675" y="1211"/>
                <a:pt x="625" y="1195"/>
              </a:cubicBezTo>
              <a:cubicBezTo>
                <a:pt x="568" y="1235"/>
                <a:pt x="506" y="1268"/>
                <a:pt x="444" y="1298"/>
              </a:cubicBezTo>
              <a:cubicBezTo>
                <a:pt x="463" y="1257"/>
                <a:pt x="483" y="1216"/>
                <a:pt x="504" y="1175"/>
              </a:cubicBezTo>
              <a:cubicBezTo>
                <a:pt x="468" y="1158"/>
                <a:pt x="433" y="1141"/>
                <a:pt x="397" y="1123"/>
              </a:cubicBezTo>
              <a:cubicBezTo>
                <a:pt x="427" y="1069"/>
                <a:pt x="462" y="1016"/>
                <a:pt x="472" y="953"/>
              </a:cubicBezTo>
              <a:cubicBezTo>
                <a:pt x="402" y="972"/>
                <a:pt x="338" y="1006"/>
                <a:pt x="274" y="1036"/>
              </a:cubicBezTo>
              <a:cubicBezTo>
                <a:pt x="265" y="991"/>
                <a:pt x="257" y="946"/>
                <a:pt x="250" y="900"/>
              </a:cubicBezTo>
              <a:cubicBezTo>
                <a:pt x="216" y="884"/>
                <a:pt x="183" y="867"/>
                <a:pt x="149" y="850"/>
              </a:cubicBezTo>
              <a:cubicBezTo>
                <a:pt x="99" y="865"/>
                <a:pt x="49" y="880"/>
                <a:pt x="0" y="897"/>
              </a:cubicBezTo>
              <a:cubicBezTo>
                <a:pt x="134" y="741"/>
                <a:pt x="278" y="593"/>
                <a:pt x="390" y="420"/>
              </a:cubicBezTo>
              <a:cubicBezTo>
                <a:pt x="468" y="301"/>
                <a:pt x="555" y="181"/>
                <a:pt x="680" y="107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97627</xdr:colOff>
      <xdr:row>6</xdr:row>
      <xdr:rowOff>92665</xdr:rowOff>
    </xdr:from>
    <xdr:to>
      <xdr:col>24</xdr:col>
      <xdr:colOff>7279</xdr:colOff>
      <xdr:row>10</xdr:row>
      <xdr:rowOff>99705</xdr:rowOff>
    </xdr:to>
    <xdr:sp macro="" textlink="">
      <xdr:nvSpPr>
        <xdr:cNvPr id="427" name="koszaliński"/>
        <xdr:cNvSpPr>
          <a:spLocks/>
        </xdr:cNvSpPr>
      </xdr:nvSpPr>
      <xdr:spPr bwMode="auto">
        <a:xfrm>
          <a:off x="2155027" y="778465"/>
          <a:ext cx="595452" cy="464240"/>
        </a:xfrm>
        <a:custGeom>
          <a:avLst/>
          <a:gdLst>
            <a:gd name="T0" fmla="*/ 854 w 2149"/>
            <a:gd name="T1" fmla="*/ 23 h 1595"/>
            <a:gd name="T2" fmla="*/ 1068 w 2149"/>
            <a:gd name="T3" fmla="*/ 0 h 1595"/>
            <a:gd name="T4" fmla="*/ 1145 w 2149"/>
            <a:gd name="T5" fmla="*/ 156 h 1595"/>
            <a:gd name="T6" fmla="*/ 1253 w 2149"/>
            <a:gd name="T7" fmla="*/ 172 h 1595"/>
            <a:gd name="T8" fmla="*/ 1259 w 2149"/>
            <a:gd name="T9" fmla="*/ 259 h 1595"/>
            <a:gd name="T10" fmla="*/ 1331 w 2149"/>
            <a:gd name="T11" fmla="*/ 298 h 1595"/>
            <a:gd name="T12" fmla="*/ 1280 w 2149"/>
            <a:gd name="T13" fmla="*/ 426 h 1595"/>
            <a:gd name="T14" fmla="*/ 1561 w 2149"/>
            <a:gd name="T15" fmla="*/ 353 h 1595"/>
            <a:gd name="T16" fmla="*/ 1562 w 2149"/>
            <a:gd name="T17" fmla="*/ 521 h 1595"/>
            <a:gd name="T18" fmla="*/ 1722 w 2149"/>
            <a:gd name="T19" fmla="*/ 514 h 1595"/>
            <a:gd name="T20" fmla="*/ 1743 w 2149"/>
            <a:gd name="T21" fmla="*/ 404 h 1595"/>
            <a:gd name="T22" fmla="*/ 1883 w 2149"/>
            <a:gd name="T23" fmla="*/ 455 h 1595"/>
            <a:gd name="T24" fmla="*/ 1980 w 2149"/>
            <a:gd name="T25" fmla="*/ 341 h 1595"/>
            <a:gd name="T26" fmla="*/ 2134 w 2149"/>
            <a:gd name="T27" fmla="*/ 906 h 1595"/>
            <a:gd name="T28" fmla="*/ 2059 w 2149"/>
            <a:gd name="T29" fmla="*/ 1131 h 1595"/>
            <a:gd name="T30" fmla="*/ 2074 w 2149"/>
            <a:gd name="T31" fmla="*/ 1242 h 1595"/>
            <a:gd name="T32" fmla="*/ 2010 w 2149"/>
            <a:gd name="T33" fmla="*/ 1251 h 1595"/>
            <a:gd name="T34" fmla="*/ 1888 w 2149"/>
            <a:gd name="T35" fmla="*/ 1399 h 1595"/>
            <a:gd name="T36" fmla="*/ 1891 w 2149"/>
            <a:gd name="T37" fmla="*/ 1410 h 1595"/>
            <a:gd name="T38" fmla="*/ 1904 w 2149"/>
            <a:gd name="T39" fmla="*/ 1595 h 1595"/>
            <a:gd name="T40" fmla="*/ 1788 w 2149"/>
            <a:gd name="T41" fmla="*/ 1519 h 1595"/>
            <a:gd name="T42" fmla="*/ 1605 w 2149"/>
            <a:gd name="T43" fmla="*/ 1566 h 1595"/>
            <a:gd name="T44" fmla="*/ 1432 w 2149"/>
            <a:gd name="T45" fmla="*/ 1542 h 1595"/>
            <a:gd name="T46" fmla="*/ 1317 w 2149"/>
            <a:gd name="T47" fmla="*/ 1499 h 1595"/>
            <a:gd name="T48" fmla="*/ 1354 w 2149"/>
            <a:gd name="T49" fmla="*/ 1354 h 1595"/>
            <a:gd name="T50" fmla="*/ 1082 w 2149"/>
            <a:gd name="T51" fmla="*/ 1203 h 1595"/>
            <a:gd name="T52" fmla="*/ 1081 w 2149"/>
            <a:gd name="T53" fmla="*/ 1194 h 1595"/>
            <a:gd name="T54" fmla="*/ 1129 w 2149"/>
            <a:gd name="T55" fmla="*/ 1135 h 1595"/>
            <a:gd name="T56" fmla="*/ 845 w 2149"/>
            <a:gd name="T57" fmla="*/ 1070 h 1595"/>
            <a:gd name="T58" fmla="*/ 832 w 2149"/>
            <a:gd name="T59" fmla="*/ 1061 h 1595"/>
            <a:gd name="T60" fmla="*/ 660 w 2149"/>
            <a:gd name="T61" fmla="*/ 929 h 1595"/>
            <a:gd name="T62" fmla="*/ 555 w 2149"/>
            <a:gd name="T63" fmla="*/ 732 h 1595"/>
            <a:gd name="T64" fmla="*/ 509 w 2149"/>
            <a:gd name="T65" fmla="*/ 774 h 1595"/>
            <a:gd name="T66" fmla="*/ 473 w 2149"/>
            <a:gd name="T67" fmla="*/ 835 h 1595"/>
            <a:gd name="T68" fmla="*/ 236 w 2149"/>
            <a:gd name="T69" fmla="*/ 878 h 1595"/>
            <a:gd name="T70" fmla="*/ 234 w 2149"/>
            <a:gd name="T71" fmla="*/ 689 h 1595"/>
            <a:gd name="T72" fmla="*/ 79 w 2149"/>
            <a:gd name="T73" fmla="*/ 580 h 1595"/>
            <a:gd name="T74" fmla="*/ 0 w 2149"/>
            <a:gd name="T75" fmla="*/ 378 h 1595"/>
            <a:gd name="T76" fmla="*/ 2 w 2149"/>
            <a:gd name="T77" fmla="*/ 299 h 1595"/>
            <a:gd name="T78" fmla="*/ 854 w 2149"/>
            <a:gd name="T79" fmla="*/ 23 h 1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2149" h="1595">
              <a:moveTo>
                <a:pt x="854" y="23"/>
              </a:moveTo>
              <a:cubicBezTo>
                <a:pt x="926" y="22"/>
                <a:pt x="997" y="14"/>
                <a:pt x="1068" y="0"/>
              </a:cubicBezTo>
              <a:cubicBezTo>
                <a:pt x="1094" y="52"/>
                <a:pt x="1120" y="104"/>
                <a:pt x="1145" y="156"/>
              </a:cubicBezTo>
              <a:lnTo>
                <a:pt x="1253" y="172"/>
              </a:lnTo>
              <a:cubicBezTo>
                <a:pt x="1254" y="194"/>
                <a:pt x="1257" y="237"/>
                <a:pt x="1259" y="259"/>
              </a:cubicBezTo>
              <a:cubicBezTo>
                <a:pt x="1277" y="269"/>
                <a:pt x="1313" y="288"/>
                <a:pt x="1331" y="298"/>
              </a:cubicBezTo>
              <a:lnTo>
                <a:pt x="1280" y="426"/>
              </a:lnTo>
              <a:cubicBezTo>
                <a:pt x="1378" y="419"/>
                <a:pt x="1466" y="368"/>
                <a:pt x="1561" y="353"/>
              </a:cubicBezTo>
              <a:cubicBezTo>
                <a:pt x="1586" y="406"/>
                <a:pt x="1565" y="465"/>
                <a:pt x="1562" y="521"/>
              </a:cubicBezTo>
              <a:cubicBezTo>
                <a:pt x="1615" y="519"/>
                <a:pt x="1668" y="517"/>
                <a:pt x="1722" y="514"/>
              </a:cubicBezTo>
              <a:cubicBezTo>
                <a:pt x="1727" y="487"/>
                <a:pt x="1738" y="431"/>
                <a:pt x="1743" y="404"/>
              </a:cubicBezTo>
              <a:cubicBezTo>
                <a:pt x="1790" y="421"/>
                <a:pt x="1836" y="438"/>
                <a:pt x="1883" y="455"/>
              </a:cubicBezTo>
              <a:cubicBezTo>
                <a:pt x="1915" y="417"/>
                <a:pt x="1947" y="378"/>
                <a:pt x="1980" y="341"/>
              </a:cubicBezTo>
              <a:cubicBezTo>
                <a:pt x="1983" y="542"/>
                <a:pt x="2133" y="704"/>
                <a:pt x="2134" y="906"/>
              </a:cubicBezTo>
              <a:cubicBezTo>
                <a:pt x="2149" y="990"/>
                <a:pt x="2109" y="1066"/>
                <a:pt x="2059" y="1131"/>
              </a:cubicBezTo>
              <a:cubicBezTo>
                <a:pt x="2063" y="1158"/>
                <a:pt x="2070" y="1214"/>
                <a:pt x="2074" y="1242"/>
              </a:cubicBezTo>
              <a:cubicBezTo>
                <a:pt x="2058" y="1244"/>
                <a:pt x="2026" y="1249"/>
                <a:pt x="2010" y="1251"/>
              </a:cubicBezTo>
              <a:cubicBezTo>
                <a:pt x="1972" y="1303"/>
                <a:pt x="1932" y="1353"/>
                <a:pt x="1888" y="1399"/>
              </a:cubicBezTo>
              <a:lnTo>
                <a:pt x="1891" y="1410"/>
              </a:lnTo>
              <a:cubicBezTo>
                <a:pt x="1896" y="1472"/>
                <a:pt x="1900" y="1533"/>
                <a:pt x="1904" y="1595"/>
              </a:cubicBezTo>
              <a:cubicBezTo>
                <a:pt x="1865" y="1570"/>
                <a:pt x="1827" y="1544"/>
                <a:pt x="1788" y="1519"/>
              </a:cubicBezTo>
              <a:cubicBezTo>
                <a:pt x="1727" y="1533"/>
                <a:pt x="1665" y="1549"/>
                <a:pt x="1605" y="1566"/>
              </a:cubicBezTo>
              <a:cubicBezTo>
                <a:pt x="1547" y="1561"/>
                <a:pt x="1489" y="1553"/>
                <a:pt x="1432" y="1542"/>
              </a:cubicBezTo>
              <a:cubicBezTo>
                <a:pt x="1393" y="1528"/>
                <a:pt x="1355" y="1513"/>
                <a:pt x="1317" y="1499"/>
              </a:cubicBezTo>
              <a:cubicBezTo>
                <a:pt x="1329" y="1450"/>
                <a:pt x="1341" y="1402"/>
                <a:pt x="1354" y="1354"/>
              </a:cubicBezTo>
              <a:cubicBezTo>
                <a:pt x="1274" y="1286"/>
                <a:pt x="1180" y="1238"/>
                <a:pt x="1082" y="1203"/>
              </a:cubicBezTo>
              <a:lnTo>
                <a:pt x="1081" y="1194"/>
              </a:lnTo>
              <a:cubicBezTo>
                <a:pt x="1093" y="1179"/>
                <a:pt x="1117" y="1149"/>
                <a:pt x="1129" y="1135"/>
              </a:cubicBezTo>
              <a:cubicBezTo>
                <a:pt x="1039" y="1096"/>
                <a:pt x="944" y="1063"/>
                <a:pt x="845" y="1070"/>
              </a:cubicBezTo>
              <a:cubicBezTo>
                <a:pt x="841" y="1068"/>
                <a:pt x="835" y="1063"/>
                <a:pt x="832" y="1061"/>
              </a:cubicBezTo>
              <a:cubicBezTo>
                <a:pt x="775" y="1017"/>
                <a:pt x="713" y="978"/>
                <a:pt x="660" y="929"/>
              </a:cubicBezTo>
              <a:cubicBezTo>
                <a:pt x="618" y="867"/>
                <a:pt x="592" y="796"/>
                <a:pt x="555" y="732"/>
              </a:cubicBezTo>
              <a:cubicBezTo>
                <a:pt x="537" y="743"/>
                <a:pt x="521" y="757"/>
                <a:pt x="509" y="774"/>
              </a:cubicBezTo>
              <a:cubicBezTo>
                <a:pt x="500" y="790"/>
                <a:pt x="482" y="820"/>
                <a:pt x="473" y="835"/>
              </a:cubicBezTo>
              <a:cubicBezTo>
                <a:pt x="394" y="851"/>
                <a:pt x="315" y="865"/>
                <a:pt x="236" y="878"/>
              </a:cubicBezTo>
              <a:cubicBezTo>
                <a:pt x="238" y="816"/>
                <a:pt x="250" y="751"/>
                <a:pt x="234" y="689"/>
              </a:cubicBezTo>
              <a:cubicBezTo>
                <a:pt x="222" y="616"/>
                <a:pt x="131" y="614"/>
                <a:pt x="79" y="580"/>
              </a:cubicBezTo>
              <a:cubicBezTo>
                <a:pt x="15" y="532"/>
                <a:pt x="2" y="453"/>
                <a:pt x="0" y="378"/>
              </a:cubicBezTo>
              <a:cubicBezTo>
                <a:pt x="0" y="358"/>
                <a:pt x="1" y="319"/>
                <a:pt x="2" y="299"/>
              </a:cubicBezTo>
              <a:cubicBezTo>
                <a:pt x="286" y="217"/>
                <a:pt x="645" y="278"/>
                <a:pt x="854" y="23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35944</xdr:colOff>
      <xdr:row>7</xdr:row>
      <xdr:rowOff>69690</xdr:rowOff>
    </xdr:from>
    <xdr:to>
      <xdr:col>19</xdr:col>
      <xdr:colOff>20544</xdr:colOff>
      <xdr:row>10</xdr:row>
      <xdr:rowOff>92093</xdr:rowOff>
    </xdr:to>
    <xdr:sp macro="" textlink="">
      <xdr:nvSpPr>
        <xdr:cNvPr id="433" name="kołobrzeski"/>
        <xdr:cNvSpPr>
          <a:spLocks/>
        </xdr:cNvSpPr>
      </xdr:nvSpPr>
      <xdr:spPr bwMode="auto">
        <a:xfrm>
          <a:off x="1864744" y="869790"/>
          <a:ext cx="327500" cy="365303"/>
        </a:xfrm>
        <a:custGeom>
          <a:avLst/>
          <a:gdLst>
            <a:gd name="T0" fmla="*/ 422 w 1161"/>
            <a:gd name="T1" fmla="*/ 146 h 1270"/>
            <a:gd name="T2" fmla="*/ 1006 w 1161"/>
            <a:gd name="T3" fmla="*/ 0 h 1270"/>
            <a:gd name="T4" fmla="*/ 1012 w 1161"/>
            <a:gd name="T5" fmla="*/ 66 h 1270"/>
            <a:gd name="T6" fmla="*/ 1091 w 1161"/>
            <a:gd name="T7" fmla="*/ 268 h 1270"/>
            <a:gd name="T8" fmla="*/ 1161 w 1161"/>
            <a:gd name="T9" fmla="*/ 340 h 1270"/>
            <a:gd name="T10" fmla="*/ 1078 w 1161"/>
            <a:gd name="T11" fmla="*/ 460 h 1270"/>
            <a:gd name="T12" fmla="*/ 819 w 1161"/>
            <a:gd name="T13" fmla="*/ 549 h 1270"/>
            <a:gd name="T14" fmla="*/ 759 w 1161"/>
            <a:gd name="T15" fmla="*/ 903 h 1270"/>
            <a:gd name="T16" fmla="*/ 599 w 1161"/>
            <a:gd name="T17" fmla="*/ 924 h 1270"/>
            <a:gd name="T18" fmla="*/ 572 w 1161"/>
            <a:gd name="T19" fmla="*/ 954 h 1270"/>
            <a:gd name="T20" fmla="*/ 392 w 1161"/>
            <a:gd name="T21" fmla="*/ 1145 h 1270"/>
            <a:gd name="T22" fmla="*/ 311 w 1161"/>
            <a:gd name="T23" fmla="*/ 1270 h 1270"/>
            <a:gd name="T24" fmla="*/ 290 w 1161"/>
            <a:gd name="T25" fmla="*/ 1255 h 1270"/>
            <a:gd name="T26" fmla="*/ 133 w 1161"/>
            <a:gd name="T27" fmla="*/ 1064 h 1270"/>
            <a:gd name="T28" fmla="*/ 191 w 1161"/>
            <a:gd name="T29" fmla="*/ 1042 h 1270"/>
            <a:gd name="T30" fmla="*/ 220 w 1161"/>
            <a:gd name="T31" fmla="*/ 1033 h 1270"/>
            <a:gd name="T32" fmla="*/ 110 w 1161"/>
            <a:gd name="T33" fmla="*/ 936 h 1270"/>
            <a:gd name="T34" fmla="*/ 132 w 1161"/>
            <a:gd name="T35" fmla="*/ 659 h 1270"/>
            <a:gd name="T36" fmla="*/ 200 w 1161"/>
            <a:gd name="T37" fmla="*/ 591 h 1270"/>
            <a:gd name="T38" fmla="*/ 135 w 1161"/>
            <a:gd name="T39" fmla="*/ 507 h 1270"/>
            <a:gd name="T40" fmla="*/ 0 w 1161"/>
            <a:gd name="T41" fmla="*/ 328 h 1270"/>
            <a:gd name="T42" fmla="*/ 61 w 1161"/>
            <a:gd name="T43" fmla="*/ 223 h 1270"/>
            <a:gd name="T44" fmla="*/ 393 w 1161"/>
            <a:gd name="T45" fmla="*/ 158 h 1270"/>
            <a:gd name="T46" fmla="*/ 422 w 1161"/>
            <a:gd name="T47" fmla="*/ 146 h 1270"/>
            <a:gd name="connsiteX0" fmla="*/ 3758 w 10123"/>
            <a:gd name="connsiteY0" fmla="*/ 1150 h 10000"/>
            <a:gd name="connsiteX1" fmla="*/ 8788 w 10123"/>
            <a:gd name="connsiteY1" fmla="*/ 0 h 10000"/>
            <a:gd name="connsiteX2" fmla="*/ 8840 w 10123"/>
            <a:gd name="connsiteY2" fmla="*/ 520 h 10000"/>
            <a:gd name="connsiteX3" fmla="*/ 9520 w 10123"/>
            <a:gd name="connsiteY3" fmla="*/ 2110 h 10000"/>
            <a:gd name="connsiteX4" fmla="*/ 10123 w 10123"/>
            <a:gd name="connsiteY4" fmla="*/ 2677 h 10000"/>
            <a:gd name="connsiteX5" fmla="*/ 9408 w 10123"/>
            <a:gd name="connsiteY5" fmla="*/ 3622 h 10000"/>
            <a:gd name="connsiteX6" fmla="*/ 7177 w 10123"/>
            <a:gd name="connsiteY6" fmla="*/ 4323 h 10000"/>
            <a:gd name="connsiteX7" fmla="*/ 6660 w 10123"/>
            <a:gd name="connsiteY7" fmla="*/ 7110 h 10000"/>
            <a:gd name="connsiteX8" fmla="*/ 5282 w 10123"/>
            <a:gd name="connsiteY8" fmla="*/ 7276 h 10000"/>
            <a:gd name="connsiteX9" fmla="*/ 5050 w 10123"/>
            <a:gd name="connsiteY9" fmla="*/ 7512 h 10000"/>
            <a:gd name="connsiteX10" fmla="*/ 3499 w 10123"/>
            <a:gd name="connsiteY10" fmla="*/ 9016 h 10000"/>
            <a:gd name="connsiteX11" fmla="*/ 2802 w 10123"/>
            <a:gd name="connsiteY11" fmla="*/ 10000 h 10000"/>
            <a:gd name="connsiteX12" fmla="*/ 2621 w 10123"/>
            <a:gd name="connsiteY12" fmla="*/ 9882 h 10000"/>
            <a:gd name="connsiteX13" fmla="*/ 1269 w 10123"/>
            <a:gd name="connsiteY13" fmla="*/ 8378 h 10000"/>
            <a:gd name="connsiteX14" fmla="*/ 1768 w 10123"/>
            <a:gd name="connsiteY14" fmla="*/ 8205 h 10000"/>
            <a:gd name="connsiteX15" fmla="*/ 2018 w 10123"/>
            <a:gd name="connsiteY15" fmla="*/ 8134 h 10000"/>
            <a:gd name="connsiteX16" fmla="*/ 1070 w 10123"/>
            <a:gd name="connsiteY16" fmla="*/ 7370 h 10000"/>
            <a:gd name="connsiteX17" fmla="*/ 1260 w 10123"/>
            <a:gd name="connsiteY17" fmla="*/ 5189 h 10000"/>
            <a:gd name="connsiteX18" fmla="*/ 1846 w 10123"/>
            <a:gd name="connsiteY18" fmla="*/ 4654 h 10000"/>
            <a:gd name="connsiteX19" fmla="*/ 110 w 10123"/>
            <a:gd name="connsiteY19" fmla="*/ 3992 h 10000"/>
            <a:gd name="connsiteX20" fmla="*/ 123 w 10123"/>
            <a:gd name="connsiteY20" fmla="*/ 2583 h 10000"/>
            <a:gd name="connsiteX21" fmla="*/ 648 w 10123"/>
            <a:gd name="connsiteY21" fmla="*/ 1756 h 10000"/>
            <a:gd name="connsiteX22" fmla="*/ 3508 w 10123"/>
            <a:gd name="connsiteY22" fmla="*/ 1244 h 10000"/>
            <a:gd name="connsiteX23" fmla="*/ 3758 w 10123"/>
            <a:gd name="connsiteY23" fmla="*/ 115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123" h="10000">
              <a:moveTo>
                <a:pt x="3758" y="1150"/>
              </a:moveTo>
              <a:cubicBezTo>
                <a:pt x="5463" y="898"/>
                <a:pt x="7186" y="630"/>
                <a:pt x="8788" y="0"/>
              </a:cubicBezTo>
              <a:cubicBezTo>
                <a:pt x="8797" y="126"/>
                <a:pt x="8822" y="386"/>
                <a:pt x="8840" y="520"/>
              </a:cubicBezTo>
              <a:cubicBezTo>
                <a:pt x="8857" y="1110"/>
                <a:pt x="8969" y="1732"/>
                <a:pt x="9520" y="2110"/>
              </a:cubicBezTo>
              <a:cubicBezTo>
                <a:pt x="9666" y="2252"/>
                <a:pt x="9968" y="2535"/>
                <a:pt x="10123" y="2677"/>
              </a:cubicBezTo>
              <a:cubicBezTo>
                <a:pt x="9882" y="2992"/>
                <a:pt x="9658" y="3315"/>
                <a:pt x="9408" y="3622"/>
              </a:cubicBezTo>
              <a:cubicBezTo>
                <a:pt x="8728" y="4000"/>
                <a:pt x="7952" y="4181"/>
                <a:pt x="7177" y="4323"/>
              </a:cubicBezTo>
              <a:cubicBezTo>
                <a:pt x="7083" y="5260"/>
                <a:pt x="7083" y="6228"/>
                <a:pt x="6660" y="7110"/>
              </a:cubicBezTo>
              <a:cubicBezTo>
                <a:pt x="6204" y="7189"/>
                <a:pt x="5739" y="7213"/>
                <a:pt x="5282" y="7276"/>
              </a:cubicBezTo>
              <a:lnTo>
                <a:pt x="5050" y="7512"/>
              </a:lnTo>
              <a:cubicBezTo>
                <a:pt x="4559" y="8039"/>
                <a:pt x="4042" y="8543"/>
                <a:pt x="3499" y="9016"/>
              </a:cubicBezTo>
              <a:cubicBezTo>
                <a:pt x="3172" y="9276"/>
                <a:pt x="2914" y="9614"/>
                <a:pt x="2802" y="10000"/>
              </a:cubicBezTo>
              <a:lnTo>
                <a:pt x="2621" y="9882"/>
              </a:lnTo>
              <a:cubicBezTo>
                <a:pt x="2035" y="9488"/>
                <a:pt x="1648" y="8921"/>
                <a:pt x="1269" y="8378"/>
              </a:cubicBezTo>
              <a:lnTo>
                <a:pt x="1768" y="8205"/>
              </a:lnTo>
              <a:lnTo>
                <a:pt x="2018" y="8134"/>
              </a:lnTo>
              <a:cubicBezTo>
                <a:pt x="1708" y="7874"/>
                <a:pt x="1389" y="7622"/>
                <a:pt x="1070" y="7370"/>
              </a:cubicBezTo>
              <a:cubicBezTo>
                <a:pt x="1131" y="6638"/>
                <a:pt x="1200" y="5913"/>
                <a:pt x="1260" y="5189"/>
              </a:cubicBezTo>
              <a:lnTo>
                <a:pt x="1846" y="4654"/>
              </a:lnTo>
              <a:cubicBezTo>
                <a:pt x="1699" y="4488"/>
                <a:pt x="248" y="4157"/>
                <a:pt x="110" y="3992"/>
              </a:cubicBezTo>
              <a:cubicBezTo>
                <a:pt x="-278" y="3520"/>
                <a:pt x="511" y="3055"/>
                <a:pt x="123" y="2583"/>
              </a:cubicBezTo>
              <a:cubicBezTo>
                <a:pt x="295" y="2307"/>
                <a:pt x="468" y="2031"/>
                <a:pt x="648" y="1756"/>
              </a:cubicBezTo>
              <a:cubicBezTo>
                <a:pt x="1613" y="1661"/>
                <a:pt x="2612" y="1638"/>
                <a:pt x="3508" y="1244"/>
              </a:cubicBezTo>
              <a:cubicBezTo>
                <a:pt x="3568" y="1220"/>
                <a:pt x="3689" y="1173"/>
                <a:pt x="3758" y="115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7557</xdr:colOff>
      <xdr:row>7</xdr:row>
      <xdr:rowOff>49819</xdr:rowOff>
    </xdr:from>
    <xdr:to>
      <xdr:col>21</xdr:col>
      <xdr:colOff>59832</xdr:colOff>
      <xdr:row>8</xdr:row>
      <xdr:rowOff>80889</xdr:rowOff>
    </xdr:to>
    <xdr:sp macro="" textlink="">
      <xdr:nvSpPr>
        <xdr:cNvPr id="434" name="Koszalin"/>
        <xdr:cNvSpPr>
          <a:spLocks/>
        </xdr:cNvSpPr>
      </xdr:nvSpPr>
      <xdr:spPr bwMode="auto">
        <a:xfrm>
          <a:off x="2293557" y="849919"/>
          <a:ext cx="166575" cy="145370"/>
        </a:xfrm>
        <a:custGeom>
          <a:avLst/>
          <a:gdLst>
            <a:gd name="T0" fmla="*/ 20 w 423"/>
            <a:gd name="T1" fmla="*/ 0 h 239"/>
            <a:gd name="T2" fmla="*/ 423 w 423"/>
            <a:gd name="T3" fmla="*/ 95 h 239"/>
            <a:gd name="T4" fmla="*/ 326 w 423"/>
            <a:gd name="T5" fmla="*/ 230 h 239"/>
            <a:gd name="T6" fmla="*/ 213 w 423"/>
            <a:gd name="T7" fmla="*/ 186 h 239"/>
            <a:gd name="T8" fmla="*/ 148 w 423"/>
            <a:gd name="T9" fmla="*/ 239 h 239"/>
            <a:gd name="T10" fmla="*/ 20 w 423"/>
            <a:gd name="T11" fmla="*/ 0 h 23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423" h="239">
              <a:moveTo>
                <a:pt x="20" y="0"/>
              </a:moveTo>
              <a:cubicBezTo>
                <a:pt x="157" y="17"/>
                <a:pt x="302" y="20"/>
                <a:pt x="423" y="95"/>
              </a:cubicBezTo>
              <a:cubicBezTo>
                <a:pt x="391" y="140"/>
                <a:pt x="359" y="185"/>
                <a:pt x="326" y="230"/>
              </a:cubicBezTo>
              <a:cubicBezTo>
                <a:pt x="288" y="215"/>
                <a:pt x="250" y="201"/>
                <a:pt x="213" y="186"/>
              </a:cubicBezTo>
              <a:cubicBezTo>
                <a:pt x="197" y="199"/>
                <a:pt x="164" y="226"/>
                <a:pt x="148" y="239"/>
              </a:cubicBezTo>
              <a:cubicBezTo>
                <a:pt x="63" y="184"/>
                <a:pt x="0" y="108"/>
                <a:pt x="20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13</xdr:col>
      <xdr:colOff>100479</xdr:colOff>
      <xdr:row>8</xdr:row>
      <xdr:rowOff>4022</xdr:rowOff>
    </xdr:from>
    <xdr:to>
      <xdr:col>17</xdr:col>
      <xdr:colOff>40734</xdr:colOff>
      <xdr:row>12</xdr:row>
      <xdr:rowOff>3451</xdr:rowOff>
    </xdr:to>
    <xdr:sp macro="" textlink="">
      <xdr:nvSpPr>
        <xdr:cNvPr id="437" name="gryficki"/>
        <xdr:cNvSpPr>
          <a:spLocks/>
        </xdr:cNvSpPr>
      </xdr:nvSpPr>
      <xdr:spPr bwMode="auto">
        <a:xfrm>
          <a:off x="1586379" y="918422"/>
          <a:ext cx="397455" cy="456629"/>
        </a:xfrm>
        <a:custGeom>
          <a:avLst/>
          <a:gdLst>
            <a:gd name="T0" fmla="*/ 784 w 1397"/>
            <a:gd name="T1" fmla="*/ 109 h 1583"/>
            <a:gd name="T2" fmla="*/ 1397 w 1397"/>
            <a:gd name="T3" fmla="*/ 0 h 1583"/>
            <a:gd name="T4" fmla="*/ 1065 w 1397"/>
            <a:gd name="T5" fmla="*/ 65 h 1583"/>
            <a:gd name="T6" fmla="*/ 1004 w 1397"/>
            <a:gd name="T7" fmla="*/ 170 h 1583"/>
            <a:gd name="T8" fmla="*/ 1038 w 1397"/>
            <a:gd name="T9" fmla="*/ 252 h 1583"/>
            <a:gd name="T10" fmla="*/ 966 w 1397"/>
            <a:gd name="T11" fmla="*/ 361 h 1583"/>
            <a:gd name="T12" fmla="*/ 1139 w 1397"/>
            <a:gd name="T13" fmla="*/ 349 h 1583"/>
            <a:gd name="T14" fmla="*/ 1204 w 1397"/>
            <a:gd name="T15" fmla="*/ 433 h 1583"/>
            <a:gd name="T16" fmla="*/ 1136 w 1397"/>
            <a:gd name="T17" fmla="*/ 501 h 1583"/>
            <a:gd name="T18" fmla="*/ 1083 w 1397"/>
            <a:gd name="T19" fmla="*/ 788 h 1583"/>
            <a:gd name="T20" fmla="*/ 1195 w 1397"/>
            <a:gd name="T21" fmla="*/ 884 h 1583"/>
            <a:gd name="T22" fmla="*/ 1137 w 1397"/>
            <a:gd name="T23" fmla="*/ 906 h 1583"/>
            <a:gd name="T24" fmla="*/ 1121 w 1397"/>
            <a:gd name="T25" fmla="*/ 911 h 1583"/>
            <a:gd name="T26" fmla="*/ 1188 w 1397"/>
            <a:gd name="T27" fmla="*/ 1142 h 1583"/>
            <a:gd name="T28" fmla="*/ 1065 w 1397"/>
            <a:gd name="T29" fmla="*/ 1128 h 1583"/>
            <a:gd name="T30" fmla="*/ 921 w 1397"/>
            <a:gd name="T31" fmla="*/ 1388 h 1583"/>
            <a:gd name="T32" fmla="*/ 852 w 1397"/>
            <a:gd name="T33" fmla="*/ 1478 h 1583"/>
            <a:gd name="T34" fmla="*/ 640 w 1397"/>
            <a:gd name="T35" fmla="*/ 1583 h 1583"/>
            <a:gd name="T36" fmla="*/ 511 w 1397"/>
            <a:gd name="T37" fmla="*/ 1414 h 1583"/>
            <a:gd name="T38" fmla="*/ 506 w 1397"/>
            <a:gd name="T39" fmla="*/ 1403 h 1583"/>
            <a:gd name="T40" fmla="*/ 494 w 1397"/>
            <a:gd name="T41" fmla="*/ 1379 h 1583"/>
            <a:gd name="T42" fmla="*/ 394 w 1397"/>
            <a:gd name="T43" fmla="*/ 1361 h 1583"/>
            <a:gd name="T44" fmla="*/ 404 w 1397"/>
            <a:gd name="T45" fmla="*/ 1319 h 1583"/>
            <a:gd name="T46" fmla="*/ 409 w 1397"/>
            <a:gd name="T47" fmla="*/ 1301 h 1583"/>
            <a:gd name="T48" fmla="*/ 308 w 1397"/>
            <a:gd name="T49" fmla="*/ 1209 h 1583"/>
            <a:gd name="T50" fmla="*/ 313 w 1397"/>
            <a:gd name="T51" fmla="*/ 1047 h 1583"/>
            <a:gd name="T52" fmla="*/ 317 w 1397"/>
            <a:gd name="T53" fmla="*/ 1029 h 1583"/>
            <a:gd name="T54" fmla="*/ 291 w 1397"/>
            <a:gd name="T55" fmla="*/ 887 h 1583"/>
            <a:gd name="T56" fmla="*/ 358 w 1397"/>
            <a:gd name="T57" fmla="*/ 802 h 1583"/>
            <a:gd name="T58" fmla="*/ 299 w 1397"/>
            <a:gd name="T59" fmla="*/ 655 h 1583"/>
            <a:gd name="T60" fmla="*/ 194 w 1397"/>
            <a:gd name="T61" fmla="*/ 546 h 1583"/>
            <a:gd name="T62" fmla="*/ 162 w 1397"/>
            <a:gd name="T63" fmla="*/ 406 h 1583"/>
            <a:gd name="T64" fmla="*/ 89 w 1397"/>
            <a:gd name="T65" fmla="*/ 426 h 1583"/>
            <a:gd name="T66" fmla="*/ 0 w 1397"/>
            <a:gd name="T67" fmla="*/ 380 h 1583"/>
            <a:gd name="T68" fmla="*/ 784 w 1397"/>
            <a:gd name="T69" fmla="*/ 109 h 15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397" h="1583">
              <a:moveTo>
                <a:pt x="784" y="109"/>
              </a:moveTo>
              <a:cubicBezTo>
                <a:pt x="980" y="35"/>
                <a:pt x="1193" y="42"/>
                <a:pt x="1397" y="0"/>
              </a:cubicBezTo>
              <a:cubicBezTo>
                <a:pt x="1293" y="50"/>
                <a:pt x="1177" y="53"/>
                <a:pt x="1065" y="65"/>
              </a:cubicBezTo>
              <a:cubicBezTo>
                <a:pt x="1044" y="100"/>
                <a:pt x="1024" y="135"/>
                <a:pt x="1004" y="170"/>
              </a:cubicBezTo>
              <a:cubicBezTo>
                <a:pt x="1012" y="191"/>
                <a:pt x="1029" y="231"/>
                <a:pt x="1038" y="252"/>
              </a:cubicBezTo>
              <a:cubicBezTo>
                <a:pt x="1014" y="288"/>
                <a:pt x="989" y="324"/>
                <a:pt x="966" y="361"/>
              </a:cubicBezTo>
              <a:cubicBezTo>
                <a:pt x="1023" y="356"/>
                <a:pt x="1081" y="350"/>
                <a:pt x="1139" y="349"/>
              </a:cubicBezTo>
              <a:cubicBezTo>
                <a:pt x="1155" y="370"/>
                <a:pt x="1187" y="412"/>
                <a:pt x="1204" y="433"/>
              </a:cubicBezTo>
              <a:cubicBezTo>
                <a:pt x="1187" y="450"/>
                <a:pt x="1153" y="484"/>
                <a:pt x="1136" y="501"/>
              </a:cubicBezTo>
              <a:cubicBezTo>
                <a:pt x="1104" y="594"/>
                <a:pt x="1094" y="692"/>
                <a:pt x="1083" y="788"/>
              </a:cubicBezTo>
              <a:cubicBezTo>
                <a:pt x="1120" y="821"/>
                <a:pt x="1157" y="853"/>
                <a:pt x="1195" y="884"/>
              </a:cubicBezTo>
              <a:lnTo>
                <a:pt x="1137" y="906"/>
              </a:lnTo>
              <a:lnTo>
                <a:pt x="1121" y="911"/>
              </a:lnTo>
              <a:cubicBezTo>
                <a:pt x="1147" y="987"/>
                <a:pt x="1170" y="1064"/>
                <a:pt x="1188" y="1142"/>
              </a:cubicBezTo>
              <a:lnTo>
                <a:pt x="1065" y="1128"/>
              </a:lnTo>
              <a:cubicBezTo>
                <a:pt x="989" y="1195"/>
                <a:pt x="883" y="1272"/>
                <a:pt x="921" y="1388"/>
              </a:cubicBezTo>
              <a:cubicBezTo>
                <a:pt x="898" y="1418"/>
                <a:pt x="875" y="1448"/>
                <a:pt x="852" y="1478"/>
              </a:cubicBezTo>
              <a:cubicBezTo>
                <a:pt x="776" y="1502"/>
                <a:pt x="706" y="1539"/>
                <a:pt x="640" y="1583"/>
              </a:cubicBezTo>
              <a:cubicBezTo>
                <a:pt x="594" y="1529"/>
                <a:pt x="550" y="1473"/>
                <a:pt x="511" y="1414"/>
              </a:cubicBezTo>
              <a:lnTo>
                <a:pt x="506" y="1403"/>
              </a:lnTo>
              <a:lnTo>
                <a:pt x="494" y="1379"/>
              </a:lnTo>
              <a:cubicBezTo>
                <a:pt x="469" y="1374"/>
                <a:pt x="419" y="1366"/>
                <a:pt x="394" y="1361"/>
              </a:cubicBezTo>
              <a:lnTo>
                <a:pt x="404" y="1319"/>
              </a:lnTo>
              <a:lnTo>
                <a:pt x="409" y="1301"/>
              </a:lnTo>
              <a:cubicBezTo>
                <a:pt x="377" y="1269"/>
                <a:pt x="342" y="1239"/>
                <a:pt x="308" y="1209"/>
              </a:cubicBezTo>
              <a:cubicBezTo>
                <a:pt x="310" y="1155"/>
                <a:pt x="311" y="1101"/>
                <a:pt x="313" y="1047"/>
              </a:cubicBezTo>
              <a:cubicBezTo>
                <a:pt x="315" y="1043"/>
                <a:pt x="316" y="1034"/>
                <a:pt x="317" y="1029"/>
              </a:cubicBezTo>
              <a:cubicBezTo>
                <a:pt x="348" y="976"/>
                <a:pt x="325" y="930"/>
                <a:pt x="291" y="887"/>
              </a:cubicBezTo>
              <a:cubicBezTo>
                <a:pt x="360" y="895"/>
                <a:pt x="388" y="868"/>
                <a:pt x="358" y="802"/>
              </a:cubicBezTo>
              <a:cubicBezTo>
                <a:pt x="347" y="750"/>
                <a:pt x="330" y="698"/>
                <a:pt x="299" y="655"/>
              </a:cubicBezTo>
              <a:cubicBezTo>
                <a:pt x="266" y="617"/>
                <a:pt x="231" y="581"/>
                <a:pt x="194" y="546"/>
              </a:cubicBezTo>
              <a:cubicBezTo>
                <a:pt x="183" y="499"/>
                <a:pt x="173" y="452"/>
                <a:pt x="162" y="406"/>
              </a:cubicBezTo>
              <a:cubicBezTo>
                <a:pt x="144" y="411"/>
                <a:pt x="107" y="421"/>
                <a:pt x="89" y="426"/>
              </a:cubicBezTo>
              <a:cubicBezTo>
                <a:pt x="67" y="414"/>
                <a:pt x="22" y="391"/>
                <a:pt x="0" y="380"/>
              </a:cubicBezTo>
              <a:cubicBezTo>
                <a:pt x="254" y="268"/>
                <a:pt x="526" y="210"/>
                <a:pt x="784" y="109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38081</xdr:colOff>
      <xdr:row>8</xdr:row>
      <xdr:rowOff>54327</xdr:rowOff>
    </xdr:from>
    <xdr:to>
      <xdr:col>22</xdr:col>
      <xdr:colOff>5141</xdr:colOff>
      <xdr:row>11</xdr:row>
      <xdr:rowOff>61509</xdr:rowOff>
    </xdr:to>
    <xdr:sp macro="" textlink="">
      <xdr:nvSpPr>
        <xdr:cNvPr id="441" name="białogardzki"/>
        <xdr:cNvSpPr>
          <a:spLocks/>
        </xdr:cNvSpPr>
      </xdr:nvSpPr>
      <xdr:spPr bwMode="auto">
        <a:xfrm>
          <a:off x="2095481" y="968727"/>
          <a:ext cx="424260" cy="350082"/>
        </a:xfrm>
        <a:custGeom>
          <a:avLst/>
          <a:gdLst>
            <a:gd name="T0" fmla="*/ 360 w 1520"/>
            <a:gd name="T1" fmla="*/ 0 h 1216"/>
            <a:gd name="T2" fmla="*/ 398 w 1520"/>
            <a:gd name="T3" fmla="*/ 226 h 1216"/>
            <a:gd name="T4" fmla="*/ 478 w 1520"/>
            <a:gd name="T5" fmla="*/ 285 h 1216"/>
            <a:gd name="T6" fmla="*/ 657 w 1520"/>
            <a:gd name="T7" fmla="*/ 226 h 1216"/>
            <a:gd name="T8" fmla="*/ 684 w 1520"/>
            <a:gd name="T9" fmla="*/ 183 h 1216"/>
            <a:gd name="T10" fmla="*/ 720 w 1520"/>
            <a:gd name="T11" fmla="*/ 122 h 1216"/>
            <a:gd name="T12" fmla="*/ 1043 w 1520"/>
            <a:gd name="T13" fmla="*/ 409 h 1216"/>
            <a:gd name="T14" fmla="*/ 1056 w 1520"/>
            <a:gd name="T15" fmla="*/ 418 h 1216"/>
            <a:gd name="T16" fmla="*/ 1097 w 1520"/>
            <a:gd name="T17" fmla="*/ 447 h 1216"/>
            <a:gd name="T18" fmla="*/ 1292 w 1520"/>
            <a:gd name="T19" fmla="*/ 542 h 1216"/>
            <a:gd name="T20" fmla="*/ 1293 w 1520"/>
            <a:gd name="T21" fmla="*/ 551 h 1216"/>
            <a:gd name="T22" fmla="*/ 1300 w 1520"/>
            <a:gd name="T23" fmla="*/ 595 h 1216"/>
            <a:gd name="T24" fmla="*/ 1485 w 1520"/>
            <a:gd name="T25" fmla="*/ 693 h 1216"/>
            <a:gd name="T26" fmla="*/ 1503 w 1520"/>
            <a:gd name="T27" fmla="*/ 873 h 1216"/>
            <a:gd name="T28" fmla="*/ 1483 w 1520"/>
            <a:gd name="T29" fmla="*/ 870 h 1216"/>
            <a:gd name="T30" fmla="*/ 1351 w 1520"/>
            <a:gd name="T31" fmla="*/ 842 h 1216"/>
            <a:gd name="T32" fmla="*/ 1142 w 1520"/>
            <a:gd name="T33" fmla="*/ 1009 h 1216"/>
            <a:gd name="T34" fmla="*/ 1066 w 1520"/>
            <a:gd name="T35" fmla="*/ 1077 h 1216"/>
            <a:gd name="T36" fmla="*/ 903 w 1520"/>
            <a:gd name="T37" fmla="*/ 1216 h 1216"/>
            <a:gd name="T38" fmla="*/ 898 w 1520"/>
            <a:gd name="T39" fmla="*/ 1214 h 1216"/>
            <a:gd name="T40" fmla="*/ 802 w 1520"/>
            <a:gd name="T41" fmla="*/ 917 h 1216"/>
            <a:gd name="T42" fmla="*/ 481 w 1520"/>
            <a:gd name="T43" fmla="*/ 803 h 1216"/>
            <a:gd name="T44" fmla="*/ 423 w 1520"/>
            <a:gd name="T45" fmla="*/ 799 h 1216"/>
            <a:gd name="T46" fmla="*/ 416 w 1520"/>
            <a:gd name="T47" fmla="*/ 798 h 1216"/>
            <a:gd name="T48" fmla="*/ 157 w 1520"/>
            <a:gd name="T49" fmla="*/ 834 h 1216"/>
            <a:gd name="T50" fmla="*/ 168 w 1520"/>
            <a:gd name="T51" fmla="*/ 725 h 1216"/>
            <a:gd name="T52" fmla="*/ 18 w 1520"/>
            <a:gd name="T53" fmla="*/ 647 h 1216"/>
            <a:gd name="T54" fmla="*/ 0 w 1520"/>
            <a:gd name="T55" fmla="*/ 639 h 1216"/>
            <a:gd name="T56" fmla="*/ 48 w 1520"/>
            <a:gd name="T57" fmla="*/ 249 h 1216"/>
            <a:gd name="T58" fmla="*/ 277 w 1520"/>
            <a:gd name="T59" fmla="*/ 120 h 1216"/>
            <a:gd name="T60" fmla="*/ 360 w 1520"/>
            <a:gd name="T61" fmla="*/ 0 h 12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520" h="1216">
              <a:moveTo>
                <a:pt x="360" y="0"/>
              </a:moveTo>
              <a:cubicBezTo>
                <a:pt x="430" y="56"/>
                <a:pt x="401" y="149"/>
                <a:pt x="398" y="226"/>
              </a:cubicBezTo>
              <a:lnTo>
                <a:pt x="478" y="285"/>
              </a:lnTo>
              <a:cubicBezTo>
                <a:pt x="538" y="266"/>
                <a:pt x="598" y="248"/>
                <a:pt x="657" y="226"/>
              </a:cubicBezTo>
              <a:cubicBezTo>
                <a:pt x="664" y="216"/>
                <a:pt x="677" y="194"/>
                <a:pt x="684" y="183"/>
              </a:cubicBezTo>
              <a:cubicBezTo>
                <a:pt x="693" y="168"/>
                <a:pt x="711" y="138"/>
                <a:pt x="720" y="122"/>
              </a:cubicBezTo>
              <a:cubicBezTo>
                <a:pt x="794" y="252"/>
                <a:pt x="882" y="388"/>
                <a:pt x="1043" y="409"/>
              </a:cubicBezTo>
              <a:cubicBezTo>
                <a:pt x="1046" y="411"/>
                <a:pt x="1052" y="416"/>
                <a:pt x="1056" y="418"/>
              </a:cubicBezTo>
              <a:lnTo>
                <a:pt x="1097" y="447"/>
              </a:lnTo>
              <a:cubicBezTo>
                <a:pt x="1165" y="473"/>
                <a:pt x="1244" y="481"/>
                <a:pt x="1292" y="542"/>
              </a:cubicBezTo>
              <a:lnTo>
                <a:pt x="1293" y="551"/>
              </a:lnTo>
              <a:lnTo>
                <a:pt x="1300" y="595"/>
              </a:lnTo>
              <a:cubicBezTo>
                <a:pt x="1361" y="628"/>
                <a:pt x="1427" y="655"/>
                <a:pt x="1485" y="693"/>
              </a:cubicBezTo>
              <a:cubicBezTo>
                <a:pt x="1520" y="744"/>
                <a:pt x="1495" y="814"/>
                <a:pt x="1503" y="873"/>
              </a:cubicBezTo>
              <a:lnTo>
                <a:pt x="1483" y="870"/>
              </a:lnTo>
              <a:cubicBezTo>
                <a:pt x="1439" y="860"/>
                <a:pt x="1395" y="850"/>
                <a:pt x="1351" y="842"/>
              </a:cubicBezTo>
              <a:cubicBezTo>
                <a:pt x="1276" y="890"/>
                <a:pt x="1210" y="952"/>
                <a:pt x="1142" y="1009"/>
              </a:cubicBezTo>
              <a:cubicBezTo>
                <a:pt x="1117" y="1032"/>
                <a:pt x="1092" y="1054"/>
                <a:pt x="1066" y="1077"/>
              </a:cubicBezTo>
              <a:cubicBezTo>
                <a:pt x="1004" y="1114"/>
                <a:pt x="948" y="1159"/>
                <a:pt x="903" y="1216"/>
              </a:cubicBezTo>
              <a:lnTo>
                <a:pt x="898" y="1214"/>
              </a:lnTo>
              <a:cubicBezTo>
                <a:pt x="890" y="1112"/>
                <a:pt x="926" y="960"/>
                <a:pt x="802" y="917"/>
              </a:cubicBezTo>
              <a:cubicBezTo>
                <a:pt x="695" y="879"/>
                <a:pt x="586" y="846"/>
                <a:pt x="481" y="803"/>
              </a:cubicBezTo>
              <a:cubicBezTo>
                <a:pt x="467" y="802"/>
                <a:pt x="438" y="800"/>
                <a:pt x="423" y="799"/>
              </a:cubicBezTo>
              <a:lnTo>
                <a:pt x="416" y="798"/>
              </a:lnTo>
              <a:cubicBezTo>
                <a:pt x="326" y="772"/>
                <a:pt x="246" y="833"/>
                <a:pt x="157" y="834"/>
              </a:cubicBezTo>
              <a:cubicBezTo>
                <a:pt x="161" y="798"/>
                <a:pt x="164" y="761"/>
                <a:pt x="168" y="725"/>
              </a:cubicBezTo>
              <a:cubicBezTo>
                <a:pt x="119" y="699"/>
                <a:pt x="69" y="672"/>
                <a:pt x="18" y="647"/>
              </a:cubicBezTo>
              <a:lnTo>
                <a:pt x="0" y="639"/>
              </a:lnTo>
              <a:cubicBezTo>
                <a:pt x="33" y="512"/>
                <a:pt x="52" y="381"/>
                <a:pt x="48" y="249"/>
              </a:cubicBezTo>
              <a:cubicBezTo>
                <a:pt x="144" y="249"/>
                <a:pt x="232" y="209"/>
                <a:pt x="277" y="120"/>
              </a:cubicBezTo>
              <a:cubicBezTo>
                <a:pt x="306" y="81"/>
                <a:pt x="332" y="40"/>
                <a:pt x="360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7784</xdr:colOff>
      <xdr:row>9</xdr:row>
      <xdr:rowOff>11489</xdr:rowOff>
    </xdr:from>
    <xdr:to>
      <xdr:col>14</xdr:col>
      <xdr:colOff>105269</xdr:colOff>
      <xdr:row>11</xdr:row>
      <xdr:rowOff>76730</xdr:rowOff>
    </xdr:to>
    <xdr:sp macro="" textlink="">
      <xdr:nvSpPr>
        <xdr:cNvPr id="444" name="kamieński"/>
        <xdr:cNvSpPr>
          <a:spLocks/>
        </xdr:cNvSpPr>
      </xdr:nvSpPr>
      <xdr:spPr bwMode="auto">
        <a:xfrm>
          <a:off x="1379384" y="1040189"/>
          <a:ext cx="326085" cy="293841"/>
        </a:xfrm>
        <a:custGeom>
          <a:avLst/>
          <a:gdLst>
            <a:gd name="T0" fmla="*/ 456 w 1064"/>
            <a:gd name="T1" fmla="*/ 54 h 1039"/>
            <a:gd name="T2" fmla="*/ 589 w 1064"/>
            <a:gd name="T3" fmla="*/ 0 h 1039"/>
            <a:gd name="T4" fmla="*/ 801 w 1064"/>
            <a:gd name="T5" fmla="*/ 52 h 1039"/>
            <a:gd name="T6" fmla="*/ 815 w 1064"/>
            <a:gd name="T7" fmla="*/ 166 h 1039"/>
            <a:gd name="T8" fmla="*/ 954 w 1064"/>
            <a:gd name="T9" fmla="*/ 251 h 1039"/>
            <a:gd name="T10" fmla="*/ 1013 w 1064"/>
            <a:gd name="T11" fmla="*/ 398 h 1039"/>
            <a:gd name="T12" fmla="*/ 917 w 1064"/>
            <a:gd name="T13" fmla="*/ 474 h 1039"/>
            <a:gd name="T14" fmla="*/ 972 w 1064"/>
            <a:gd name="T15" fmla="*/ 625 h 1039"/>
            <a:gd name="T16" fmla="*/ 968 w 1064"/>
            <a:gd name="T17" fmla="*/ 643 h 1039"/>
            <a:gd name="T18" fmla="*/ 936 w 1064"/>
            <a:gd name="T19" fmla="*/ 803 h 1039"/>
            <a:gd name="T20" fmla="*/ 1064 w 1064"/>
            <a:gd name="T21" fmla="*/ 897 h 1039"/>
            <a:gd name="T22" fmla="*/ 1059 w 1064"/>
            <a:gd name="T23" fmla="*/ 915 h 1039"/>
            <a:gd name="T24" fmla="*/ 828 w 1064"/>
            <a:gd name="T25" fmla="*/ 999 h 1039"/>
            <a:gd name="T26" fmla="*/ 754 w 1064"/>
            <a:gd name="T27" fmla="*/ 1039 h 1039"/>
            <a:gd name="T28" fmla="*/ 616 w 1064"/>
            <a:gd name="T29" fmla="*/ 892 h 1039"/>
            <a:gd name="T30" fmla="*/ 463 w 1064"/>
            <a:gd name="T31" fmla="*/ 952 h 1039"/>
            <a:gd name="T32" fmla="*/ 418 w 1064"/>
            <a:gd name="T33" fmla="*/ 882 h 1039"/>
            <a:gd name="T34" fmla="*/ 261 w 1064"/>
            <a:gd name="T35" fmla="*/ 810 h 1039"/>
            <a:gd name="T36" fmla="*/ 144 w 1064"/>
            <a:gd name="T37" fmla="*/ 1015 h 1039"/>
            <a:gd name="T38" fmla="*/ 0 w 1064"/>
            <a:gd name="T39" fmla="*/ 975 h 1039"/>
            <a:gd name="T40" fmla="*/ 5 w 1064"/>
            <a:gd name="T41" fmla="*/ 915 h 1039"/>
            <a:gd name="T42" fmla="*/ 2 w 1064"/>
            <a:gd name="T43" fmla="*/ 859 h 1039"/>
            <a:gd name="T44" fmla="*/ 84 w 1064"/>
            <a:gd name="T45" fmla="*/ 576 h 1039"/>
            <a:gd name="T46" fmla="*/ 225 w 1064"/>
            <a:gd name="T47" fmla="*/ 427 h 1039"/>
            <a:gd name="T48" fmla="*/ 288 w 1064"/>
            <a:gd name="T49" fmla="*/ 399 h 1039"/>
            <a:gd name="T50" fmla="*/ 302 w 1064"/>
            <a:gd name="T51" fmla="*/ 555 h 1039"/>
            <a:gd name="T52" fmla="*/ 375 w 1064"/>
            <a:gd name="T53" fmla="*/ 275 h 1039"/>
            <a:gd name="T54" fmla="*/ 374 w 1064"/>
            <a:gd name="T55" fmla="*/ 239 h 1039"/>
            <a:gd name="T56" fmla="*/ 395 w 1064"/>
            <a:gd name="T57" fmla="*/ 196 h 1039"/>
            <a:gd name="T58" fmla="*/ 449 w 1064"/>
            <a:gd name="T59" fmla="*/ 93 h 1039"/>
            <a:gd name="T60" fmla="*/ 456 w 1064"/>
            <a:gd name="T61" fmla="*/ 54 h 1039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2115 w 10000"/>
            <a:gd name="connsiteY23" fmla="*/ 4110 h 10000"/>
            <a:gd name="connsiteX24" fmla="*/ 2707 w 10000"/>
            <a:gd name="connsiteY24" fmla="*/ 3840 h 10000"/>
            <a:gd name="connsiteX25" fmla="*/ 3019 w 10000"/>
            <a:gd name="connsiteY25" fmla="*/ 3684 h 10000"/>
            <a:gd name="connsiteX26" fmla="*/ 3524 w 10000"/>
            <a:gd name="connsiteY26" fmla="*/ 2647 h 10000"/>
            <a:gd name="connsiteX27" fmla="*/ 3515 w 10000"/>
            <a:gd name="connsiteY27" fmla="*/ 2300 h 10000"/>
            <a:gd name="connsiteX28" fmla="*/ 3712 w 10000"/>
            <a:gd name="connsiteY28" fmla="*/ 1886 h 10000"/>
            <a:gd name="connsiteX29" fmla="*/ 4220 w 10000"/>
            <a:gd name="connsiteY29" fmla="*/ 895 h 10000"/>
            <a:gd name="connsiteX30" fmla="*/ 4286 w 10000"/>
            <a:gd name="connsiteY30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2707 w 10000"/>
            <a:gd name="connsiteY24" fmla="*/ 3840 h 10000"/>
            <a:gd name="connsiteX25" fmla="*/ 3019 w 10000"/>
            <a:gd name="connsiteY25" fmla="*/ 3684 h 10000"/>
            <a:gd name="connsiteX26" fmla="*/ 3524 w 10000"/>
            <a:gd name="connsiteY26" fmla="*/ 2647 h 10000"/>
            <a:gd name="connsiteX27" fmla="*/ 3515 w 10000"/>
            <a:gd name="connsiteY27" fmla="*/ 2300 h 10000"/>
            <a:gd name="connsiteX28" fmla="*/ 3712 w 10000"/>
            <a:gd name="connsiteY28" fmla="*/ 1886 h 10000"/>
            <a:gd name="connsiteX29" fmla="*/ 4220 w 10000"/>
            <a:gd name="connsiteY29" fmla="*/ 895 h 10000"/>
            <a:gd name="connsiteX30" fmla="*/ 4286 w 10000"/>
            <a:gd name="connsiteY30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2707 w 10000"/>
            <a:gd name="connsiteY24" fmla="*/ 3840 h 10000"/>
            <a:gd name="connsiteX25" fmla="*/ 3019 w 10000"/>
            <a:gd name="connsiteY25" fmla="*/ 3684 h 10000"/>
            <a:gd name="connsiteX26" fmla="*/ 3515 w 10000"/>
            <a:gd name="connsiteY26" fmla="*/ 2300 h 10000"/>
            <a:gd name="connsiteX27" fmla="*/ 3712 w 10000"/>
            <a:gd name="connsiteY27" fmla="*/ 1886 h 10000"/>
            <a:gd name="connsiteX28" fmla="*/ 4220 w 10000"/>
            <a:gd name="connsiteY28" fmla="*/ 895 h 10000"/>
            <a:gd name="connsiteX29" fmla="*/ 4286 w 10000"/>
            <a:gd name="connsiteY29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2707 w 10000"/>
            <a:gd name="connsiteY24" fmla="*/ 3840 h 10000"/>
            <a:gd name="connsiteX25" fmla="*/ 3515 w 10000"/>
            <a:gd name="connsiteY25" fmla="*/ 2300 h 10000"/>
            <a:gd name="connsiteX26" fmla="*/ 3712 w 10000"/>
            <a:gd name="connsiteY26" fmla="*/ 1886 h 10000"/>
            <a:gd name="connsiteX27" fmla="*/ 4220 w 10000"/>
            <a:gd name="connsiteY27" fmla="*/ 895 h 10000"/>
            <a:gd name="connsiteX28" fmla="*/ 4286 w 10000"/>
            <a:gd name="connsiteY28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3515 w 10000"/>
            <a:gd name="connsiteY24" fmla="*/ 2300 h 10000"/>
            <a:gd name="connsiteX25" fmla="*/ 3712 w 10000"/>
            <a:gd name="connsiteY25" fmla="*/ 1886 h 10000"/>
            <a:gd name="connsiteX26" fmla="*/ 4220 w 10000"/>
            <a:gd name="connsiteY26" fmla="*/ 895 h 10000"/>
            <a:gd name="connsiteX27" fmla="*/ 4286 w 10000"/>
            <a:gd name="connsiteY27" fmla="*/ 520 h 10000"/>
            <a:gd name="connsiteX0" fmla="*/ 4474 w 10188"/>
            <a:gd name="connsiteY0" fmla="*/ 520 h 10000"/>
            <a:gd name="connsiteX1" fmla="*/ 5724 w 10188"/>
            <a:gd name="connsiteY1" fmla="*/ 0 h 10000"/>
            <a:gd name="connsiteX2" fmla="*/ 7716 w 10188"/>
            <a:gd name="connsiteY2" fmla="*/ 500 h 10000"/>
            <a:gd name="connsiteX3" fmla="*/ 7848 w 10188"/>
            <a:gd name="connsiteY3" fmla="*/ 1598 h 10000"/>
            <a:gd name="connsiteX4" fmla="*/ 9154 w 10188"/>
            <a:gd name="connsiteY4" fmla="*/ 2416 h 10000"/>
            <a:gd name="connsiteX5" fmla="*/ 9709 w 10188"/>
            <a:gd name="connsiteY5" fmla="*/ 3831 h 10000"/>
            <a:gd name="connsiteX6" fmla="*/ 8806 w 10188"/>
            <a:gd name="connsiteY6" fmla="*/ 4562 h 10000"/>
            <a:gd name="connsiteX7" fmla="*/ 9323 w 10188"/>
            <a:gd name="connsiteY7" fmla="*/ 6015 h 10000"/>
            <a:gd name="connsiteX8" fmla="*/ 9286 w 10188"/>
            <a:gd name="connsiteY8" fmla="*/ 6189 h 10000"/>
            <a:gd name="connsiteX9" fmla="*/ 8985 w 10188"/>
            <a:gd name="connsiteY9" fmla="*/ 7729 h 10000"/>
            <a:gd name="connsiteX10" fmla="*/ 10188 w 10188"/>
            <a:gd name="connsiteY10" fmla="*/ 8633 h 10000"/>
            <a:gd name="connsiteX11" fmla="*/ 10141 w 10188"/>
            <a:gd name="connsiteY11" fmla="*/ 8807 h 10000"/>
            <a:gd name="connsiteX12" fmla="*/ 7970 w 10188"/>
            <a:gd name="connsiteY12" fmla="*/ 9615 h 10000"/>
            <a:gd name="connsiteX13" fmla="*/ 7274 w 10188"/>
            <a:gd name="connsiteY13" fmla="*/ 10000 h 10000"/>
            <a:gd name="connsiteX14" fmla="*/ 5977 w 10188"/>
            <a:gd name="connsiteY14" fmla="*/ 8585 h 10000"/>
            <a:gd name="connsiteX15" fmla="*/ 4540 w 10188"/>
            <a:gd name="connsiteY15" fmla="*/ 9163 h 10000"/>
            <a:gd name="connsiteX16" fmla="*/ 4117 w 10188"/>
            <a:gd name="connsiteY16" fmla="*/ 8489 h 10000"/>
            <a:gd name="connsiteX17" fmla="*/ 2641 w 10188"/>
            <a:gd name="connsiteY17" fmla="*/ 7796 h 10000"/>
            <a:gd name="connsiteX18" fmla="*/ 1541 w 10188"/>
            <a:gd name="connsiteY18" fmla="*/ 9769 h 10000"/>
            <a:gd name="connsiteX19" fmla="*/ 188 w 10188"/>
            <a:gd name="connsiteY19" fmla="*/ 9384 h 10000"/>
            <a:gd name="connsiteX20" fmla="*/ 235 w 10188"/>
            <a:gd name="connsiteY20" fmla="*/ 8807 h 10000"/>
            <a:gd name="connsiteX21" fmla="*/ 207 w 10188"/>
            <a:gd name="connsiteY21" fmla="*/ 8268 h 10000"/>
            <a:gd name="connsiteX22" fmla="*/ 977 w 10188"/>
            <a:gd name="connsiteY22" fmla="*/ 5544 h 10000"/>
            <a:gd name="connsiteX23" fmla="*/ 1084 w 10188"/>
            <a:gd name="connsiteY23" fmla="*/ 3132 h 10000"/>
            <a:gd name="connsiteX24" fmla="*/ 3703 w 10188"/>
            <a:gd name="connsiteY24" fmla="*/ 2300 h 10000"/>
            <a:gd name="connsiteX25" fmla="*/ 0 w 10188"/>
            <a:gd name="connsiteY25" fmla="*/ 908 h 10000"/>
            <a:gd name="connsiteX26" fmla="*/ 4408 w 10188"/>
            <a:gd name="connsiteY26" fmla="*/ 895 h 10000"/>
            <a:gd name="connsiteX27" fmla="*/ 4474 w 10188"/>
            <a:gd name="connsiteY27" fmla="*/ 520 h 10000"/>
            <a:gd name="connsiteX0" fmla="*/ 4597 w 10311"/>
            <a:gd name="connsiteY0" fmla="*/ 520 h 10000"/>
            <a:gd name="connsiteX1" fmla="*/ 5847 w 10311"/>
            <a:gd name="connsiteY1" fmla="*/ 0 h 10000"/>
            <a:gd name="connsiteX2" fmla="*/ 7839 w 10311"/>
            <a:gd name="connsiteY2" fmla="*/ 500 h 10000"/>
            <a:gd name="connsiteX3" fmla="*/ 7971 w 10311"/>
            <a:gd name="connsiteY3" fmla="*/ 1598 h 10000"/>
            <a:gd name="connsiteX4" fmla="*/ 9277 w 10311"/>
            <a:gd name="connsiteY4" fmla="*/ 2416 h 10000"/>
            <a:gd name="connsiteX5" fmla="*/ 9832 w 10311"/>
            <a:gd name="connsiteY5" fmla="*/ 3831 h 10000"/>
            <a:gd name="connsiteX6" fmla="*/ 8929 w 10311"/>
            <a:gd name="connsiteY6" fmla="*/ 4562 h 10000"/>
            <a:gd name="connsiteX7" fmla="*/ 9446 w 10311"/>
            <a:gd name="connsiteY7" fmla="*/ 6015 h 10000"/>
            <a:gd name="connsiteX8" fmla="*/ 9409 w 10311"/>
            <a:gd name="connsiteY8" fmla="*/ 6189 h 10000"/>
            <a:gd name="connsiteX9" fmla="*/ 9108 w 10311"/>
            <a:gd name="connsiteY9" fmla="*/ 7729 h 10000"/>
            <a:gd name="connsiteX10" fmla="*/ 10311 w 10311"/>
            <a:gd name="connsiteY10" fmla="*/ 8633 h 10000"/>
            <a:gd name="connsiteX11" fmla="*/ 10264 w 10311"/>
            <a:gd name="connsiteY11" fmla="*/ 8807 h 10000"/>
            <a:gd name="connsiteX12" fmla="*/ 8093 w 10311"/>
            <a:gd name="connsiteY12" fmla="*/ 9615 h 10000"/>
            <a:gd name="connsiteX13" fmla="*/ 7397 w 10311"/>
            <a:gd name="connsiteY13" fmla="*/ 10000 h 10000"/>
            <a:gd name="connsiteX14" fmla="*/ 6100 w 10311"/>
            <a:gd name="connsiteY14" fmla="*/ 8585 h 10000"/>
            <a:gd name="connsiteX15" fmla="*/ 4663 w 10311"/>
            <a:gd name="connsiteY15" fmla="*/ 9163 h 10000"/>
            <a:gd name="connsiteX16" fmla="*/ 4240 w 10311"/>
            <a:gd name="connsiteY16" fmla="*/ 8489 h 10000"/>
            <a:gd name="connsiteX17" fmla="*/ 2764 w 10311"/>
            <a:gd name="connsiteY17" fmla="*/ 7796 h 10000"/>
            <a:gd name="connsiteX18" fmla="*/ 1664 w 10311"/>
            <a:gd name="connsiteY18" fmla="*/ 9769 h 10000"/>
            <a:gd name="connsiteX19" fmla="*/ 311 w 10311"/>
            <a:gd name="connsiteY19" fmla="*/ 9384 h 10000"/>
            <a:gd name="connsiteX20" fmla="*/ 358 w 10311"/>
            <a:gd name="connsiteY20" fmla="*/ 8807 h 10000"/>
            <a:gd name="connsiteX21" fmla="*/ 330 w 10311"/>
            <a:gd name="connsiteY21" fmla="*/ 8268 h 10000"/>
            <a:gd name="connsiteX22" fmla="*/ 1100 w 10311"/>
            <a:gd name="connsiteY22" fmla="*/ 5544 h 10000"/>
            <a:gd name="connsiteX23" fmla="*/ 1207 w 10311"/>
            <a:gd name="connsiteY23" fmla="*/ 3132 h 10000"/>
            <a:gd name="connsiteX24" fmla="*/ 123 w 10311"/>
            <a:gd name="connsiteY24" fmla="*/ 908 h 10000"/>
            <a:gd name="connsiteX25" fmla="*/ 4531 w 10311"/>
            <a:gd name="connsiteY25" fmla="*/ 895 h 10000"/>
            <a:gd name="connsiteX26" fmla="*/ 4597 w 10311"/>
            <a:gd name="connsiteY26" fmla="*/ 520 h 10000"/>
            <a:gd name="connsiteX0" fmla="*/ 4531 w 10311"/>
            <a:gd name="connsiteY0" fmla="*/ 895 h 10000"/>
            <a:gd name="connsiteX1" fmla="*/ 5847 w 10311"/>
            <a:gd name="connsiteY1" fmla="*/ 0 h 10000"/>
            <a:gd name="connsiteX2" fmla="*/ 7839 w 10311"/>
            <a:gd name="connsiteY2" fmla="*/ 500 h 10000"/>
            <a:gd name="connsiteX3" fmla="*/ 7971 w 10311"/>
            <a:gd name="connsiteY3" fmla="*/ 1598 h 10000"/>
            <a:gd name="connsiteX4" fmla="*/ 9277 w 10311"/>
            <a:gd name="connsiteY4" fmla="*/ 2416 h 10000"/>
            <a:gd name="connsiteX5" fmla="*/ 9832 w 10311"/>
            <a:gd name="connsiteY5" fmla="*/ 3831 h 10000"/>
            <a:gd name="connsiteX6" fmla="*/ 8929 w 10311"/>
            <a:gd name="connsiteY6" fmla="*/ 4562 h 10000"/>
            <a:gd name="connsiteX7" fmla="*/ 9446 w 10311"/>
            <a:gd name="connsiteY7" fmla="*/ 6015 h 10000"/>
            <a:gd name="connsiteX8" fmla="*/ 9409 w 10311"/>
            <a:gd name="connsiteY8" fmla="*/ 6189 h 10000"/>
            <a:gd name="connsiteX9" fmla="*/ 9108 w 10311"/>
            <a:gd name="connsiteY9" fmla="*/ 7729 h 10000"/>
            <a:gd name="connsiteX10" fmla="*/ 10311 w 10311"/>
            <a:gd name="connsiteY10" fmla="*/ 8633 h 10000"/>
            <a:gd name="connsiteX11" fmla="*/ 10264 w 10311"/>
            <a:gd name="connsiteY11" fmla="*/ 8807 h 10000"/>
            <a:gd name="connsiteX12" fmla="*/ 8093 w 10311"/>
            <a:gd name="connsiteY12" fmla="*/ 9615 h 10000"/>
            <a:gd name="connsiteX13" fmla="*/ 7397 w 10311"/>
            <a:gd name="connsiteY13" fmla="*/ 10000 h 10000"/>
            <a:gd name="connsiteX14" fmla="*/ 6100 w 10311"/>
            <a:gd name="connsiteY14" fmla="*/ 8585 h 10000"/>
            <a:gd name="connsiteX15" fmla="*/ 4663 w 10311"/>
            <a:gd name="connsiteY15" fmla="*/ 9163 h 10000"/>
            <a:gd name="connsiteX16" fmla="*/ 4240 w 10311"/>
            <a:gd name="connsiteY16" fmla="*/ 8489 h 10000"/>
            <a:gd name="connsiteX17" fmla="*/ 2764 w 10311"/>
            <a:gd name="connsiteY17" fmla="*/ 7796 h 10000"/>
            <a:gd name="connsiteX18" fmla="*/ 1664 w 10311"/>
            <a:gd name="connsiteY18" fmla="*/ 9769 h 10000"/>
            <a:gd name="connsiteX19" fmla="*/ 311 w 10311"/>
            <a:gd name="connsiteY19" fmla="*/ 9384 h 10000"/>
            <a:gd name="connsiteX20" fmla="*/ 358 w 10311"/>
            <a:gd name="connsiteY20" fmla="*/ 8807 h 10000"/>
            <a:gd name="connsiteX21" fmla="*/ 330 w 10311"/>
            <a:gd name="connsiteY21" fmla="*/ 8268 h 10000"/>
            <a:gd name="connsiteX22" fmla="*/ 1100 w 10311"/>
            <a:gd name="connsiteY22" fmla="*/ 5544 h 10000"/>
            <a:gd name="connsiteX23" fmla="*/ 1207 w 10311"/>
            <a:gd name="connsiteY23" fmla="*/ 3132 h 10000"/>
            <a:gd name="connsiteX24" fmla="*/ 123 w 10311"/>
            <a:gd name="connsiteY24" fmla="*/ 908 h 10000"/>
            <a:gd name="connsiteX25" fmla="*/ 4531 w 10311"/>
            <a:gd name="connsiteY25" fmla="*/ 895 h 10000"/>
            <a:gd name="connsiteX0" fmla="*/ 3312 w 10311"/>
            <a:gd name="connsiteY0" fmla="*/ 162 h 10000"/>
            <a:gd name="connsiteX1" fmla="*/ 5847 w 10311"/>
            <a:gd name="connsiteY1" fmla="*/ 0 h 10000"/>
            <a:gd name="connsiteX2" fmla="*/ 7839 w 10311"/>
            <a:gd name="connsiteY2" fmla="*/ 500 h 10000"/>
            <a:gd name="connsiteX3" fmla="*/ 7971 w 10311"/>
            <a:gd name="connsiteY3" fmla="*/ 1598 h 10000"/>
            <a:gd name="connsiteX4" fmla="*/ 9277 w 10311"/>
            <a:gd name="connsiteY4" fmla="*/ 2416 h 10000"/>
            <a:gd name="connsiteX5" fmla="*/ 9832 w 10311"/>
            <a:gd name="connsiteY5" fmla="*/ 3831 h 10000"/>
            <a:gd name="connsiteX6" fmla="*/ 8929 w 10311"/>
            <a:gd name="connsiteY6" fmla="*/ 4562 h 10000"/>
            <a:gd name="connsiteX7" fmla="*/ 9446 w 10311"/>
            <a:gd name="connsiteY7" fmla="*/ 6015 h 10000"/>
            <a:gd name="connsiteX8" fmla="*/ 9409 w 10311"/>
            <a:gd name="connsiteY8" fmla="*/ 6189 h 10000"/>
            <a:gd name="connsiteX9" fmla="*/ 9108 w 10311"/>
            <a:gd name="connsiteY9" fmla="*/ 7729 h 10000"/>
            <a:gd name="connsiteX10" fmla="*/ 10311 w 10311"/>
            <a:gd name="connsiteY10" fmla="*/ 8633 h 10000"/>
            <a:gd name="connsiteX11" fmla="*/ 10264 w 10311"/>
            <a:gd name="connsiteY11" fmla="*/ 8807 h 10000"/>
            <a:gd name="connsiteX12" fmla="*/ 8093 w 10311"/>
            <a:gd name="connsiteY12" fmla="*/ 9615 h 10000"/>
            <a:gd name="connsiteX13" fmla="*/ 7397 w 10311"/>
            <a:gd name="connsiteY13" fmla="*/ 10000 h 10000"/>
            <a:gd name="connsiteX14" fmla="*/ 6100 w 10311"/>
            <a:gd name="connsiteY14" fmla="*/ 8585 h 10000"/>
            <a:gd name="connsiteX15" fmla="*/ 4663 w 10311"/>
            <a:gd name="connsiteY15" fmla="*/ 9163 h 10000"/>
            <a:gd name="connsiteX16" fmla="*/ 4240 w 10311"/>
            <a:gd name="connsiteY16" fmla="*/ 8489 h 10000"/>
            <a:gd name="connsiteX17" fmla="*/ 2764 w 10311"/>
            <a:gd name="connsiteY17" fmla="*/ 7796 h 10000"/>
            <a:gd name="connsiteX18" fmla="*/ 1664 w 10311"/>
            <a:gd name="connsiteY18" fmla="*/ 9769 h 10000"/>
            <a:gd name="connsiteX19" fmla="*/ 311 w 10311"/>
            <a:gd name="connsiteY19" fmla="*/ 9384 h 10000"/>
            <a:gd name="connsiteX20" fmla="*/ 358 w 10311"/>
            <a:gd name="connsiteY20" fmla="*/ 8807 h 10000"/>
            <a:gd name="connsiteX21" fmla="*/ 330 w 10311"/>
            <a:gd name="connsiteY21" fmla="*/ 8268 h 10000"/>
            <a:gd name="connsiteX22" fmla="*/ 1100 w 10311"/>
            <a:gd name="connsiteY22" fmla="*/ 5544 h 10000"/>
            <a:gd name="connsiteX23" fmla="*/ 1207 w 10311"/>
            <a:gd name="connsiteY23" fmla="*/ 3132 h 10000"/>
            <a:gd name="connsiteX24" fmla="*/ 123 w 10311"/>
            <a:gd name="connsiteY24" fmla="*/ 908 h 10000"/>
            <a:gd name="connsiteX25" fmla="*/ 3312 w 10311"/>
            <a:gd name="connsiteY25" fmla="*/ 162 h 10000"/>
            <a:gd name="connsiteX0" fmla="*/ 3390 w 10389"/>
            <a:gd name="connsiteY0" fmla="*/ 162 h 10000"/>
            <a:gd name="connsiteX1" fmla="*/ 5925 w 10389"/>
            <a:gd name="connsiteY1" fmla="*/ 0 h 10000"/>
            <a:gd name="connsiteX2" fmla="*/ 7917 w 10389"/>
            <a:gd name="connsiteY2" fmla="*/ 500 h 10000"/>
            <a:gd name="connsiteX3" fmla="*/ 8049 w 10389"/>
            <a:gd name="connsiteY3" fmla="*/ 1598 h 10000"/>
            <a:gd name="connsiteX4" fmla="*/ 9355 w 10389"/>
            <a:gd name="connsiteY4" fmla="*/ 2416 h 10000"/>
            <a:gd name="connsiteX5" fmla="*/ 9910 w 10389"/>
            <a:gd name="connsiteY5" fmla="*/ 3831 h 10000"/>
            <a:gd name="connsiteX6" fmla="*/ 9007 w 10389"/>
            <a:gd name="connsiteY6" fmla="*/ 4562 h 10000"/>
            <a:gd name="connsiteX7" fmla="*/ 9524 w 10389"/>
            <a:gd name="connsiteY7" fmla="*/ 6015 h 10000"/>
            <a:gd name="connsiteX8" fmla="*/ 9487 w 10389"/>
            <a:gd name="connsiteY8" fmla="*/ 6189 h 10000"/>
            <a:gd name="connsiteX9" fmla="*/ 9186 w 10389"/>
            <a:gd name="connsiteY9" fmla="*/ 7729 h 10000"/>
            <a:gd name="connsiteX10" fmla="*/ 10389 w 10389"/>
            <a:gd name="connsiteY10" fmla="*/ 8633 h 10000"/>
            <a:gd name="connsiteX11" fmla="*/ 10342 w 10389"/>
            <a:gd name="connsiteY11" fmla="*/ 8807 h 10000"/>
            <a:gd name="connsiteX12" fmla="*/ 8171 w 10389"/>
            <a:gd name="connsiteY12" fmla="*/ 9615 h 10000"/>
            <a:gd name="connsiteX13" fmla="*/ 7475 w 10389"/>
            <a:gd name="connsiteY13" fmla="*/ 10000 h 10000"/>
            <a:gd name="connsiteX14" fmla="*/ 6178 w 10389"/>
            <a:gd name="connsiteY14" fmla="*/ 8585 h 10000"/>
            <a:gd name="connsiteX15" fmla="*/ 4741 w 10389"/>
            <a:gd name="connsiteY15" fmla="*/ 9163 h 10000"/>
            <a:gd name="connsiteX16" fmla="*/ 4318 w 10389"/>
            <a:gd name="connsiteY16" fmla="*/ 8489 h 10000"/>
            <a:gd name="connsiteX17" fmla="*/ 2842 w 10389"/>
            <a:gd name="connsiteY17" fmla="*/ 7796 h 10000"/>
            <a:gd name="connsiteX18" fmla="*/ 1742 w 10389"/>
            <a:gd name="connsiteY18" fmla="*/ 9769 h 10000"/>
            <a:gd name="connsiteX19" fmla="*/ 389 w 10389"/>
            <a:gd name="connsiteY19" fmla="*/ 9384 h 10000"/>
            <a:gd name="connsiteX20" fmla="*/ 436 w 10389"/>
            <a:gd name="connsiteY20" fmla="*/ 8807 h 10000"/>
            <a:gd name="connsiteX21" fmla="*/ 408 w 10389"/>
            <a:gd name="connsiteY21" fmla="*/ 8268 h 10000"/>
            <a:gd name="connsiteX22" fmla="*/ 1178 w 10389"/>
            <a:gd name="connsiteY22" fmla="*/ 5544 h 10000"/>
            <a:gd name="connsiteX23" fmla="*/ 554 w 10389"/>
            <a:gd name="connsiteY23" fmla="*/ 3376 h 10000"/>
            <a:gd name="connsiteX24" fmla="*/ 201 w 10389"/>
            <a:gd name="connsiteY24" fmla="*/ 908 h 10000"/>
            <a:gd name="connsiteX25" fmla="*/ 3390 w 10389"/>
            <a:gd name="connsiteY25" fmla="*/ 162 h 10000"/>
            <a:gd name="connsiteX0" fmla="*/ 4043 w 11042"/>
            <a:gd name="connsiteY0" fmla="*/ 162 h 10000"/>
            <a:gd name="connsiteX1" fmla="*/ 6578 w 11042"/>
            <a:gd name="connsiteY1" fmla="*/ 0 h 10000"/>
            <a:gd name="connsiteX2" fmla="*/ 8570 w 11042"/>
            <a:gd name="connsiteY2" fmla="*/ 500 h 10000"/>
            <a:gd name="connsiteX3" fmla="*/ 8702 w 11042"/>
            <a:gd name="connsiteY3" fmla="*/ 1598 h 10000"/>
            <a:gd name="connsiteX4" fmla="*/ 10008 w 11042"/>
            <a:gd name="connsiteY4" fmla="*/ 2416 h 10000"/>
            <a:gd name="connsiteX5" fmla="*/ 10563 w 11042"/>
            <a:gd name="connsiteY5" fmla="*/ 3831 h 10000"/>
            <a:gd name="connsiteX6" fmla="*/ 9660 w 11042"/>
            <a:gd name="connsiteY6" fmla="*/ 4562 h 10000"/>
            <a:gd name="connsiteX7" fmla="*/ 10177 w 11042"/>
            <a:gd name="connsiteY7" fmla="*/ 6015 h 10000"/>
            <a:gd name="connsiteX8" fmla="*/ 10140 w 11042"/>
            <a:gd name="connsiteY8" fmla="*/ 6189 h 10000"/>
            <a:gd name="connsiteX9" fmla="*/ 9839 w 11042"/>
            <a:gd name="connsiteY9" fmla="*/ 7729 h 10000"/>
            <a:gd name="connsiteX10" fmla="*/ 11042 w 11042"/>
            <a:gd name="connsiteY10" fmla="*/ 8633 h 10000"/>
            <a:gd name="connsiteX11" fmla="*/ 10995 w 11042"/>
            <a:gd name="connsiteY11" fmla="*/ 8807 h 10000"/>
            <a:gd name="connsiteX12" fmla="*/ 8824 w 11042"/>
            <a:gd name="connsiteY12" fmla="*/ 9615 h 10000"/>
            <a:gd name="connsiteX13" fmla="*/ 8128 w 11042"/>
            <a:gd name="connsiteY13" fmla="*/ 10000 h 10000"/>
            <a:gd name="connsiteX14" fmla="*/ 6831 w 11042"/>
            <a:gd name="connsiteY14" fmla="*/ 8585 h 10000"/>
            <a:gd name="connsiteX15" fmla="*/ 5394 w 11042"/>
            <a:gd name="connsiteY15" fmla="*/ 9163 h 10000"/>
            <a:gd name="connsiteX16" fmla="*/ 4971 w 11042"/>
            <a:gd name="connsiteY16" fmla="*/ 8489 h 10000"/>
            <a:gd name="connsiteX17" fmla="*/ 3495 w 11042"/>
            <a:gd name="connsiteY17" fmla="*/ 7796 h 10000"/>
            <a:gd name="connsiteX18" fmla="*/ 2395 w 11042"/>
            <a:gd name="connsiteY18" fmla="*/ 9769 h 10000"/>
            <a:gd name="connsiteX19" fmla="*/ 1042 w 11042"/>
            <a:gd name="connsiteY19" fmla="*/ 9384 h 10000"/>
            <a:gd name="connsiteX20" fmla="*/ 1089 w 11042"/>
            <a:gd name="connsiteY20" fmla="*/ 8807 h 10000"/>
            <a:gd name="connsiteX21" fmla="*/ 1061 w 11042"/>
            <a:gd name="connsiteY21" fmla="*/ 8268 h 10000"/>
            <a:gd name="connsiteX22" fmla="*/ 1831 w 11042"/>
            <a:gd name="connsiteY22" fmla="*/ 5544 h 10000"/>
            <a:gd name="connsiteX23" fmla="*/ 1207 w 11042"/>
            <a:gd name="connsiteY23" fmla="*/ 3376 h 10000"/>
            <a:gd name="connsiteX24" fmla="*/ 123 w 11042"/>
            <a:gd name="connsiteY24" fmla="*/ 1641 h 10000"/>
            <a:gd name="connsiteX25" fmla="*/ 4043 w 11042"/>
            <a:gd name="connsiteY25" fmla="*/ 16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11042" h="10000">
              <a:moveTo>
                <a:pt x="4043" y="162"/>
              </a:moveTo>
              <a:lnTo>
                <a:pt x="6578" y="0"/>
              </a:lnTo>
              <a:cubicBezTo>
                <a:pt x="7245" y="154"/>
                <a:pt x="7903" y="327"/>
                <a:pt x="8570" y="500"/>
              </a:cubicBezTo>
              <a:cubicBezTo>
                <a:pt x="8617" y="866"/>
                <a:pt x="8655" y="1232"/>
                <a:pt x="8702" y="1598"/>
              </a:cubicBezTo>
              <a:cubicBezTo>
                <a:pt x="9144" y="1858"/>
                <a:pt x="9585" y="2117"/>
                <a:pt x="10008" y="2416"/>
              </a:cubicBezTo>
              <a:cubicBezTo>
                <a:pt x="10300" y="2830"/>
                <a:pt x="10459" y="3330"/>
                <a:pt x="10563" y="3831"/>
              </a:cubicBezTo>
              <a:lnTo>
                <a:pt x="9660" y="4562"/>
              </a:lnTo>
              <a:cubicBezTo>
                <a:pt x="9839" y="5043"/>
                <a:pt x="10018" y="5534"/>
                <a:pt x="10177" y="6015"/>
              </a:cubicBezTo>
              <a:cubicBezTo>
                <a:pt x="10168" y="6064"/>
                <a:pt x="10159" y="6150"/>
                <a:pt x="10140" y="6189"/>
              </a:cubicBezTo>
              <a:cubicBezTo>
                <a:pt x="10027" y="6699"/>
                <a:pt x="9867" y="7209"/>
                <a:pt x="9839" y="7729"/>
              </a:cubicBezTo>
              <a:cubicBezTo>
                <a:pt x="9914" y="8354"/>
                <a:pt x="10610" y="8412"/>
                <a:pt x="11042" y="8633"/>
              </a:cubicBezTo>
              <a:cubicBezTo>
                <a:pt x="11026" y="8691"/>
                <a:pt x="11011" y="8749"/>
                <a:pt x="10995" y="8807"/>
              </a:cubicBezTo>
              <a:cubicBezTo>
                <a:pt x="10281" y="9086"/>
                <a:pt x="9538" y="9297"/>
                <a:pt x="8824" y="9615"/>
              </a:cubicBezTo>
              <a:cubicBezTo>
                <a:pt x="8655" y="9711"/>
                <a:pt x="8307" y="9904"/>
                <a:pt x="8128" y="10000"/>
              </a:cubicBezTo>
              <a:cubicBezTo>
                <a:pt x="7724" y="9509"/>
                <a:pt x="7358" y="8961"/>
                <a:pt x="6831" y="8585"/>
              </a:cubicBezTo>
              <a:cubicBezTo>
                <a:pt x="6286" y="8422"/>
                <a:pt x="5854" y="8961"/>
                <a:pt x="5394" y="9163"/>
              </a:cubicBezTo>
              <a:cubicBezTo>
                <a:pt x="5290" y="8989"/>
                <a:pt x="5074" y="8653"/>
                <a:pt x="4971" y="8489"/>
              </a:cubicBezTo>
              <a:cubicBezTo>
                <a:pt x="4519" y="8171"/>
                <a:pt x="4003" y="7979"/>
                <a:pt x="3495" y="7796"/>
              </a:cubicBezTo>
              <a:cubicBezTo>
                <a:pt x="3119" y="8450"/>
                <a:pt x="2753" y="9105"/>
                <a:pt x="2395" y="9769"/>
              </a:cubicBezTo>
              <a:cubicBezTo>
                <a:pt x="1935" y="9673"/>
                <a:pt x="1484" y="9538"/>
                <a:pt x="1042" y="9384"/>
              </a:cubicBezTo>
              <a:cubicBezTo>
                <a:pt x="1061" y="9240"/>
                <a:pt x="1080" y="8951"/>
                <a:pt x="1089" y="8807"/>
              </a:cubicBezTo>
              <a:cubicBezTo>
                <a:pt x="1080" y="8672"/>
                <a:pt x="1061" y="8402"/>
                <a:pt x="1061" y="8268"/>
              </a:cubicBezTo>
              <a:cubicBezTo>
                <a:pt x="1286" y="7353"/>
                <a:pt x="1597" y="6458"/>
                <a:pt x="1831" y="5544"/>
              </a:cubicBezTo>
              <a:cubicBezTo>
                <a:pt x="2236" y="5034"/>
                <a:pt x="718" y="3809"/>
                <a:pt x="1207" y="3376"/>
              </a:cubicBezTo>
              <a:cubicBezTo>
                <a:pt x="1044" y="2604"/>
                <a:pt x="-431" y="2014"/>
                <a:pt x="123" y="1641"/>
              </a:cubicBezTo>
              <a:cubicBezTo>
                <a:pt x="358" y="1343"/>
                <a:pt x="3940" y="518"/>
                <a:pt x="4043" y="162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10</xdr:col>
      <xdr:colOff>36625</xdr:colOff>
      <xdr:row>9</xdr:row>
      <xdr:rowOff>82919</xdr:rowOff>
    </xdr:from>
    <xdr:to>
      <xdr:col>12</xdr:col>
      <xdr:colOff>42150</xdr:colOff>
      <xdr:row>10</xdr:row>
      <xdr:rowOff>62207</xdr:rowOff>
    </xdr:to>
    <xdr:sp macro="" textlink="">
      <xdr:nvSpPr>
        <xdr:cNvPr id="447" name="Świnoujście"/>
        <xdr:cNvSpPr>
          <a:spLocks/>
        </xdr:cNvSpPr>
      </xdr:nvSpPr>
      <xdr:spPr bwMode="auto">
        <a:xfrm>
          <a:off x="1179625" y="1111619"/>
          <a:ext cx="234125" cy="93588"/>
        </a:xfrm>
        <a:custGeom>
          <a:avLst/>
          <a:gdLst>
            <a:gd name="T0" fmla="*/ 281 w 857"/>
            <a:gd name="T1" fmla="*/ 153 h 697"/>
            <a:gd name="T2" fmla="*/ 857 w 857"/>
            <a:gd name="T3" fmla="*/ 0 h 697"/>
            <a:gd name="T4" fmla="*/ 737 w 857"/>
            <a:gd name="T5" fmla="*/ 79 h 697"/>
            <a:gd name="T6" fmla="*/ 703 w 857"/>
            <a:gd name="T7" fmla="*/ 104 h 697"/>
            <a:gd name="T8" fmla="*/ 553 w 857"/>
            <a:gd name="T9" fmla="*/ 424 h 697"/>
            <a:gd name="T10" fmla="*/ 441 w 857"/>
            <a:gd name="T11" fmla="*/ 697 h 697"/>
            <a:gd name="T12" fmla="*/ 365 w 857"/>
            <a:gd name="T13" fmla="*/ 578 h 697"/>
            <a:gd name="T14" fmla="*/ 84 w 857"/>
            <a:gd name="T15" fmla="*/ 505 h 697"/>
            <a:gd name="T16" fmla="*/ 108 w 857"/>
            <a:gd name="T17" fmla="*/ 401 h 697"/>
            <a:gd name="T18" fmla="*/ 0 w 857"/>
            <a:gd name="T19" fmla="*/ 396 h 697"/>
            <a:gd name="T20" fmla="*/ 44 w 857"/>
            <a:gd name="T21" fmla="*/ 330 h 697"/>
            <a:gd name="T22" fmla="*/ 281 w 857"/>
            <a:gd name="T23" fmla="*/ 153 h 697"/>
            <a:gd name="connsiteX0" fmla="*/ 7267 w 13988"/>
            <a:gd name="connsiteY0" fmla="*/ 2195 h 10000"/>
            <a:gd name="connsiteX1" fmla="*/ 13988 w 13988"/>
            <a:gd name="connsiteY1" fmla="*/ 0 h 10000"/>
            <a:gd name="connsiteX2" fmla="*/ 12588 w 13988"/>
            <a:gd name="connsiteY2" fmla="*/ 1133 h 10000"/>
            <a:gd name="connsiteX3" fmla="*/ 12191 w 13988"/>
            <a:gd name="connsiteY3" fmla="*/ 1492 h 10000"/>
            <a:gd name="connsiteX4" fmla="*/ 10441 w 13988"/>
            <a:gd name="connsiteY4" fmla="*/ 6083 h 10000"/>
            <a:gd name="connsiteX5" fmla="*/ 9134 w 13988"/>
            <a:gd name="connsiteY5" fmla="*/ 10000 h 10000"/>
            <a:gd name="connsiteX6" fmla="*/ 8247 w 13988"/>
            <a:gd name="connsiteY6" fmla="*/ 8293 h 10000"/>
            <a:gd name="connsiteX7" fmla="*/ 0 w 13988"/>
            <a:gd name="connsiteY7" fmla="*/ 6416 h 10000"/>
            <a:gd name="connsiteX8" fmla="*/ 5248 w 13988"/>
            <a:gd name="connsiteY8" fmla="*/ 5753 h 10000"/>
            <a:gd name="connsiteX9" fmla="*/ 3988 w 13988"/>
            <a:gd name="connsiteY9" fmla="*/ 5681 h 10000"/>
            <a:gd name="connsiteX10" fmla="*/ 4501 w 13988"/>
            <a:gd name="connsiteY10" fmla="*/ 4735 h 10000"/>
            <a:gd name="connsiteX11" fmla="*/ 7267 w 13988"/>
            <a:gd name="connsiteY11" fmla="*/ 2195 h 10000"/>
            <a:gd name="connsiteX0" fmla="*/ 7485 w 14206"/>
            <a:gd name="connsiteY0" fmla="*/ 2195 h 10000"/>
            <a:gd name="connsiteX1" fmla="*/ 14206 w 14206"/>
            <a:gd name="connsiteY1" fmla="*/ 0 h 10000"/>
            <a:gd name="connsiteX2" fmla="*/ 12806 w 14206"/>
            <a:gd name="connsiteY2" fmla="*/ 1133 h 10000"/>
            <a:gd name="connsiteX3" fmla="*/ 12409 w 14206"/>
            <a:gd name="connsiteY3" fmla="*/ 1492 h 10000"/>
            <a:gd name="connsiteX4" fmla="*/ 10659 w 14206"/>
            <a:gd name="connsiteY4" fmla="*/ 6083 h 10000"/>
            <a:gd name="connsiteX5" fmla="*/ 9352 w 14206"/>
            <a:gd name="connsiteY5" fmla="*/ 10000 h 10000"/>
            <a:gd name="connsiteX6" fmla="*/ 8465 w 14206"/>
            <a:gd name="connsiteY6" fmla="*/ 8293 h 10000"/>
            <a:gd name="connsiteX7" fmla="*/ 218 w 14206"/>
            <a:gd name="connsiteY7" fmla="*/ 6416 h 10000"/>
            <a:gd name="connsiteX8" fmla="*/ 5466 w 14206"/>
            <a:gd name="connsiteY8" fmla="*/ 5753 h 10000"/>
            <a:gd name="connsiteX9" fmla="*/ 4206 w 14206"/>
            <a:gd name="connsiteY9" fmla="*/ 5681 h 10000"/>
            <a:gd name="connsiteX10" fmla="*/ 2 w 14206"/>
            <a:gd name="connsiteY10" fmla="*/ 4459 h 10000"/>
            <a:gd name="connsiteX11" fmla="*/ 7485 w 14206"/>
            <a:gd name="connsiteY11" fmla="*/ 2195 h 10000"/>
            <a:gd name="connsiteX0" fmla="*/ 7485 w 14206"/>
            <a:gd name="connsiteY0" fmla="*/ 2195 h 10000"/>
            <a:gd name="connsiteX1" fmla="*/ 14206 w 14206"/>
            <a:gd name="connsiteY1" fmla="*/ 0 h 10000"/>
            <a:gd name="connsiteX2" fmla="*/ 12806 w 14206"/>
            <a:gd name="connsiteY2" fmla="*/ 1133 h 10000"/>
            <a:gd name="connsiteX3" fmla="*/ 12409 w 14206"/>
            <a:gd name="connsiteY3" fmla="*/ 1492 h 10000"/>
            <a:gd name="connsiteX4" fmla="*/ 10659 w 14206"/>
            <a:gd name="connsiteY4" fmla="*/ 6083 h 10000"/>
            <a:gd name="connsiteX5" fmla="*/ 9352 w 14206"/>
            <a:gd name="connsiteY5" fmla="*/ 10000 h 10000"/>
            <a:gd name="connsiteX6" fmla="*/ 8465 w 14206"/>
            <a:gd name="connsiteY6" fmla="*/ 8293 h 10000"/>
            <a:gd name="connsiteX7" fmla="*/ 218 w 14206"/>
            <a:gd name="connsiteY7" fmla="*/ 6416 h 10000"/>
            <a:gd name="connsiteX8" fmla="*/ 4206 w 14206"/>
            <a:gd name="connsiteY8" fmla="*/ 5681 h 10000"/>
            <a:gd name="connsiteX9" fmla="*/ 2 w 14206"/>
            <a:gd name="connsiteY9" fmla="*/ 4459 h 10000"/>
            <a:gd name="connsiteX10" fmla="*/ 7485 w 14206"/>
            <a:gd name="connsiteY10" fmla="*/ 2195 h 10000"/>
            <a:gd name="connsiteX0" fmla="*/ 7485 w 14206"/>
            <a:gd name="connsiteY0" fmla="*/ 2195 h 10000"/>
            <a:gd name="connsiteX1" fmla="*/ 14206 w 14206"/>
            <a:gd name="connsiteY1" fmla="*/ 0 h 10000"/>
            <a:gd name="connsiteX2" fmla="*/ 12806 w 14206"/>
            <a:gd name="connsiteY2" fmla="*/ 1133 h 10000"/>
            <a:gd name="connsiteX3" fmla="*/ 12409 w 14206"/>
            <a:gd name="connsiteY3" fmla="*/ 1492 h 10000"/>
            <a:gd name="connsiteX4" fmla="*/ 10659 w 14206"/>
            <a:gd name="connsiteY4" fmla="*/ 6083 h 10000"/>
            <a:gd name="connsiteX5" fmla="*/ 9352 w 14206"/>
            <a:gd name="connsiteY5" fmla="*/ 10000 h 10000"/>
            <a:gd name="connsiteX6" fmla="*/ 8465 w 14206"/>
            <a:gd name="connsiteY6" fmla="*/ 8293 h 10000"/>
            <a:gd name="connsiteX7" fmla="*/ 218 w 14206"/>
            <a:gd name="connsiteY7" fmla="*/ 6416 h 10000"/>
            <a:gd name="connsiteX8" fmla="*/ 4206 w 14206"/>
            <a:gd name="connsiteY8" fmla="*/ 5405 h 10000"/>
            <a:gd name="connsiteX9" fmla="*/ 2 w 14206"/>
            <a:gd name="connsiteY9" fmla="*/ 4459 h 10000"/>
            <a:gd name="connsiteX10" fmla="*/ 7485 w 14206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9340 w 15081"/>
            <a:gd name="connsiteY6" fmla="*/ 8293 h 10000"/>
            <a:gd name="connsiteX7" fmla="*/ 1093 w 15081"/>
            <a:gd name="connsiteY7" fmla="*/ 6416 h 10000"/>
            <a:gd name="connsiteX8" fmla="*/ 877 w 15081"/>
            <a:gd name="connsiteY8" fmla="*/ 4459 h 10000"/>
            <a:gd name="connsiteX9" fmla="*/ 8360 w 15081"/>
            <a:gd name="connsiteY9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1093 w 15081"/>
            <a:gd name="connsiteY7" fmla="*/ 6416 h 10000"/>
            <a:gd name="connsiteX8" fmla="*/ 877 w 15081"/>
            <a:gd name="connsiteY8" fmla="*/ 4459 h 10000"/>
            <a:gd name="connsiteX9" fmla="*/ 8360 w 15081"/>
            <a:gd name="connsiteY9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2945 w 15081"/>
            <a:gd name="connsiteY7" fmla="*/ 6807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3167 w 15081"/>
            <a:gd name="connsiteY7" fmla="*/ 901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4278 w 15081"/>
            <a:gd name="connsiteY3" fmla="*/ 2097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3167 w 15081"/>
            <a:gd name="connsiteY7" fmla="*/ 901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4278 w 15081"/>
            <a:gd name="connsiteY3" fmla="*/ 2097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3167 w 15081"/>
            <a:gd name="connsiteY7" fmla="*/ 667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4278 w 15081"/>
            <a:gd name="connsiteY3" fmla="*/ 2097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10510 w 15081"/>
            <a:gd name="connsiteY6" fmla="*/ 5079 h 10000"/>
            <a:gd name="connsiteX7" fmla="*/ 3167 w 15081"/>
            <a:gd name="connsiteY7" fmla="*/ 667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4291"/>
            <a:gd name="connsiteY0" fmla="*/ 2195 h 10000"/>
            <a:gd name="connsiteX1" fmla="*/ 12021 w 14291"/>
            <a:gd name="connsiteY1" fmla="*/ 0 h 10000"/>
            <a:gd name="connsiteX2" fmla="*/ 13681 w 14291"/>
            <a:gd name="connsiteY2" fmla="*/ 1133 h 10000"/>
            <a:gd name="connsiteX3" fmla="*/ 14278 w 14291"/>
            <a:gd name="connsiteY3" fmla="*/ 2097 h 10000"/>
            <a:gd name="connsiteX4" fmla="*/ 11534 w 14291"/>
            <a:gd name="connsiteY4" fmla="*/ 6083 h 10000"/>
            <a:gd name="connsiteX5" fmla="*/ 10227 w 14291"/>
            <a:gd name="connsiteY5" fmla="*/ 10000 h 10000"/>
            <a:gd name="connsiteX6" fmla="*/ 10510 w 14291"/>
            <a:gd name="connsiteY6" fmla="*/ 5079 h 10000"/>
            <a:gd name="connsiteX7" fmla="*/ 3167 w 14291"/>
            <a:gd name="connsiteY7" fmla="*/ 6678 h 10000"/>
            <a:gd name="connsiteX8" fmla="*/ 1093 w 14291"/>
            <a:gd name="connsiteY8" fmla="*/ 6416 h 10000"/>
            <a:gd name="connsiteX9" fmla="*/ 877 w 14291"/>
            <a:gd name="connsiteY9" fmla="*/ 4459 h 10000"/>
            <a:gd name="connsiteX10" fmla="*/ 8360 w 14291"/>
            <a:gd name="connsiteY10" fmla="*/ 2195 h 10000"/>
            <a:gd name="connsiteX0" fmla="*/ 8360 w 13734"/>
            <a:gd name="connsiteY0" fmla="*/ 2195 h 10000"/>
            <a:gd name="connsiteX1" fmla="*/ 12021 w 13734"/>
            <a:gd name="connsiteY1" fmla="*/ 0 h 10000"/>
            <a:gd name="connsiteX2" fmla="*/ 13681 w 13734"/>
            <a:gd name="connsiteY2" fmla="*/ 1133 h 10000"/>
            <a:gd name="connsiteX3" fmla="*/ 12331 w 13734"/>
            <a:gd name="connsiteY3" fmla="*/ 3100 h 10000"/>
            <a:gd name="connsiteX4" fmla="*/ 11534 w 13734"/>
            <a:gd name="connsiteY4" fmla="*/ 6083 h 10000"/>
            <a:gd name="connsiteX5" fmla="*/ 10227 w 13734"/>
            <a:gd name="connsiteY5" fmla="*/ 10000 h 10000"/>
            <a:gd name="connsiteX6" fmla="*/ 10510 w 13734"/>
            <a:gd name="connsiteY6" fmla="*/ 5079 h 10000"/>
            <a:gd name="connsiteX7" fmla="*/ 3167 w 13734"/>
            <a:gd name="connsiteY7" fmla="*/ 6678 h 10000"/>
            <a:gd name="connsiteX8" fmla="*/ 1093 w 13734"/>
            <a:gd name="connsiteY8" fmla="*/ 6416 h 10000"/>
            <a:gd name="connsiteX9" fmla="*/ 877 w 13734"/>
            <a:gd name="connsiteY9" fmla="*/ 4459 h 10000"/>
            <a:gd name="connsiteX10" fmla="*/ 8360 w 13734"/>
            <a:gd name="connsiteY10" fmla="*/ 2195 h 10000"/>
            <a:gd name="connsiteX0" fmla="*/ 8360 w 14008"/>
            <a:gd name="connsiteY0" fmla="*/ 2195 h 10000"/>
            <a:gd name="connsiteX1" fmla="*/ 12021 w 14008"/>
            <a:gd name="connsiteY1" fmla="*/ 0 h 10000"/>
            <a:gd name="connsiteX2" fmla="*/ 13959 w 14008"/>
            <a:gd name="connsiteY2" fmla="*/ 799 h 10000"/>
            <a:gd name="connsiteX3" fmla="*/ 12331 w 14008"/>
            <a:gd name="connsiteY3" fmla="*/ 3100 h 10000"/>
            <a:gd name="connsiteX4" fmla="*/ 11534 w 14008"/>
            <a:gd name="connsiteY4" fmla="*/ 6083 h 10000"/>
            <a:gd name="connsiteX5" fmla="*/ 10227 w 14008"/>
            <a:gd name="connsiteY5" fmla="*/ 10000 h 10000"/>
            <a:gd name="connsiteX6" fmla="*/ 10510 w 14008"/>
            <a:gd name="connsiteY6" fmla="*/ 5079 h 10000"/>
            <a:gd name="connsiteX7" fmla="*/ 3167 w 14008"/>
            <a:gd name="connsiteY7" fmla="*/ 6678 h 10000"/>
            <a:gd name="connsiteX8" fmla="*/ 1093 w 14008"/>
            <a:gd name="connsiteY8" fmla="*/ 6416 h 10000"/>
            <a:gd name="connsiteX9" fmla="*/ 877 w 14008"/>
            <a:gd name="connsiteY9" fmla="*/ 4459 h 10000"/>
            <a:gd name="connsiteX10" fmla="*/ 8360 w 14008"/>
            <a:gd name="connsiteY10" fmla="*/ 2195 h 10000"/>
            <a:gd name="connsiteX0" fmla="*/ 8360 w 14008"/>
            <a:gd name="connsiteY0" fmla="*/ 2195 h 6796"/>
            <a:gd name="connsiteX1" fmla="*/ 12021 w 14008"/>
            <a:gd name="connsiteY1" fmla="*/ 0 h 6796"/>
            <a:gd name="connsiteX2" fmla="*/ 13959 w 14008"/>
            <a:gd name="connsiteY2" fmla="*/ 799 h 6796"/>
            <a:gd name="connsiteX3" fmla="*/ 12331 w 14008"/>
            <a:gd name="connsiteY3" fmla="*/ 3100 h 6796"/>
            <a:gd name="connsiteX4" fmla="*/ 11534 w 14008"/>
            <a:gd name="connsiteY4" fmla="*/ 6083 h 6796"/>
            <a:gd name="connsiteX5" fmla="*/ 10510 w 14008"/>
            <a:gd name="connsiteY5" fmla="*/ 5079 h 6796"/>
            <a:gd name="connsiteX6" fmla="*/ 3167 w 14008"/>
            <a:gd name="connsiteY6" fmla="*/ 6678 h 6796"/>
            <a:gd name="connsiteX7" fmla="*/ 1093 w 14008"/>
            <a:gd name="connsiteY7" fmla="*/ 6416 h 6796"/>
            <a:gd name="connsiteX8" fmla="*/ 877 w 14008"/>
            <a:gd name="connsiteY8" fmla="*/ 4459 h 6796"/>
            <a:gd name="connsiteX9" fmla="*/ 8360 w 14008"/>
            <a:gd name="connsiteY9" fmla="*/ 2195 h 6796"/>
            <a:gd name="connsiteX0" fmla="*/ 5968 w 10000"/>
            <a:gd name="connsiteY0" fmla="*/ 3230 h 10000"/>
            <a:gd name="connsiteX1" fmla="*/ 8582 w 10000"/>
            <a:gd name="connsiteY1" fmla="*/ 0 h 10000"/>
            <a:gd name="connsiteX2" fmla="*/ 9965 w 10000"/>
            <a:gd name="connsiteY2" fmla="*/ 1176 h 10000"/>
            <a:gd name="connsiteX3" fmla="*/ 8803 w 10000"/>
            <a:gd name="connsiteY3" fmla="*/ 4562 h 10000"/>
            <a:gd name="connsiteX4" fmla="*/ 8234 w 10000"/>
            <a:gd name="connsiteY4" fmla="*/ 8951 h 10000"/>
            <a:gd name="connsiteX5" fmla="*/ 2261 w 10000"/>
            <a:gd name="connsiteY5" fmla="*/ 9826 h 10000"/>
            <a:gd name="connsiteX6" fmla="*/ 780 w 10000"/>
            <a:gd name="connsiteY6" fmla="*/ 9441 h 10000"/>
            <a:gd name="connsiteX7" fmla="*/ 626 w 10000"/>
            <a:gd name="connsiteY7" fmla="*/ 6561 h 10000"/>
            <a:gd name="connsiteX8" fmla="*/ 5968 w 10000"/>
            <a:gd name="connsiteY8" fmla="*/ 3230 h 10000"/>
            <a:gd name="connsiteX0" fmla="*/ 3436 w 10000"/>
            <a:gd name="connsiteY0" fmla="*/ 4795 h 10000"/>
            <a:gd name="connsiteX1" fmla="*/ 8582 w 10000"/>
            <a:gd name="connsiteY1" fmla="*/ 0 h 10000"/>
            <a:gd name="connsiteX2" fmla="*/ 9965 w 10000"/>
            <a:gd name="connsiteY2" fmla="*/ 1176 h 10000"/>
            <a:gd name="connsiteX3" fmla="*/ 8803 w 10000"/>
            <a:gd name="connsiteY3" fmla="*/ 4562 h 10000"/>
            <a:gd name="connsiteX4" fmla="*/ 8234 w 10000"/>
            <a:gd name="connsiteY4" fmla="*/ 8951 h 10000"/>
            <a:gd name="connsiteX5" fmla="*/ 2261 w 10000"/>
            <a:gd name="connsiteY5" fmla="*/ 9826 h 10000"/>
            <a:gd name="connsiteX6" fmla="*/ 780 w 10000"/>
            <a:gd name="connsiteY6" fmla="*/ 9441 h 10000"/>
            <a:gd name="connsiteX7" fmla="*/ 626 w 10000"/>
            <a:gd name="connsiteY7" fmla="*/ 6561 h 10000"/>
            <a:gd name="connsiteX8" fmla="*/ 3436 w 10000"/>
            <a:gd name="connsiteY8" fmla="*/ 4795 h 10000"/>
            <a:gd name="connsiteX0" fmla="*/ 3436 w 9980"/>
            <a:gd name="connsiteY0" fmla="*/ 3695 h 8900"/>
            <a:gd name="connsiteX1" fmla="*/ 5628 w 9980"/>
            <a:gd name="connsiteY1" fmla="*/ 2029 h 8900"/>
            <a:gd name="connsiteX2" fmla="*/ 9965 w 9980"/>
            <a:gd name="connsiteY2" fmla="*/ 76 h 8900"/>
            <a:gd name="connsiteX3" fmla="*/ 8803 w 9980"/>
            <a:gd name="connsiteY3" fmla="*/ 3462 h 8900"/>
            <a:gd name="connsiteX4" fmla="*/ 8234 w 9980"/>
            <a:gd name="connsiteY4" fmla="*/ 7851 h 8900"/>
            <a:gd name="connsiteX5" fmla="*/ 2261 w 9980"/>
            <a:gd name="connsiteY5" fmla="*/ 8726 h 8900"/>
            <a:gd name="connsiteX6" fmla="*/ 780 w 9980"/>
            <a:gd name="connsiteY6" fmla="*/ 8341 h 8900"/>
            <a:gd name="connsiteX7" fmla="*/ 626 w 9980"/>
            <a:gd name="connsiteY7" fmla="*/ 5461 h 8900"/>
            <a:gd name="connsiteX8" fmla="*/ 3436 w 9980"/>
            <a:gd name="connsiteY8" fmla="*/ 3695 h 8900"/>
            <a:gd name="connsiteX0" fmla="*/ 3443 w 8823"/>
            <a:gd name="connsiteY0" fmla="*/ 1872 h 7720"/>
            <a:gd name="connsiteX1" fmla="*/ 5639 w 8823"/>
            <a:gd name="connsiteY1" fmla="*/ 0 h 7720"/>
            <a:gd name="connsiteX2" fmla="*/ 6180 w 8823"/>
            <a:gd name="connsiteY2" fmla="*/ 2493 h 7720"/>
            <a:gd name="connsiteX3" fmla="*/ 8821 w 8823"/>
            <a:gd name="connsiteY3" fmla="*/ 1610 h 7720"/>
            <a:gd name="connsiteX4" fmla="*/ 8251 w 8823"/>
            <a:gd name="connsiteY4" fmla="*/ 6541 h 7720"/>
            <a:gd name="connsiteX5" fmla="*/ 2266 w 8823"/>
            <a:gd name="connsiteY5" fmla="*/ 7524 h 7720"/>
            <a:gd name="connsiteX6" fmla="*/ 782 w 8823"/>
            <a:gd name="connsiteY6" fmla="*/ 7092 h 7720"/>
            <a:gd name="connsiteX7" fmla="*/ 627 w 8823"/>
            <a:gd name="connsiteY7" fmla="*/ 3856 h 7720"/>
            <a:gd name="connsiteX8" fmla="*/ 3443 w 8823"/>
            <a:gd name="connsiteY8" fmla="*/ 1872 h 7720"/>
            <a:gd name="connsiteX0" fmla="*/ 3902 w 9505"/>
            <a:gd name="connsiteY0" fmla="*/ 2425 h 10000"/>
            <a:gd name="connsiteX1" fmla="*/ 6391 w 9505"/>
            <a:gd name="connsiteY1" fmla="*/ 0 h 10000"/>
            <a:gd name="connsiteX2" fmla="*/ 7004 w 9505"/>
            <a:gd name="connsiteY2" fmla="*/ 3229 h 10000"/>
            <a:gd name="connsiteX3" fmla="*/ 7842 w 9505"/>
            <a:gd name="connsiteY3" fmla="*/ 6640 h 10000"/>
            <a:gd name="connsiteX4" fmla="*/ 9352 w 9505"/>
            <a:gd name="connsiteY4" fmla="*/ 8473 h 10000"/>
            <a:gd name="connsiteX5" fmla="*/ 2568 w 9505"/>
            <a:gd name="connsiteY5" fmla="*/ 9746 h 10000"/>
            <a:gd name="connsiteX6" fmla="*/ 886 w 9505"/>
            <a:gd name="connsiteY6" fmla="*/ 9187 h 10000"/>
            <a:gd name="connsiteX7" fmla="*/ 711 w 9505"/>
            <a:gd name="connsiteY7" fmla="*/ 4995 h 10000"/>
            <a:gd name="connsiteX8" fmla="*/ 3902 w 9505"/>
            <a:gd name="connsiteY8" fmla="*/ 2425 h 10000"/>
            <a:gd name="connsiteX0" fmla="*/ 4105 w 8257"/>
            <a:gd name="connsiteY0" fmla="*/ 2425 h 10000"/>
            <a:gd name="connsiteX1" fmla="*/ 6724 w 8257"/>
            <a:gd name="connsiteY1" fmla="*/ 0 h 10000"/>
            <a:gd name="connsiteX2" fmla="*/ 7369 w 8257"/>
            <a:gd name="connsiteY2" fmla="*/ 3229 h 10000"/>
            <a:gd name="connsiteX3" fmla="*/ 8250 w 8257"/>
            <a:gd name="connsiteY3" fmla="*/ 6640 h 10000"/>
            <a:gd name="connsiteX4" fmla="*/ 2702 w 8257"/>
            <a:gd name="connsiteY4" fmla="*/ 9746 h 10000"/>
            <a:gd name="connsiteX5" fmla="*/ 932 w 8257"/>
            <a:gd name="connsiteY5" fmla="*/ 9187 h 10000"/>
            <a:gd name="connsiteX6" fmla="*/ 748 w 8257"/>
            <a:gd name="connsiteY6" fmla="*/ 4995 h 10000"/>
            <a:gd name="connsiteX7" fmla="*/ 4105 w 8257"/>
            <a:gd name="connsiteY7" fmla="*/ 242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8257" h="10000">
              <a:moveTo>
                <a:pt x="4105" y="2425"/>
              </a:moveTo>
              <a:cubicBezTo>
                <a:pt x="5997" y="705"/>
                <a:pt x="4732" y="430"/>
                <a:pt x="6724" y="0"/>
              </a:cubicBezTo>
              <a:cubicBezTo>
                <a:pt x="6317" y="799"/>
                <a:pt x="7758" y="2370"/>
                <a:pt x="7369" y="3229"/>
              </a:cubicBezTo>
              <a:cubicBezTo>
                <a:pt x="7257" y="3486"/>
                <a:pt x="8362" y="6383"/>
                <a:pt x="8250" y="6640"/>
              </a:cubicBezTo>
              <a:cubicBezTo>
                <a:pt x="7472" y="7726"/>
                <a:pt x="3922" y="9322"/>
                <a:pt x="2702" y="9746"/>
              </a:cubicBezTo>
              <a:cubicBezTo>
                <a:pt x="1362" y="10225"/>
                <a:pt x="1227" y="10023"/>
                <a:pt x="932" y="9187"/>
              </a:cubicBezTo>
              <a:cubicBezTo>
                <a:pt x="-270" y="7819"/>
                <a:pt x="-284" y="6503"/>
                <a:pt x="748" y="4995"/>
              </a:cubicBezTo>
              <a:cubicBezTo>
                <a:pt x="1624" y="3613"/>
                <a:pt x="3350" y="4391"/>
                <a:pt x="4105" y="242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84879</xdr:colOff>
      <xdr:row>9</xdr:row>
      <xdr:rowOff>99846</xdr:rowOff>
    </xdr:from>
    <xdr:to>
      <xdr:col>24</xdr:col>
      <xdr:colOff>96597</xdr:colOff>
      <xdr:row>14</xdr:row>
      <xdr:rowOff>76302</xdr:rowOff>
    </xdr:to>
    <xdr:sp macro="" textlink="">
      <xdr:nvSpPr>
        <xdr:cNvPr id="452" name="szczecinecki"/>
        <xdr:cNvSpPr>
          <a:spLocks/>
        </xdr:cNvSpPr>
      </xdr:nvSpPr>
      <xdr:spPr bwMode="auto">
        <a:xfrm>
          <a:off x="2370879" y="1128546"/>
          <a:ext cx="468918" cy="547956"/>
        </a:xfrm>
        <a:custGeom>
          <a:avLst/>
          <a:gdLst>
            <a:gd name="T0" fmla="*/ 1370 w 1678"/>
            <a:gd name="T1" fmla="*/ 0 h 1886"/>
            <a:gd name="T2" fmla="*/ 1480 w 1678"/>
            <a:gd name="T3" fmla="*/ 81 h 1886"/>
            <a:gd name="T4" fmla="*/ 1456 w 1678"/>
            <a:gd name="T5" fmla="*/ 183 h 1886"/>
            <a:gd name="T6" fmla="*/ 1678 w 1678"/>
            <a:gd name="T7" fmla="*/ 391 h 1886"/>
            <a:gd name="T8" fmla="*/ 1508 w 1678"/>
            <a:gd name="T9" fmla="*/ 406 h 1886"/>
            <a:gd name="T10" fmla="*/ 1418 w 1678"/>
            <a:gd name="T11" fmla="*/ 493 h 1886"/>
            <a:gd name="T12" fmla="*/ 1552 w 1678"/>
            <a:gd name="T13" fmla="*/ 804 h 1886"/>
            <a:gd name="T14" fmla="*/ 1419 w 1678"/>
            <a:gd name="T15" fmla="*/ 905 h 1886"/>
            <a:gd name="T16" fmla="*/ 1474 w 1678"/>
            <a:gd name="T17" fmla="*/ 1235 h 1886"/>
            <a:gd name="T18" fmla="*/ 1188 w 1678"/>
            <a:gd name="T19" fmla="*/ 1347 h 1886"/>
            <a:gd name="T20" fmla="*/ 1005 w 1678"/>
            <a:gd name="T21" fmla="*/ 1768 h 1886"/>
            <a:gd name="T22" fmla="*/ 554 w 1678"/>
            <a:gd name="T23" fmla="*/ 1854 h 1886"/>
            <a:gd name="T24" fmla="*/ 413 w 1678"/>
            <a:gd name="T25" fmla="*/ 1626 h 1886"/>
            <a:gd name="T26" fmla="*/ 382 w 1678"/>
            <a:gd name="T27" fmla="*/ 1565 h 1886"/>
            <a:gd name="T28" fmla="*/ 290 w 1678"/>
            <a:gd name="T29" fmla="*/ 1601 h 1886"/>
            <a:gd name="T30" fmla="*/ 249 w 1678"/>
            <a:gd name="T31" fmla="*/ 1567 h 1886"/>
            <a:gd name="T32" fmla="*/ 90 w 1678"/>
            <a:gd name="T33" fmla="*/ 1356 h 1886"/>
            <a:gd name="T34" fmla="*/ 165 w 1678"/>
            <a:gd name="T35" fmla="*/ 1299 h 1886"/>
            <a:gd name="T36" fmla="*/ 76 w 1678"/>
            <a:gd name="T37" fmla="*/ 1039 h 1886"/>
            <a:gd name="T38" fmla="*/ 78 w 1678"/>
            <a:gd name="T39" fmla="*/ 881 h 1886"/>
            <a:gd name="T40" fmla="*/ 32 w 1678"/>
            <a:gd name="T41" fmla="*/ 724 h 1886"/>
            <a:gd name="T42" fmla="*/ 0 w 1678"/>
            <a:gd name="T43" fmla="*/ 702 h 1886"/>
            <a:gd name="T44" fmla="*/ 3 w 1678"/>
            <a:gd name="T45" fmla="*/ 581 h 1886"/>
            <a:gd name="T46" fmla="*/ 59 w 1678"/>
            <a:gd name="T47" fmla="*/ 513 h 1886"/>
            <a:gd name="T48" fmla="*/ 135 w 1678"/>
            <a:gd name="T49" fmla="*/ 445 h 1886"/>
            <a:gd name="T50" fmla="*/ 237 w 1678"/>
            <a:gd name="T51" fmla="*/ 429 h 1886"/>
            <a:gd name="T52" fmla="*/ 476 w 1678"/>
            <a:gd name="T53" fmla="*/ 306 h 1886"/>
            <a:gd name="T54" fmla="*/ 496 w 1678"/>
            <a:gd name="T55" fmla="*/ 309 h 1886"/>
            <a:gd name="T56" fmla="*/ 636 w 1678"/>
            <a:gd name="T57" fmla="*/ 326 h 1886"/>
            <a:gd name="T58" fmla="*/ 809 w 1678"/>
            <a:gd name="T59" fmla="*/ 350 h 1886"/>
            <a:gd name="T60" fmla="*/ 1176 w 1678"/>
            <a:gd name="T61" fmla="*/ 403 h 1886"/>
            <a:gd name="T62" fmla="*/ 1095 w 1678"/>
            <a:gd name="T63" fmla="*/ 194 h 1886"/>
            <a:gd name="T64" fmla="*/ 1092 w 1678"/>
            <a:gd name="T65" fmla="*/ 183 h 1886"/>
            <a:gd name="T66" fmla="*/ 1214 w 1678"/>
            <a:gd name="T67" fmla="*/ 35 h 1886"/>
            <a:gd name="T68" fmla="*/ 1320 w 1678"/>
            <a:gd name="T69" fmla="*/ 108 h 1886"/>
            <a:gd name="T70" fmla="*/ 1370 w 1678"/>
            <a:gd name="T71" fmla="*/ 0 h 18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678" h="1886">
              <a:moveTo>
                <a:pt x="1370" y="0"/>
              </a:moveTo>
              <a:cubicBezTo>
                <a:pt x="1407" y="27"/>
                <a:pt x="1443" y="54"/>
                <a:pt x="1480" y="81"/>
              </a:cubicBezTo>
              <a:lnTo>
                <a:pt x="1456" y="183"/>
              </a:lnTo>
              <a:cubicBezTo>
                <a:pt x="1524" y="258"/>
                <a:pt x="1627" y="304"/>
                <a:pt x="1678" y="391"/>
              </a:cubicBezTo>
              <a:cubicBezTo>
                <a:pt x="1624" y="413"/>
                <a:pt x="1565" y="404"/>
                <a:pt x="1508" y="406"/>
              </a:cubicBezTo>
              <a:cubicBezTo>
                <a:pt x="1478" y="435"/>
                <a:pt x="1448" y="464"/>
                <a:pt x="1418" y="493"/>
              </a:cubicBezTo>
              <a:cubicBezTo>
                <a:pt x="1449" y="602"/>
                <a:pt x="1494" y="706"/>
                <a:pt x="1552" y="804"/>
              </a:cubicBezTo>
              <a:cubicBezTo>
                <a:pt x="1508" y="838"/>
                <a:pt x="1464" y="871"/>
                <a:pt x="1419" y="905"/>
              </a:cubicBezTo>
              <a:cubicBezTo>
                <a:pt x="1439" y="1015"/>
                <a:pt x="1456" y="1125"/>
                <a:pt x="1474" y="1235"/>
              </a:cubicBezTo>
              <a:cubicBezTo>
                <a:pt x="1381" y="1277"/>
                <a:pt x="1280" y="1302"/>
                <a:pt x="1188" y="1347"/>
              </a:cubicBezTo>
              <a:cubicBezTo>
                <a:pt x="1072" y="1463"/>
                <a:pt x="1157" y="1681"/>
                <a:pt x="1005" y="1768"/>
              </a:cubicBezTo>
              <a:cubicBezTo>
                <a:pt x="883" y="1872"/>
                <a:pt x="705" y="1886"/>
                <a:pt x="554" y="1854"/>
              </a:cubicBezTo>
              <a:cubicBezTo>
                <a:pt x="502" y="1781"/>
                <a:pt x="460" y="1702"/>
                <a:pt x="413" y="1626"/>
              </a:cubicBezTo>
              <a:cubicBezTo>
                <a:pt x="405" y="1611"/>
                <a:pt x="390" y="1580"/>
                <a:pt x="382" y="1565"/>
              </a:cubicBezTo>
              <a:cubicBezTo>
                <a:pt x="351" y="1577"/>
                <a:pt x="320" y="1589"/>
                <a:pt x="290" y="1601"/>
              </a:cubicBezTo>
              <a:cubicBezTo>
                <a:pt x="280" y="1593"/>
                <a:pt x="259" y="1576"/>
                <a:pt x="249" y="1567"/>
              </a:cubicBezTo>
              <a:cubicBezTo>
                <a:pt x="206" y="1489"/>
                <a:pt x="185" y="1386"/>
                <a:pt x="90" y="1356"/>
              </a:cubicBezTo>
              <a:cubicBezTo>
                <a:pt x="140" y="1347"/>
                <a:pt x="165" y="1328"/>
                <a:pt x="165" y="1299"/>
              </a:cubicBezTo>
              <a:cubicBezTo>
                <a:pt x="133" y="1214"/>
                <a:pt x="71" y="1134"/>
                <a:pt x="76" y="1039"/>
              </a:cubicBezTo>
              <a:cubicBezTo>
                <a:pt x="82" y="986"/>
                <a:pt x="82" y="934"/>
                <a:pt x="78" y="881"/>
              </a:cubicBezTo>
              <a:cubicBezTo>
                <a:pt x="73" y="828"/>
                <a:pt x="78" y="761"/>
                <a:pt x="32" y="724"/>
              </a:cubicBezTo>
              <a:lnTo>
                <a:pt x="0" y="702"/>
              </a:lnTo>
              <a:cubicBezTo>
                <a:pt x="1" y="662"/>
                <a:pt x="2" y="622"/>
                <a:pt x="3" y="581"/>
              </a:cubicBezTo>
              <a:cubicBezTo>
                <a:pt x="17" y="565"/>
                <a:pt x="45" y="530"/>
                <a:pt x="59" y="513"/>
              </a:cubicBezTo>
              <a:cubicBezTo>
                <a:pt x="85" y="490"/>
                <a:pt x="110" y="468"/>
                <a:pt x="135" y="445"/>
              </a:cubicBezTo>
              <a:cubicBezTo>
                <a:pt x="161" y="441"/>
                <a:pt x="212" y="433"/>
                <a:pt x="237" y="429"/>
              </a:cubicBezTo>
              <a:cubicBezTo>
                <a:pt x="300" y="360"/>
                <a:pt x="377" y="306"/>
                <a:pt x="476" y="306"/>
              </a:cubicBezTo>
              <a:lnTo>
                <a:pt x="496" y="309"/>
              </a:lnTo>
              <a:cubicBezTo>
                <a:pt x="542" y="314"/>
                <a:pt x="589" y="320"/>
                <a:pt x="636" y="326"/>
              </a:cubicBezTo>
              <a:cubicBezTo>
                <a:pt x="693" y="337"/>
                <a:pt x="751" y="345"/>
                <a:pt x="809" y="350"/>
              </a:cubicBezTo>
              <a:cubicBezTo>
                <a:pt x="931" y="368"/>
                <a:pt x="1053" y="390"/>
                <a:pt x="1176" y="403"/>
              </a:cubicBezTo>
              <a:cubicBezTo>
                <a:pt x="1152" y="333"/>
                <a:pt x="1124" y="263"/>
                <a:pt x="1095" y="194"/>
              </a:cubicBezTo>
              <a:lnTo>
                <a:pt x="1092" y="183"/>
              </a:lnTo>
              <a:cubicBezTo>
                <a:pt x="1136" y="137"/>
                <a:pt x="1176" y="87"/>
                <a:pt x="1214" y="35"/>
              </a:cubicBezTo>
              <a:lnTo>
                <a:pt x="1320" y="108"/>
              </a:lnTo>
              <a:cubicBezTo>
                <a:pt x="1337" y="72"/>
                <a:pt x="1353" y="36"/>
                <a:pt x="1370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25848</xdr:colOff>
      <xdr:row>10</xdr:row>
      <xdr:rowOff>5906</xdr:rowOff>
    </xdr:from>
    <xdr:to>
      <xdr:col>21</xdr:col>
      <xdr:colOff>1</xdr:colOff>
      <xdr:row>12</xdr:row>
      <xdr:rowOff>107030</xdr:rowOff>
    </xdr:to>
    <xdr:sp macro="" textlink="">
      <xdr:nvSpPr>
        <xdr:cNvPr id="454" name="świdwiński"/>
        <xdr:cNvSpPr>
          <a:spLocks/>
        </xdr:cNvSpPr>
      </xdr:nvSpPr>
      <xdr:spPr bwMode="auto">
        <a:xfrm>
          <a:off x="1968948" y="1148906"/>
          <a:ext cx="431353" cy="329724"/>
        </a:xfrm>
        <a:custGeom>
          <a:avLst/>
          <a:gdLst>
            <a:gd name="T0" fmla="*/ 229 w 1547"/>
            <a:gd name="T1" fmla="*/ 12 h 1176"/>
            <a:gd name="T2" fmla="*/ 458 w 1547"/>
            <a:gd name="T3" fmla="*/ 37 h 1176"/>
            <a:gd name="T4" fmla="*/ 476 w 1547"/>
            <a:gd name="T5" fmla="*/ 45 h 1176"/>
            <a:gd name="T6" fmla="*/ 551 w 1547"/>
            <a:gd name="T7" fmla="*/ 166 h 1176"/>
            <a:gd name="T8" fmla="*/ 532 w 1547"/>
            <a:gd name="T9" fmla="*/ 288 h 1176"/>
            <a:gd name="T10" fmla="*/ 639 w 1547"/>
            <a:gd name="T11" fmla="*/ 269 h 1176"/>
            <a:gd name="T12" fmla="*/ 716 w 1547"/>
            <a:gd name="T13" fmla="*/ 310 h 1176"/>
            <a:gd name="T14" fmla="*/ 758 w 1547"/>
            <a:gd name="T15" fmla="*/ 217 h 1176"/>
            <a:gd name="T16" fmla="*/ 874 w 1547"/>
            <a:gd name="T17" fmla="*/ 196 h 1176"/>
            <a:gd name="T18" fmla="*/ 881 w 1547"/>
            <a:gd name="T19" fmla="*/ 197 h 1176"/>
            <a:gd name="T20" fmla="*/ 1123 w 1547"/>
            <a:gd name="T21" fmla="*/ 391 h 1176"/>
            <a:gd name="T22" fmla="*/ 1173 w 1547"/>
            <a:gd name="T23" fmla="*/ 295 h 1176"/>
            <a:gd name="T24" fmla="*/ 1313 w 1547"/>
            <a:gd name="T25" fmla="*/ 396 h 1176"/>
            <a:gd name="T26" fmla="*/ 1318 w 1547"/>
            <a:gd name="T27" fmla="*/ 598 h 1176"/>
            <a:gd name="T28" fmla="*/ 1356 w 1547"/>
            <a:gd name="T29" fmla="*/ 612 h 1176"/>
            <a:gd name="T30" fmla="*/ 1361 w 1547"/>
            <a:gd name="T31" fmla="*/ 614 h 1176"/>
            <a:gd name="T32" fmla="*/ 1465 w 1547"/>
            <a:gd name="T33" fmla="*/ 664 h 1176"/>
            <a:gd name="T34" fmla="*/ 1497 w 1547"/>
            <a:gd name="T35" fmla="*/ 686 h 1176"/>
            <a:gd name="T36" fmla="*/ 1459 w 1547"/>
            <a:gd name="T37" fmla="*/ 824 h 1176"/>
            <a:gd name="T38" fmla="*/ 1543 w 1547"/>
            <a:gd name="T39" fmla="*/ 843 h 1176"/>
            <a:gd name="T40" fmla="*/ 1541 w 1547"/>
            <a:gd name="T41" fmla="*/ 1001 h 1176"/>
            <a:gd name="T42" fmla="*/ 1344 w 1547"/>
            <a:gd name="T43" fmla="*/ 1081 h 1176"/>
            <a:gd name="T44" fmla="*/ 1170 w 1547"/>
            <a:gd name="T45" fmla="*/ 1031 h 1176"/>
            <a:gd name="T46" fmla="*/ 1038 w 1547"/>
            <a:gd name="T47" fmla="*/ 1126 h 1176"/>
            <a:gd name="T48" fmla="*/ 871 w 1547"/>
            <a:gd name="T49" fmla="*/ 1072 h 1176"/>
            <a:gd name="T50" fmla="*/ 794 w 1547"/>
            <a:gd name="T51" fmla="*/ 1176 h 1176"/>
            <a:gd name="T52" fmla="*/ 611 w 1547"/>
            <a:gd name="T53" fmla="*/ 1066 h 1176"/>
            <a:gd name="T54" fmla="*/ 513 w 1547"/>
            <a:gd name="T55" fmla="*/ 1101 h 1176"/>
            <a:gd name="T56" fmla="*/ 313 w 1547"/>
            <a:gd name="T57" fmla="*/ 981 h 1176"/>
            <a:gd name="T58" fmla="*/ 233 w 1547"/>
            <a:gd name="T59" fmla="*/ 807 h 1176"/>
            <a:gd name="T60" fmla="*/ 156 w 1547"/>
            <a:gd name="T61" fmla="*/ 773 h 1176"/>
            <a:gd name="T62" fmla="*/ 128 w 1547"/>
            <a:gd name="T63" fmla="*/ 746 h 1176"/>
            <a:gd name="T64" fmla="*/ 13 w 1547"/>
            <a:gd name="T65" fmla="*/ 375 h 1176"/>
            <a:gd name="T66" fmla="*/ 0 w 1547"/>
            <a:gd name="T67" fmla="*/ 349 h 1176"/>
            <a:gd name="T68" fmla="*/ 49 w 1547"/>
            <a:gd name="T69" fmla="*/ 203 h 1176"/>
            <a:gd name="T70" fmla="*/ 229 w 1547"/>
            <a:gd name="T71" fmla="*/ 12 h 1176"/>
            <a:gd name="connsiteX0" fmla="*/ 1480 w 9992"/>
            <a:gd name="connsiteY0" fmla="*/ 38 h 9936"/>
            <a:gd name="connsiteX1" fmla="*/ 2961 w 9992"/>
            <a:gd name="connsiteY1" fmla="*/ 251 h 9936"/>
            <a:gd name="connsiteX2" fmla="*/ 3077 w 9992"/>
            <a:gd name="connsiteY2" fmla="*/ 319 h 9936"/>
            <a:gd name="connsiteX3" fmla="*/ 3562 w 9992"/>
            <a:gd name="connsiteY3" fmla="*/ 1348 h 9936"/>
            <a:gd name="connsiteX4" fmla="*/ 3439 w 9992"/>
            <a:gd name="connsiteY4" fmla="*/ 2385 h 9936"/>
            <a:gd name="connsiteX5" fmla="*/ 4131 w 9992"/>
            <a:gd name="connsiteY5" fmla="*/ 2223 h 9936"/>
            <a:gd name="connsiteX6" fmla="*/ 4628 w 9992"/>
            <a:gd name="connsiteY6" fmla="*/ 2572 h 9936"/>
            <a:gd name="connsiteX7" fmla="*/ 4900 w 9992"/>
            <a:gd name="connsiteY7" fmla="*/ 1781 h 9936"/>
            <a:gd name="connsiteX8" fmla="*/ 5650 w 9992"/>
            <a:gd name="connsiteY8" fmla="*/ 1603 h 9936"/>
            <a:gd name="connsiteX9" fmla="*/ 5695 w 9992"/>
            <a:gd name="connsiteY9" fmla="*/ 1611 h 9936"/>
            <a:gd name="connsiteX10" fmla="*/ 7259 w 9992"/>
            <a:gd name="connsiteY10" fmla="*/ 1856 h 9936"/>
            <a:gd name="connsiteX11" fmla="*/ 7582 w 9992"/>
            <a:gd name="connsiteY11" fmla="*/ 2445 h 9936"/>
            <a:gd name="connsiteX12" fmla="*/ 8487 w 9992"/>
            <a:gd name="connsiteY12" fmla="*/ 3303 h 9936"/>
            <a:gd name="connsiteX13" fmla="*/ 8520 w 9992"/>
            <a:gd name="connsiteY13" fmla="*/ 5021 h 9936"/>
            <a:gd name="connsiteX14" fmla="*/ 8765 w 9992"/>
            <a:gd name="connsiteY14" fmla="*/ 5140 h 9936"/>
            <a:gd name="connsiteX15" fmla="*/ 8798 w 9992"/>
            <a:gd name="connsiteY15" fmla="*/ 5157 h 9936"/>
            <a:gd name="connsiteX16" fmla="*/ 9470 w 9992"/>
            <a:gd name="connsiteY16" fmla="*/ 5582 h 9936"/>
            <a:gd name="connsiteX17" fmla="*/ 9677 w 9992"/>
            <a:gd name="connsiteY17" fmla="*/ 5769 h 9936"/>
            <a:gd name="connsiteX18" fmla="*/ 9431 w 9992"/>
            <a:gd name="connsiteY18" fmla="*/ 6943 h 9936"/>
            <a:gd name="connsiteX19" fmla="*/ 9974 w 9992"/>
            <a:gd name="connsiteY19" fmla="*/ 7104 h 9936"/>
            <a:gd name="connsiteX20" fmla="*/ 9961 w 9992"/>
            <a:gd name="connsiteY20" fmla="*/ 8448 h 9936"/>
            <a:gd name="connsiteX21" fmla="*/ 8688 w 9992"/>
            <a:gd name="connsiteY21" fmla="*/ 9128 h 9936"/>
            <a:gd name="connsiteX22" fmla="*/ 7563 w 9992"/>
            <a:gd name="connsiteY22" fmla="*/ 8703 h 9936"/>
            <a:gd name="connsiteX23" fmla="*/ 6710 w 9992"/>
            <a:gd name="connsiteY23" fmla="*/ 9511 h 9936"/>
            <a:gd name="connsiteX24" fmla="*/ 5630 w 9992"/>
            <a:gd name="connsiteY24" fmla="*/ 9052 h 9936"/>
            <a:gd name="connsiteX25" fmla="*/ 5133 w 9992"/>
            <a:gd name="connsiteY25" fmla="*/ 9936 h 9936"/>
            <a:gd name="connsiteX26" fmla="*/ 3950 w 9992"/>
            <a:gd name="connsiteY26" fmla="*/ 9001 h 9936"/>
            <a:gd name="connsiteX27" fmla="*/ 3316 w 9992"/>
            <a:gd name="connsiteY27" fmla="*/ 9298 h 9936"/>
            <a:gd name="connsiteX28" fmla="*/ 2023 w 9992"/>
            <a:gd name="connsiteY28" fmla="*/ 8278 h 9936"/>
            <a:gd name="connsiteX29" fmla="*/ 1506 w 9992"/>
            <a:gd name="connsiteY29" fmla="*/ 6798 h 9936"/>
            <a:gd name="connsiteX30" fmla="*/ 1008 w 9992"/>
            <a:gd name="connsiteY30" fmla="*/ 6509 h 9936"/>
            <a:gd name="connsiteX31" fmla="*/ 827 w 9992"/>
            <a:gd name="connsiteY31" fmla="*/ 6280 h 9936"/>
            <a:gd name="connsiteX32" fmla="*/ 84 w 9992"/>
            <a:gd name="connsiteY32" fmla="*/ 3125 h 9936"/>
            <a:gd name="connsiteX33" fmla="*/ 0 w 9992"/>
            <a:gd name="connsiteY33" fmla="*/ 2904 h 9936"/>
            <a:gd name="connsiteX34" fmla="*/ 317 w 9992"/>
            <a:gd name="connsiteY34" fmla="*/ 1662 h 9936"/>
            <a:gd name="connsiteX35" fmla="*/ 1480 w 9992"/>
            <a:gd name="connsiteY35" fmla="*/ 38 h 9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9992" h="9936">
              <a:moveTo>
                <a:pt x="1480" y="38"/>
              </a:moveTo>
              <a:cubicBezTo>
                <a:pt x="1978" y="-64"/>
                <a:pt x="2482" y="55"/>
                <a:pt x="2961" y="251"/>
              </a:cubicBezTo>
              <a:lnTo>
                <a:pt x="3077" y="319"/>
              </a:lnTo>
              <a:cubicBezTo>
                <a:pt x="3239" y="659"/>
                <a:pt x="3400" y="999"/>
                <a:pt x="3562" y="1348"/>
              </a:cubicBezTo>
              <a:cubicBezTo>
                <a:pt x="3516" y="1696"/>
                <a:pt x="3478" y="2045"/>
                <a:pt x="3439" y="2385"/>
              </a:cubicBezTo>
              <a:cubicBezTo>
                <a:pt x="3672" y="2334"/>
                <a:pt x="3904" y="2274"/>
                <a:pt x="4131" y="2223"/>
              </a:cubicBezTo>
              <a:cubicBezTo>
                <a:pt x="4299" y="2334"/>
                <a:pt x="4467" y="2453"/>
                <a:pt x="4628" y="2572"/>
              </a:cubicBezTo>
              <a:lnTo>
                <a:pt x="4900" y="1781"/>
              </a:lnTo>
              <a:cubicBezTo>
                <a:pt x="5087" y="1739"/>
                <a:pt x="5462" y="1654"/>
                <a:pt x="5650" y="1603"/>
              </a:cubicBezTo>
              <a:cubicBezTo>
                <a:pt x="5665" y="1606"/>
                <a:pt x="5680" y="1608"/>
                <a:pt x="5695" y="1611"/>
              </a:cubicBezTo>
              <a:cubicBezTo>
                <a:pt x="6290" y="2036"/>
                <a:pt x="6839" y="1159"/>
                <a:pt x="7259" y="1856"/>
              </a:cubicBezTo>
              <a:cubicBezTo>
                <a:pt x="7343" y="1652"/>
                <a:pt x="7498" y="2649"/>
                <a:pt x="7582" y="2445"/>
              </a:cubicBezTo>
              <a:lnTo>
                <a:pt x="8487" y="3303"/>
              </a:lnTo>
              <a:cubicBezTo>
                <a:pt x="8494" y="3873"/>
                <a:pt x="8494" y="4451"/>
                <a:pt x="8520" y="5021"/>
              </a:cubicBezTo>
              <a:lnTo>
                <a:pt x="8765" y="5140"/>
              </a:lnTo>
              <a:cubicBezTo>
                <a:pt x="8776" y="5146"/>
                <a:pt x="8787" y="5151"/>
                <a:pt x="8798" y="5157"/>
              </a:cubicBezTo>
              <a:cubicBezTo>
                <a:pt x="9024" y="5285"/>
                <a:pt x="9250" y="5421"/>
                <a:pt x="9470" y="5582"/>
              </a:cubicBezTo>
              <a:lnTo>
                <a:pt x="9677" y="5769"/>
              </a:lnTo>
              <a:cubicBezTo>
                <a:pt x="9567" y="6152"/>
                <a:pt x="9444" y="6535"/>
                <a:pt x="9431" y="6943"/>
              </a:cubicBezTo>
              <a:cubicBezTo>
                <a:pt x="9567" y="6985"/>
                <a:pt x="9838" y="7062"/>
                <a:pt x="9974" y="7104"/>
              </a:cubicBezTo>
              <a:cubicBezTo>
                <a:pt x="10000" y="7555"/>
                <a:pt x="10000" y="7997"/>
                <a:pt x="9961" y="8448"/>
              </a:cubicBezTo>
              <a:cubicBezTo>
                <a:pt x="9548" y="8703"/>
                <a:pt x="9134" y="8984"/>
                <a:pt x="8688" y="9128"/>
              </a:cubicBezTo>
              <a:cubicBezTo>
                <a:pt x="8300" y="9103"/>
                <a:pt x="7944" y="8814"/>
                <a:pt x="7563" y="8703"/>
              </a:cubicBezTo>
              <a:cubicBezTo>
                <a:pt x="7233" y="8882"/>
                <a:pt x="6981" y="9222"/>
                <a:pt x="6710" y="9511"/>
              </a:cubicBezTo>
              <a:cubicBezTo>
                <a:pt x="6354" y="9341"/>
                <a:pt x="6005" y="9154"/>
                <a:pt x="5630" y="9052"/>
              </a:cubicBezTo>
              <a:cubicBezTo>
                <a:pt x="5456" y="9341"/>
                <a:pt x="5288" y="9630"/>
                <a:pt x="5133" y="9936"/>
              </a:cubicBezTo>
              <a:cubicBezTo>
                <a:pt x="4725" y="9664"/>
                <a:pt x="4331" y="9349"/>
                <a:pt x="3950" y="9001"/>
              </a:cubicBezTo>
              <a:lnTo>
                <a:pt x="3316" y="9298"/>
              </a:lnTo>
              <a:cubicBezTo>
                <a:pt x="2883" y="8967"/>
                <a:pt x="2411" y="8703"/>
                <a:pt x="2023" y="8278"/>
              </a:cubicBezTo>
              <a:cubicBezTo>
                <a:pt x="1803" y="7819"/>
                <a:pt x="1668" y="7300"/>
                <a:pt x="1506" y="6798"/>
              </a:cubicBezTo>
              <a:cubicBezTo>
                <a:pt x="1383" y="6730"/>
                <a:pt x="1131" y="6577"/>
                <a:pt x="1008" y="6509"/>
              </a:cubicBezTo>
              <a:cubicBezTo>
                <a:pt x="963" y="6450"/>
                <a:pt x="873" y="6339"/>
                <a:pt x="827" y="6280"/>
              </a:cubicBezTo>
              <a:cubicBezTo>
                <a:pt x="465" y="5268"/>
                <a:pt x="472" y="4111"/>
                <a:pt x="84" y="3125"/>
              </a:cubicBezTo>
              <a:cubicBezTo>
                <a:pt x="56" y="3051"/>
                <a:pt x="28" y="2978"/>
                <a:pt x="0" y="2904"/>
              </a:cubicBezTo>
              <a:cubicBezTo>
                <a:pt x="259" y="2598"/>
                <a:pt x="646" y="2104"/>
                <a:pt x="317" y="1662"/>
              </a:cubicBezTo>
              <a:cubicBezTo>
                <a:pt x="724" y="1152"/>
                <a:pt x="1112" y="608"/>
                <a:pt x="1480" y="38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8824</xdr:colOff>
      <xdr:row>10</xdr:row>
      <xdr:rowOff>92094</xdr:rowOff>
    </xdr:from>
    <xdr:to>
      <xdr:col>18</xdr:col>
      <xdr:colOff>45525</xdr:colOff>
      <xdr:row>14</xdr:row>
      <xdr:rowOff>68692</xdr:rowOff>
    </xdr:to>
    <xdr:sp macro="" textlink="">
      <xdr:nvSpPr>
        <xdr:cNvPr id="457" name="łobeski"/>
        <xdr:cNvSpPr>
          <a:spLocks/>
        </xdr:cNvSpPr>
      </xdr:nvSpPr>
      <xdr:spPr bwMode="auto">
        <a:xfrm>
          <a:off x="1723324" y="1235094"/>
          <a:ext cx="379601" cy="433798"/>
        </a:xfrm>
        <a:custGeom>
          <a:avLst/>
          <a:gdLst>
            <a:gd name="T0" fmla="*/ 488 w 1358"/>
            <a:gd name="T1" fmla="*/ 145 h 1524"/>
            <a:gd name="T2" fmla="*/ 808 w 1358"/>
            <a:gd name="T3" fmla="*/ 0 h 1524"/>
            <a:gd name="T4" fmla="*/ 829 w 1358"/>
            <a:gd name="T5" fmla="*/ 15 h 1524"/>
            <a:gd name="T6" fmla="*/ 861 w 1358"/>
            <a:gd name="T7" fmla="*/ 36 h 1524"/>
            <a:gd name="T8" fmla="*/ 874 w 1358"/>
            <a:gd name="T9" fmla="*/ 62 h 1524"/>
            <a:gd name="T10" fmla="*/ 989 w 1358"/>
            <a:gd name="T11" fmla="*/ 433 h 1524"/>
            <a:gd name="T12" fmla="*/ 1017 w 1358"/>
            <a:gd name="T13" fmla="*/ 460 h 1524"/>
            <a:gd name="T14" fmla="*/ 1149 w 1358"/>
            <a:gd name="T15" fmla="*/ 694 h 1524"/>
            <a:gd name="T16" fmla="*/ 1358 w 1358"/>
            <a:gd name="T17" fmla="*/ 822 h 1524"/>
            <a:gd name="T18" fmla="*/ 1339 w 1358"/>
            <a:gd name="T19" fmla="*/ 997 h 1524"/>
            <a:gd name="T20" fmla="*/ 1171 w 1358"/>
            <a:gd name="T21" fmla="*/ 1177 h 1524"/>
            <a:gd name="T22" fmla="*/ 1179 w 1358"/>
            <a:gd name="T23" fmla="*/ 1356 h 1524"/>
            <a:gd name="T24" fmla="*/ 1056 w 1358"/>
            <a:gd name="T25" fmla="*/ 1452 h 1524"/>
            <a:gd name="T26" fmla="*/ 1037 w 1358"/>
            <a:gd name="T27" fmla="*/ 1454 h 1524"/>
            <a:gd name="T28" fmla="*/ 975 w 1358"/>
            <a:gd name="T29" fmla="*/ 1343 h 1524"/>
            <a:gd name="T30" fmla="*/ 622 w 1358"/>
            <a:gd name="T31" fmla="*/ 1431 h 1524"/>
            <a:gd name="T32" fmla="*/ 602 w 1358"/>
            <a:gd name="T33" fmla="*/ 1393 h 1524"/>
            <a:gd name="T34" fmla="*/ 492 w 1358"/>
            <a:gd name="T35" fmla="*/ 1188 h 1524"/>
            <a:gd name="T36" fmla="*/ 437 w 1358"/>
            <a:gd name="T37" fmla="*/ 1228 h 1524"/>
            <a:gd name="T38" fmla="*/ 427 w 1358"/>
            <a:gd name="T39" fmla="*/ 1236 h 1524"/>
            <a:gd name="T40" fmla="*/ 303 w 1358"/>
            <a:gd name="T41" fmla="*/ 1313 h 1524"/>
            <a:gd name="T42" fmla="*/ 225 w 1358"/>
            <a:gd name="T43" fmla="*/ 1258 h 1524"/>
            <a:gd name="T44" fmla="*/ 205 w 1358"/>
            <a:gd name="T45" fmla="*/ 1244 h 1524"/>
            <a:gd name="T46" fmla="*/ 0 w 1358"/>
            <a:gd name="T47" fmla="*/ 1109 h 1524"/>
            <a:gd name="T48" fmla="*/ 386 w 1358"/>
            <a:gd name="T49" fmla="*/ 923 h 1524"/>
            <a:gd name="T50" fmla="*/ 200 w 1358"/>
            <a:gd name="T51" fmla="*/ 510 h 1524"/>
            <a:gd name="T52" fmla="*/ 407 w 1358"/>
            <a:gd name="T53" fmla="*/ 393 h 1524"/>
            <a:gd name="T54" fmla="*/ 488 w 1358"/>
            <a:gd name="T55" fmla="*/ 145 h 15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358" h="1524">
              <a:moveTo>
                <a:pt x="488" y="145"/>
              </a:moveTo>
              <a:cubicBezTo>
                <a:pt x="596" y="101"/>
                <a:pt x="705" y="57"/>
                <a:pt x="808" y="0"/>
              </a:cubicBezTo>
              <a:lnTo>
                <a:pt x="829" y="15"/>
              </a:lnTo>
              <a:cubicBezTo>
                <a:pt x="837" y="20"/>
                <a:pt x="853" y="30"/>
                <a:pt x="861" y="36"/>
              </a:cubicBezTo>
              <a:lnTo>
                <a:pt x="874" y="62"/>
              </a:lnTo>
              <a:cubicBezTo>
                <a:pt x="892" y="189"/>
                <a:pt x="867" y="349"/>
                <a:pt x="989" y="433"/>
              </a:cubicBezTo>
              <a:cubicBezTo>
                <a:pt x="996" y="440"/>
                <a:pt x="1010" y="453"/>
                <a:pt x="1017" y="460"/>
              </a:cubicBezTo>
              <a:cubicBezTo>
                <a:pt x="1069" y="533"/>
                <a:pt x="1100" y="619"/>
                <a:pt x="1149" y="694"/>
              </a:cubicBezTo>
              <a:cubicBezTo>
                <a:pt x="1211" y="748"/>
                <a:pt x="1288" y="780"/>
                <a:pt x="1358" y="822"/>
              </a:cubicBezTo>
              <a:cubicBezTo>
                <a:pt x="1352" y="880"/>
                <a:pt x="1346" y="939"/>
                <a:pt x="1339" y="997"/>
              </a:cubicBezTo>
              <a:cubicBezTo>
                <a:pt x="1281" y="1054"/>
                <a:pt x="1212" y="1105"/>
                <a:pt x="1171" y="1177"/>
              </a:cubicBezTo>
              <a:cubicBezTo>
                <a:pt x="1167" y="1237"/>
                <a:pt x="1174" y="1297"/>
                <a:pt x="1179" y="1356"/>
              </a:cubicBezTo>
              <a:cubicBezTo>
                <a:pt x="1139" y="1389"/>
                <a:pt x="1099" y="1423"/>
                <a:pt x="1056" y="1452"/>
              </a:cubicBezTo>
              <a:lnTo>
                <a:pt x="1037" y="1454"/>
              </a:lnTo>
              <a:cubicBezTo>
                <a:pt x="1017" y="1416"/>
                <a:pt x="997" y="1379"/>
                <a:pt x="975" y="1343"/>
              </a:cubicBezTo>
              <a:cubicBezTo>
                <a:pt x="848" y="1361"/>
                <a:pt x="754" y="1524"/>
                <a:pt x="622" y="1431"/>
              </a:cubicBezTo>
              <a:cubicBezTo>
                <a:pt x="617" y="1422"/>
                <a:pt x="607" y="1402"/>
                <a:pt x="602" y="1393"/>
              </a:cubicBezTo>
              <a:cubicBezTo>
                <a:pt x="571" y="1321"/>
                <a:pt x="533" y="1254"/>
                <a:pt x="492" y="1188"/>
              </a:cubicBezTo>
              <a:lnTo>
                <a:pt x="437" y="1228"/>
              </a:lnTo>
              <a:lnTo>
                <a:pt x="427" y="1236"/>
              </a:lnTo>
              <a:cubicBezTo>
                <a:pt x="386" y="1262"/>
                <a:pt x="345" y="1287"/>
                <a:pt x="303" y="1313"/>
              </a:cubicBezTo>
              <a:cubicBezTo>
                <a:pt x="284" y="1300"/>
                <a:pt x="245" y="1272"/>
                <a:pt x="225" y="1258"/>
              </a:cubicBezTo>
              <a:cubicBezTo>
                <a:pt x="220" y="1255"/>
                <a:pt x="210" y="1248"/>
                <a:pt x="205" y="1244"/>
              </a:cubicBezTo>
              <a:cubicBezTo>
                <a:pt x="139" y="1196"/>
                <a:pt x="69" y="1152"/>
                <a:pt x="0" y="1109"/>
              </a:cubicBezTo>
              <a:cubicBezTo>
                <a:pt x="99" y="995"/>
                <a:pt x="237" y="936"/>
                <a:pt x="386" y="923"/>
              </a:cubicBezTo>
              <a:cubicBezTo>
                <a:pt x="326" y="785"/>
                <a:pt x="232" y="659"/>
                <a:pt x="200" y="510"/>
              </a:cubicBezTo>
              <a:cubicBezTo>
                <a:pt x="263" y="461"/>
                <a:pt x="341" y="437"/>
                <a:pt x="407" y="393"/>
              </a:cubicBezTo>
              <a:cubicBezTo>
                <a:pt x="484" y="335"/>
                <a:pt x="479" y="232"/>
                <a:pt x="488" y="145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10321</xdr:colOff>
      <xdr:row>11</xdr:row>
      <xdr:rowOff>33111</xdr:rowOff>
    </xdr:from>
    <xdr:to>
      <xdr:col>15</xdr:col>
      <xdr:colOff>102616</xdr:colOff>
      <xdr:row>15</xdr:row>
      <xdr:rowOff>3023</xdr:rowOff>
    </xdr:to>
    <xdr:sp macro="" textlink="">
      <xdr:nvSpPr>
        <xdr:cNvPr id="460" name="goleniowski"/>
        <xdr:cNvSpPr>
          <a:spLocks/>
        </xdr:cNvSpPr>
      </xdr:nvSpPr>
      <xdr:spPr bwMode="auto">
        <a:xfrm>
          <a:off x="1381921" y="1290411"/>
          <a:ext cx="435195" cy="427112"/>
        </a:xfrm>
        <a:custGeom>
          <a:avLst/>
          <a:gdLst>
            <a:gd name="T0" fmla="*/ 474 w 1656"/>
            <a:gd name="T1" fmla="*/ 22 h 1490"/>
            <a:gd name="T2" fmla="*/ 607 w 1656"/>
            <a:gd name="T3" fmla="*/ 7 h 1490"/>
            <a:gd name="T4" fmla="*/ 652 w 1656"/>
            <a:gd name="T5" fmla="*/ 77 h 1490"/>
            <a:gd name="T6" fmla="*/ 805 w 1656"/>
            <a:gd name="T7" fmla="*/ 17 h 1490"/>
            <a:gd name="T8" fmla="*/ 943 w 1656"/>
            <a:gd name="T9" fmla="*/ 164 h 1490"/>
            <a:gd name="T10" fmla="*/ 1017 w 1656"/>
            <a:gd name="T11" fmla="*/ 124 h 1490"/>
            <a:gd name="T12" fmla="*/ 1350 w 1656"/>
            <a:gd name="T13" fmla="*/ 124 h 1490"/>
            <a:gd name="T14" fmla="*/ 1355 w 1656"/>
            <a:gd name="T15" fmla="*/ 135 h 1490"/>
            <a:gd name="T16" fmla="*/ 1429 w 1656"/>
            <a:gd name="T17" fmla="*/ 284 h 1490"/>
            <a:gd name="T18" fmla="*/ 1656 w 1656"/>
            <a:gd name="T19" fmla="*/ 718 h 1490"/>
            <a:gd name="T20" fmla="*/ 1430 w 1656"/>
            <a:gd name="T21" fmla="*/ 712 h 1490"/>
            <a:gd name="T22" fmla="*/ 1420 w 1656"/>
            <a:gd name="T23" fmla="*/ 790 h 1490"/>
            <a:gd name="T24" fmla="*/ 1271 w 1656"/>
            <a:gd name="T25" fmla="*/ 954 h 1490"/>
            <a:gd name="T26" fmla="*/ 1465 w 1656"/>
            <a:gd name="T27" fmla="*/ 1069 h 1490"/>
            <a:gd name="T28" fmla="*/ 1410 w 1656"/>
            <a:gd name="T29" fmla="*/ 1190 h 1490"/>
            <a:gd name="T30" fmla="*/ 1282 w 1656"/>
            <a:gd name="T31" fmla="*/ 1282 h 1490"/>
            <a:gd name="T32" fmla="*/ 810 w 1656"/>
            <a:gd name="T33" fmla="*/ 1327 h 1490"/>
            <a:gd name="T34" fmla="*/ 673 w 1656"/>
            <a:gd name="T35" fmla="*/ 1303 h 1490"/>
            <a:gd name="T36" fmla="*/ 659 w 1656"/>
            <a:gd name="T37" fmla="*/ 1396 h 1490"/>
            <a:gd name="T38" fmla="*/ 455 w 1656"/>
            <a:gd name="T39" fmla="*/ 1429 h 1490"/>
            <a:gd name="T40" fmla="*/ 427 w 1656"/>
            <a:gd name="T41" fmla="*/ 1470 h 1490"/>
            <a:gd name="T42" fmla="*/ 374 w 1656"/>
            <a:gd name="T43" fmla="*/ 1490 h 1490"/>
            <a:gd name="T44" fmla="*/ 455 w 1656"/>
            <a:gd name="T45" fmla="*/ 1337 h 1490"/>
            <a:gd name="T46" fmla="*/ 334 w 1656"/>
            <a:gd name="T47" fmla="*/ 1371 h 1490"/>
            <a:gd name="T48" fmla="*/ 291 w 1656"/>
            <a:gd name="T49" fmla="*/ 1007 h 1490"/>
            <a:gd name="T50" fmla="*/ 261 w 1656"/>
            <a:gd name="T51" fmla="*/ 996 h 1490"/>
            <a:gd name="T52" fmla="*/ 256 w 1656"/>
            <a:gd name="T53" fmla="*/ 995 h 1490"/>
            <a:gd name="T54" fmla="*/ 98 w 1656"/>
            <a:gd name="T55" fmla="*/ 769 h 1490"/>
            <a:gd name="T56" fmla="*/ 186 w 1656"/>
            <a:gd name="T57" fmla="*/ 576 h 1490"/>
            <a:gd name="T58" fmla="*/ 30 w 1656"/>
            <a:gd name="T59" fmla="*/ 360 h 1490"/>
            <a:gd name="T60" fmla="*/ 189 w 1656"/>
            <a:gd name="T61" fmla="*/ 100 h 1490"/>
            <a:gd name="T62" fmla="*/ 333 w 1656"/>
            <a:gd name="T63" fmla="*/ 140 h 1490"/>
            <a:gd name="T64" fmla="*/ 474 w 1656"/>
            <a:gd name="T65" fmla="*/ 22 h 1490"/>
            <a:gd name="connsiteX0" fmla="*/ 2270 w 9408"/>
            <a:gd name="connsiteY0" fmla="*/ 101 h 9953"/>
            <a:gd name="connsiteX1" fmla="*/ 3073 w 9408"/>
            <a:gd name="connsiteY1" fmla="*/ 0 h 9953"/>
            <a:gd name="connsiteX2" fmla="*/ 3345 w 9408"/>
            <a:gd name="connsiteY2" fmla="*/ 470 h 9953"/>
            <a:gd name="connsiteX3" fmla="*/ 4269 w 9408"/>
            <a:gd name="connsiteY3" fmla="*/ 67 h 9953"/>
            <a:gd name="connsiteX4" fmla="*/ 5102 w 9408"/>
            <a:gd name="connsiteY4" fmla="*/ 1054 h 9953"/>
            <a:gd name="connsiteX5" fmla="*/ 5549 w 9408"/>
            <a:gd name="connsiteY5" fmla="*/ 785 h 9953"/>
            <a:gd name="connsiteX6" fmla="*/ 7560 w 9408"/>
            <a:gd name="connsiteY6" fmla="*/ 785 h 9953"/>
            <a:gd name="connsiteX7" fmla="*/ 7590 w 9408"/>
            <a:gd name="connsiteY7" fmla="*/ 859 h 9953"/>
            <a:gd name="connsiteX8" fmla="*/ 8037 w 9408"/>
            <a:gd name="connsiteY8" fmla="*/ 1859 h 9953"/>
            <a:gd name="connsiteX9" fmla="*/ 9408 w 9408"/>
            <a:gd name="connsiteY9" fmla="*/ 4772 h 9953"/>
            <a:gd name="connsiteX10" fmla="*/ 8043 w 9408"/>
            <a:gd name="connsiteY10" fmla="*/ 4732 h 9953"/>
            <a:gd name="connsiteX11" fmla="*/ 7983 w 9408"/>
            <a:gd name="connsiteY11" fmla="*/ 5255 h 9953"/>
            <a:gd name="connsiteX12" fmla="*/ 7083 w 9408"/>
            <a:gd name="connsiteY12" fmla="*/ 6356 h 9953"/>
            <a:gd name="connsiteX13" fmla="*/ 8255 w 9408"/>
            <a:gd name="connsiteY13" fmla="*/ 7127 h 9953"/>
            <a:gd name="connsiteX14" fmla="*/ 7922 w 9408"/>
            <a:gd name="connsiteY14" fmla="*/ 7940 h 9953"/>
            <a:gd name="connsiteX15" fmla="*/ 7150 w 9408"/>
            <a:gd name="connsiteY15" fmla="*/ 8557 h 9953"/>
            <a:gd name="connsiteX16" fmla="*/ 4299 w 9408"/>
            <a:gd name="connsiteY16" fmla="*/ 8859 h 9953"/>
            <a:gd name="connsiteX17" fmla="*/ 3472 w 9408"/>
            <a:gd name="connsiteY17" fmla="*/ 8698 h 9953"/>
            <a:gd name="connsiteX18" fmla="*/ 3387 w 9408"/>
            <a:gd name="connsiteY18" fmla="*/ 9322 h 9953"/>
            <a:gd name="connsiteX19" fmla="*/ 2156 w 9408"/>
            <a:gd name="connsiteY19" fmla="*/ 9544 h 9953"/>
            <a:gd name="connsiteX20" fmla="*/ 1987 w 9408"/>
            <a:gd name="connsiteY20" fmla="*/ 9819 h 9953"/>
            <a:gd name="connsiteX21" fmla="*/ 1666 w 9408"/>
            <a:gd name="connsiteY21" fmla="*/ 9953 h 9953"/>
            <a:gd name="connsiteX22" fmla="*/ 2156 w 9408"/>
            <a:gd name="connsiteY22" fmla="*/ 8926 h 9953"/>
            <a:gd name="connsiteX23" fmla="*/ 1425 w 9408"/>
            <a:gd name="connsiteY23" fmla="*/ 9154 h 9953"/>
            <a:gd name="connsiteX24" fmla="*/ 1165 w 9408"/>
            <a:gd name="connsiteY24" fmla="*/ 6711 h 9953"/>
            <a:gd name="connsiteX25" fmla="*/ 984 w 9408"/>
            <a:gd name="connsiteY25" fmla="*/ 6638 h 9953"/>
            <a:gd name="connsiteX26" fmla="*/ 954 w 9408"/>
            <a:gd name="connsiteY26" fmla="*/ 6631 h 9953"/>
            <a:gd name="connsiteX27" fmla="*/ 0 w 9408"/>
            <a:gd name="connsiteY27" fmla="*/ 5114 h 9953"/>
            <a:gd name="connsiteX28" fmla="*/ 531 w 9408"/>
            <a:gd name="connsiteY28" fmla="*/ 3819 h 9953"/>
            <a:gd name="connsiteX29" fmla="*/ 609 w 9408"/>
            <a:gd name="connsiteY29" fmla="*/ 2212 h 9953"/>
            <a:gd name="connsiteX30" fmla="*/ 549 w 9408"/>
            <a:gd name="connsiteY30" fmla="*/ 624 h 9953"/>
            <a:gd name="connsiteX31" fmla="*/ 1419 w 9408"/>
            <a:gd name="connsiteY31" fmla="*/ 893 h 9953"/>
            <a:gd name="connsiteX32" fmla="*/ 2270 w 9408"/>
            <a:gd name="connsiteY32" fmla="*/ 101 h 99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408" h="9953">
              <a:moveTo>
                <a:pt x="2270" y="101"/>
              </a:moveTo>
              <a:lnTo>
                <a:pt x="3073" y="0"/>
              </a:lnTo>
              <a:cubicBezTo>
                <a:pt x="3140" y="114"/>
                <a:pt x="3279" y="349"/>
                <a:pt x="3345" y="470"/>
              </a:cubicBezTo>
              <a:cubicBezTo>
                <a:pt x="3641" y="329"/>
                <a:pt x="3919" y="-47"/>
                <a:pt x="4269" y="67"/>
              </a:cubicBezTo>
              <a:cubicBezTo>
                <a:pt x="4607" y="329"/>
                <a:pt x="4843" y="711"/>
                <a:pt x="5102" y="1054"/>
              </a:cubicBezTo>
              <a:cubicBezTo>
                <a:pt x="5217" y="987"/>
                <a:pt x="5441" y="852"/>
                <a:pt x="5549" y="785"/>
              </a:cubicBezTo>
              <a:cubicBezTo>
                <a:pt x="6214" y="658"/>
                <a:pt x="6896" y="718"/>
                <a:pt x="7560" y="785"/>
              </a:cubicBezTo>
              <a:cubicBezTo>
                <a:pt x="7570" y="810"/>
                <a:pt x="7580" y="834"/>
                <a:pt x="7590" y="859"/>
              </a:cubicBezTo>
              <a:cubicBezTo>
                <a:pt x="7705" y="1208"/>
                <a:pt x="7826" y="1564"/>
                <a:pt x="8037" y="1859"/>
              </a:cubicBezTo>
              <a:cubicBezTo>
                <a:pt x="8635" y="2745"/>
                <a:pt x="8931" y="3812"/>
                <a:pt x="9408" y="4772"/>
              </a:cubicBezTo>
              <a:cubicBezTo>
                <a:pt x="8955" y="4846"/>
                <a:pt x="8496" y="4832"/>
                <a:pt x="8043" y="4732"/>
              </a:cubicBezTo>
              <a:cubicBezTo>
                <a:pt x="8025" y="4866"/>
                <a:pt x="7995" y="5127"/>
                <a:pt x="7983" y="5255"/>
              </a:cubicBezTo>
              <a:cubicBezTo>
                <a:pt x="7596" y="5523"/>
                <a:pt x="7325" y="5933"/>
                <a:pt x="7083" y="6356"/>
              </a:cubicBezTo>
              <a:lnTo>
                <a:pt x="8255" y="7127"/>
              </a:lnTo>
              <a:cubicBezTo>
                <a:pt x="8146" y="7396"/>
                <a:pt x="8031" y="7671"/>
                <a:pt x="7922" y="7940"/>
              </a:cubicBezTo>
              <a:cubicBezTo>
                <a:pt x="7663" y="8148"/>
                <a:pt x="7403" y="8349"/>
                <a:pt x="7150" y="8557"/>
              </a:cubicBezTo>
              <a:cubicBezTo>
                <a:pt x="6195" y="8638"/>
                <a:pt x="5241" y="8725"/>
                <a:pt x="4299" y="8859"/>
              </a:cubicBezTo>
              <a:cubicBezTo>
                <a:pt x="4009" y="8913"/>
                <a:pt x="3744" y="8765"/>
                <a:pt x="3472" y="8698"/>
              </a:cubicBezTo>
              <a:cubicBezTo>
                <a:pt x="3454" y="8852"/>
                <a:pt x="3412" y="9168"/>
                <a:pt x="3387" y="9322"/>
              </a:cubicBezTo>
              <a:cubicBezTo>
                <a:pt x="2977" y="9389"/>
                <a:pt x="2560" y="9443"/>
                <a:pt x="2156" y="9544"/>
              </a:cubicBezTo>
              <a:cubicBezTo>
                <a:pt x="2113" y="9611"/>
                <a:pt x="2029" y="9752"/>
                <a:pt x="1987" y="9819"/>
              </a:cubicBezTo>
              <a:lnTo>
                <a:pt x="1666" y="9953"/>
              </a:lnTo>
              <a:cubicBezTo>
                <a:pt x="1842" y="9611"/>
                <a:pt x="1999" y="9268"/>
                <a:pt x="2156" y="8926"/>
              </a:cubicBezTo>
              <a:lnTo>
                <a:pt x="1425" y="9154"/>
              </a:lnTo>
              <a:cubicBezTo>
                <a:pt x="1419" y="8336"/>
                <a:pt x="1461" y="7483"/>
                <a:pt x="1165" y="6711"/>
              </a:cubicBezTo>
              <a:lnTo>
                <a:pt x="984" y="6638"/>
              </a:lnTo>
              <a:cubicBezTo>
                <a:pt x="974" y="6636"/>
                <a:pt x="964" y="6633"/>
                <a:pt x="954" y="6631"/>
              </a:cubicBezTo>
              <a:cubicBezTo>
                <a:pt x="326" y="6436"/>
                <a:pt x="199" y="5698"/>
                <a:pt x="0" y="5114"/>
              </a:cubicBezTo>
              <a:cubicBezTo>
                <a:pt x="187" y="4685"/>
                <a:pt x="362" y="4255"/>
                <a:pt x="531" y="3819"/>
              </a:cubicBezTo>
              <a:cubicBezTo>
                <a:pt x="54" y="3497"/>
                <a:pt x="428" y="2957"/>
                <a:pt x="609" y="2212"/>
              </a:cubicBezTo>
              <a:cubicBezTo>
                <a:pt x="573" y="1440"/>
                <a:pt x="102" y="1107"/>
                <a:pt x="549" y="624"/>
              </a:cubicBezTo>
              <a:cubicBezTo>
                <a:pt x="833" y="732"/>
                <a:pt x="1123" y="825"/>
                <a:pt x="1419" y="893"/>
              </a:cubicBezTo>
              <a:cubicBezTo>
                <a:pt x="1709" y="638"/>
                <a:pt x="1993" y="369"/>
                <a:pt x="2270" y="101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10</xdr:col>
      <xdr:colOff>44417</xdr:colOff>
      <xdr:row>11</xdr:row>
      <xdr:rowOff>15846</xdr:rowOff>
    </xdr:from>
    <xdr:to>
      <xdr:col>12</xdr:col>
      <xdr:colOff>16782</xdr:colOff>
      <xdr:row>15</xdr:row>
      <xdr:rowOff>106600</xdr:rowOff>
    </xdr:to>
    <xdr:sp macro="" textlink="">
      <xdr:nvSpPr>
        <xdr:cNvPr id="463" name="policki"/>
        <xdr:cNvSpPr>
          <a:spLocks/>
        </xdr:cNvSpPr>
      </xdr:nvSpPr>
      <xdr:spPr bwMode="auto">
        <a:xfrm>
          <a:off x="1187417" y="1273146"/>
          <a:ext cx="200965" cy="547954"/>
        </a:xfrm>
        <a:custGeom>
          <a:avLst/>
          <a:gdLst>
            <a:gd name="T0" fmla="*/ 71 w 684"/>
            <a:gd name="T1" fmla="*/ 0 h 1655"/>
            <a:gd name="T2" fmla="*/ 229 w 684"/>
            <a:gd name="T3" fmla="*/ 207 h 1655"/>
            <a:gd name="T4" fmla="*/ 502 w 684"/>
            <a:gd name="T5" fmla="*/ 322 h 1655"/>
            <a:gd name="T6" fmla="*/ 641 w 684"/>
            <a:gd name="T7" fmla="*/ 592 h 1655"/>
            <a:gd name="T8" fmla="*/ 684 w 684"/>
            <a:gd name="T9" fmla="*/ 734 h 1655"/>
            <a:gd name="T10" fmla="*/ 540 w 684"/>
            <a:gd name="T11" fmla="*/ 745 h 1655"/>
            <a:gd name="T12" fmla="*/ 575 w 684"/>
            <a:gd name="T13" fmla="*/ 872 h 1655"/>
            <a:gd name="T14" fmla="*/ 421 w 684"/>
            <a:gd name="T15" fmla="*/ 907 h 1655"/>
            <a:gd name="T16" fmla="*/ 400 w 684"/>
            <a:gd name="T17" fmla="*/ 906 h 1655"/>
            <a:gd name="T18" fmla="*/ 296 w 684"/>
            <a:gd name="T19" fmla="*/ 878 h 1655"/>
            <a:gd name="T20" fmla="*/ 395 w 684"/>
            <a:gd name="T21" fmla="*/ 1316 h 1655"/>
            <a:gd name="T22" fmla="*/ 485 w 684"/>
            <a:gd name="T23" fmla="*/ 1350 h 1655"/>
            <a:gd name="T24" fmla="*/ 286 w 684"/>
            <a:gd name="T25" fmla="*/ 1635 h 1655"/>
            <a:gd name="T26" fmla="*/ 228 w 684"/>
            <a:gd name="T27" fmla="*/ 1655 h 1655"/>
            <a:gd name="T28" fmla="*/ 87 w 684"/>
            <a:gd name="T29" fmla="*/ 843 h 1655"/>
            <a:gd name="T30" fmla="*/ 51 w 684"/>
            <a:gd name="T31" fmla="*/ 384 h 1655"/>
            <a:gd name="T32" fmla="*/ 14 w 684"/>
            <a:gd name="T33" fmla="*/ 168 h 1655"/>
            <a:gd name="T34" fmla="*/ 71 w 684"/>
            <a:gd name="T35" fmla="*/ 0 h 1655"/>
            <a:gd name="connsiteX0" fmla="*/ 9 w 10416"/>
            <a:gd name="connsiteY0" fmla="*/ 0 h 10927"/>
            <a:gd name="connsiteX1" fmla="*/ 3764 w 10416"/>
            <a:gd name="connsiteY1" fmla="*/ 2178 h 10927"/>
            <a:gd name="connsiteX2" fmla="*/ 7755 w 10416"/>
            <a:gd name="connsiteY2" fmla="*/ 2873 h 10927"/>
            <a:gd name="connsiteX3" fmla="*/ 9787 w 10416"/>
            <a:gd name="connsiteY3" fmla="*/ 4504 h 10927"/>
            <a:gd name="connsiteX4" fmla="*/ 10416 w 10416"/>
            <a:gd name="connsiteY4" fmla="*/ 5362 h 10927"/>
            <a:gd name="connsiteX5" fmla="*/ 8311 w 10416"/>
            <a:gd name="connsiteY5" fmla="*/ 5429 h 10927"/>
            <a:gd name="connsiteX6" fmla="*/ 8822 w 10416"/>
            <a:gd name="connsiteY6" fmla="*/ 6196 h 10927"/>
            <a:gd name="connsiteX7" fmla="*/ 6571 w 10416"/>
            <a:gd name="connsiteY7" fmla="*/ 6407 h 10927"/>
            <a:gd name="connsiteX8" fmla="*/ 6264 w 10416"/>
            <a:gd name="connsiteY8" fmla="*/ 6401 h 10927"/>
            <a:gd name="connsiteX9" fmla="*/ 4743 w 10416"/>
            <a:gd name="connsiteY9" fmla="*/ 6232 h 10927"/>
            <a:gd name="connsiteX10" fmla="*/ 6191 w 10416"/>
            <a:gd name="connsiteY10" fmla="*/ 8879 h 10927"/>
            <a:gd name="connsiteX11" fmla="*/ 7507 w 10416"/>
            <a:gd name="connsiteY11" fmla="*/ 9084 h 10927"/>
            <a:gd name="connsiteX12" fmla="*/ 4597 w 10416"/>
            <a:gd name="connsiteY12" fmla="*/ 10806 h 10927"/>
            <a:gd name="connsiteX13" fmla="*/ 3749 w 10416"/>
            <a:gd name="connsiteY13" fmla="*/ 10927 h 10927"/>
            <a:gd name="connsiteX14" fmla="*/ 1688 w 10416"/>
            <a:gd name="connsiteY14" fmla="*/ 6021 h 10927"/>
            <a:gd name="connsiteX15" fmla="*/ 1162 w 10416"/>
            <a:gd name="connsiteY15" fmla="*/ 3247 h 10927"/>
            <a:gd name="connsiteX16" fmla="*/ 621 w 10416"/>
            <a:gd name="connsiteY16" fmla="*/ 1942 h 10927"/>
            <a:gd name="connsiteX17" fmla="*/ 9 w 10416"/>
            <a:gd name="connsiteY17" fmla="*/ 0 h 10927"/>
            <a:gd name="connsiteX0" fmla="*/ 9 w 10416"/>
            <a:gd name="connsiteY0" fmla="*/ 0 h 10927"/>
            <a:gd name="connsiteX1" fmla="*/ 4053 w 10416"/>
            <a:gd name="connsiteY1" fmla="*/ 1254 h 10927"/>
            <a:gd name="connsiteX2" fmla="*/ 7755 w 10416"/>
            <a:gd name="connsiteY2" fmla="*/ 2873 h 10927"/>
            <a:gd name="connsiteX3" fmla="*/ 9787 w 10416"/>
            <a:gd name="connsiteY3" fmla="*/ 4504 h 10927"/>
            <a:gd name="connsiteX4" fmla="*/ 10416 w 10416"/>
            <a:gd name="connsiteY4" fmla="*/ 5362 h 10927"/>
            <a:gd name="connsiteX5" fmla="*/ 8311 w 10416"/>
            <a:gd name="connsiteY5" fmla="*/ 5429 h 10927"/>
            <a:gd name="connsiteX6" fmla="*/ 8822 w 10416"/>
            <a:gd name="connsiteY6" fmla="*/ 6196 h 10927"/>
            <a:gd name="connsiteX7" fmla="*/ 6571 w 10416"/>
            <a:gd name="connsiteY7" fmla="*/ 6407 h 10927"/>
            <a:gd name="connsiteX8" fmla="*/ 6264 w 10416"/>
            <a:gd name="connsiteY8" fmla="*/ 6401 h 10927"/>
            <a:gd name="connsiteX9" fmla="*/ 4743 w 10416"/>
            <a:gd name="connsiteY9" fmla="*/ 6232 h 10927"/>
            <a:gd name="connsiteX10" fmla="*/ 6191 w 10416"/>
            <a:gd name="connsiteY10" fmla="*/ 8879 h 10927"/>
            <a:gd name="connsiteX11" fmla="*/ 7507 w 10416"/>
            <a:gd name="connsiteY11" fmla="*/ 9084 h 10927"/>
            <a:gd name="connsiteX12" fmla="*/ 4597 w 10416"/>
            <a:gd name="connsiteY12" fmla="*/ 10806 h 10927"/>
            <a:gd name="connsiteX13" fmla="*/ 3749 w 10416"/>
            <a:gd name="connsiteY13" fmla="*/ 10927 h 10927"/>
            <a:gd name="connsiteX14" fmla="*/ 1688 w 10416"/>
            <a:gd name="connsiteY14" fmla="*/ 6021 h 10927"/>
            <a:gd name="connsiteX15" fmla="*/ 1162 w 10416"/>
            <a:gd name="connsiteY15" fmla="*/ 3247 h 10927"/>
            <a:gd name="connsiteX16" fmla="*/ 621 w 10416"/>
            <a:gd name="connsiteY16" fmla="*/ 1942 h 10927"/>
            <a:gd name="connsiteX17" fmla="*/ 9 w 10416"/>
            <a:gd name="connsiteY17" fmla="*/ 0 h 10927"/>
            <a:gd name="connsiteX0" fmla="*/ 9 w 10416"/>
            <a:gd name="connsiteY0" fmla="*/ 0 h 10927"/>
            <a:gd name="connsiteX1" fmla="*/ 8318 w 10416"/>
            <a:gd name="connsiteY1" fmla="*/ 407 h 10927"/>
            <a:gd name="connsiteX2" fmla="*/ 7755 w 10416"/>
            <a:gd name="connsiteY2" fmla="*/ 2873 h 10927"/>
            <a:gd name="connsiteX3" fmla="*/ 9787 w 10416"/>
            <a:gd name="connsiteY3" fmla="*/ 4504 h 10927"/>
            <a:gd name="connsiteX4" fmla="*/ 10416 w 10416"/>
            <a:gd name="connsiteY4" fmla="*/ 5362 h 10927"/>
            <a:gd name="connsiteX5" fmla="*/ 8311 w 10416"/>
            <a:gd name="connsiteY5" fmla="*/ 5429 h 10927"/>
            <a:gd name="connsiteX6" fmla="*/ 8822 w 10416"/>
            <a:gd name="connsiteY6" fmla="*/ 6196 h 10927"/>
            <a:gd name="connsiteX7" fmla="*/ 6571 w 10416"/>
            <a:gd name="connsiteY7" fmla="*/ 6407 h 10927"/>
            <a:gd name="connsiteX8" fmla="*/ 6264 w 10416"/>
            <a:gd name="connsiteY8" fmla="*/ 6401 h 10927"/>
            <a:gd name="connsiteX9" fmla="*/ 4743 w 10416"/>
            <a:gd name="connsiteY9" fmla="*/ 6232 h 10927"/>
            <a:gd name="connsiteX10" fmla="*/ 6191 w 10416"/>
            <a:gd name="connsiteY10" fmla="*/ 8879 h 10927"/>
            <a:gd name="connsiteX11" fmla="*/ 7507 w 10416"/>
            <a:gd name="connsiteY11" fmla="*/ 9084 h 10927"/>
            <a:gd name="connsiteX12" fmla="*/ 4597 w 10416"/>
            <a:gd name="connsiteY12" fmla="*/ 10806 h 10927"/>
            <a:gd name="connsiteX13" fmla="*/ 3749 w 10416"/>
            <a:gd name="connsiteY13" fmla="*/ 10927 h 10927"/>
            <a:gd name="connsiteX14" fmla="*/ 1688 w 10416"/>
            <a:gd name="connsiteY14" fmla="*/ 6021 h 10927"/>
            <a:gd name="connsiteX15" fmla="*/ 1162 w 10416"/>
            <a:gd name="connsiteY15" fmla="*/ 3247 h 10927"/>
            <a:gd name="connsiteX16" fmla="*/ 621 w 10416"/>
            <a:gd name="connsiteY16" fmla="*/ 1942 h 10927"/>
            <a:gd name="connsiteX17" fmla="*/ 9 w 10416"/>
            <a:gd name="connsiteY17" fmla="*/ 0 h 10927"/>
            <a:gd name="connsiteX0" fmla="*/ 6 w 10946"/>
            <a:gd name="connsiteY0" fmla="*/ 0 h 11562"/>
            <a:gd name="connsiteX1" fmla="*/ 8848 w 10946"/>
            <a:gd name="connsiteY1" fmla="*/ 1042 h 11562"/>
            <a:gd name="connsiteX2" fmla="*/ 8285 w 10946"/>
            <a:gd name="connsiteY2" fmla="*/ 3508 h 11562"/>
            <a:gd name="connsiteX3" fmla="*/ 10317 w 10946"/>
            <a:gd name="connsiteY3" fmla="*/ 5139 h 11562"/>
            <a:gd name="connsiteX4" fmla="*/ 10946 w 10946"/>
            <a:gd name="connsiteY4" fmla="*/ 5997 h 11562"/>
            <a:gd name="connsiteX5" fmla="*/ 8841 w 10946"/>
            <a:gd name="connsiteY5" fmla="*/ 6064 h 11562"/>
            <a:gd name="connsiteX6" fmla="*/ 9352 w 10946"/>
            <a:gd name="connsiteY6" fmla="*/ 6831 h 11562"/>
            <a:gd name="connsiteX7" fmla="*/ 7101 w 10946"/>
            <a:gd name="connsiteY7" fmla="*/ 7042 h 11562"/>
            <a:gd name="connsiteX8" fmla="*/ 6794 w 10946"/>
            <a:gd name="connsiteY8" fmla="*/ 7036 h 11562"/>
            <a:gd name="connsiteX9" fmla="*/ 5273 w 10946"/>
            <a:gd name="connsiteY9" fmla="*/ 6867 h 11562"/>
            <a:gd name="connsiteX10" fmla="*/ 6721 w 10946"/>
            <a:gd name="connsiteY10" fmla="*/ 9514 h 11562"/>
            <a:gd name="connsiteX11" fmla="*/ 8037 w 10946"/>
            <a:gd name="connsiteY11" fmla="*/ 9719 h 11562"/>
            <a:gd name="connsiteX12" fmla="*/ 5127 w 10946"/>
            <a:gd name="connsiteY12" fmla="*/ 11441 h 11562"/>
            <a:gd name="connsiteX13" fmla="*/ 4279 w 10946"/>
            <a:gd name="connsiteY13" fmla="*/ 11562 h 11562"/>
            <a:gd name="connsiteX14" fmla="*/ 2218 w 10946"/>
            <a:gd name="connsiteY14" fmla="*/ 6656 h 11562"/>
            <a:gd name="connsiteX15" fmla="*/ 1692 w 10946"/>
            <a:gd name="connsiteY15" fmla="*/ 3882 h 11562"/>
            <a:gd name="connsiteX16" fmla="*/ 1151 w 10946"/>
            <a:gd name="connsiteY16" fmla="*/ 2577 h 11562"/>
            <a:gd name="connsiteX17" fmla="*/ 6 w 10946"/>
            <a:gd name="connsiteY17" fmla="*/ 0 h 115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10946" h="11562">
              <a:moveTo>
                <a:pt x="6" y="0"/>
              </a:moveTo>
              <a:cubicBezTo>
                <a:pt x="722" y="435"/>
                <a:pt x="7927" y="673"/>
                <a:pt x="8848" y="1042"/>
              </a:cubicBezTo>
              <a:cubicBezTo>
                <a:pt x="10032" y="1392"/>
                <a:pt x="7116" y="3139"/>
                <a:pt x="8285" y="3508"/>
              </a:cubicBezTo>
              <a:cubicBezTo>
                <a:pt x="9250" y="3979"/>
                <a:pt x="9762" y="4571"/>
                <a:pt x="10317" y="5139"/>
              </a:cubicBezTo>
              <a:cubicBezTo>
                <a:pt x="10522" y="5429"/>
                <a:pt x="10727" y="5713"/>
                <a:pt x="10946" y="5997"/>
              </a:cubicBezTo>
              <a:lnTo>
                <a:pt x="8841" y="6064"/>
              </a:lnTo>
              <a:cubicBezTo>
                <a:pt x="9016" y="6317"/>
                <a:pt x="9192" y="6577"/>
                <a:pt x="9352" y="6831"/>
              </a:cubicBezTo>
              <a:lnTo>
                <a:pt x="7101" y="7042"/>
              </a:lnTo>
              <a:lnTo>
                <a:pt x="6794" y="7036"/>
              </a:lnTo>
              <a:lnTo>
                <a:pt x="5273" y="6867"/>
              </a:lnTo>
              <a:cubicBezTo>
                <a:pt x="5771" y="7731"/>
                <a:pt x="4937" y="8867"/>
                <a:pt x="6721" y="9514"/>
              </a:cubicBezTo>
              <a:cubicBezTo>
                <a:pt x="7057" y="9562"/>
                <a:pt x="7715" y="9671"/>
                <a:pt x="8037" y="9719"/>
              </a:cubicBezTo>
              <a:cubicBezTo>
                <a:pt x="7028" y="10281"/>
                <a:pt x="5668" y="10758"/>
                <a:pt x="5127" y="11441"/>
              </a:cubicBezTo>
              <a:lnTo>
                <a:pt x="4279" y="11562"/>
              </a:lnTo>
              <a:cubicBezTo>
                <a:pt x="3534" y="9931"/>
                <a:pt x="4016" y="8190"/>
                <a:pt x="2218" y="6656"/>
              </a:cubicBezTo>
              <a:cubicBezTo>
                <a:pt x="946" y="5773"/>
                <a:pt x="2715" y="4777"/>
                <a:pt x="1692" y="3882"/>
              </a:cubicBezTo>
              <a:cubicBezTo>
                <a:pt x="1311" y="3465"/>
                <a:pt x="1151" y="3024"/>
                <a:pt x="1151" y="2577"/>
              </a:cubicBezTo>
              <a:cubicBezTo>
                <a:pt x="1662" y="2275"/>
                <a:pt x="-126" y="356"/>
                <a:pt x="6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25848</xdr:colOff>
      <xdr:row>12</xdr:row>
      <xdr:rowOff>76588</xdr:rowOff>
    </xdr:from>
    <xdr:to>
      <xdr:col>22</xdr:col>
      <xdr:colOff>5141</xdr:colOff>
      <xdr:row>17</xdr:row>
      <xdr:rowOff>2739</xdr:rowOff>
    </xdr:to>
    <xdr:sp macro="" textlink="">
      <xdr:nvSpPr>
        <xdr:cNvPr id="468" name="drawski"/>
        <xdr:cNvSpPr>
          <a:spLocks/>
        </xdr:cNvSpPr>
      </xdr:nvSpPr>
      <xdr:spPr bwMode="auto">
        <a:xfrm>
          <a:off x="1968948" y="1448188"/>
          <a:ext cx="550793" cy="497651"/>
        </a:xfrm>
        <a:custGeom>
          <a:avLst/>
          <a:gdLst>
            <a:gd name="T0" fmla="*/ 1105 w 1975"/>
            <a:gd name="T1" fmla="*/ 49 h 1724"/>
            <a:gd name="T2" fmla="*/ 1180 w 1975"/>
            <a:gd name="T3" fmla="*/ 0 h 1724"/>
            <a:gd name="T4" fmla="*/ 1256 w 1975"/>
            <a:gd name="T5" fmla="*/ 81 h 1724"/>
            <a:gd name="T6" fmla="*/ 1494 w 1975"/>
            <a:gd name="T7" fmla="*/ 3 h 1724"/>
            <a:gd name="T8" fmla="*/ 1628 w 1975"/>
            <a:gd name="T9" fmla="*/ 203 h 1724"/>
            <a:gd name="T10" fmla="*/ 1553 w 1975"/>
            <a:gd name="T11" fmla="*/ 260 h 1724"/>
            <a:gd name="T12" fmla="*/ 1515 w 1975"/>
            <a:gd name="T13" fmla="*/ 271 h 1724"/>
            <a:gd name="T14" fmla="*/ 1611 w 1975"/>
            <a:gd name="T15" fmla="*/ 346 h 1724"/>
            <a:gd name="T16" fmla="*/ 1663 w 1975"/>
            <a:gd name="T17" fmla="*/ 430 h 1724"/>
            <a:gd name="T18" fmla="*/ 1712 w 1975"/>
            <a:gd name="T19" fmla="*/ 471 h 1724"/>
            <a:gd name="T20" fmla="*/ 1753 w 1975"/>
            <a:gd name="T21" fmla="*/ 505 h 1724"/>
            <a:gd name="T22" fmla="*/ 1845 w 1975"/>
            <a:gd name="T23" fmla="*/ 469 h 1724"/>
            <a:gd name="T24" fmla="*/ 1876 w 1975"/>
            <a:gd name="T25" fmla="*/ 530 h 1724"/>
            <a:gd name="T26" fmla="*/ 1899 w 1975"/>
            <a:gd name="T27" fmla="*/ 596 h 1724"/>
            <a:gd name="T28" fmla="*/ 1941 w 1975"/>
            <a:gd name="T29" fmla="*/ 651 h 1724"/>
            <a:gd name="T30" fmla="*/ 1975 w 1975"/>
            <a:gd name="T31" fmla="*/ 780 h 1724"/>
            <a:gd name="T32" fmla="*/ 1882 w 1975"/>
            <a:gd name="T33" fmla="*/ 903 h 1724"/>
            <a:gd name="T34" fmla="*/ 1761 w 1975"/>
            <a:gd name="T35" fmla="*/ 930 h 1724"/>
            <a:gd name="T36" fmla="*/ 1310 w 1975"/>
            <a:gd name="T37" fmla="*/ 1120 h 1724"/>
            <a:gd name="T38" fmla="*/ 1072 w 1975"/>
            <a:gd name="T39" fmla="*/ 1125 h 1724"/>
            <a:gd name="T40" fmla="*/ 1027 w 1975"/>
            <a:gd name="T41" fmla="*/ 1014 h 1724"/>
            <a:gd name="T42" fmla="*/ 873 w 1975"/>
            <a:gd name="T43" fmla="*/ 1117 h 1724"/>
            <a:gd name="T44" fmla="*/ 893 w 1975"/>
            <a:gd name="T45" fmla="*/ 1348 h 1724"/>
            <a:gd name="T46" fmla="*/ 1054 w 1975"/>
            <a:gd name="T47" fmla="*/ 1448 h 1724"/>
            <a:gd name="T48" fmla="*/ 950 w 1975"/>
            <a:gd name="T49" fmla="*/ 1591 h 1724"/>
            <a:gd name="T50" fmla="*/ 668 w 1975"/>
            <a:gd name="T51" fmla="*/ 1671 h 1724"/>
            <a:gd name="T52" fmla="*/ 565 w 1975"/>
            <a:gd name="T53" fmla="*/ 1679 h 1724"/>
            <a:gd name="T54" fmla="*/ 458 w 1975"/>
            <a:gd name="T55" fmla="*/ 1507 h 1724"/>
            <a:gd name="T56" fmla="*/ 457 w 1975"/>
            <a:gd name="T57" fmla="*/ 1505 h 1724"/>
            <a:gd name="T58" fmla="*/ 424 w 1975"/>
            <a:gd name="T59" fmla="*/ 1322 h 1724"/>
            <a:gd name="T60" fmla="*/ 280 w 1975"/>
            <a:gd name="T61" fmla="*/ 1332 h 1724"/>
            <a:gd name="T62" fmla="*/ 242 w 1975"/>
            <a:gd name="T63" fmla="*/ 1412 h 1724"/>
            <a:gd name="T64" fmla="*/ 127 w 1975"/>
            <a:gd name="T65" fmla="*/ 1419 h 1724"/>
            <a:gd name="T66" fmla="*/ 145 w 1975"/>
            <a:gd name="T67" fmla="*/ 1356 h 1724"/>
            <a:gd name="T68" fmla="*/ 86 w 1975"/>
            <a:gd name="T69" fmla="*/ 932 h 1724"/>
            <a:gd name="T70" fmla="*/ 162 w 1975"/>
            <a:gd name="T71" fmla="*/ 897 h 1724"/>
            <a:gd name="T72" fmla="*/ 213 w 1975"/>
            <a:gd name="T73" fmla="*/ 818 h 1724"/>
            <a:gd name="T74" fmla="*/ 260 w 1975"/>
            <a:gd name="T75" fmla="*/ 779 h 1724"/>
            <a:gd name="T76" fmla="*/ 381 w 1975"/>
            <a:gd name="T77" fmla="*/ 608 h 1724"/>
            <a:gd name="T78" fmla="*/ 341 w 1975"/>
            <a:gd name="T79" fmla="*/ 443 h 1724"/>
            <a:gd name="T80" fmla="*/ 498 w 1975"/>
            <a:gd name="T81" fmla="*/ 300 h 1724"/>
            <a:gd name="T82" fmla="*/ 582 w 1975"/>
            <a:gd name="T83" fmla="*/ 23 h 1724"/>
            <a:gd name="T84" fmla="*/ 680 w 1975"/>
            <a:gd name="T85" fmla="*/ 116 h 1724"/>
            <a:gd name="T86" fmla="*/ 822 w 1975"/>
            <a:gd name="T87" fmla="*/ 156 h 1724"/>
            <a:gd name="T88" fmla="*/ 889 w 1975"/>
            <a:gd name="T89" fmla="*/ 41 h 1724"/>
            <a:gd name="T90" fmla="*/ 1098 w 1975"/>
            <a:gd name="T91" fmla="*/ 172 h 1724"/>
            <a:gd name="T92" fmla="*/ 1105 w 1975"/>
            <a:gd name="T93" fmla="*/ 49 h 17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1975" h="1724">
              <a:moveTo>
                <a:pt x="1105" y="49"/>
              </a:moveTo>
              <a:cubicBezTo>
                <a:pt x="1124" y="37"/>
                <a:pt x="1161" y="13"/>
                <a:pt x="1180" y="0"/>
              </a:cubicBezTo>
              <a:cubicBezTo>
                <a:pt x="1205" y="27"/>
                <a:pt x="1231" y="53"/>
                <a:pt x="1256" y="81"/>
              </a:cubicBezTo>
              <a:cubicBezTo>
                <a:pt x="1337" y="59"/>
                <a:pt x="1416" y="33"/>
                <a:pt x="1494" y="3"/>
              </a:cubicBezTo>
              <a:cubicBezTo>
                <a:pt x="1538" y="70"/>
                <a:pt x="1584" y="136"/>
                <a:pt x="1628" y="203"/>
              </a:cubicBezTo>
              <a:cubicBezTo>
                <a:pt x="1628" y="232"/>
                <a:pt x="1603" y="251"/>
                <a:pt x="1553" y="260"/>
              </a:cubicBezTo>
              <a:lnTo>
                <a:pt x="1515" y="271"/>
              </a:lnTo>
              <a:cubicBezTo>
                <a:pt x="1547" y="296"/>
                <a:pt x="1579" y="321"/>
                <a:pt x="1611" y="346"/>
              </a:cubicBezTo>
              <a:cubicBezTo>
                <a:pt x="1627" y="374"/>
                <a:pt x="1645" y="402"/>
                <a:pt x="1663" y="430"/>
              </a:cubicBezTo>
              <a:cubicBezTo>
                <a:pt x="1675" y="440"/>
                <a:pt x="1700" y="461"/>
                <a:pt x="1712" y="471"/>
              </a:cubicBezTo>
              <a:cubicBezTo>
                <a:pt x="1722" y="480"/>
                <a:pt x="1743" y="497"/>
                <a:pt x="1753" y="505"/>
              </a:cubicBezTo>
              <a:cubicBezTo>
                <a:pt x="1783" y="493"/>
                <a:pt x="1814" y="481"/>
                <a:pt x="1845" y="469"/>
              </a:cubicBezTo>
              <a:cubicBezTo>
                <a:pt x="1853" y="484"/>
                <a:pt x="1868" y="515"/>
                <a:pt x="1876" y="530"/>
              </a:cubicBezTo>
              <a:cubicBezTo>
                <a:pt x="1882" y="547"/>
                <a:pt x="1893" y="579"/>
                <a:pt x="1899" y="596"/>
              </a:cubicBezTo>
              <a:cubicBezTo>
                <a:pt x="1909" y="609"/>
                <a:pt x="1930" y="637"/>
                <a:pt x="1941" y="651"/>
              </a:cubicBezTo>
              <a:cubicBezTo>
                <a:pt x="1953" y="694"/>
                <a:pt x="1964" y="737"/>
                <a:pt x="1975" y="780"/>
              </a:cubicBezTo>
              <a:cubicBezTo>
                <a:pt x="1944" y="821"/>
                <a:pt x="1913" y="862"/>
                <a:pt x="1882" y="903"/>
              </a:cubicBezTo>
              <a:cubicBezTo>
                <a:pt x="1841" y="912"/>
                <a:pt x="1801" y="921"/>
                <a:pt x="1761" y="930"/>
              </a:cubicBezTo>
              <a:cubicBezTo>
                <a:pt x="1653" y="1072"/>
                <a:pt x="1451" y="1031"/>
                <a:pt x="1310" y="1120"/>
              </a:cubicBezTo>
              <a:cubicBezTo>
                <a:pt x="1231" y="1121"/>
                <a:pt x="1152" y="1122"/>
                <a:pt x="1072" y="1125"/>
              </a:cubicBezTo>
              <a:cubicBezTo>
                <a:pt x="1057" y="1088"/>
                <a:pt x="1042" y="1051"/>
                <a:pt x="1027" y="1014"/>
              </a:cubicBezTo>
              <a:cubicBezTo>
                <a:pt x="963" y="1025"/>
                <a:pt x="896" y="1051"/>
                <a:pt x="873" y="1117"/>
              </a:cubicBezTo>
              <a:cubicBezTo>
                <a:pt x="868" y="1194"/>
                <a:pt x="884" y="1271"/>
                <a:pt x="893" y="1348"/>
              </a:cubicBezTo>
              <a:cubicBezTo>
                <a:pt x="946" y="1380"/>
                <a:pt x="1053" y="1368"/>
                <a:pt x="1054" y="1448"/>
              </a:cubicBezTo>
              <a:cubicBezTo>
                <a:pt x="1022" y="1497"/>
                <a:pt x="985" y="1544"/>
                <a:pt x="950" y="1591"/>
              </a:cubicBezTo>
              <a:cubicBezTo>
                <a:pt x="898" y="1703"/>
                <a:pt x="772" y="1724"/>
                <a:pt x="668" y="1671"/>
              </a:cubicBezTo>
              <a:cubicBezTo>
                <a:pt x="642" y="1673"/>
                <a:pt x="591" y="1677"/>
                <a:pt x="565" y="1679"/>
              </a:cubicBezTo>
              <a:cubicBezTo>
                <a:pt x="529" y="1622"/>
                <a:pt x="493" y="1565"/>
                <a:pt x="458" y="1507"/>
              </a:cubicBezTo>
              <a:lnTo>
                <a:pt x="457" y="1505"/>
              </a:lnTo>
              <a:cubicBezTo>
                <a:pt x="445" y="1444"/>
                <a:pt x="435" y="1383"/>
                <a:pt x="424" y="1322"/>
              </a:cubicBezTo>
              <a:cubicBezTo>
                <a:pt x="376" y="1325"/>
                <a:pt x="328" y="1328"/>
                <a:pt x="280" y="1332"/>
              </a:cubicBezTo>
              <a:cubicBezTo>
                <a:pt x="270" y="1352"/>
                <a:pt x="251" y="1392"/>
                <a:pt x="242" y="1412"/>
              </a:cubicBezTo>
              <a:cubicBezTo>
                <a:pt x="203" y="1414"/>
                <a:pt x="165" y="1416"/>
                <a:pt x="127" y="1419"/>
              </a:cubicBezTo>
              <a:cubicBezTo>
                <a:pt x="131" y="1403"/>
                <a:pt x="140" y="1371"/>
                <a:pt x="145" y="1356"/>
              </a:cubicBezTo>
              <a:cubicBezTo>
                <a:pt x="0" y="1254"/>
                <a:pt x="85" y="1075"/>
                <a:pt x="86" y="932"/>
              </a:cubicBezTo>
              <a:cubicBezTo>
                <a:pt x="105" y="923"/>
                <a:pt x="143" y="905"/>
                <a:pt x="162" y="897"/>
              </a:cubicBezTo>
              <a:cubicBezTo>
                <a:pt x="179" y="870"/>
                <a:pt x="196" y="844"/>
                <a:pt x="213" y="818"/>
              </a:cubicBezTo>
              <a:cubicBezTo>
                <a:pt x="225" y="808"/>
                <a:pt x="248" y="789"/>
                <a:pt x="260" y="779"/>
              </a:cubicBezTo>
              <a:cubicBezTo>
                <a:pt x="323" y="741"/>
                <a:pt x="354" y="673"/>
                <a:pt x="381" y="608"/>
              </a:cubicBezTo>
              <a:cubicBezTo>
                <a:pt x="361" y="555"/>
                <a:pt x="306" y="501"/>
                <a:pt x="341" y="443"/>
              </a:cubicBezTo>
              <a:cubicBezTo>
                <a:pt x="378" y="381"/>
                <a:pt x="443" y="343"/>
                <a:pt x="498" y="300"/>
              </a:cubicBezTo>
              <a:cubicBezTo>
                <a:pt x="515" y="204"/>
                <a:pt x="542" y="111"/>
                <a:pt x="582" y="23"/>
              </a:cubicBezTo>
              <a:cubicBezTo>
                <a:pt x="615" y="54"/>
                <a:pt x="648" y="85"/>
                <a:pt x="680" y="116"/>
              </a:cubicBezTo>
              <a:cubicBezTo>
                <a:pt x="728" y="130"/>
                <a:pt x="775" y="143"/>
                <a:pt x="822" y="156"/>
              </a:cubicBezTo>
              <a:lnTo>
                <a:pt x="889" y="41"/>
              </a:lnTo>
              <a:cubicBezTo>
                <a:pt x="958" y="85"/>
                <a:pt x="1027" y="129"/>
                <a:pt x="1098" y="172"/>
              </a:cubicBezTo>
              <a:cubicBezTo>
                <a:pt x="1099" y="141"/>
                <a:pt x="1103" y="80"/>
                <a:pt x="1105" y="49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41119</xdr:colOff>
      <xdr:row>13</xdr:row>
      <xdr:rowOff>84057</xdr:rowOff>
    </xdr:from>
    <xdr:to>
      <xdr:col>13</xdr:col>
      <xdr:colOff>695</xdr:colOff>
      <xdr:row>15</xdr:row>
      <xdr:rowOff>85477</xdr:rowOff>
    </xdr:to>
    <xdr:sp macro="" textlink="">
      <xdr:nvSpPr>
        <xdr:cNvPr id="473" name="Szczecin"/>
        <xdr:cNvSpPr>
          <a:spLocks/>
        </xdr:cNvSpPr>
      </xdr:nvSpPr>
      <xdr:spPr bwMode="auto">
        <a:xfrm>
          <a:off x="1298419" y="1569957"/>
          <a:ext cx="188176" cy="230020"/>
        </a:xfrm>
        <a:custGeom>
          <a:avLst/>
          <a:gdLst>
            <a:gd name="T0" fmla="*/ 303 w 682"/>
            <a:gd name="T1" fmla="*/ 0 h 748"/>
            <a:gd name="T2" fmla="*/ 509 w 682"/>
            <a:gd name="T3" fmla="*/ 0 h 748"/>
            <a:gd name="T4" fmla="*/ 514 w 682"/>
            <a:gd name="T5" fmla="*/ 1 h 748"/>
            <a:gd name="T6" fmla="*/ 589 w 682"/>
            <a:gd name="T7" fmla="*/ 508 h 748"/>
            <a:gd name="T8" fmla="*/ 627 w 682"/>
            <a:gd name="T9" fmla="*/ 495 h 748"/>
            <a:gd name="T10" fmla="*/ 680 w 682"/>
            <a:gd name="T11" fmla="*/ 475 h 748"/>
            <a:gd name="T12" fmla="*/ 682 w 682"/>
            <a:gd name="T13" fmla="*/ 564 h 748"/>
            <a:gd name="T14" fmla="*/ 577 w 682"/>
            <a:gd name="T15" fmla="*/ 618 h 748"/>
            <a:gd name="T16" fmla="*/ 432 w 682"/>
            <a:gd name="T17" fmla="*/ 667 h 748"/>
            <a:gd name="T18" fmla="*/ 373 w 682"/>
            <a:gd name="T19" fmla="*/ 672 h 748"/>
            <a:gd name="T20" fmla="*/ 221 w 682"/>
            <a:gd name="T21" fmla="*/ 748 h 748"/>
            <a:gd name="T22" fmla="*/ 196 w 682"/>
            <a:gd name="T23" fmla="*/ 736 h 748"/>
            <a:gd name="T24" fmla="*/ 267 w 682"/>
            <a:gd name="T25" fmla="*/ 601 h 748"/>
            <a:gd name="T26" fmla="*/ 179 w 682"/>
            <a:gd name="T27" fmla="*/ 569 h 748"/>
            <a:gd name="T28" fmla="*/ 89 w 682"/>
            <a:gd name="T29" fmla="*/ 535 h 748"/>
            <a:gd name="T30" fmla="*/ 94 w 682"/>
            <a:gd name="T31" fmla="*/ 125 h 748"/>
            <a:gd name="T32" fmla="*/ 115 w 682"/>
            <a:gd name="T33" fmla="*/ 126 h 748"/>
            <a:gd name="T34" fmla="*/ 291 w 682"/>
            <a:gd name="T35" fmla="*/ 125 h 748"/>
            <a:gd name="T36" fmla="*/ 303 w 682"/>
            <a:gd name="T37" fmla="*/ 0 h 748"/>
            <a:gd name="connsiteX0" fmla="*/ 3701 w 9947"/>
            <a:gd name="connsiteY0" fmla="*/ 0 h 10417"/>
            <a:gd name="connsiteX1" fmla="*/ 6721 w 9947"/>
            <a:gd name="connsiteY1" fmla="*/ 0 h 10417"/>
            <a:gd name="connsiteX2" fmla="*/ 6795 w 9947"/>
            <a:gd name="connsiteY2" fmla="*/ 13 h 10417"/>
            <a:gd name="connsiteX3" fmla="*/ 7894 w 9947"/>
            <a:gd name="connsiteY3" fmla="*/ 6791 h 10417"/>
            <a:gd name="connsiteX4" fmla="*/ 8452 w 9947"/>
            <a:gd name="connsiteY4" fmla="*/ 6618 h 10417"/>
            <a:gd name="connsiteX5" fmla="*/ 9229 w 9947"/>
            <a:gd name="connsiteY5" fmla="*/ 6350 h 10417"/>
            <a:gd name="connsiteX6" fmla="*/ 9258 w 9947"/>
            <a:gd name="connsiteY6" fmla="*/ 7540 h 10417"/>
            <a:gd name="connsiteX7" fmla="*/ 9845 w 9947"/>
            <a:gd name="connsiteY7" fmla="*/ 10394 h 10417"/>
            <a:gd name="connsiteX8" fmla="*/ 5592 w 9947"/>
            <a:gd name="connsiteY8" fmla="*/ 8917 h 10417"/>
            <a:gd name="connsiteX9" fmla="*/ 4727 w 9947"/>
            <a:gd name="connsiteY9" fmla="*/ 8984 h 10417"/>
            <a:gd name="connsiteX10" fmla="*/ 2498 w 9947"/>
            <a:gd name="connsiteY10" fmla="*/ 10000 h 10417"/>
            <a:gd name="connsiteX11" fmla="*/ 2132 w 9947"/>
            <a:gd name="connsiteY11" fmla="*/ 9840 h 10417"/>
            <a:gd name="connsiteX12" fmla="*/ 3173 w 9947"/>
            <a:gd name="connsiteY12" fmla="*/ 8035 h 10417"/>
            <a:gd name="connsiteX13" fmla="*/ 1883 w 9947"/>
            <a:gd name="connsiteY13" fmla="*/ 7607 h 10417"/>
            <a:gd name="connsiteX14" fmla="*/ 563 w 9947"/>
            <a:gd name="connsiteY14" fmla="*/ 7152 h 10417"/>
            <a:gd name="connsiteX15" fmla="*/ 636 w 9947"/>
            <a:gd name="connsiteY15" fmla="*/ 1671 h 10417"/>
            <a:gd name="connsiteX16" fmla="*/ 944 w 9947"/>
            <a:gd name="connsiteY16" fmla="*/ 1684 h 10417"/>
            <a:gd name="connsiteX17" fmla="*/ 3525 w 9947"/>
            <a:gd name="connsiteY17" fmla="*/ 1671 h 10417"/>
            <a:gd name="connsiteX18" fmla="*/ 3701 w 9947"/>
            <a:gd name="connsiteY18" fmla="*/ 0 h 10417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7936 w 10000"/>
            <a:gd name="connsiteY3" fmla="*/ 6519 h 10000"/>
            <a:gd name="connsiteX4" fmla="*/ 8497 w 10000"/>
            <a:gd name="connsiteY4" fmla="*/ 6353 h 10000"/>
            <a:gd name="connsiteX5" fmla="*/ 9278 w 10000"/>
            <a:gd name="connsiteY5" fmla="*/ 6096 h 10000"/>
            <a:gd name="connsiteX6" fmla="*/ 9307 w 10000"/>
            <a:gd name="connsiteY6" fmla="*/ 7238 h 10000"/>
            <a:gd name="connsiteX7" fmla="*/ 9897 w 10000"/>
            <a:gd name="connsiteY7" fmla="*/ 9978 h 10000"/>
            <a:gd name="connsiteX8" fmla="*/ 5622 w 10000"/>
            <a:gd name="connsiteY8" fmla="*/ 8560 h 10000"/>
            <a:gd name="connsiteX9" fmla="*/ 4752 w 10000"/>
            <a:gd name="connsiteY9" fmla="*/ 8624 h 10000"/>
            <a:gd name="connsiteX10" fmla="*/ 2511 w 10000"/>
            <a:gd name="connsiteY10" fmla="*/ 9600 h 10000"/>
            <a:gd name="connsiteX11" fmla="*/ 2143 w 10000"/>
            <a:gd name="connsiteY11" fmla="*/ 9446 h 10000"/>
            <a:gd name="connsiteX12" fmla="*/ 1764 w 10000"/>
            <a:gd name="connsiteY12" fmla="*/ 8882 h 10000"/>
            <a:gd name="connsiteX13" fmla="*/ 1893 w 10000"/>
            <a:gd name="connsiteY13" fmla="*/ 7302 h 10000"/>
            <a:gd name="connsiteX14" fmla="*/ 566 w 10000"/>
            <a:gd name="connsiteY14" fmla="*/ 6866 h 10000"/>
            <a:gd name="connsiteX15" fmla="*/ 639 w 10000"/>
            <a:gd name="connsiteY15" fmla="*/ 1604 h 10000"/>
            <a:gd name="connsiteX16" fmla="*/ 949 w 10000"/>
            <a:gd name="connsiteY16" fmla="*/ 1617 h 10000"/>
            <a:gd name="connsiteX17" fmla="*/ 3544 w 10000"/>
            <a:gd name="connsiteY17" fmla="*/ 1604 h 10000"/>
            <a:gd name="connsiteX18" fmla="*/ 3721 w 10000"/>
            <a:gd name="connsiteY18" fmla="*/ 0 h 10000"/>
            <a:gd name="connsiteX0" fmla="*/ 3721 w 11060"/>
            <a:gd name="connsiteY0" fmla="*/ 0 h 10000"/>
            <a:gd name="connsiteX1" fmla="*/ 6757 w 11060"/>
            <a:gd name="connsiteY1" fmla="*/ 0 h 10000"/>
            <a:gd name="connsiteX2" fmla="*/ 6831 w 11060"/>
            <a:gd name="connsiteY2" fmla="*/ 12 h 10000"/>
            <a:gd name="connsiteX3" fmla="*/ 7936 w 11060"/>
            <a:gd name="connsiteY3" fmla="*/ 6519 h 10000"/>
            <a:gd name="connsiteX4" fmla="*/ 8497 w 11060"/>
            <a:gd name="connsiteY4" fmla="*/ 6353 h 10000"/>
            <a:gd name="connsiteX5" fmla="*/ 11060 w 11060"/>
            <a:gd name="connsiteY5" fmla="*/ 4927 h 10000"/>
            <a:gd name="connsiteX6" fmla="*/ 9307 w 11060"/>
            <a:gd name="connsiteY6" fmla="*/ 7238 h 10000"/>
            <a:gd name="connsiteX7" fmla="*/ 9897 w 11060"/>
            <a:gd name="connsiteY7" fmla="*/ 9978 h 10000"/>
            <a:gd name="connsiteX8" fmla="*/ 5622 w 11060"/>
            <a:gd name="connsiteY8" fmla="*/ 8560 h 10000"/>
            <a:gd name="connsiteX9" fmla="*/ 4752 w 11060"/>
            <a:gd name="connsiteY9" fmla="*/ 8624 h 10000"/>
            <a:gd name="connsiteX10" fmla="*/ 2511 w 11060"/>
            <a:gd name="connsiteY10" fmla="*/ 9600 h 10000"/>
            <a:gd name="connsiteX11" fmla="*/ 2143 w 11060"/>
            <a:gd name="connsiteY11" fmla="*/ 9446 h 10000"/>
            <a:gd name="connsiteX12" fmla="*/ 1764 w 11060"/>
            <a:gd name="connsiteY12" fmla="*/ 8882 h 10000"/>
            <a:gd name="connsiteX13" fmla="*/ 1893 w 11060"/>
            <a:gd name="connsiteY13" fmla="*/ 7302 h 10000"/>
            <a:gd name="connsiteX14" fmla="*/ 566 w 11060"/>
            <a:gd name="connsiteY14" fmla="*/ 6866 h 10000"/>
            <a:gd name="connsiteX15" fmla="*/ 639 w 11060"/>
            <a:gd name="connsiteY15" fmla="*/ 1604 h 10000"/>
            <a:gd name="connsiteX16" fmla="*/ 949 w 11060"/>
            <a:gd name="connsiteY16" fmla="*/ 1617 h 10000"/>
            <a:gd name="connsiteX17" fmla="*/ 3544 w 11060"/>
            <a:gd name="connsiteY17" fmla="*/ 1604 h 10000"/>
            <a:gd name="connsiteX18" fmla="*/ 3721 w 11060"/>
            <a:gd name="connsiteY18" fmla="*/ 0 h 10000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7936 w 10000"/>
            <a:gd name="connsiteY3" fmla="*/ 6519 h 10000"/>
            <a:gd name="connsiteX4" fmla="*/ 8497 w 10000"/>
            <a:gd name="connsiteY4" fmla="*/ 6353 h 10000"/>
            <a:gd name="connsiteX5" fmla="*/ 9307 w 10000"/>
            <a:gd name="connsiteY5" fmla="*/ 7238 h 10000"/>
            <a:gd name="connsiteX6" fmla="*/ 9897 w 10000"/>
            <a:gd name="connsiteY6" fmla="*/ 9978 h 10000"/>
            <a:gd name="connsiteX7" fmla="*/ 5622 w 10000"/>
            <a:gd name="connsiteY7" fmla="*/ 8560 h 10000"/>
            <a:gd name="connsiteX8" fmla="*/ 4752 w 10000"/>
            <a:gd name="connsiteY8" fmla="*/ 8624 h 10000"/>
            <a:gd name="connsiteX9" fmla="*/ 2511 w 10000"/>
            <a:gd name="connsiteY9" fmla="*/ 9600 h 10000"/>
            <a:gd name="connsiteX10" fmla="*/ 2143 w 10000"/>
            <a:gd name="connsiteY10" fmla="*/ 9446 h 10000"/>
            <a:gd name="connsiteX11" fmla="*/ 1764 w 10000"/>
            <a:gd name="connsiteY11" fmla="*/ 8882 h 10000"/>
            <a:gd name="connsiteX12" fmla="*/ 1893 w 10000"/>
            <a:gd name="connsiteY12" fmla="*/ 7302 h 10000"/>
            <a:gd name="connsiteX13" fmla="*/ 566 w 10000"/>
            <a:gd name="connsiteY13" fmla="*/ 6866 h 10000"/>
            <a:gd name="connsiteX14" fmla="*/ 639 w 10000"/>
            <a:gd name="connsiteY14" fmla="*/ 1604 h 10000"/>
            <a:gd name="connsiteX15" fmla="*/ 949 w 10000"/>
            <a:gd name="connsiteY15" fmla="*/ 1617 h 10000"/>
            <a:gd name="connsiteX16" fmla="*/ 3544 w 10000"/>
            <a:gd name="connsiteY16" fmla="*/ 1604 h 10000"/>
            <a:gd name="connsiteX17" fmla="*/ 3721 w 10000"/>
            <a:gd name="connsiteY17" fmla="*/ 0 h 10000"/>
            <a:gd name="connsiteX0" fmla="*/ 3721 w 10279"/>
            <a:gd name="connsiteY0" fmla="*/ 0 h 10000"/>
            <a:gd name="connsiteX1" fmla="*/ 6757 w 10279"/>
            <a:gd name="connsiteY1" fmla="*/ 0 h 10000"/>
            <a:gd name="connsiteX2" fmla="*/ 6831 w 10279"/>
            <a:gd name="connsiteY2" fmla="*/ 12 h 10000"/>
            <a:gd name="connsiteX3" fmla="*/ 7936 w 10279"/>
            <a:gd name="connsiteY3" fmla="*/ 6519 h 10000"/>
            <a:gd name="connsiteX4" fmla="*/ 10279 w 10279"/>
            <a:gd name="connsiteY4" fmla="*/ 3137 h 10000"/>
            <a:gd name="connsiteX5" fmla="*/ 9307 w 10279"/>
            <a:gd name="connsiteY5" fmla="*/ 7238 h 10000"/>
            <a:gd name="connsiteX6" fmla="*/ 9897 w 10279"/>
            <a:gd name="connsiteY6" fmla="*/ 9978 h 10000"/>
            <a:gd name="connsiteX7" fmla="*/ 5622 w 10279"/>
            <a:gd name="connsiteY7" fmla="*/ 8560 h 10000"/>
            <a:gd name="connsiteX8" fmla="*/ 4752 w 10279"/>
            <a:gd name="connsiteY8" fmla="*/ 8624 h 10000"/>
            <a:gd name="connsiteX9" fmla="*/ 2511 w 10279"/>
            <a:gd name="connsiteY9" fmla="*/ 9600 h 10000"/>
            <a:gd name="connsiteX10" fmla="*/ 2143 w 10279"/>
            <a:gd name="connsiteY10" fmla="*/ 9446 h 10000"/>
            <a:gd name="connsiteX11" fmla="*/ 1764 w 10279"/>
            <a:gd name="connsiteY11" fmla="*/ 8882 h 10000"/>
            <a:gd name="connsiteX12" fmla="*/ 1893 w 10279"/>
            <a:gd name="connsiteY12" fmla="*/ 7302 h 10000"/>
            <a:gd name="connsiteX13" fmla="*/ 566 w 10279"/>
            <a:gd name="connsiteY13" fmla="*/ 6866 h 10000"/>
            <a:gd name="connsiteX14" fmla="*/ 639 w 10279"/>
            <a:gd name="connsiteY14" fmla="*/ 1604 h 10000"/>
            <a:gd name="connsiteX15" fmla="*/ 949 w 10279"/>
            <a:gd name="connsiteY15" fmla="*/ 1617 h 10000"/>
            <a:gd name="connsiteX16" fmla="*/ 3544 w 10279"/>
            <a:gd name="connsiteY16" fmla="*/ 1604 h 10000"/>
            <a:gd name="connsiteX17" fmla="*/ 3721 w 10279"/>
            <a:gd name="connsiteY17" fmla="*/ 0 h 10000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7936 w 10000"/>
            <a:gd name="connsiteY3" fmla="*/ 6519 h 10000"/>
            <a:gd name="connsiteX4" fmla="*/ 9307 w 10000"/>
            <a:gd name="connsiteY4" fmla="*/ 7238 h 10000"/>
            <a:gd name="connsiteX5" fmla="*/ 9897 w 10000"/>
            <a:gd name="connsiteY5" fmla="*/ 9978 h 10000"/>
            <a:gd name="connsiteX6" fmla="*/ 5622 w 10000"/>
            <a:gd name="connsiteY6" fmla="*/ 8560 h 10000"/>
            <a:gd name="connsiteX7" fmla="*/ 4752 w 10000"/>
            <a:gd name="connsiteY7" fmla="*/ 8624 h 10000"/>
            <a:gd name="connsiteX8" fmla="*/ 2511 w 10000"/>
            <a:gd name="connsiteY8" fmla="*/ 9600 h 10000"/>
            <a:gd name="connsiteX9" fmla="*/ 2143 w 10000"/>
            <a:gd name="connsiteY9" fmla="*/ 9446 h 10000"/>
            <a:gd name="connsiteX10" fmla="*/ 1764 w 10000"/>
            <a:gd name="connsiteY10" fmla="*/ 8882 h 10000"/>
            <a:gd name="connsiteX11" fmla="*/ 1893 w 10000"/>
            <a:gd name="connsiteY11" fmla="*/ 7302 h 10000"/>
            <a:gd name="connsiteX12" fmla="*/ 566 w 10000"/>
            <a:gd name="connsiteY12" fmla="*/ 6866 h 10000"/>
            <a:gd name="connsiteX13" fmla="*/ 639 w 10000"/>
            <a:gd name="connsiteY13" fmla="*/ 1604 h 10000"/>
            <a:gd name="connsiteX14" fmla="*/ 949 w 10000"/>
            <a:gd name="connsiteY14" fmla="*/ 1617 h 10000"/>
            <a:gd name="connsiteX15" fmla="*/ 3544 w 10000"/>
            <a:gd name="connsiteY15" fmla="*/ 1604 h 10000"/>
            <a:gd name="connsiteX16" fmla="*/ 3721 w 10000"/>
            <a:gd name="connsiteY16" fmla="*/ 0 h 10000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9307 w 10000"/>
            <a:gd name="connsiteY3" fmla="*/ 7238 h 10000"/>
            <a:gd name="connsiteX4" fmla="*/ 9897 w 10000"/>
            <a:gd name="connsiteY4" fmla="*/ 9978 h 10000"/>
            <a:gd name="connsiteX5" fmla="*/ 5622 w 10000"/>
            <a:gd name="connsiteY5" fmla="*/ 8560 h 10000"/>
            <a:gd name="connsiteX6" fmla="*/ 4752 w 10000"/>
            <a:gd name="connsiteY6" fmla="*/ 8624 h 10000"/>
            <a:gd name="connsiteX7" fmla="*/ 2511 w 10000"/>
            <a:gd name="connsiteY7" fmla="*/ 9600 h 10000"/>
            <a:gd name="connsiteX8" fmla="*/ 2143 w 10000"/>
            <a:gd name="connsiteY8" fmla="*/ 9446 h 10000"/>
            <a:gd name="connsiteX9" fmla="*/ 1764 w 10000"/>
            <a:gd name="connsiteY9" fmla="*/ 8882 h 10000"/>
            <a:gd name="connsiteX10" fmla="*/ 1893 w 10000"/>
            <a:gd name="connsiteY10" fmla="*/ 7302 h 10000"/>
            <a:gd name="connsiteX11" fmla="*/ 566 w 10000"/>
            <a:gd name="connsiteY11" fmla="*/ 6866 h 10000"/>
            <a:gd name="connsiteX12" fmla="*/ 639 w 10000"/>
            <a:gd name="connsiteY12" fmla="*/ 1604 h 10000"/>
            <a:gd name="connsiteX13" fmla="*/ 949 w 10000"/>
            <a:gd name="connsiteY13" fmla="*/ 1617 h 10000"/>
            <a:gd name="connsiteX14" fmla="*/ 3544 w 10000"/>
            <a:gd name="connsiteY14" fmla="*/ 1604 h 10000"/>
            <a:gd name="connsiteX15" fmla="*/ 3721 w 10000"/>
            <a:gd name="connsiteY15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0000" h="10000">
              <a:moveTo>
                <a:pt x="3721" y="0"/>
              </a:moveTo>
              <a:cubicBezTo>
                <a:pt x="4738" y="64"/>
                <a:pt x="5754" y="77"/>
                <a:pt x="6757" y="0"/>
              </a:cubicBezTo>
              <a:cubicBezTo>
                <a:pt x="6782" y="4"/>
                <a:pt x="6806" y="9"/>
                <a:pt x="6831" y="12"/>
              </a:cubicBezTo>
              <a:cubicBezTo>
                <a:pt x="7256" y="1218"/>
                <a:pt x="8796" y="5577"/>
                <a:pt x="9307" y="7238"/>
              </a:cubicBezTo>
              <a:cubicBezTo>
                <a:pt x="8792" y="7482"/>
                <a:pt x="10414" y="9760"/>
                <a:pt x="9897" y="9978"/>
              </a:cubicBezTo>
              <a:cubicBezTo>
                <a:pt x="9191" y="10222"/>
                <a:pt x="6345" y="8381"/>
                <a:pt x="5622" y="8560"/>
              </a:cubicBezTo>
              <a:cubicBezTo>
                <a:pt x="5401" y="8573"/>
                <a:pt x="4973" y="8612"/>
                <a:pt x="4752" y="8624"/>
              </a:cubicBezTo>
              <a:cubicBezTo>
                <a:pt x="3853" y="8586"/>
                <a:pt x="3101" y="9074"/>
                <a:pt x="2511" y="9600"/>
              </a:cubicBezTo>
              <a:lnTo>
                <a:pt x="2143" y="9446"/>
              </a:lnTo>
              <a:cubicBezTo>
                <a:pt x="2497" y="8856"/>
                <a:pt x="1410" y="9459"/>
                <a:pt x="1764" y="8882"/>
              </a:cubicBezTo>
              <a:cubicBezTo>
                <a:pt x="1337" y="8741"/>
                <a:pt x="2093" y="7638"/>
                <a:pt x="1893" y="7302"/>
              </a:cubicBezTo>
              <a:cubicBezTo>
                <a:pt x="1693" y="6966"/>
                <a:pt x="905" y="6968"/>
                <a:pt x="566" y="6866"/>
              </a:cubicBezTo>
              <a:cubicBezTo>
                <a:pt x="551" y="5146"/>
                <a:pt x="-746" y="3041"/>
                <a:pt x="639" y="1604"/>
              </a:cubicBezTo>
              <a:lnTo>
                <a:pt x="949" y="1617"/>
              </a:lnTo>
              <a:cubicBezTo>
                <a:pt x="1819" y="1668"/>
                <a:pt x="2703" y="1797"/>
                <a:pt x="3544" y="1604"/>
              </a:cubicBezTo>
              <a:cubicBezTo>
                <a:pt x="3632" y="1078"/>
                <a:pt x="3691" y="539"/>
                <a:pt x="3721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12</xdr:col>
      <xdr:colOff>76327</xdr:colOff>
      <xdr:row>13</xdr:row>
      <xdr:rowOff>99277</xdr:rowOff>
    </xdr:from>
    <xdr:to>
      <xdr:col>17</xdr:col>
      <xdr:colOff>104753</xdr:colOff>
      <xdr:row>17</xdr:row>
      <xdr:rowOff>106317</xdr:rowOff>
    </xdr:to>
    <xdr:sp macro="" textlink="">
      <xdr:nvSpPr>
        <xdr:cNvPr id="474" name="stargardzki"/>
        <xdr:cNvSpPr>
          <a:spLocks/>
        </xdr:cNvSpPr>
      </xdr:nvSpPr>
      <xdr:spPr bwMode="auto">
        <a:xfrm>
          <a:off x="1447927" y="1585177"/>
          <a:ext cx="599926" cy="464240"/>
        </a:xfrm>
        <a:custGeom>
          <a:avLst/>
          <a:gdLst>
            <a:gd name="T0" fmla="*/ 1141 w 2175"/>
            <a:gd name="T1" fmla="*/ 23 h 1617"/>
            <a:gd name="T2" fmla="*/ 1211 w 2175"/>
            <a:gd name="T3" fmla="*/ 16 h 1617"/>
            <a:gd name="T4" fmla="*/ 1231 w 2175"/>
            <a:gd name="T5" fmla="*/ 30 h 1617"/>
            <a:gd name="T6" fmla="*/ 1285 w 2175"/>
            <a:gd name="T7" fmla="*/ 139 h 1617"/>
            <a:gd name="T8" fmla="*/ 1433 w 2175"/>
            <a:gd name="T9" fmla="*/ 8 h 1617"/>
            <a:gd name="T10" fmla="*/ 1443 w 2175"/>
            <a:gd name="T11" fmla="*/ 0 h 1617"/>
            <a:gd name="T12" fmla="*/ 1608 w 2175"/>
            <a:gd name="T13" fmla="*/ 165 h 1617"/>
            <a:gd name="T14" fmla="*/ 1628 w 2175"/>
            <a:gd name="T15" fmla="*/ 203 h 1617"/>
            <a:gd name="T16" fmla="*/ 1946 w 2175"/>
            <a:gd name="T17" fmla="*/ 160 h 1617"/>
            <a:gd name="T18" fmla="*/ 2005 w 2175"/>
            <a:gd name="T19" fmla="*/ 221 h 1617"/>
            <a:gd name="T20" fmla="*/ 2043 w 2175"/>
            <a:gd name="T21" fmla="*/ 226 h 1617"/>
            <a:gd name="T22" fmla="*/ 2062 w 2175"/>
            <a:gd name="T23" fmla="*/ 224 h 1617"/>
            <a:gd name="T24" fmla="*/ 2175 w 2175"/>
            <a:gd name="T25" fmla="*/ 213 h 1617"/>
            <a:gd name="T26" fmla="*/ 2129 w 2175"/>
            <a:gd name="T27" fmla="*/ 296 h 1617"/>
            <a:gd name="T28" fmla="*/ 2082 w 2175"/>
            <a:gd name="T29" fmla="*/ 335 h 1617"/>
            <a:gd name="T30" fmla="*/ 2031 w 2175"/>
            <a:gd name="T31" fmla="*/ 414 h 1617"/>
            <a:gd name="T32" fmla="*/ 1926 w 2175"/>
            <a:gd name="T33" fmla="*/ 415 h 1617"/>
            <a:gd name="T34" fmla="*/ 1896 w 2175"/>
            <a:gd name="T35" fmla="*/ 723 h 1617"/>
            <a:gd name="T36" fmla="*/ 1745 w 2175"/>
            <a:gd name="T37" fmla="*/ 803 h 1617"/>
            <a:gd name="T38" fmla="*/ 1642 w 2175"/>
            <a:gd name="T39" fmla="*/ 898 h 1617"/>
            <a:gd name="T40" fmla="*/ 1696 w 2175"/>
            <a:gd name="T41" fmla="*/ 1126 h 1617"/>
            <a:gd name="T42" fmla="*/ 1272 w 2175"/>
            <a:gd name="T43" fmla="*/ 1051 h 1617"/>
            <a:gd name="T44" fmla="*/ 1184 w 2175"/>
            <a:gd name="T45" fmla="*/ 1111 h 1617"/>
            <a:gd name="T46" fmla="*/ 1108 w 2175"/>
            <a:gd name="T47" fmla="*/ 1174 h 1617"/>
            <a:gd name="T48" fmla="*/ 1308 w 2175"/>
            <a:gd name="T49" fmla="*/ 1269 h 1617"/>
            <a:gd name="T50" fmla="*/ 1323 w 2175"/>
            <a:gd name="T51" fmla="*/ 1381 h 1617"/>
            <a:gd name="T52" fmla="*/ 1297 w 2175"/>
            <a:gd name="T53" fmla="*/ 1480 h 1617"/>
            <a:gd name="T54" fmla="*/ 1204 w 2175"/>
            <a:gd name="T55" fmla="*/ 1527 h 1617"/>
            <a:gd name="T56" fmla="*/ 1165 w 2175"/>
            <a:gd name="T57" fmla="*/ 1600 h 1617"/>
            <a:gd name="T58" fmla="*/ 1002 w 2175"/>
            <a:gd name="T59" fmla="*/ 1617 h 1617"/>
            <a:gd name="T60" fmla="*/ 993 w 2175"/>
            <a:gd name="T61" fmla="*/ 1486 h 1617"/>
            <a:gd name="T62" fmla="*/ 992 w 2175"/>
            <a:gd name="T63" fmla="*/ 1447 h 1617"/>
            <a:gd name="T64" fmla="*/ 963 w 2175"/>
            <a:gd name="T65" fmla="*/ 1427 h 1617"/>
            <a:gd name="T66" fmla="*/ 936 w 2175"/>
            <a:gd name="T67" fmla="*/ 1333 h 1617"/>
            <a:gd name="T68" fmla="*/ 787 w 2175"/>
            <a:gd name="T69" fmla="*/ 1310 h 1617"/>
            <a:gd name="T70" fmla="*/ 705 w 2175"/>
            <a:gd name="T71" fmla="*/ 1260 h 1617"/>
            <a:gd name="T72" fmla="*/ 719 w 2175"/>
            <a:gd name="T73" fmla="*/ 1190 h 1617"/>
            <a:gd name="T74" fmla="*/ 652 w 2175"/>
            <a:gd name="T75" fmla="*/ 992 h 1617"/>
            <a:gd name="T76" fmla="*/ 604 w 2175"/>
            <a:gd name="T77" fmla="*/ 932 h 1617"/>
            <a:gd name="T78" fmla="*/ 404 w 2175"/>
            <a:gd name="T79" fmla="*/ 1050 h 1617"/>
            <a:gd name="T80" fmla="*/ 286 w 2175"/>
            <a:gd name="T81" fmla="*/ 1054 h 1617"/>
            <a:gd name="T82" fmla="*/ 306 w 2175"/>
            <a:gd name="T83" fmla="*/ 831 h 1617"/>
            <a:gd name="T84" fmla="*/ 0 w 2175"/>
            <a:gd name="T85" fmla="*/ 567 h 1617"/>
            <a:gd name="T86" fmla="*/ 105 w 2175"/>
            <a:gd name="T87" fmla="*/ 513 h 1617"/>
            <a:gd name="T88" fmla="*/ 103 w 2175"/>
            <a:gd name="T89" fmla="*/ 424 h 1617"/>
            <a:gd name="T90" fmla="*/ 131 w 2175"/>
            <a:gd name="T91" fmla="*/ 383 h 1617"/>
            <a:gd name="T92" fmla="*/ 335 w 2175"/>
            <a:gd name="T93" fmla="*/ 350 h 1617"/>
            <a:gd name="T94" fmla="*/ 349 w 2175"/>
            <a:gd name="T95" fmla="*/ 257 h 1617"/>
            <a:gd name="T96" fmla="*/ 486 w 2175"/>
            <a:gd name="T97" fmla="*/ 281 h 1617"/>
            <a:gd name="T98" fmla="*/ 958 w 2175"/>
            <a:gd name="T99" fmla="*/ 236 h 1617"/>
            <a:gd name="T100" fmla="*/ 1086 w 2175"/>
            <a:gd name="T101" fmla="*/ 144 h 1617"/>
            <a:gd name="T102" fmla="*/ 1141 w 2175"/>
            <a:gd name="T103" fmla="*/ 23 h 16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175" h="1617">
              <a:moveTo>
                <a:pt x="1141" y="23"/>
              </a:moveTo>
              <a:cubicBezTo>
                <a:pt x="1159" y="21"/>
                <a:pt x="1194" y="18"/>
                <a:pt x="1211" y="16"/>
              </a:cubicBezTo>
              <a:cubicBezTo>
                <a:pt x="1216" y="20"/>
                <a:pt x="1226" y="27"/>
                <a:pt x="1231" y="30"/>
              </a:cubicBezTo>
              <a:cubicBezTo>
                <a:pt x="1245" y="57"/>
                <a:pt x="1272" y="112"/>
                <a:pt x="1285" y="139"/>
              </a:cubicBezTo>
              <a:cubicBezTo>
                <a:pt x="1359" y="131"/>
                <a:pt x="1388" y="55"/>
                <a:pt x="1433" y="8"/>
              </a:cubicBezTo>
              <a:lnTo>
                <a:pt x="1443" y="0"/>
              </a:lnTo>
              <a:cubicBezTo>
                <a:pt x="1498" y="55"/>
                <a:pt x="1554" y="108"/>
                <a:pt x="1608" y="165"/>
              </a:cubicBezTo>
              <a:cubicBezTo>
                <a:pt x="1613" y="174"/>
                <a:pt x="1623" y="194"/>
                <a:pt x="1628" y="203"/>
              </a:cubicBezTo>
              <a:cubicBezTo>
                <a:pt x="1689" y="355"/>
                <a:pt x="1861" y="223"/>
                <a:pt x="1946" y="160"/>
              </a:cubicBezTo>
              <a:cubicBezTo>
                <a:pt x="1961" y="175"/>
                <a:pt x="1990" y="206"/>
                <a:pt x="2005" y="221"/>
              </a:cubicBezTo>
              <a:lnTo>
                <a:pt x="2043" y="226"/>
              </a:lnTo>
              <a:lnTo>
                <a:pt x="2062" y="224"/>
              </a:lnTo>
              <a:cubicBezTo>
                <a:pt x="2090" y="221"/>
                <a:pt x="2147" y="216"/>
                <a:pt x="2175" y="213"/>
              </a:cubicBezTo>
              <a:cubicBezTo>
                <a:pt x="2163" y="234"/>
                <a:pt x="2141" y="276"/>
                <a:pt x="2129" y="296"/>
              </a:cubicBezTo>
              <a:cubicBezTo>
                <a:pt x="2117" y="306"/>
                <a:pt x="2094" y="325"/>
                <a:pt x="2082" y="335"/>
              </a:cubicBezTo>
              <a:cubicBezTo>
                <a:pt x="2065" y="361"/>
                <a:pt x="2048" y="387"/>
                <a:pt x="2031" y="414"/>
              </a:cubicBezTo>
              <a:cubicBezTo>
                <a:pt x="2005" y="414"/>
                <a:pt x="1952" y="415"/>
                <a:pt x="1926" y="415"/>
              </a:cubicBezTo>
              <a:cubicBezTo>
                <a:pt x="1919" y="518"/>
                <a:pt x="1910" y="621"/>
                <a:pt x="1896" y="723"/>
              </a:cubicBezTo>
              <a:cubicBezTo>
                <a:pt x="1845" y="749"/>
                <a:pt x="1794" y="774"/>
                <a:pt x="1745" y="803"/>
              </a:cubicBezTo>
              <a:cubicBezTo>
                <a:pt x="1705" y="826"/>
                <a:pt x="1664" y="855"/>
                <a:pt x="1642" y="898"/>
              </a:cubicBezTo>
              <a:cubicBezTo>
                <a:pt x="1652" y="976"/>
                <a:pt x="1677" y="1050"/>
                <a:pt x="1696" y="1126"/>
              </a:cubicBezTo>
              <a:cubicBezTo>
                <a:pt x="1550" y="1141"/>
                <a:pt x="1412" y="1082"/>
                <a:pt x="1272" y="1051"/>
              </a:cubicBezTo>
              <a:cubicBezTo>
                <a:pt x="1242" y="1070"/>
                <a:pt x="1213" y="1091"/>
                <a:pt x="1184" y="1111"/>
              </a:cubicBezTo>
              <a:cubicBezTo>
                <a:pt x="1157" y="1130"/>
                <a:pt x="1132" y="1152"/>
                <a:pt x="1108" y="1174"/>
              </a:cubicBezTo>
              <a:cubicBezTo>
                <a:pt x="1140" y="1255"/>
                <a:pt x="1237" y="1248"/>
                <a:pt x="1308" y="1269"/>
              </a:cubicBezTo>
              <a:cubicBezTo>
                <a:pt x="1312" y="1297"/>
                <a:pt x="1319" y="1353"/>
                <a:pt x="1323" y="1381"/>
              </a:cubicBezTo>
              <a:cubicBezTo>
                <a:pt x="1315" y="1414"/>
                <a:pt x="1306" y="1447"/>
                <a:pt x="1297" y="1480"/>
              </a:cubicBezTo>
              <a:lnTo>
                <a:pt x="1204" y="1527"/>
              </a:lnTo>
              <a:cubicBezTo>
                <a:pt x="1194" y="1545"/>
                <a:pt x="1175" y="1582"/>
                <a:pt x="1165" y="1600"/>
              </a:cubicBezTo>
              <a:lnTo>
                <a:pt x="1002" y="1617"/>
              </a:lnTo>
              <a:cubicBezTo>
                <a:pt x="1000" y="1584"/>
                <a:pt x="995" y="1518"/>
                <a:pt x="993" y="1486"/>
              </a:cubicBezTo>
              <a:cubicBezTo>
                <a:pt x="993" y="1476"/>
                <a:pt x="992" y="1456"/>
                <a:pt x="992" y="1447"/>
              </a:cubicBezTo>
              <a:lnTo>
                <a:pt x="963" y="1427"/>
              </a:lnTo>
              <a:cubicBezTo>
                <a:pt x="953" y="1396"/>
                <a:pt x="945" y="1364"/>
                <a:pt x="936" y="1333"/>
              </a:cubicBezTo>
              <a:cubicBezTo>
                <a:pt x="886" y="1326"/>
                <a:pt x="836" y="1319"/>
                <a:pt x="787" y="1310"/>
              </a:cubicBezTo>
              <a:cubicBezTo>
                <a:pt x="759" y="1293"/>
                <a:pt x="733" y="1276"/>
                <a:pt x="705" y="1260"/>
              </a:cubicBezTo>
              <a:cubicBezTo>
                <a:pt x="709" y="1243"/>
                <a:pt x="716" y="1207"/>
                <a:pt x="719" y="1190"/>
              </a:cubicBezTo>
              <a:cubicBezTo>
                <a:pt x="721" y="1117"/>
                <a:pt x="703" y="1046"/>
                <a:pt x="652" y="992"/>
              </a:cubicBezTo>
              <a:cubicBezTo>
                <a:pt x="640" y="977"/>
                <a:pt x="616" y="947"/>
                <a:pt x="604" y="932"/>
              </a:cubicBezTo>
              <a:cubicBezTo>
                <a:pt x="539" y="973"/>
                <a:pt x="473" y="1015"/>
                <a:pt x="404" y="1050"/>
              </a:cubicBezTo>
              <a:cubicBezTo>
                <a:pt x="365" y="1051"/>
                <a:pt x="325" y="1052"/>
                <a:pt x="286" y="1054"/>
              </a:cubicBezTo>
              <a:cubicBezTo>
                <a:pt x="294" y="980"/>
                <a:pt x="308" y="906"/>
                <a:pt x="306" y="831"/>
              </a:cubicBezTo>
              <a:cubicBezTo>
                <a:pt x="215" y="731"/>
                <a:pt x="101" y="656"/>
                <a:pt x="0" y="567"/>
              </a:cubicBezTo>
              <a:cubicBezTo>
                <a:pt x="35" y="550"/>
                <a:pt x="70" y="532"/>
                <a:pt x="105" y="513"/>
              </a:cubicBezTo>
              <a:cubicBezTo>
                <a:pt x="104" y="491"/>
                <a:pt x="104" y="446"/>
                <a:pt x="103" y="424"/>
              </a:cubicBezTo>
              <a:cubicBezTo>
                <a:pt x="110" y="414"/>
                <a:pt x="124" y="393"/>
                <a:pt x="131" y="383"/>
              </a:cubicBezTo>
              <a:cubicBezTo>
                <a:pt x="198" y="368"/>
                <a:pt x="267" y="360"/>
                <a:pt x="335" y="350"/>
              </a:cubicBezTo>
              <a:cubicBezTo>
                <a:pt x="339" y="327"/>
                <a:pt x="346" y="280"/>
                <a:pt x="349" y="257"/>
              </a:cubicBezTo>
              <a:cubicBezTo>
                <a:pt x="394" y="267"/>
                <a:pt x="438" y="289"/>
                <a:pt x="486" y="281"/>
              </a:cubicBezTo>
              <a:cubicBezTo>
                <a:pt x="642" y="261"/>
                <a:pt x="800" y="248"/>
                <a:pt x="958" y="236"/>
              </a:cubicBezTo>
              <a:cubicBezTo>
                <a:pt x="1000" y="205"/>
                <a:pt x="1043" y="175"/>
                <a:pt x="1086" y="144"/>
              </a:cubicBezTo>
              <a:cubicBezTo>
                <a:pt x="1104" y="104"/>
                <a:pt x="1123" y="63"/>
                <a:pt x="1141" y="23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35430</xdr:colOff>
      <xdr:row>14</xdr:row>
      <xdr:rowOff>106745</xdr:rowOff>
    </xdr:from>
    <xdr:to>
      <xdr:col>23</xdr:col>
      <xdr:colOff>17375</xdr:colOff>
      <xdr:row>18</xdr:row>
      <xdr:rowOff>98564</xdr:rowOff>
    </xdr:to>
    <xdr:sp macro="" textlink="">
      <xdr:nvSpPr>
        <xdr:cNvPr id="481" name="wałecki"/>
        <xdr:cNvSpPr>
          <a:spLocks/>
        </xdr:cNvSpPr>
      </xdr:nvSpPr>
      <xdr:spPr bwMode="auto">
        <a:xfrm>
          <a:off x="2207130" y="1706945"/>
          <a:ext cx="439145" cy="449019"/>
        </a:xfrm>
        <a:custGeom>
          <a:avLst/>
          <a:gdLst>
            <a:gd name="T0" fmla="*/ 903 w 1574"/>
            <a:gd name="T1" fmla="*/ 27 h 1544"/>
            <a:gd name="T2" fmla="*/ 1024 w 1574"/>
            <a:gd name="T3" fmla="*/ 0 h 1544"/>
            <a:gd name="T4" fmla="*/ 1144 w 1574"/>
            <a:gd name="T5" fmla="*/ 213 h 1544"/>
            <a:gd name="T6" fmla="*/ 1574 w 1574"/>
            <a:gd name="T7" fmla="*/ 545 h 1544"/>
            <a:gd name="T8" fmla="*/ 1403 w 1574"/>
            <a:gd name="T9" fmla="*/ 774 h 1544"/>
            <a:gd name="T10" fmla="*/ 1248 w 1574"/>
            <a:gd name="T11" fmla="*/ 810 h 1544"/>
            <a:gd name="T12" fmla="*/ 1141 w 1574"/>
            <a:gd name="T13" fmla="*/ 987 h 1544"/>
            <a:gd name="T14" fmla="*/ 923 w 1574"/>
            <a:gd name="T15" fmla="*/ 1021 h 1544"/>
            <a:gd name="T16" fmla="*/ 795 w 1574"/>
            <a:gd name="T17" fmla="*/ 1211 h 1544"/>
            <a:gd name="T18" fmla="*/ 805 w 1574"/>
            <a:gd name="T19" fmla="*/ 1345 h 1544"/>
            <a:gd name="T20" fmla="*/ 694 w 1574"/>
            <a:gd name="T21" fmla="*/ 1446 h 1544"/>
            <a:gd name="T22" fmla="*/ 314 w 1574"/>
            <a:gd name="T23" fmla="*/ 1534 h 1544"/>
            <a:gd name="T24" fmla="*/ 30 w 1574"/>
            <a:gd name="T25" fmla="*/ 1431 h 1544"/>
            <a:gd name="T26" fmla="*/ 14 w 1574"/>
            <a:gd name="T27" fmla="*/ 1127 h 1544"/>
            <a:gd name="T28" fmla="*/ 156 w 1574"/>
            <a:gd name="T29" fmla="*/ 771 h 1544"/>
            <a:gd name="T30" fmla="*/ 92 w 1574"/>
            <a:gd name="T31" fmla="*/ 688 h 1544"/>
            <a:gd name="T32" fmla="*/ 240 w 1574"/>
            <a:gd name="T33" fmla="*/ 579 h 1544"/>
            <a:gd name="T34" fmla="*/ 235 w 1574"/>
            <a:gd name="T35" fmla="*/ 454 h 1544"/>
            <a:gd name="T36" fmla="*/ 85 w 1574"/>
            <a:gd name="T37" fmla="*/ 423 h 1544"/>
            <a:gd name="T38" fmla="*/ 132 w 1574"/>
            <a:gd name="T39" fmla="*/ 139 h 1544"/>
            <a:gd name="T40" fmla="*/ 195 w 1574"/>
            <a:gd name="T41" fmla="*/ 284 h 1544"/>
            <a:gd name="T42" fmla="*/ 452 w 1574"/>
            <a:gd name="T43" fmla="*/ 217 h 1544"/>
            <a:gd name="T44" fmla="*/ 903 w 1574"/>
            <a:gd name="T45" fmla="*/ 27 h 154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574" h="1544">
              <a:moveTo>
                <a:pt x="903" y="27"/>
              </a:moveTo>
              <a:cubicBezTo>
                <a:pt x="943" y="18"/>
                <a:pt x="983" y="9"/>
                <a:pt x="1024" y="0"/>
              </a:cubicBezTo>
              <a:cubicBezTo>
                <a:pt x="1063" y="72"/>
                <a:pt x="1098" y="145"/>
                <a:pt x="1144" y="213"/>
              </a:cubicBezTo>
              <a:cubicBezTo>
                <a:pt x="1247" y="373"/>
                <a:pt x="1463" y="391"/>
                <a:pt x="1574" y="545"/>
              </a:cubicBezTo>
              <a:cubicBezTo>
                <a:pt x="1485" y="595"/>
                <a:pt x="1432" y="679"/>
                <a:pt x="1403" y="774"/>
              </a:cubicBezTo>
              <a:cubicBezTo>
                <a:pt x="1351" y="783"/>
                <a:pt x="1297" y="788"/>
                <a:pt x="1248" y="810"/>
              </a:cubicBezTo>
              <a:cubicBezTo>
                <a:pt x="1196" y="857"/>
                <a:pt x="1191" y="937"/>
                <a:pt x="1141" y="987"/>
              </a:cubicBezTo>
              <a:cubicBezTo>
                <a:pt x="1075" y="1022"/>
                <a:pt x="995" y="1013"/>
                <a:pt x="923" y="1021"/>
              </a:cubicBezTo>
              <a:cubicBezTo>
                <a:pt x="884" y="1087"/>
                <a:pt x="842" y="1150"/>
                <a:pt x="795" y="1211"/>
              </a:cubicBezTo>
              <a:cubicBezTo>
                <a:pt x="798" y="1255"/>
                <a:pt x="801" y="1300"/>
                <a:pt x="805" y="1345"/>
              </a:cubicBezTo>
              <a:cubicBezTo>
                <a:pt x="768" y="1378"/>
                <a:pt x="731" y="1412"/>
                <a:pt x="694" y="1446"/>
              </a:cubicBezTo>
              <a:cubicBezTo>
                <a:pt x="556" y="1402"/>
                <a:pt x="440" y="1499"/>
                <a:pt x="314" y="1534"/>
              </a:cubicBezTo>
              <a:cubicBezTo>
                <a:pt x="210" y="1544"/>
                <a:pt x="120" y="1472"/>
                <a:pt x="30" y="1431"/>
              </a:cubicBezTo>
              <a:cubicBezTo>
                <a:pt x="45" y="1329"/>
                <a:pt x="57" y="1224"/>
                <a:pt x="14" y="1127"/>
              </a:cubicBezTo>
              <a:cubicBezTo>
                <a:pt x="0" y="991"/>
                <a:pt x="101" y="885"/>
                <a:pt x="156" y="771"/>
              </a:cubicBezTo>
              <a:cubicBezTo>
                <a:pt x="140" y="750"/>
                <a:pt x="108" y="709"/>
                <a:pt x="92" y="688"/>
              </a:cubicBezTo>
              <a:cubicBezTo>
                <a:pt x="141" y="651"/>
                <a:pt x="190" y="615"/>
                <a:pt x="240" y="579"/>
              </a:cubicBezTo>
              <a:cubicBezTo>
                <a:pt x="238" y="538"/>
                <a:pt x="237" y="496"/>
                <a:pt x="235" y="454"/>
              </a:cubicBezTo>
              <a:cubicBezTo>
                <a:pt x="185" y="443"/>
                <a:pt x="135" y="433"/>
                <a:pt x="85" y="423"/>
              </a:cubicBezTo>
              <a:cubicBezTo>
                <a:pt x="53" y="323"/>
                <a:pt x="24" y="204"/>
                <a:pt x="132" y="139"/>
              </a:cubicBezTo>
              <a:cubicBezTo>
                <a:pt x="153" y="187"/>
                <a:pt x="174" y="236"/>
                <a:pt x="195" y="284"/>
              </a:cubicBezTo>
              <a:cubicBezTo>
                <a:pt x="282" y="270"/>
                <a:pt x="372" y="257"/>
                <a:pt x="452" y="217"/>
              </a:cubicBezTo>
              <a:cubicBezTo>
                <a:pt x="593" y="128"/>
                <a:pt x="795" y="169"/>
                <a:pt x="903" y="27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24740</xdr:colOff>
      <xdr:row>15</xdr:row>
      <xdr:rowOff>53328</xdr:rowOff>
    </xdr:from>
    <xdr:to>
      <xdr:col>13</xdr:col>
      <xdr:colOff>43903</xdr:colOff>
      <xdr:row>21</xdr:row>
      <xdr:rowOff>37251</xdr:rowOff>
    </xdr:to>
    <xdr:sp macro="" textlink="">
      <xdr:nvSpPr>
        <xdr:cNvPr id="486" name="gryfiński"/>
        <xdr:cNvSpPr>
          <a:spLocks/>
        </xdr:cNvSpPr>
      </xdr:nvSpPr>
      <xdr:spPr bwMode="auto">
        <a:xfrm>
          <a:off x="1053440" y="1767828"/>
          <a:ext cx="476363" cy="669723"/>
        </a:xfrm>
        <a:custGeom>
          <a:avLst/>
          <a:gdLst>
            <a:gd name="T0" fmla="*/ 1198 w 1689"/>
            <a:gd name="T1" fmla="*/ 5 h 2338"/>
            <a:gd name="T2" fmla="*/ 1257 w 1689"/>
            <a:gd name="T3" fmla="*/ 0 h 2338"/>
            <a:gd name="T4" fmla="*/ 1459 w 1689"/>
            <a:gd name="T5" fmla="*/ 132 h 2338"/>
            <a:gd name="T6" fmla="*/ 1507 w 1689"/>
            <a:gd name="T7" fmla="*/ 82 h 2338"/>
            <a:gd name="T8" fmla="*/ 1689 w 1689"/>
            <a:gd name="T9" fmla="*/ 231 h 2338"/>
            <a:gd name="T10" fmla="*/ 1633 w 1689"/>
            <a:gd name="T11" fmla="*/ 412 h 2338"/>
            <a:gd name="T12" fmla="*/ 1366 w 1689"/>
            <a:gd name="T13" fmla="*/ 285 h 2338"/>
            <a:gd name="T14" fmla="*/ 1302 w 1689"/>
            <a:gd name="T15" fmla="*/ 422 h 2338"/>
            <a:gd name="T16" fmla="*/ 1326 w 1689"/>
            <a:gd name="T17" fmla="*/ 504 h 2338"/>
            <a:gd name="T18" fmla="*/ 1235 w 1689"/>
            <a:gd name="T19" fmla="*/ 706 h 2338"/>
            <a:gd name="T20" fmla="*/ 1347 w 1689"/>
            <a:gd name="T21" fmla="*/ 757 h 2338"/>
            <a:gd name="T22" fmla="*/ 1372 w 1689"/>
            <a:gd name="T23" fmla="*/ 1100 h 2338"/>
            <a:gd name="T24" fmla="*/ 1323 w 1689"/>
            <a:gd name="T25" fmla="*/ 1186 h 2338"/>
            <a:gd name="T26" fmla="*/ 1293 w 1689"/>
            <a:gd name="T27" fmla="*/ 1238 h 2338"/>
            <a:gd name="T28" fmla="*/ 1297 w 1689"/>
            <a:gd name="T29" fmla="*/ 1447 h 2338"/>
            <a:gd name="T30" fmla="*/ 1350 w 1689"/>
            <a:gd name="T31" fmla="*/ 1523 h 2338"/>
            <a:gd name="T32" fmla="*/ 1386 w 1689"/>
            <a:gd name="T33" fmla="*/ 1572 h 2338"/>
            <a:gd name="T34" fmla="*/ 1278 w 1689"/>
            <a:gd name="T35" fmla="*/ 1552 h 2338"/>
            <a:gd name="T36" fmla="*/ 1074 w 1689"/>
            <a:gd name="T37" fmla="*/ 1943 h 2338"/>
            <a:gd name="T38" fmla="*/ 1066 w 1689"/>
            <a:gd name="T39" fmla="*/ 1959 h 2338"/>
            <a:gd name="T40" fmla="*/ 916 w 1689"/>
            <a:gd name="T41" fmla="*/ 2166 h 2338"/>
            <a:gd name="T42" fmla="*/ 840 w 1689"/>
            <a:gd name="T43" fmla="*/ 2171 h 2338"/>
            <a:gd name="T44" fmla="*/ 816 w 1689"/>
            <a:gd name="T45" fmla="*/ 2212 h 2338"/>
            <a:gd name="T46" fmla="*/ 800 w 1689"/>
            <a:gd name="T47" fmla="*/ 2237 h 2338"/>
            <a:gd name="T48" fmla="*/ 687 w 1689"/>
            <a:gd name="T49" fmla="*/ 2308 h 2338"/>
            <a:gd name="T50" fmla="*/ 666 w 1689"/>
            <a:gd name="T51" fmla="*/ 2338 h 2338"/>
            <a:gd name="T52" fmla="*/ 403 w 1689"/>
            <a:gd name="T53" fmla="*/ 2070 h 2338"/>
            <a:gd name="T54" fmla="*/ 0 w 1689"/>
            <a:gd name="T55" fmla="*/ 1798 h 2338"/>
            <a:gd name="T56" fmla="*/ 73 w 1689"/>
            <a:gd name="T57" fmla="*/ 1655 h 2338"/>
            <a:gd name="T58" fmla="*/ 61 w 1689"/>
            <a:gd name="T59" fmla="*/ 1400 h 2338"/>
            <a:gd name="T60" fmla="*/ 354 w 1689"/>
            <a:gd name="T61" fmla="*/ 1204 h 2338"/>
            <a:gd name="T62" fmla="*/ 637 w 1689"/>
            <a:gd name="T63" fmla="*/ 632 h 2338"/>
            <a:gd name="T64" fmla="*/ 807 w 1689"/>
            <a:gd name="T65" fmla="*/ 270 h 2338"/>
            <a:gd name="T66" fmla="*/ 805 w 1689"/>
            <a:gd name="T67" fmla="*/ 187 h 2338"/>
            <a:gd name="T68" fmla="*/ 953 w 1689"/>
            <a:gd name="T69" fmla="*/ 32 h 2338"/>
            <a:gd name="T70" fmla="*/ 1021 w 1689"/>
            <a:gd name="T71" fmla="*/ 69 h 2338"/>
            <a:gd name="T72" fmla="*/ 1046 w 1689"/>
            <a:gd name="T73" fmla="*/ 81 h 2338"/>
            <a:gd name="T74" fmla="*/ 1198 w 1689"/>
            <a:gd name="T75" fmla="*/ 5 h 23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</a:cxnLst>
          <a:rect l="0" t="0" r="r" b="b"/>
          <a:pathLst>
            <a:path w="1689" h="2338">
              <a:moveTo>
                <a:pt x="1198" y="5"/>
              </a:moveTo>
              <a:cubicBezTo>
                <a:pt x="1213" y="4"/>
                <a:pt x="1242" y="1"/>
                <a:pt x="1257" y="0"/>
              </a:cubicBezTo>
              <a:cubicBezTo>
                <a:pt x="1336" y="23"/>
                <a:pt x="1398" y="79"/>
                <a:pt x="1459" y="132"/>
              </a:cubicBezTo>
              <a:cubicBezTo>
                <a:pt x="1471" y="120"/>
                <a:pt x="1495" y="94"/>
                <a:pt x="1507" y="82"/>
              </a:cubicBezTo>
              <a:cubicBezTo>
                <a:pt x="1563" y="137"/>
                <a:pt x="1627" y="182"/>
                <a:pt x="1689" y="231"/>
              </a:cubicBezTo>
              <a:cubicBezTo>
                <a:pt x="1688" y="295"/>
                <a:pt x="1662" y="356"/>
                <a:pt x="1633" y="412"/>
              </a:cubicBezTo>
              <a:cubicBezTo>
                <a:pt x="1519" y="453"/>
                <a:pt x="1464" y="312"/>
                <a:pt x="1366" y="285"/>
              </a:cubicBezTo>
              <a:cubicBezTo>
                <a:pt x="1343" y="330"/>
                <a:pt x="1322" y="376"/>
                <a:pt x="1302" y="422"/>
              </a:cubicBezTo>
              <a:cubicBezTo>
                <a:pt x="1308" y="442"/>
                <a:pt x="1320" y="483"/>
                <a:pt x="1326" y="504"/>
              </a:cubicBezTo>
              <a:cubicBezTo>
                <a:pt x="1295" y="571"/>
                <a:pt x="1265" y="639"/>
                <a:pt x="1235" y="706"/>
              </a:cubicBezTo>
              <a:cubicBezTo>
                <a:pt x="1272" y="723"/>
                <a:pt x="1310" y="740"/>
                <a:pt x="1347" y="757"/>
              </a:cubicBezTo>
              <a:cubicBezTo>
                <a:pt x="1367" y="870"/>
                <a:pt x="1363" y="985"/>
                <a:pt x="1372" y="1100"/>
              </a:cubicBezTo>
              <a:cubicBezTo>
                <a:pt x="1355" y="1128"/>
                <a:pt x="1339" y="1157"/>
                <a:pt x="1323" y="1186"/>
              </a:cubicBezTo>
              <a:cubicBezTo>
                <a:pt x="1315" y="1199"/>
                <a:pt x="1301" y="1225"/>
                <a:pt x="1293" y="1238"/>
              </a:cubicBezTo>
              <a:cubicBezTo>
                <a:pt x="1242" y="1299"/>
                <a:pt x="1248" y="1387"/>
                <a:pt x="1297" y="1447"/>
              </a:cubicBezTo>
              <a:cubicBezTo>
                <a:pt x="1314" y="1473"/>
                <a:pt x="1332" y="1498"/>
                <a:pt x="1350" y="1523"/>
              </a:cubicBezTo>
              <a:cubicBezTo>
                <a:pt x="1359" y="1535"/>
                <a:pt x="1377" y="1560"/>
                <a:pt x="1386" y="1572"/>
              </a:cubicBezTo>
              <a:cubicBezTo>
                <a:pt x="1351" y="1559"/>
                <a:pt x="1315" y="1553"/>
                <a:pt x="1278" y="1552"/>
              </a:cubicBezTo>
              <a:cubicBezTo>
                <a:pt x="1185" y="1668"/>
                <a:pt x="1141" y="1813"/>
                <a:pt x="1074" y="1943"/>
              </a:cubicBezTo>
              <a:cubicBezTo>
                <a:pt x="1072" y="1947"/>
                <a:pt x="1068" y="1955"/>
                <a:pt x="1066" y="1959"/>
              </a:cubicBezTo>
              <a:cubicBezTo>
                <a:pt x="1026" y="2035"/>
                <a:pt x="982" y="2110"/>
                <a:pt x="916" y="2166"/>
              </a:cubicBezTo>
              <a:cubicBezTo>
                <a:pt x="890" y="2167"/>
                <a:pt x="865" y="2169"/>
                <a:pt x="840" y="2171"/>
              </a:cubicBezTo>
              <a:lnTo>
                <a:pt x="816" y="2212"/>
              </a:lnTo>
              <a:lnTo>
                <a:pt x="800" y="2237"/>
              </a:lnTo>
              <a:cubicBezTo>
                <a:pt x="763" y="2261"/>
                <a:pt x="724" y="2283"/>
                <a:pt x="687" y="2308"/>
              </a:cubicBezTo>
              <a:lnTo>
                <a:pt x="666" y="2338"/>
              </a:lnTo>
              <a:cubicBezTo>
                <a:pt x="588" y="2240"/>
                <a:pt x="510" y="2139"/>
                <a:pt x="403" y="2070"/>
              </a:cubicBezTo>
              <a:cubicBezTo>
                <a:pt x="265" y="1982"/>
                <a:pt x="174" y="1823"/>
                <a:pt x="0" y="1798"/>
              </a:cubicBezTo>
              <a:cubicBezTo>
                <a:pt x="26" y="1751"/>
                <a:pt x="54" y="1705"/>
                <a:pt x="73" y="1655"/>
              </a:cubicBezTo>
              <a:cubicBezTo>
                <a:pt x="87" y="1570"/>
                <a:pt x="53" y="1485"/>
                <a:pt x="61" y="1400"/>
              </a:cubicBezTo>
              <a:cubicBezTo>
                <a:pt x="140" y="1311"/>
                <a:pt x="259" y="1273"/>
                <a:pt x="354" y="1204"/>
              </a:cubicBezTo>
              <a:cubicBezTo>
                <a:pt x="544" y="1083"/>
                <a:pt x="641" y="852"/>
                <a:pt x="637" y="632"/>
              </a:cubicBezTo>
              <a:cubicBezTo>
                <a:pt x="635" y="489"/>
                <a:pt x="790" y="409"/>
                <a:pt x="807" y="270"/>
              </a:cubicBezTo>
              <a:cubicBezTo>
                <a:pt x="807" y="249"/>
                <a:pt x="806" y="208"/>
                <a:pt x="805" y="187"/>
              </a:cubicBezTo>
              <a:cubicBezTo>
                <a:pt x="856" y="137"/>
                <a:pt x="904" y="84"/>
                <a:pt x="953" y="32"/>
              </a:cubicBezTo>
              <a:cubicBezTo>
                <a:pt x="970" y="41"/>
                <a:pt x="1004" y="59"/>
                <a:pt x="1021" y="69"/>
              </a:cubicBezTo>
              <a:lnTo>
                <a:pt x="1046" y="81"/>
              </a:lnTo>
              <a:cubicBezTo>
                <a:pt x="1111" y="139"/>
                <a:pt x="1175" y="64"/>
                <a:pt x="1198" y="5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16267</xdr:colOff>
      <xdr:row>15</xdr:row>
      <xdr:rowOff>91380</xdr:rowOff>
    </xdr:from>
    <xdr:to>
      <xdr:col>19</xdr:col>
      <xdr:colOff>65202</xdr:colOff>
      <xdr:row>19</xdr:row>
      <xdr:rowOff>37537</xdr:rowOff>
    </xdr:to>
    <xdr:sp macro="" textlink="">
      <xdr:nvSpPr>
        <xdr:cNvPr id="489" name="choszczeński"/>
        <xdr:cNvSpPr>
          <a:spLocks/>
        </xdr:cNvSpPr>
      </xdr:nvSpPr>
      <xdr:spPr bwMode="auto">
        <a:xfrm>
          <a:off x="1730767" y="1805880"/>
          <a:ext cx="506135" cy="403357"/>
        </a:xfrm>
        <a:custGeom>
          <a:avLst/>
          <a:gdLst>
            <a:gd name="T0" fmla="*/ 711 w 1804"/>
            <a:gd name="T1" fmla="*/ 49 h 1404"/>
            <a:gd name="T2" fmla="*/ 854 w 1804"/>
            <a:gd name="T3" fmla="*/ 0 h 1404"/>
            <a:gd name="T4" fmla="*/ 938 w 1804"/>
            <a:gd name="T5" fmla="*/ 207 h 1404"/>
            <a:gd name="T6" fmla="*/ 1087 w 1804"/>
            <a:gd name="T7" fmla="*/ 215 h 1404"/>
            <a:gd name="T8" fmla="*/ 1145 w 1804"/>
            <a:gd name="T9" fmla="*/ 121 h 1404"/>
            <a:gd name="T10" fmla="*/ 1217 w 1804"/>
            <a:gd name="T11" fmla="*/ 116 h 1404"/>
            <a:gd name="T12" fmla="*/ 1292 w 1804"/>
            <a:gd name="T13" fmla="*/ 268 h 1404"/>
            <a:gd name="T14" fmla="*/ 1293 w 1804"/>
            <a:gd name="T15" fmla="*/ 270 h 1404"/>
            <a:gd name="T16" fmla="*/ 1368 w 1804"/>
            <a:gd name="T17" fmla="*/ 475 h 1404"/>
            <a:gd name="T18" fmla="*/ 1497 w 1804"/>
            <a:gd name="T19" fmla="*/ 467 h 1404"/>
            <a:gd name="T20" fmla="*/ 1496 w 1804"/>
            <a:gd name="T21" fmla="*/ 544 h 1404"/>
            <a:gd name="T22" fmla="*/ 1804 w 1804"/>
            <a:gd name="T23" fmla="*/ 439 h 1404"/>
            <a:gd name="T24" fmla="*/ 1646 w 1804"/>
            <a:gd name="T25" fmla="*/ 853 h 1404"/>
            <a:gd name="T26" fmla="*/ 1528 w 1804"/>
            <a:gd name="T27" fmla="*/ 784 h 1404"/>
            <a:gd name="T28" fmla="*/ 1387 w 1804"/>
            <a:gd name="T29" fmla="*/ 902 h 1404"/>
            <a:gd name="T30" fmla="*/ 1311 w 1804"/>
            <a:gd name="T31" fmla="*/ 934 h 1404"/>
            <a:gd name="T32" fmla="*/ 1185 w 1804"/>
            <a:gd name="T33" fmla="*/ 1239 h 1404"/>
            <a:gd name="T34" fmla="*/ 1125 w 1804"/>
            <a:gd name="T35" fmla="*/ 1265 h 1404"/>
            <a:gd name="T36" fmla="*/ 1024 w 1804"/>
            <a:gd name="T37" fmla="*/ 1215 h 1404"/>
            <a:gd name="T38" fmla="*/ 905 w 1804"/>
            <a:gd name="T39" fmla="*/ 1290 h 1404"/>
            <a:gd name="T40" fmla="*/ 726 w 1804"/>
            <a:gd name="T41" fmla="*/ 1152 h 1404"/>
            <a:gd name="T42" fmla="*/ 448 w 1804"/>
            <a:gd name="T43" fmla="*/ 1243 h 1404"/>
            <a:gd name="T44" fmla="*/ 276 w 1804"/>
            <a:gd name="T45" fmla="*/ 1404 h 1404"/>
            <a:gd name="T46" fmla="*/ 171 w 1804"/>
            <a:gd name="T47" fmla="*/ 1348 h 1404"/>
            <a:gd name="T48" fmla="*/ 138 w 1804"/>
            <a:gd name="T49" fmla="*/ 1200 h 1404"/>
            <a:gd name="T50" fmla="*/ 127 w 1804"/>
            <a:gd name="T51" fmla="*/ 1161 h 1404"/>
            <a:gd name="T52" fmla="*/ 28 w 1804"/>
            <a:gd name="T53" fmla="*/ 1094 h 1404"/>
            <a:gd name="T54" fmla="*/ 9 w 1804"/>
            <a:gd name="T55" fmla="*/ 1064 h 1404"/>
            <a:gd name="T56" fmla="*/ 0 w 1804"/>
            <a:gd name="T57" fmla="*/ 892 h 1404"/>
            <a:gd name="T58" fmla="*/ 119 w 1804"/>
            <a:gd name="T59" fmla="*/ 865 h 1404"/>
            <a:gd name="T60" fmla="*/ 131 w 1804"/>
            <a:gd name="T61" fmla="*/ 846 h 1404"/>
            <a:gd name="T62" fmla="*/ 170 w 1804"/>
            <a:gd name="T63" fmla="*/ 773 h 1404"/>
            <a:gd name="T64" fmla="*/ 263 w 1804"/>
            <a:gd name="T65" fmla="*/ 726 h 1404"/>
            <a:gd name="T66" fmla="*/ 289 w 1804"/>
            <a:gd name="T67" fmla="*/ 627 h 1404"/>
            <a:gd name="T68" fmla="*/ 360 w 1804"/>
            <a:gd name="T69" fmla="*/ 591 h 1404"/>
            <a:gd name="T70" fmla="*/ 279 w 1804"/>
            <a:gd name="T71" fmla="*/ 465 h 1404"/>
            <a:gd name="T72" fmla="*/ 127 w 1804"/>
            <a:gd name="T73" fmla="*/ 447 h 1404"/>
            <a:gd name="T74" fmla="*/ 150 w 1804"/>
            <a:gd name="T75" fmla="*/ 357 h 1404"/>
            <a:gd name="T76" fmla="*/ 238 w 1804"/>
            <a:gd name="T77" fmla="*/ 297 h 1404"/>
            <a:gd name="T78" fmla="*/ 662 w 1804"/>
            <a:gd name="T79" fmla="*/ 372 h 1404"/>
            <a:gd name="T80" fmla="*/ 608 w 1804"/>
            <a:gd name="T81" fmla="*/ 144 h 1404"/>
            <a:gd name="T82" fmla="*/ 711 w 1804"/>
            <a:gd name="T83" fmla="*/ 49 h 140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</a:cxnLst>
          <a:rect l="0" t="0" r="r" b="b"/>
          <a:pathLst>
            <a:path w="1804" h="1404">
              <a:moveTo>
                <a:pt x="711" y="49"/>
              </a:moveTo>
              <a:cubicBezTo>
                <a:pt x="758" y="31"/>
                <a:pt x="806" y="16"/>
                <a:pt x="854" y="0"/>
              </a:cubicBezTo>
              <a:cubicBezTo>
                <a:pt x="882" y="68"/>
                <a:pt x="910" y="138"/>
                <a:pt x="938" y="207"/>
              </a:cubicBezTo>
              <a:cubicBezTo>
                <a:pt x="988" y="210"/>
                <a:pt x="1038" y="212"/>
                <a:pt x="1087" y="215"/>
              </a:cubicBezTo>
              <a:cubicBezTo>
                <a:pt x="1107" y="183"/>
                <a:pt x="1126" y="152"/>
                <a:pt x="1145" y="121"/>
              </a:cubicBezTo>
              <a:cubicBezTo>
                <a:pt x="1163" y="120"/>
                <a:pt x="1199" y="117"/>
                <a:pt x="1217" y="116"/>
              </a:cubicBezTo>
              <a:cubicBezTo>
                <a:pt x="1242" y="166"/>
                <a:pt x="1268" y="217"/>
                <a:pt x="1292" y="268"/>
              </a:cubicBezTo>
              <a:lnTo>
                <a:pt x="1293" y="270"/>
              </a:lnTo>
              <a:cubicBezTo>
                <a:pt x="1317" y="339"/>
                <a:pt x="1341" y="407"/>
                <a:pt x="1368" y="475"/>
              </a:cubicBezTo>
              <a:cubicBezTo>
                <a:pt x="1411" y="472"/>
                <a:pt x="1454" y="469"/>
                <a:pt x="1497" y="467"/>
              </a:cubicBezTo>
              <a:cubicBezTo>
                <a:pt x="1497" y="486"/>
                <a:pt x="1497" y="525"/>
                <a:pt x="1496" y="544"/>
              </a:cubicBezTo>
              <a:cubicBezTo>
                <a:pt x="1600" y="511"/>
                <a:pt x="1702" y="476"/>
                <a:pt x="1804" y="439"/>
              </a:cubicBezTo>
              <a:cubicBezTo>
                <a:pt x="1726" y="566"/>
                <a:pt x="1650" y="700"/>
                <a:pt x="1646" y="853"/>
              </a:cubicBezTo>
              <a:cubicBezTo>
                <a:pt x="1606" y="831"/>
                <a:pt x="1567" y="807"/>
                <a:pt x="1528" y="784"/>
              </a:cubicBezTo>
              <a:cubicBezTo>
                <a:pt x="1460" y="797"/>
                <a:pt x="1398" y="827"/>
                <a:pt x="1387" y="902"/>
              </a:cubicBezTo>
              <a:cubicBezTo>
                <a:pt x="1368" y="911"/>
                <a:pt x="1329" y="926"/>
                <a:pt x="1311" y="934"/>
              </a:cubicBezTo>
              <a:cubicBezTo>
                <a:pt x="1255" y="1030"/>
                <a:pt x="1215" y="1133"/>
                <a:pt x="1185" y="1239"/>
              </a:cubicBezTo>
              <a:lnTo>
                <a:pt x="1125" y="1265"/>
              </a:lnTo>
              <a:cubicBezTo>
                <a:pt x="1091" y="1249"/>
                <a:pt x="1058" y="1232"/>
                <a:pt x="1024" y="1215"/>
              </a:cubicBezTo>
              <a:cubicBezTo>
                <a:pt x="984" y="1240"/>
                <a:pt x="945" y="1265"/>
                <a:pt x="905" y="1290"/>
              </a:cubicBezTo>
              <a:cubicBezTo>
                <a:pt x="828" y="1268"/>
                <a:pt x="769" y="1219"/>
                <a:pt x="726" y="1152"/>
              </a:cubicBezTo>
              <a:cubicBezTo>
                <a:pt x="636" y="1189"/>
                <a:pt x="541" y="1214"/>
                <a:pt x="448" y="1243"/>
              </a:cubicBezTo>
              <a:cubicBezTo>
                <a:pt x="368" y="1266"/>
                <a:pt x="328" y="1347"/>
                <a:pt x="276" y="1404"/>
              </a:cubicBezTo>
              <a:cubicBezTo>
                <a:pt x="241" y="1385"/>
                <a:pt x="206" y="1367"/>
                <a:pt x="171" y="1348"/>
              </a:cubicBezTo>
              <a:cubicBezTo>
                <a:pt x="161" y="1298"/>
                <a:pt x="151" y="1249"/>
                <a:pt x="138" y="1200"/>
              </a:cubicBezTo>
              <a:cubicBezTo>
                <a:pt x="135" y="1190"/>
                <a:pt x="130" y="1171"/>
                <a:pt x="127" y="1161"/>
              </a:cubicBezTo>
              <a:cubicBezTo>
                <a:pt x="113" y="1113"/>
                <a:pt x="81" y="1090"/>
                <a:pt x="28" y="1094"/>
              </a:cubicBezTo>
              <a:cubicBezTo>
                <a:pt x="23" y="1087"/>
                <a:pt x="14" y="1072"/>
                <a:pt x="9" y="1064"/>
              </a:cubicBezTo>
              <a:cubicBezTo>
                <a:pt x="6" y="1007"/>
                <a:pt x="3" y="949"/>
                <a:pt x="0" y="892"/>
              </a:cubicBezTo>
              <a:cubicBezTo>
                <a:pt x="40" y="883"/>
                <a:pt x="80" y="875"/>
                <a:pt x="119" y="865"/>
              </a:cubicBezTo>
              <a:lnTo>
                <a:pt x="131" y="846"/>
              </a:lnTo>
              <a:cubicBezTo>
                <a:pt x="141" y="828"/>
                <a:pt x="160" y="791"/>
                <a:pt x="170" y="773"/>
              </a:cubicBezTo>
              <a:lnTo>
                <a:pt x="263" y="726"/>
              </a:lnTo>
              <a:cubicBezTo>
                <a:pt x="272" y="693"/>
                <a:pt x="281" y="660"/>
                <a:pt x="289" y="627"/>
              </a:cubicBezTo>
              <a:cubicBezTo>
                <a:pt x="307" y="618"/>
                <a:pt x="342" y="600"/>
                <a:pt x="360" y="591"/>
              </a:cubicBezTo>
              <a:cubicBezTo>
                <a:pt x="334" y="549"/>
                <a:pt x="319" y="496"/>
                <a:pt x="279" y="465"/>
              </a:cubicBezTo>
              <a:cubicBezTo>
                <a:pt x="228" y="457"/>
                <a:pt x="178" y="451"/>
                <a:pt x="127" y="447"/>
              </a:cubicBezTo>
              <a:cubicBezTo>
                <a:pt x="133" y="424"/>
                <a:pt x="144" y="380"/>
                <a:pt x="150" y="357"/>
              </a:cubicBezTo>
              <a:cubicBezTo>
                <a:pt x="179" y="337"/>
                <a:pt x="208" y="316"/>
                <a:pt x="238" y="297"/>
              </a:cubicBezTo>
              <a:cubicBezTo>
                <a:pt x="378" y="328"/>
                <a:pt x="516" y="387"/>
                <a:pt x="662" y="372"/>
              </a:cubicBezTo>
              <a:cubicBezTo>
                <a:pt x="643" y="296"/>
                <a:pt x="618" y="222"/>
                <a:pt x="608" y="144"/>
              </a:cubicBezTo>
              <a:cubicBezTo>
                <a:pt x="630" y="101"/>
                <a:pt x="671" y="72"/>
                <a:pt x="711" y="49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46555</xdr:colOff>
      <xdr:row>16</xdr:row>
      <xdr:rowOff>30354</xdr:rowOff>
    </xdr:from>
    <xdr:to>
      <xdr:col>15</xdr:col>
      <xdr:colOff>8824</xdr:colOff>
      <xdr:row>19</xdr:row>
      <xdr:rowOff>2453</xdr:rowOff>
    </xdr:to>
    <xdr:sp macro="" textlink="">
      <xdr:nvSpPr>
        <xdr:cNvPr id="492" name="pyrzycki"/>
        <xdr:cNvSpPr>
          <a:spLocks/>
        </xdr:cNvSpPr>
      </xdr:nvSpPr>
      <xdr:spPr bwMode="auto">
        <a:xfrm>
          <a:off x="1418155" y="1859154"/>
          <a:ext cx="305169" cy="314999"/>
        </a:xfrm>
        <a:custGeom>
          <a:avLst/>
          <a:gdLst>
            <a:gd name="T0" fmla="*/ 73 w 1099"/>
            <a:gd name="T1" fmla="*/ 0 h 1078"/>
            <a:gd name="T2" fmla="*/ 392 w 1099"/>
            <a:gd name="T3" fmla="*/ 112 h 1078"/>
            <a:gd name="T4" fmla="*/ 510 w 1099"/>
            <a:gd name="T5" fmla="*/ 108 h 1078"/>
            <a:gd name="T6" fmla="*/ 566 w 1099"/>
            <a:gd name="T7" fmla="*/ 107 h 1078"/>
            <a:gd name="T8" fmla="*/ 758 w 1099"/>
            <a:gd name="T9" fmla="*/ 50 h 1078"/>
            <a:gd name="T10" fmla="*/ 825 w 1099"/>
            <a:gd name="T11" fmla="*/ 248 h 1078"/>
            <a:gd name="T12" fmla="*/ 811 w 1099"/>
            <a:gd name="T13" fmla="*/ 318 h 1078"/>
            <a:gd name="T14" fmla="*/ 893 w 1099"/>
            <a:gd name="T15" fmla="*/ 368 h 1078"/>
            <a:gd name="T16" fmla="*/ 1069 w 1099"/>
            <a:gd name="T17" fmla="*/ 485 h 1078"/>
            <a:gd name="T18" fmla="*/ 1098 w 1099"/>
            <a:gd name="T19" fmla="*/ 505 h 1078"/>
            <a:gd name="T20" fmla="*/ 1099 w 1099"/>
            <a:gd name="T21" fmla="*/ 544 h 1078"/>
            <a:gd name="T22" fmla="*/ 964 w 1099"/>
            <a:gd name="T23" fmla="*/ 914 h 1078"/>
            <a:gd name="T24" fmla="*/ 899 w 1099"/>
            <a:gd name="T25" fmla="*/ 883 h 1078"/>
            <a:gd name="T26" fmla="*/ 796 w 1099"/>
            <a:gd name="T27" fmla="*/ 779 h 1078"/>
            <a:gd name="T28" fmla="*/ 682 w 1099"/>
            <a:gd name="T29" fmla="*/ 845 h 1078"/>
            <a:gd name="T30" fmla="*/ 757 w 1099"/>
            <a:gd name="T31" fmla="*/ 990 h 1078"/>
            <a:gd name="T32" fmla="*/ 542 w 1099"/>
            <a:gd name="T33" fmla="*/ 1078 h 1078"/>
            <a:gd name="T34" fmla="*/ 403 w 1099"/>
            <a:gd name="T35" fmla="*/ 976 h 1078"/>
            <a:gd name="T36" fmla="*/ 493 w 1099"/>
            <a:gd name="T37" fmla="*/ 862 h 1078"/>
            <a:gd name="T38" fmla="*/ 312 w 1099"/>
            <a:gd name="T39" fmla="*/ 736 h 1078"/>
            <a:gd name="T40" fmla="*/ 174 w 1099"/>
            <a:gd name="T41" fmla="*/ 897 h 1078"/>
            <a:gd name="T42" fmla="*/ 106 w 1099"/>
            <a:gd name="T43" fmla="*/ 833 h 1078"/>
            <a:gd name="T44" fmla="*/ 94 w 1099"/>
            <a:gd name="T45" fmla="*/ 411 h 1078"/>
            <a:gd name="T46" fmla="*/ 0 w 1099"/>
            <a:gd name="T47" fmla="*/ 369 h 1078"/>
            <a:gd name="T48" fmla="*/ 73 w 1099"/>
            <a:gd name="T49" fmla="*/ 0 h 10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99" h="1078">
              <a:moveTo>
                <a:pt x="73" y="0"/>
              </a:moveTo>
              <a:cubicBezTo>
                <a:pt x="161" y="83"/>
                <a:pt x="267" y="143"/>
                <a:pt x="392" y="112"/>
              </a:cubicBezTo>
              <a:cubicBezTo>
                <a:pt x="431" y="110"/>
                <a:pt x="471" y="109"/>
                <a:pt x="510" y="108"/>
              </a:cubicBezTo>
              <a:cubicBezTo>
                <a:pt x="524" y="108"/>
                <a:pt x="551" y="107"/>
                <a:pt x="566" y="107"/>
              </a:cubicBezTo>
              <a:cubicBezTo>
                <a:pt x="631" y="92"/>
                <a:pt x="694" y="71"/>
                <a:pt x="758" y="50"/>
              </a:cubicBezTo>
              <a:cubicBezTo>
                <a:pt x="809" y="104"/>
                <a:pt x="827" y="175"/>
                <a:pt x="825" y="248"/>
              </a:cubicBezTo>
              <a:cubicBezTo>
                <a:pt x="747" y="189"/>
                <a:pt x="718" y="331"/>
                <a:pt x="811" y="318"/>
              </a:cubicBezTo>
              <a:cubicBezTo>
                <a:pt x="839" y="334"/>
                <a:pt x="865" y="351"/>
                <a:pt x="893" y="368"/>
              </a:cubicBezTo>
              <a:cubicBezTo>
                <a:pt x="951" y="408"/>
                <a:pt x="1010" y="446"/>
                <a:pt x="1069" y="485"/>
              </a:cubicBezTo>
              <a:lnTo>
                <a:pt x="1098" y="505"/>
              </a:lnTo>
              <a:cubicBezTo>
                <a:pt x="1098" y="514"/>
                <a:pt x="1099" y="534"/>
                <a:pt x="1099" y="544"/>
              </a:cubicBezTo>
              <a:cubicBezTo>
                <a:pt x="1084" y="676"/>
                <a:pt x="1018" y="794"/>
                <a:pt x="964" y="914"/>
              </a:cubicBezTo>
              <a:lnTo>
                <a:pt x="899" y="883"/>
              </a:lnTo>
              <a:cubicBezTo>
                <a:pt x="864" y="849"/>
                <a:pt x="830" y="814"/>
                <a:pt x="796" y="779"/>
              </a:cubicBezTo>
              <a:cubicBezTo>
                <a:pt x="758" y="801"/>
                <a:pt x="720" y="823"/>
                <a:pt x="682" y="845"/>
              </a:cubicBezTo>
              <a:cubicBezTo>
                <a:pt x="707" y="893"/>
                <a:pt x="732" y="942"/>
                <a:pt x="757" y="990"/>
              </a:cubicBezTo>
              <a:cubicBezTo>
                <a:pt x="685" y="1020"/>
                <a:pt x="616" y="1056"/>
                <a:pt x="542" y="1078"/>
              </a:cubicBezTo>
              <a:cubicBezTo>
                <a:pt x="492" y="1049"/>
                <a:pt x="448" y="1012"/>
                <a:pt x="403" y="976"/>
              </a:cubicBezTo>
              <a:cubicBezTo>
                <a:pt x="433" y="938"/>
                <a:pt x="463" y="900"/>
                <a:pt x="493" y="862"/>
              </a:cubicBezTo>
              <a:cubicBezTo>
                <a:pt x="435" y="816"/>
                <a:pt x="374" y="774"/>
                <a:pt x="312" y="736"/>
              </a:cubicBezTo>
              <a:cubicBezTo>
                <a:pt x="265" y="790"/>
                <a:pt x="219" y="843"/>
                <a:pt x="174" y="897"/>
              </a:cubicBezTo>
              <a:lnTo>
                <a:pt x="106" y="833"/>
              </a:lnTo>
              <a:cubicBezTo>
                <a:pt x="91" y="693"/>
                <a:pt x="108" y="551"/>
                <a:pt x="94" y="411"/>
              </a:cubicBezTo>
              <a:cubicBezTo>
                <a:pt x="71" y="400"/>
                <a:pt x="23" y="379"/>
                <a:pt x="0" y="369"/>
              </a:cubicBezTo>
              <a:cubicBezTo>
                <a:pt x="47" y="251"/>
                <a:pt x="64" y="125"/>
                <a:pt x="73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10</xdr:col>
      <xdr:colOff>96519</xdr:colOff>
      <xdr:row>18</xdr:row>
      <xdr:rowOff>22459</xdr:rowOff>
    </xdr:from>
    <xdr:to>
      <xdr:col>15</xdr:col>
      <xdr:colOff>75812</xdr:colOff>
      <xdr:row>21</xdr:row>
      <xdr:rowOff>105745</xdr:rowOff>
    </xdr:to>
    <xdr:sp macro="" textlink="">
      <xdr:nvSpPr>
        <xdr:cNvPr id="509" name="myśliborski"/>
        <xdr:cNvSpPr>
          <a:spLocks/>
        </xdr:cNvSpPr>
      </xdr:nvSpPr>
      <xdr:spPr bwMode="auto">
        <a:xfrm>
          <a:off x="1239519" y="2079859"/>
          <a:ext cx="550793" cy="426186"/>
        </a:xfrm>
        <a:custGeom>
          <a:avLst/>
          <a:gdLst>
            <a:gd name="T0" fmla="*/ 909 w 1962"/>
            <a:gd name="T1" fmla="*/ 11 h 1483"/>
            <a:gd name="T2" fmla="*/ 1060 w 1962"/>
            <a:gd name="T3" fmla="*/ 85 h 1483"/>
            <a:gd name="T4" fmla="*/ 960 w 1962"/>
            <a:gd name="T5" fmla="*/ 200 h 1483"/>
            <a:gd name="T6" fmla="*/ 1168 w 1962"/>
            <a:gd name="T7" fmla="*/ 345 h 1483"/>
            <a:gd name="T8" fmla="*/ 1407 w 1962"/>
            <a:gd name="T9" fmla="*/ 256 h 1483"/>
            <a:gd name="T10" fmla="*/ 1390 w 1962"/>
            <a:gd name="T11" fmla="*/ 67 h 1483"/>
            <a:gd name="T12" fmla="*/ 1528 w 1962"/>
            <a:gd name="T13" fmla="*/ 110 h 1483"/>
            <a:gd name="T14" fmla="*/ 1593 w 1962"/>
            <a:gd name="T15" fmla="*/ 141 h 1483"/>
            <a:gd name="T16" fmla="*/ 1715 w 1962"/>
            <a:gd name="T17" fmla="*/ 0 h 1483"/>
            <a:gd name="T18" fmla="*/ 1778 w 1962"/>
            <a:gd name="T19" fmla="*/ 103 h 1483"/>
            <a:gd name="T20" fmla="*/ 1797 w 1962"/>
            <a:gd name="T21" fmla="*/ 133 h 1483"/>
            <a:gd name="T22" fmla="*/ 1896 w 1962"/>
            <a:gd name="T23" fmla="*/ 200 h 1483"/>
            <a:gd name="T24" fmla="*/ 1907 w 1962"/>
            <a:gd name="T25" fmla="*/ 239 h 1483"/>
            <a:gd name="T26" fmla="*/ 1962 w 1962"/>
            <a:gd name="T27" fmla="*/ 615 h 1483"/>
            <a:gd name="T28" fmla="*/ 1415 w 1962"/>
            <a:gd name="T29" fmla="*/ 815 h 1483"/>
            <a:gd name="T30" fmla="*/ 1330 w 1962"/>
            <a:gd name="T31" fmla="*/ 719 h 1483"/>
            <a:gd name="T32" fmla="*/ 1244 w 1962"/>
            <a:gd name="T33" fmla="*/ 727 h 1483"/>
            <a:gd name="T34" fmla="*/ 1076 w 1962"/>
            <a:gd name="T35" fmla="*/ 587 h 1483"/>
            <a:gd name="T36" fmla="*/ 891 w 1962"/>
            <a:gd name="T37" fmla="*/ 919 h 1483"/>
            <a:gd name="T38" fmla="*/ 749 w 1962"/>
            <a:gd name="T39" fmla="*/ 1123 h 1483"/>
            <a:gd name="T40" fmla="*/ 536 w 1962"/>
            <a:gd name="T41" fmla="*/ 1480 h 1483"/>
            <a:gd name="T42" fmla="*/ 404 w 1962"/>
            <a:gd name="T43" fmla="*/ 1380 h 1483"/>
            <a:gd name="T44" fmla="*/ 209 w 1962"/>
            <a:gd name="T45" fmla="*/ 1483 h 1483"/>
            <a:gd name="T46" fmla="*/ 0 w 1962"/>
            <a:gd name="T47" fmla="*/ 1276 h 1483"/>
            <a:gd name="T48" fmla="*/ 133 w 1962"/>
            <a:gd name="T49" fmla="*/ 1138 h 1483"/>
            <a:gd name="T50" fmla="*/ 149 w 1962"/>
            <a:gd name="T51" fmla="*/ 1113 h 1483"/>
            <a:gd name="T52" fmla="*/ 399 w 1962"/>
            <a:gd name="T53" fmla="*/ 860 h 1483"/>
            <a:gd name="T54" fmla="*/ 407 w 1962"/>
            <a:gd name="T55" fmla="*/ 844 h 1483"/>
            <a:gd name="T56" fmla="*/ 478 w 1962"/>
            <a:gd name="T57" fmla="*/ 815 h 1483"/>
            <a:gd name="T58" fmla="*/ 619 w 1962"/>
            <a:gd name="T59" fmla="*/ 497 h 1483"/>
            <a:gd name="T60" fmla="*/ 740 w 1962"/>
            <a:gd name="T61" fmla="*/ 521 h 1483"/>
            <a:gd name="T62" fmla="*/ 759 w 1962"/>
            <a:gd name="T63" fmla="*/ 458 h 1483"/>
            <a:gd name="T64" fmla="*/ 683 w 1962"/>
            <a:gd name="T65" fmla="*/ 424 h 1483"/>
            <a:gd name="T66" fmla="*/ 630 w 1962"/>
            <a:gd name="T67" fmla="*/ 348 h 1483"/>
            <a:gd name="T68" fmla="*/ 626 w 1962"/>
            <a:gd name="T69" fmla="*/ 139 h 1483"/>
            <a:gd name="T70" fmla="*/ 656 w 1962"/>
            <a:gd name="T71" fmla="*/ 87 h 1483"/>
            <a:gd name="T72" fmla="*/ 893 w 1962"/>
            <a:gd name="T73" fmla="*/ 188 h 1483"/>
            <a:gd name="T74" fmla="*/ 909 w 1962"/>
            <a:gd name="T75" fmla="*/ 11 h 14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</a:cxnLst>
          <a:rect l="0" t="0" r="r" b="b"/>
          <a:pathLst>
            <a:path w="1962" h="1483">
              <a:moveTo>
                <a:pt x="909" y="11"/>
              </a:moveTo>
              <a:cubicBezTo>
                <a:pt x="960" y="35"/>
                <a:pt x="1010" y="60"/>
                <a:pt x="1060" y="85"/>
              </a:cubicBezTo>
              <a:lnTo>
                <a:pt x="960" y="200"/>
              </a:lnTo>
              <a:cubicBezTo>
                <a:pt x="1023" y="255"/>
                <a:pt x="1080" y="330"/>
                <a:pt x="1168" y="345"/>
              </a:cubicBezTo>
              <a:cubicBezTo>
                <a:pt x="1253" y="338"/>
                <a:pt x="1328" y="288"/>
                <a:pt x="1407" y="256"/>
              </a:cubicBezTo>
              <a:cubicBezTo>
                <a:pt x="1401" y="193"/>
                <a:pt x="1396" y="131"/>
                <a:pt x="1390" y="67"/>
              </a:cubicBezTo>
              <a:cubicBezTo>
                <a:pt x="1437" y="81"/>
                <a:pt x="1482" y="95"/>
                <a:pt x="1528" y="110"/>
              </a:cubicBezTo>
              <a:lnTo>
                <a:pt x="1593" y="141"/>
              </a:lnTo>
              <a:cubicBezTo>
                <a:pt x="1638" y="98"/>
                <a:pt x="1676" y="48"/>
                <a:pt x="1715" y="0"/>
              </a:cubicBezTo>
              <a:cubicBezTo>
                <a:pt x="1730" y="26"/>
                <a:pt x="1763" y="78"/>
                <a:pt x="1778" y="103"/>
              </a:cubicBezTo>
              <a:cubicBezTo>
                <a:pt x="1783" y="111"/>
                <a:pt x="1792" y="126"/>
                <a:pt x="1797" y="133"/>
              </a:cubicBezTo>
              <a:cubicBezTo>
                <a:pt x="1814" y="181"/>
                <a:pt x="1846" y="203"/>
                <a:pt x="1896" y="200"/>
              </a:cubicBezTo>
              <a:cubicBezTo>
                <a:pt x="1899" y="210"/>
                <a:pt x="1904" y="229"/>
                <a:pt x="1907" y="239"/>
              </a:cubicBezTo>
              <a:cubicBezTo>
                <a:pt x="1884" y="369"/>
                <a:pt x="1868" y="506"/>
                <a:pt x="1962" y="615"/>
              </a:cubicBezTo>
              <a:cubicBezTo>
                <a:pt x="1780" y="682"/>
                <a:pt x="1595" y="740"/>
                <a:pt x="1415" y="815"/>
              </a:cubicBezTo>
              <a:cubicBezTo>
                <a:pt x="1387" y="783"/>
                <a:pt x="1358" y="751"/>
                <a:pt x="1330" y="719"/>
              </a:cubicBezTo>
              <a:lnTo>
                <a:pt x="1244" y="727"/>
              </a:lnTo>
              <a:cubicBezTo>
                <a:pt x="1188" y="681"/>
                <a:pt x="1132" y="634"/>
                <a:pt x="1076" y="587"/>
              </a:cubicBezTo>
              <a:cubicBezTo>
                <a:pt x="985" y="679"/>
                <a:pt x="919" y="792"/>
                <a:pt x="891" y="919"/>
              </a:cubicBezTo>
              <a:cubicBezTo>
                <a:pt x="875" y="1008"/>
                <a:pt x="755" y="1031"/>
                <a:pt x="749" y="1123"/>
              </a:cubicBezTo>
              <a:cubicBezTo>
                <a:pt x="729" y="1259"/>
                <a:pt x="681" y="1434"/>
                <a:pt x="536" y="1480"/>
              </a:cubicBezTo>
              <a:cubicBezTo>
                <a:pt x="489" y="1451"/>
                <a:pt x="447" y="1415"/>
                <a:pt x="404" y="1380"/>
              </a:cubicBezTo>
              <a:cubicBezTo>
                <a:pt x="339" y="1414"/>
                <a:pt x="274" y="1448"/>
                <a:pt x="209" y="1483"/>
              </a:cubicBezTo>
              <a:cubicBezTo>
                <a:pt x="123" y="1432"/>
                <a:pt x="46" y="1366"/>
                <a:pt x="0" y="1276"/>
              </a:cubicBezTo>
              <a:cubicBezTo>
                <a:pt x="47" y="1233"/>
                <a:pt x="97" y="1192"/>
                <a:pt x="133" y="1138"/>
              </a:cubicBezTo>
              <a:lnTo>
                <a:pt x="149" y="1113"/>
              </a:lnTo>
              <a:cubicBezTo>
                <a:pt x="300" y="1138"/>
                <a:pt x="410" y="1004"/>
                <a:pt x="399" y="860"/>
              </a:cubicBezTo>
              <a:cubicBezTo>
                <a:pt x="401" y="856"/>
                <a:pt x="405" y="848"/>
                <a:pt x="407" y="844"/>
              </a:cubicBezTo>
              <a:cubicBezTo>
                <a:pt x="425" y="837"/>
                <a:pt x="460" y="822"/>
                <a:pt x="478" y="815"/>
              </a:cubicBezTo>
              <a:cubicBezTo>
                <a:pt x="539" y="715"/>
                <a:pt x="576" y="605"/>
                <a:pt x="619" y="497"/>
              </a:cubicBezTo>
              <a:cubicBezTo>
                <a:pt x="659" y="505"/>
                <a:pt x="700" y="513"/>
                <a:pt x="740" y="521"/>
              </a:cubicBezTo>
              <a:cubicBezTo>
                <a:pt x="745" y="506"/>
                <a:pt x="754" y="474"/>
                <a:pt x="759" y="458"/>
              </a:cubicBezTo>
              <a:cubicBezTo>
                <a:pt x="740" y="449"/>
                <a:pt x="702" y="433"/>
                <a:pt x="683" y="424"/>
              </a:cubicBezTo>
              <a:cubicBezTo>
                <a:pt x="665" y="399"/>
                <a:pt x="647" y="374"/>
                <a:pt x="630" y="348"/>
              </a:cubicBezTo>
              <a:cubicBezTo>
                <a:pt x="657" y="280"/>
                <a:pt x="645" y="207"/>
                <a:pt x="626" y="139"/>
              </a:cubicBezTo>
              <a:cubicBezTo>
                <a:pt x="634" y="126"/>
                <a:pt x="648" y="100"/>
                <a:pt x="656" y="87"/>
              </a:cubicBezTo>
              <a:cubicBezTo>
                <a:pt x="734" y="122"/>
                <a:pt x="813" y="156"/>
                <a:pt x="893" y="188"/>
              </a:cubicBezTo>
              <a:cubicBezTo>
                <a:pt x="896" y="129"/>
                <a:pt x="902" y="70"/>
                <a:pt x="909" y="11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106017</xdr:colOff>
      <xdr:row>5</xdr:row>
      <xdr:rowOff>77586</xdr:rowOff>
    </xdr:from>
    <xdr:to>
      <xdr:col>56</xdr:col>
      <xdr:colOff>83384</xdr:colOff>
      <xdr:row>10</xdr:row>
      <xdr:rowOff>11346</xdr:rowOff>
    </xdr:to>
    <xdr:sp macro="" textlink="">
      <xdr:nvSpPr>
        <xdr:cNvPr id="418" name="suwalski"/>
        <xdr:cNvSpPr>
          <a:spLocks/>
        </xdr:cNvSpPr>
      </xdr:nvSpPr>
      <xdr:spPr bwMode="auto">
        <a:xfrm>
          <a:off x="6163917" y="649086"/>
          <a:ext cx="320267" cy="505260"/>
        </a:xfrm>
        <a:custGeom>
          <a:avLst/>
          <a:gdLst>
            <a:gd name="T0" fmla="*/ 646 w 1429"/>
            <a:gd name="T1" fmla="*/ 140 h 1745"/>
            <a:gd name="T2" fmla="*/ 734 w 1429"/>
            <a:gd name="T3" fmla="*/ 0 h 1745"/>
            <a:gd name="T4" fmla="*/ 1035 w 1429"/>
            <a:gd name="T5" fmla="*/ 58 h 1745"/>
            <a:gd name="T6" fmla="*/ 1171 w 1429"/>
            <a:gd name="T7" fmla="*/ 208 h 1745"/>
            <a:gd name="T8" fmla="*/ 1183 w 1429"/>
            <a:gd name="T9" fmla="*/ 331 h 1745"/>
            <a:gd name="T10" fmla="*/ 1359 w 1429"/>
            <a:gd name="T11" fmla="*/ 359 h 1745"/>
            <a:gd name="T12" fmla="*/ 1360 w 1429"/>
            <a:gd name="T13" fmla="*/ 470 h 1745"/>
            <a:gd name="T14" fmla="*/ 1337 w 1429"/>
            <a:gd name="T15" fmla="*/ 567 h 1745"/>
            <a:gd name="T16" fmla="*/ 1416 w 1429"/>
            <a:gd name="T17" fmla="*/ 770 h 1745"/>
            <a:gd name="T18" fmla="*/ 1336 w 1429"/>
            <a:gd name="T19" fmla="*/ 800 h 1745"/>
            <a:gd name="T20" fmla="*/ 1263 w 1429"/>
            <a:gd name="T21" fmla="*/ 930 h 1745"/>
            <a:gd name="T22" fmla="*/ 1292 w 1429"/>
            <a:gd name="T23" fmla="*/ 1085 h 1745"/>
            <a:gd name="T24" fmla="*/ 1333 w 1429"/>
            <a:gd name="T25" fmla="*/ 1106 h 1745"/>
            <a:gd name="T26" fmla="*/ 1342 w 1429"/>
            <a:gd name="T27" fmla="*/ 1230 h 1745"/>
            <a:gd name="T28" fmla="*/ 1324 w 1429"/>
            <a:gd name="T29" fmla="*/ 1259 h 1745"/>
            <a:gd name="T30" fmla="*/ 1429 w 1429"/>
            <a:gd name="T31" fmla="*/ 1334 h 1745"/>
            <a:gd name="T32" fmla="*/ 1227 w 1429"/>
            <a:gd name="T33" fmla="*/ 1433 h 1745"/>
            <a:gd name="T34" fmla="*/ 864 w 1429"/>
            <a:gd name="T35" fmla="*/ 1468 h 1745"/>
            <a:gd name="T36" fmla="*/ 868 w 1429"/>
            <a:gd name="T37" fmla="*/ 1577 h 1745"/>
            <a:gd name="T38" fmla="*/ 746 w 1429"/>
            <a:gd name="T39" fmla="*/ 1619 h 1745"/>
            <a:gd name="T40" fmla="*/ 815 w 1429"/>
            <a:gd name="T41" fmla="*/ 1667 h 1745"/>
            <a:gd name="T42" fmla="*/ 629 w 1429"/>
            <a:gd name="T43" fmla="*/ 1745 h 1745"/>
            <a:gd name="T44" fmla="*/ 591 w 1429"/>
            <a:gd name="T45" fmla="*/ 1696 h 1745"/>
            <a:gd name="T46" fmla="*/ 451 w 1429"/>
            <a:gd name="T47" fmla="*/ 1442 h 1745"/>
            <a:gd name="T48" fmla="*/ 273 w 1429"/>
            <a:gd name="T49" fmla="*/ 1311 h 1745"/>
            <a:gd name="T50" fmla="*/ 355 w 1429"/>
            <a:gd name="T51" fmla="*/ 1151 h 1745"/>
            <a:gd name="T52" fmla="*/ 236 w 1429"/>
            <a:gd name="T53" fmla="*/ 969 h 1745"/>
            <a:gd name="T54" fmla="*/ 140 w 1429"/>
            <a:gd name="T55" fmla="*/ 1005 h 1745"/>
            <a:gd name="T56" fmla="*/ 0 w 1429"/>
            <a:gd name="T57" fmla="*/ 782 h 1745"/>
            <a:gd name="T58" fmla="*/ 329 w 1429"/>
            <a:gd name="T59" fmla="*/ 499 h 1745"/>
            <a:gd name="T60" fmla="*/ 424 w 1429"/>
            <a:gd name="T61" fmla="*/ 526 h 1745"/>
            <a:gd name="T62" fmla="*/ 608 w 1429"/>
            <a:gd name="T63" fmla="*/ 427 h 1745"/>
            <a:gd name="T64" fmla="*/ 646 w 1429"/>
            <a:gd name="T65" fmla="*/ 140 h 17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429" h="1745">
              <a:moveTo>
                <a:pt x="646" y="140"/>
              </a:moveTo>
              <a:cubicBezTo>
                <a:pt x="675" y="93"/>
                <a:pt x="704" y="47"/>
                <a:pt x="734" y="0"/>
              </a:cubicBezTo>
              <a:cubicBezTo>
                <a:pt x="835" y="15"/>
                <a:pt x="936" y="32"/>
                <a:pt x="1035" y="58"/>
              </a:cubicBezTo>
              <a:cubicBezTo>
                <a:pt x="1030" y="145"/>
                <a:pt x="1107" y="175"/>
                <a:pt x="1171" y="208"/>
              </a:cubicBezTo>
              <a:cubicBezTo>
                <a:pt x="1173" y="250"/>
                <a:pt x="1177" y="290"/>
                <a:pt x="1183" y="331"/>
              </a:cubicBezTo>
              <a:cubicBezTo>
                <a:pt x="1231" y="375"/>
                <a:pt x="1300" y="359"/>
                <a:pt x="1359" y="359"/>
              </a:cubicBezTo>
              <a:cubicBezTo>
                <a:pt x="1360" y="396"/>
                <a:pt x="1360" y="433"/>
                <a:pt x="1360" y="470"/>
              </a:cubicBezTo>
              <a:cubicBezTo>
                <a:pt x="1352" y="502"/>
                <a:pt x="1344" y="534"/>
                <a:pt x="1337" y="567"/>
              </a:cubicBezTo>
              <a:cubicBezTo>
                <a:pt x="1362" y="635"/>
                <a:pt x="1389" y="703"/>
                <a:pt x="1416" y="770"/>
              </a:cubicBezTo>
              <a:cubicBezTo>
                <a:pt x="1396" y="777"/>
                <a:pt x="1356" y="792"/>
                <a:pt x="1336" y="800"/>
              </a:cubicBezTo>
              <a:cubicBezTo>
                <a:pt x="1312" y="843"/>
                <a:pt x="1287" y="886"/>
                <a:pt x="1263" y="930"/>
              </a:cubicBezTo>
              <a:cubicBezTo>
                <a:pt x="1271" y="981"/>
                <a:pt x="1279" y="1033"/>
                <a:pt x="1292" y="1085"/>
              </a:cubicBezTo>
              <a:lnTo>
                <a:pt x="1333" y="1106"/>
              </a:lnTo>
              <a:cubicBezTo>
                <a:pt x="1335" y="1148"/>
                <a:pt x="1338" y="1189"/>
                <a:pt x="1342" y="1230"/>
              </a:cubicBezTo>
              <a:lnTo>
                <a:pt x="1324" y="1259"/>
              </a:lnTo>
              <a:cubicBezTo>
                <a:pt x="1358" y="1284"/>
                <a:pt x="1393" y="1309"/>
                <a:pt x="1429" y="1334"/>
              </a:cubicBezTo>
              <a:cubicBezTo>
                <a:pt x="1362" y="1367"/>
                <a:pt x="1295" y="1401"/>
                <a:pt x="1227" y="1433"/>
              </a:cubicBezTo>
              <a:cubicBezTo>
                <a:pt x="1105" y="1415"/>
                <a:pt x="970" y="1387"/>
                <a:pt x="864" y="1468"/>
              </a:cubicBezTo>
              <a:cubicBezTo>
                <a:pt x="865" y="1495"/>
                <a:pt x="867" y="1550"/>
                <a:pt x="868" y="1577"/>
              </a:cubicBezTo>
              <a:cubicBezTo>
                <a:pt x="827" y="1591"/>
                <a:pt x="787" y="1605"/>
                <a:pt x="746" y="1619"/>
              </a:cubicBezTo>
              <a:lnTo>
                <a:pt x="815" y="1667"/>
              </a:lnTo>
              <a:cubicBezTo>
                <a:pt x="780" y="1739"/>
                <a:pt x="698" y="1736"/>
                <a:pt x="629" y="1745"/>
              </a:cubicBezTo>
              <a:cubicBezTo>
                <a:pt x="619" y="1733"/>
                <a:pt x="600" y="1708"/>
                <a:pt x="591" y="1696"/>
              </a:cubicBezTo>
              <a:cubicBezTo>
                <a:pt x="524" y="1623"/>
                <a:pt x="492" y="1529"/>
                <a:pt x="451" y="1442"/>
              </a:cubicBezTo>
              <a:cubicBezTo>
                <a:pt x="418" y="1371"/>
                <a:pt x="335" y="1348"/>
                <a:pt x="273" y="1311"/>
              </a:cubicBezTo>
              <a:cubicBezTo>
                <a:pt x="285" y="1250"/>
                <a:pt x="317" y="1198"/>
                <a:pt x="355" y="1151"/>
              </a:cubicBezTo>
              <a:cubicBezTo>
                <a:pt x="315" y="1090"/>
                <a:pt x="275" y="1030"/>
                <a:pt x="236" y="969"/>
              </a:cubicBezTo>
              <a:cubicBezTo>
                <a:pt x="204" y="981"/>
                <a:pt x="171" y="993"/>
                <a:pt x="140" y="1005"/>
              </a:cubicBezTo>
              <a:cubicBezTo>
                <a:pt x="93" y="930"/>
                <a:pt x="47" y="856"/>
                <a:pt x="0" y="782"/>
              </a:cubicBezTo>
              <a:cubicBezTo>
                <a:pt x="82" y="658"/>
                <a:pt x="214" y="588"/>
                <a:pt x="329" y="499"/>
              </a:cubicBezTo>
              <a:cubicBezTo>
                <a:pt x="360" y="507"/>
                <a:pt x="392" y="517"/>
                <a:pt x="424" y="526"/>
              </a:cubicBezTo>
              <a:cubicBezTo>
                <a:pt x="486" y="495"/>
                <a:pt x="550" y="466"/>
                <a:pt x="608" y="427"/>
              </a:cubicBezTo>
              <a:cubicBezTo>
                <a:pt x="650" y="338"/>
                <a:pt x="646" y="236"/>
                <a:pt x="646" y="14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46169</xdr:colOff>
      <xdr:row>6</xdr:row>
      <xdr:rowOff>69833</xdr:rowOff>
    </xdr:from>
    <xdr:to>
      <xdr:col>58</xdr:col>
      <xdr:colOff>98430</xdr:colOff>
      <xdr:row>10</xdr:row>
      <xdr:rowOff>23599</xdr:rowOff>
    </xdr:to>
    <xdr:sp macro="" textlink="">
      <xdr:nvSpPr>
        <xdr:cNvPr id="425" name="sejneński"/>
        <xdr:cNvSpPr>
          <a:spLocks/>
        </xdr:cNvSpPr>
      </xdr:nvSpPr>
      <xdr:spPr bwMode="auto">
        <a:xfrm>
          <a:off x="6446969" y="755633"/>
          <a:ext cx="280861" cy="410966"/>
        </a:xfrm>
        <a:custGeom>
          <a:avLst/>
          <a:gdLst>
            <a:gd name="T0" fmla="*/ 94 w 1003"/>
            <a:gd name="T1" fmla="*/ 0 h 1433"/>
            <a:gd name="T2" fmla="*/ 329 w 1003"/>
            <a:gd name="T3" fmla="*/ 130 h 1433"/>
            <a:gd name="T4" fmla="*/ 500 w 1003"/>
            <a:gd name="T5" fmla="*/ 148 h 1433"/>
            <a:gd name="T6" fmla="*/ 758 w 1003"/>
            <a:gd name="T7" fmla="*/ 417 h 1433"/>
            <a:gd name="T8" fmla="*/ 948 w 1003"/>
            <a:gd name="T9" fmla="*/ 749 h 1433"/>
            <a:gd name="T10" fmla="*/ 867 w 1003"/>
            <a:gd name="T11" fmla="*/ 1061 h 1433"/>
            <a:gd name="T12" fmla="*/ 952 w 1003"/>
            <a:gd name="T13" fmla="*/ 1365 h 1433"/>
            <a:gd name="T14" fmla="*/ 818 w 1003"/>
            <a:gd name="T15" fmla="*/ 1433 h 1433"/>
            <a:gd name="T16" fmla="*/ 675 w 1003"/>
            <a:gd name="T17" fmla="*/ 1358 h 1433"/>
            <a:gd name="T18" fmla="*/ 644 w 1003"/>
            <a:gd name="T19" fmla="*/ 1319 h 1433"/>
            <a:gd name="T20" fmla="*/ 346 w 1003"/>
            <a:gd name="T21" fmla="*/ 1257 h 1433"/>
            <a:gd name="T22" fmla="*/ 302 w 1003"/>
            <a:gd name="T23" fmla="*/ 1260 h 1433"/>
            <a:gd name="T24" fmla="*/ 181 w 1003"/>
            <a:gd name="T25" fmla="*/ 1187 h 1433"/>
            <a:gd name="T26" fmla="*/ 43 w 1003"/>
            <a:gd name="T27" fmla="*/ 1225 h 1433"/>
            <a:gd name="T28" fmla="*/ 150 w 1003"/>
            <a:gd name="T29" fmla="*/ 902 h 1433"/>
            <a:gd name="T30" fmla="*/ 32 w 1003"/>
            <a:gd name="T31" fmla="*/ 883 h 1433"/>
            <a:gd name="T32" fmla="*/ 50 w 1003"/>
            <a:gd name="T33" fmla="*/ 854 h 1433"/>
            <a:gd name="T34" fmla="*/ 151 w 1003"/>
            <a:gd name="T35" fmla="*/ 792 h 1433"/>
            <a:gd name="T36" fmla="*/ 41 w 1003"/>
            <a:gd name="T37" fmla="*/ 730 h 1433"/>
            <a:gd name="T38" fmla="*/ 0 w 1003"/>
            <a:gd name="T39" fmla="*/ 709 h 1433"/>
            <a:gd name="T40" fmla="*/ 51 w 1003"/>
            <a:gd name="T41" fmla="*/ 445 h 1433"/>
            <a:gd name="T42" fmla="*/ 147 w 1003"/>
            <a:gd name="T43" fmla="*/ 410 h 1433"/>
            <a:gd name="T44" fmla="*/ 45 w 1003"/>
            <a:gd name="T45" fmla="*/ 191 h 1433"/>
            <a:gd name="T46" fmla="*/ 68 w 1003"/>
            <a:gd name="T47" fmla="*/ 94 h 1433"/>
            <a:gd name="T48" fmla="*/ 94 w 1003"/>
            <a:gd name="T49" fmla="*/ 0 h 14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03" h="1433">
              <a:moveTo>
                <a:pt x="94" y="0"/>
              </a:moveTo>
              <a:cubicBezTo>
                <a:pt x="187" y="13"/>
                <a:pt x="260" y="72"/>
                <a:pt x="329" y="130"/>
              </a:cubicBezTo>
              <a:cubicBezTo>
                <a:pt x="386" y="135"/>
                <a:pt x="444" y="137"/>
                <a:pt x="500" y="148"/>
              </a:cubicBezTo>
              <a:cubicBezTo>
                <a:pt x="623" y="198"/>
                <a:pt x="646" y="353"/>
                <a:pt x="758" y="417"/>
              </a:cubicBezTo>
              <a:cubicBezTo>
                <a:pt x="882" y="481"/>
                <a:pt x="910" y="628"/>
                <a:pt x="948" y="749"/>
              </a:cubicBezTo>
              <a:cubicBezTo>
                <a:pt x="982" y="861"/>
                <a:pt x="916" y="965"/>
                <a:pt x="867" y="1061"/>
              </a:cubicBezTo>
              <a:cubicBezTo>
                <a:pt x="925" y="1153"/>
                <a:pt x="1003" y="1252"/>
                <a:pt x="952" y="1365"/>
              </a:cubicBezTo>
              <a:cubicBezTo>
                <a:pt x="907" y="1387"/>
                <a:pt x="862" y="1410"/>
                <a:pt x="818" y="1433"/>
              </a:cubicBezTo>
              <a:cubicBezTo>
                <a:pt x="773" y="1403"/>
                <a:pt x="723" y="1381"/>
                <a:pt x="675" y="1358"/>
              </a:cubicBezTo>
              <a:cubicBezTo>
                <a:pt x="667" y="1348"/>
                <a:pt x="652" y="1328"/>
                <a:pt x="644" y="1319"/>
              </a:cubicBezTo>
              <a:cubicBezTo>
                <a:pt x="587" y="1202"/>
                <a:pt x="447" y="1253"/>
                <a:pt x="346" y="1257"/>
              </a:cubicBezTo>
              <a:lnTo>
                <a:pt x="302" y="1260"/>
              </a:lnTo>
              <a:cubicBezTo>
                <a:pt x="250" y="1255"/>
                <a:pt x="210" y="1231"/>
                <a:pt x="181" y="1187"/>
              </a:cubicBezTo>
              <a:cubicBezTo>
                <a:pt x="136" y="1200"/>
                <a:pt x="88" y="1212"/>
                <a:pt x="43" y="1225"/>
              </a:cubicBezTo>
              <a:cubicBezTo>
                <a:pt x="93" y="1122"/>
                <a:pt x="157" y="1020"/>
                <a:pt x="150" y="902"/>
              </a:cubicBezTo>
              <a:cubicBezTo>
                <a:pt x="120" y="897"/>
                <a:pt x="61" y="888"/>
                <a:pt x="32" y="883"/>
              </a:cubicBezTo>
              <a:lnTo>
                <a:pt x="50" y="854"/>
              </a:lnTo>
              <a:cubicBezTo>
                <a:pt x="86" y="837"/>
                <a:pt x="123" y="821"/>
                <a:pt x="151" y="792"/>
              </a:cubicBezTo>
              <a:cubicBezTo>
                <a:pt x="119" y="764"/>
                <a:pt x="79" y="747"/>
                <a:pt x="41" y="730"/>
              </a:cubicBezTo>
              <a:lnTo>
                <a:pt x="0" y="709"/>
              </a:lnTo>
              <a:cubicBezTo>
                <a:pt x="12" y="620"/>
                <a:pt x="28" y="531"/>
                <a:pt x="51" y="445"/>
              </a:cubicBezTo>
              <a:cubicBezTo>
                <a:pt x="75" y="436"/>
                <a:pt x="123" y="419"/>
                <a:pt x="147" y="410"/>
              </a:cubicBezTo>
              <a:cubicBezTo>
                <a:pt x="132" y="329"/>
                <a:pt x="108" y="248"/>
                <a:pt x="45" y="191"/>
              </a:cubicBezTo>
              <a:cubicBezTo>
                <a:pt x="52" y="158"/>
                <a:pt x="60" y="126"/>
                <a:pt x="68" y="94"/>
              </a:cubicBezTo>
              <a:cubicBezTo>
                <a:pt x="74" y="70"/>
                <a:pt x="87" y="23"/>
                <a:pt x="94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10705</xdr:colOff>
      <xdr:row>7</xdr:row>
      <xdr:rowOff>78382</xdr:rowOff>
    </xdr:from>
    <xdr:to>
      <xdr:col>55</xdr:col>
      <xdr:colOff>110551</xdr:colOff>
      <xdr:row>9</xdr:row>
      <xdr:rowOff>3879</xdr:rowOff>
    </xdr:to>
    <xdr:sp macro="" textlink="">
      <xdr:nvSpPr>
        <xdr:cNvPr id="436" name="Suwałki"/>
        <xdr:cNvSpPr>
          <a:spLocks/>
        </xdr:cNvSpPr>
      </xdr:nvSpPr>
      <xdr:spPr bwMode="auto">
        <a:xfrm>
          <a:off x="6297205" y="878482"/>
          <a:ext cx="99846" cy="154097"/>
        </a:xfrm>
        <a:custGeom>
          <a:avLst/>
          <a:gdLst>
            <a:gd name="T0" fmla="*/ 18 w 203"/>
            <a:gd name="T1" fmla="*/ 104 h 438"/>
            <a:gd name="T2" fmla="*/ 151 w 203"/>
            <a:gd name="T3" fmla="*/ 0 h 438"/>
            <a:gd name="T4" fmla="*/ 143 w 203"/>
            <a:gd name="T5" fmla="*/ 438 h 438"/>
            <a:gd name="T6" fmla="*/ 118 w 203"/>
            <a:gd name="T7" fmla="*/ 422 h 438"/>
            <a:gd name="T8" fmla="*/ 72 w 203"/>
            <a:gd name="T9" fmla="*/ 389 h 438"/>
            <a:gd name="T10" fmla="*/ 3 w 203"/>
            <a:gd name="T11" fmla="*/ 115 h 438"/>
            <a:gd name="T12" fmla="*/ 18 w 203"/>
            <a:gd name="T13" fmla="*/ 104 h 4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203" h="438">
              <a:moveTo>
                <a:pt x="18" y="104"/>
              </a:moveTo>
              <a:cubicBezTo>
                <a:pt x="63" y="71"/>
                <a:pt x="107" y="35"/>
                <a:pt x="151" y="0"/>
              </a:cubicBezTo>
              <a:cubicBezTo>
                <a:pt x="203" y="143"/>
                <a:pt x="203" y="297"/>
                <a:pt x="143" y="438"/>
              </a:cubicBezTo>
              <a:lnTo>
                <a:pt x="118" y="422"/>
              </a:lnTo>
              <a:cubicBezTo>
                <a:pt x="107" y="414"/>
                <a:pt x="84" y="397"/>
                <a:pt x="72" y="389"/>
              </a:cubicBezTo>
              <a:cubicBezTo>
                <a:pt x="11" y="311"/>
                <a:pt x="0" y="211"/>
                <a:pt x="3" y="115"/>
              </a:cubicBezTo>
              <a:lnTo>
                <a:pt x="18" y="104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55</xdr:col>
      <xdr:colOff>36694</xdr:colOff>
      <xdr:row>9</xdr:row>
      <xdr:rowOff>23741</xdr:rowOff>
    </xdr:from>
    <xdr:to>
      <xdr:col>59</xdr:col>
      <xdr:colOff>31757</xdr:colOff>
      <xdr:row>13</xdr:row>
      <xdr:rowOff>10919</xdr:rowOff>
    </xdr:to>
    <xdr:sp macro="" textlink="">
      <xdr:nvSpPr>
        <xdr:cNvPr id="446" name="augustowski"/>
        <xdr:cNvSpPr>
          <a:spLocks/>
        </xdr:cNvSpPr>
      </xdr:nvSpPr>
      <xdr:spPr bwMode="auto">
        <a:xfrm>
          <a:off x="6323194" y="1052441"/>
          <a:ext cx="452263" cy="444378"/>
        </a:xfrm>
        <a:custGeom>
          <a:avLst/>
          <a:gdLst>
            <a:gd name="T0" fmla="*/ 431 w 1902"/>
            <a:gd name="T1" fmla="*/ 51 h 1539"/>
            <a:gd name="T2" fmla="*/ 856 w 1902"/>
            <a:gd name="T3" fmla="*/ 0 h 1539"/>
            <a:gd name="T4" fmla="*/ 745 w 1902"/>
            <a:gd name="T5" fmla="*/ 240 h 1539"/>
            <a:gd name="T6" fmla="*/ 1039 w 1902"/>
            <a:gd name="T7" fmla="*/ 243 h 1539"/>
            <a:gd name="T8" fmla="*/ 1083 w 1902"/>
            <a:gd name="T9" fmla="*/ 240 h 1539"/>
            <a:gd name="T10" fmla="*/ 1381 w 1902"/>
            <a:gd name="T11" fmla="*/ 302 h 1539"/>
            <a:gd name="T12" fmla="*/ 1412 w 1902"/>
            <a:gd name="T13" fmla="*/ 341 h 1539"/>
            <a:gd name="T14" fmla="*/ 1555 w 1902"/>
            <a:gd name="T15" fmla="*/ 416 h 1539"/>
            <a:gd name="T16" fmla="*/ 1689 w 1902"/>
            <a:gd name="T17" fmla="*/ 348 h 1539"/>
            <a:gd name="T18" fmla="*/ 1781 w 1902"/>
            <a:gd name="T19" fmla="*/ 686 h 1539"/>
            <a:gd name="T20" fmla="*/ 1902 w 1902"/>
            <a:gd name="T21" fmla="*/ 1082 h 1539"/>
            <a:gd name="T22" fmla="*/ 1792 w 1902"/>
            <a:gd name="T23" fmla="*/ 1093 h 1539"/>
            <a:gd name="T24" fmla="*/ 1782 w 1902"/>
            <a:gd name="T25" fmla="*/ 1106 h 1539"/>
            <a:gd name="T26" fmla="*/ 1741 w 1902"/>
            <a:gd name="T27" fmla="*/ 1165 h 1539"/>
            <a:gd name="T28" fmla="*/ 1416 w 1902"/>
            <a:gd name="T29" fmla="*/ 1119 h 1539"/>
            <a:gd name="T30" fmla="*/ 1128 w 1902"/>
            <a:gd name="T31" fmla="*/ 1135 h 1539"/>
            <a:gd name="T32" fmla="*/ 834 w 1902"/>
            <a:gd name="T33" fmla="*/ 1337 h 1539"/>
            <a:gd name="T34" fmla="*/ 794 w 1902"/>
            <a:gd name="T35" fmla="*/ 1408 h 1539"/>
            <a:gd name="T36" fmla="*/ 436 w 1902"/>
            <a:gd name="T37" fmla="*/ 1539 h 1539"/>
            <a:gd name="T38" fmla="*/ 395 w 1902"/>
            <a:gd name="T39" fmla="*/ 1263 h 1539"/>
            <a:gd name="T40" fmla="*/ 287 w 1902"/>
            <a:gd name="T41" fmla="*/ 1253 h 1539"/>
            <a:gd name="T42" fmla="*/ 45 w 1902"/>
            <a:gd name="T43" fmla="*/ 1222 h 1539"/>
            <a:gd name="T44" fmla="*/ 81 w 1902"/>
            <a:gd name="T45" fmla="*/ 1087 h 1539"/>
            <a:gd name="T46" fmla="*/ 92 w 1902"/>
            <a:gd name="T47" fmla="*/ 1068 h 1539"/>
            <a:gd name="T48" fmla="*/ 0 w 1902"/>
            <a:gd name="T49" fmla="*/ 969 h 1539"/>
            <a:gd name="T50" fmla="*/ 66 w 1902"/>
            <a:gd name="T51" fmla="*/ 703 h 1539"/>
            <a:gd name="T52" fmla="*/ 137 w 1902"/>
            <a:gd name="T53" fmla="*/ 399 h 1539"/>
            <a:gd name="T54" fmla="*/ 297 w 1902"/>
            <a:gd name="T55" fmla="*/ 287 h 1539"/>
            <a:gd name="T56" fmla="*/ 260 w 1902"/>
            <a:gd name="T57" fmla="*/ 274 h 1539"/>
            <a:gd name="T58" fmla="*/ 330 w 1902"/>
            <a:gd name="T59" fmla="*/ 200 h 1539"/>
            <a:gd name="T60" fmla="*/ 431 w 1902"/>
            <a:gd name="T61" fmla="*/ 51 h 1539"/>
            <a:gd name="connsiteX0" fmla="*/ 2266 w 10000"/>
            <a:gd name="connsiteY0" fmla="*/ 331 h 10000"/>
            <a:gd name="connsiteX1" fmla="*/ 4501 w 10000"/>
            <a:gd name="connsiteY1" fmla="*/ 0 h 10000"/>
            <a:gd name="connsiteX2" fmla="*/ 3917 w 10000"/>
            <a:gd name="connsiteY2" fmla="*/ 1559 h 10000"/>
            <a:gd name="connsiteX3" fmla="*/ 5463 w 10000"/>
            <a:gd name="connsiteY3" fmla="*/ 1579 h 10000"/>
            <a:gd name="connsiteX4" fmla="*/ 5694 w 10000"/>
            <a:gd name="connsiteY4" fmla="*/ 1559 h 10000"/>
            <a:gd name="connsiteX5" fmla="*/ 7261 w 10000"/>
            <a:gd name="connsiteY5" fmla="*/ 1962 h 10000"/>
            <a:gd name="connsiteX6" fmla="*/ 7424 w 10000"/>
            <a:gd name="connsiteY6" fmla="*/ 2216 h 10000"/>
            <a:gd name="connsiteX7" fmla="*/ 8176 w 10000"/>
            <a:gd name="connsiteY7" fmla="*/ 2703 h 10000"/>
            <a:gd name="connsiteX8" fmla="*/ 8880 w 10000"/>
            <a:gd name="connsiteY8" fmla="*/ 2261 h 10000"/>
            <a:gd name="connsiteX9" fmla="*/ 9364 w 10000"/>
            <a:gd name="connsiteY9" fmla="*/ 4457 h 10000"/>
            <a:gd name="connsiteX10" fmla="*/ 10000 w 10000"/>
            <a:gd name="connsiteY10" fmla="*/ 7031 h 10000"/>
            <a:gd name="connsiteX11" fmla="*/ 9422 w 10000"/>
            <a:gd name="connsiteY11" fmla="*/ 7102 h 10000"/>
            <a:gd name="connsiteX12" fmla="*/ 9369 w 10000"/>
            <a:gd name="connsiteY12" fmla="*/ 7186 h 10000"/>
            <a:gd name="connsiteX13" fmla="*/ 9154 w 10000"/>
            <a:gd name="connsiteY13" fmla="*/ 7570 h 10000"/>
            <a:gd name="connsiteX14" fmla="*/ 7445 w 10000"/>
            <a:gd name="connsiteY14" fmla="*/ 7271 h 10000"/>
            <a:gd name="connsiteX15" fmla="*/ 5931 w 10000"/>
            <a:gd name="connsiteY15" fmla="*/ 7375 h 10000"/>
            <a:gd name="connsiteX16" fmla="*/ 4385 w 10000"/>
            <a:gd name="connsiteY16" fmla="*/ 8687 h 10000"/>
            <a:gd name="connsiteX17" fmla="*/ 4175 w 10000"/>
            <a:gd name="connsiteY17" fmla="*/ 9149 h 10000"/>
            <a:gd name="connsiteX18" fmla="*/ 2292 w 10000"/>
            <a:gd name="connsiteY18" fmla="*/ 10000 h 10000"/>
            <a:gd name="connsiteX19" fmla="*/ 2077 w 10000"/>
            <a:gd name="connsiteY19" fmla="*/ 8207 h 10000"/>
            <a:gd name="connsiteX20" fmla="*/ 1509 w 10000"/>
            <a:gd name="connsiteY20" fmla="*/ 8142 h 10000"/>
            <a:gd name="connsiteX21" fmla="*/ 237 w 10000"/>
            <a:gd name="connsiteY21" fmla="*/ 7940 h 10000"/>
            <a:gd name="connsiteX22" fmla="*/ 426 w 10000"/>
            <a:gd name="connsiteY22" fmla="*/ 7063 h 10000"/>
            <a:gd name="connsiteX23" fmla="*/ 484 w 10000"/>
            <a:gd name="connsiteY23" fmla="*/ 6940 h 10000"/>
            <a:gd name="connsiteX24" fmla="*/ 0 w 10000"/>
            <a:gd name="connsiteY24" fmla="*/ 6296 h 10000"/>
            <a:gd name="connsiteX25" fmla="*/ 347 w 10000"/>
            <a:gd name="connsiteY25" fmla="*/ 4568 h 10000"/>
            <a:gd name="connsiteX26" fmla="*/ 720 w 10000"/>
            <a:gd name="connsiteY26" fmla="*/ 2593 h 10000"/>
            <a:gd name="connsiteX27" fmla="*/ 1562 w 10000"/>
            <a:gd name="connsiteY27" fmla="*/ 1865 h 10000"/>
            <a:gd name="connsiteX28" fmla="*/ 1367 w 10000"/>
            <a:gd name="connsiteY28" fmla="*/ 1780 h 10000"/>
            <a:gd name="connsiteX29" fmla="*/ 694 w 10000"/>
            <a:gd name="connsiteY29" fmla="*/ 544 h 10000"/>
            <a:gd name="connsiteX30" fmla="*/ 2266 w 10000"/>
            <a:gd name="connsiteY30" fmla="*/ 331 h 10000"/>
            <a:gd name="connsiteX0" fmla="*/ 2266 w 10000"/>
            <a:gd name="connsiteY0" fmla="*/ 331 h 10000"/>
            <a:gd name="connsiteX1" fmla="*/ 4501 w 10000"/>
            <a:gd name="connsiteY1" fmla="*/ 0 h 10000"/>
            <a:gd name="connsiteX2" fmla="*/ 3917 w 10000"/>
            <a:gd name="connsiteY2" fmla="*/ 1559 h 10000"/>
            <a:gd name="connsiteX3" fmla="*/ 5463 w 10000"/>
            <a:gd name="connsiteY3" fmla="*/ 1579 h 10000"/>
            <a:gd name="connsiteX4" fmla="*/ 5694 w 10000"/>
            <a:gd name="connsiteY4" fmla="*/ 1559 h 10000"/>
            <a:gd name="connsiteX5" fmla="*/ 7261 w 10000"/>
            <a:gd name="connsiteY5" fmla="*/ 1962 h 10000"/>
            <a:gd name="connsiteX6" fmla="*/ 7424 w 10000"/>
            <a:gd name="connsiteY6" fmla="*/ 2216 h 10000"/>
            <a:gd name="connsiteX7" fmla="*/ 8176 w 10000"/>
            <a:gd name="connsiteY7" fmla="*/ 2703 h 10000"/>
            <a:gd name="connsiteX8" fmla="*/ 8880 w 10000"/>
            <a:gd name="connsiteY8" fmla="*/ 2261 h 10000"/>
            <a:gd name="connsiteX9" fmla="*/ 9364 w 10000"/>
            <a:gd name="connsiteY9" fmla="*/ 4457 h 10000"/>
            <a:gd name="connsiteX10" fmla="*/ 10000 w 10000"/>
            <a:gd name="connsiteY10" fmla="*/ 7031 h 10000"/>
            <a:gd name="connsiteX11" fmla="*/ 9422 w 10000"/>
            <a:gd name="connsiteY11" fmla="*/ 7102 h 10000"/>
            <a:gd name="connsiteX12" fmla="*/ 9369 w 10000"/>
            <a:gd name="connsiteY12" fmla="*/ 7186 h 10000"/>
            <a:gd name="connsiteX13" fmla="*/ 9154 w 10000"/>
            <a:gd name="connsiteY13" fmla="*/ 7570 h 10000"/>
            <a:gd name="connsiteX14" fmla="*/ 7445 w 10000"/>
            <a:gd name="connsiteY14" fmla="*/ 7271 h 10000"/>
            <a:gd name="connsiteX15" fmla="*/ 5931 w 10000"/>
            <a:gd name="connsiteY15" fmla="*/ 7375 h 10000"/>
            <a:gd name="connsiteX16" fmla="*/ 4385 w 10000"/>
            <a:gd name="connsiteY16" fmla="*/ 8687 h 10000"/>
            <a:gd name="connsiteX17" fmla="*/ 4175 w 10000"/>
            <a:gd name="connsiteY17" fmla="*/ 9149 h 10000"/>
            <a:gd name="connsiteX18" fmla="*/ 2292 w 10000"/>
            <a:gd name="connsiteY18" fmla="*/ 10000 h 10000"/>
            <a:gd name="connsiteX19" fmla="*/ 2077 w 10000"/>
            <a:gd name="connsiteY19" fmla="*/ 8207 h 10000"/>
            <a:gd name="connsiteX20" fmla="*/ 1509 w 10000"/>
            <a:gd name="connsiteY20" fmla="*/ 8142 h 10000"/>
            <a:gd name="connsiteX21" fmla="*/ 237 w 10000"/>
            <a:gd name="connsiteY21" fmla="*/ 7940 h 10000"/>
            <a:gd name="connsiteX22" fmla="*/ 426 w 10000"/>
            <a:gd name="connsiteY22" fmla="*/ 7063 h 10000"/>
            <a:gd name="connsiteX23" fmla="*/ 484 w 10000"/>
            <a:gd name="connsiteY23" fmla="*/ 6940 h 10000"/>
            <a:gd name="connsiteX24" fmla="*/ 0 w 10000"/>
            <a:gd name="connsiteY24" fmla="*/ 6296 h 10000"/>
            <a:gd name="connsiteX25" fmla="*/ 347 w 10000"/>
            <a:gd name="connsiteY25" fmla="*/ 4568 h 10000"/>
            <a:gd name="connsiteX26" fmla="*/ 720 w 10000"/>
            <a:gd name="connsiteY26" fmla="*/ 2593 h 10000"/>
            <a:gd name="connsiteX27" fmla="*/ 1562 w 10000"/>
            <a:gd name="connsiteY27" fmla="*/ 1865 h 10000"/>
            <a:gd name="connsiteX28" fmla="*/ 624 w 10000"/>
            <a:gd name="connsiteY28" fmla="*/ 1780 h 10000"/>
            <a:gd name="connsiteX29" fmla="*/ 694 w 10000"/>
            <a:gd name="connsiteY29" fmla="*/ 544 h 10000"/>
            <a:gd name="connsiteX30" fmla="*/ 2266 w 10000"/>
            <a:gd name="connsiteY30" fmla="*/ 331 h 10000"/>
            <a:gd name="connsiteX0" fmla="*/ 2266 w 10000"/>
            <a:gd name="connsiteY0" fmla="*/ 331 h 10000"/>
            <a:gd name="connsiteX1" fmla="*/ 4501 w 10000"/>
            <a:gd name="connsiteY1" fmla="*/ 0 h 10000"/>
            <a:gd name="connsiteX2" fmla="*/ 3917 w 10000"/>
            <a:gd name="connsiteY2" fmla="*/ 1559 h 10000"/>
            <a:gd name="connsiteX3" fmla="*/ 5463 w 10000"/>
            <a:gd name="connsiteY3" fmla="*/ 1579 h 10000"/>
            <a:gd name="connsiteX4" fmla="*/ 5694 w 10000"/>
            <a:gd name="connsiteY4" fmla="*/ 1559 h 10000"/>
            <a:gd name="connsiteX5" fmla="*/ 7261 w 10000"/>
            <a:gd name="connsiteY5" fmla="*/ 1962 h 10000"/>
            <a:gd name="connsiteX6" fmla="*/ 7424 w 10000"/>
            <a:gd name="connsiteY6" fmla="*/ 2216 h 10000"/>
            <a:gd name="connsiteX7" fmla="*/ 8176 w 10000"/>
            <a:gd name="connsiteY7" fmla="*/ 2703 h 10000"/>
            <a:gd name="connsiteX8" fmla="*/ 8880 w 10000"/>
            <a:gd name="connsiteY8" fmla="*/ 2261 h 10000"/>
            <a:gd name="connsiteX9" fmla="*/ 9364 w 10000"/>
            <a:gd name="connsiteY9" fmla="*/ 4457 h 10000"/>
            <a:gd name="connsiteX10" fmla="*/ 10000 w 10000"/>
            <a:gd name="connsiteY10" fmla="*/ 7031 h 10000"/>
            <a:gd name="connsiteX11" fmla="*/ 9422 w 10000"/>
            <a:gd name="connsiteY11" fmla="*/ 7102 h 10000"/>
            <a:gd name="connsiteX12" fmla="*/ 9369 w 10000"/>
            <a:gd name="connsiteY12" fmla="*/ 7186 h 10000"/>
            <a:gd name="connsiteX13" fmla="*/ 9154 w 10000"/>
            <a:gd name="connsiteY13" fmla="*/ 7570 h 10000"/>
            <a:gd name="connsiteX14" fmla="*/ 7445 w 10000"/>
            <a:gd name="connsiteY14" fmla="*/ 7271 h 10000"/>
            <a:gd name="connsiteX15" fmla="*/ 5931 w 10000"/>
            <a:gd name="connsiteY15" fmla="*/ 7375 h 10000"/>
            <a:gd name="connsiteX16" fmla="*/ 4385 w 10000"/>
            <a:gd name="connsiteY16" fmla="*/ 8687 h 10000"/>
            <a:gd name="connsiteX17" fmla="*/ 4175 w 10000"/>
            <a:gd name="connsiteY17" fmla="*/ 9149 h 10000"/>
            <a:gd name="connsiteX18" fmla="*/ 2292 w 10000"/>
            <a:gd name="connsiteY18" fmla="*/ 10000 h 10000"/>
            <a:gd name="connsiteX19" fmla="*/ 1631 w 10000"/>
            <a:gd name="connsiteY19" fmla="*/ 9720 h 10000"/>
            <a:gd name="connsiteX20" fmla="*/ 1509 w 10000"/>
            <a:gd name="connsiteY20" fmla="*/ 8142 h 10000"/>
            <a:gd name="connsiteX21" fmla="*/ 237 w 10000"/>
            <a:gd name="connsiteY21" fmla="*/ 7940 h 10000"/>
            <a:gd name="connsiteX22" fmla="*/ 426 w 10000"/>
            <a:gd name="connsiteY22" fmla="*/ 7063 h 10000"/>
            <a:gd name="connsiteX23" fmla="*/ 484 w 10000"/>
            <a:gd name="connsiteY23" fmla="*/ 6940 h 10000"/>
            <a:gd name="connsiteX24" fmla="*/ 0 w 10000"/>
            <a:gd name="connsiteY24" fmla="*/ 6296 h 10000"/>
            <a:gd name="connsiteX25" fmla="*/ 347 w 10000"/>
            <a:gd name="connsiteY25" fmla="*/ 4568 h 10000"/>
            <a:gd name="connsiteX26" fmla="*/ 720 w 10000"/>
            <a:gd name="connsiteY26" fmla="*/ 2593 h 10000"/>
            <a:gd name="connsiteX27" fmla="*/ 1562 w 10000"/>
            <a:gd name="connsiteY27" fmla="*/ 1865 h 10000"/>
            <a:gd name="connsiteX28" fmla="*/ 624 w 10000"/>
            <a:gd name="connsiteY28" fmla="*/ 1780 h 10000"/>
            <a:gd name="connsiteX29" fmla="*/ 694 w 10000"/>
            <a:gd name="connsiteY29" fmla="*/ 544 h 10000"/>
            <a:gd name="connsiteX30" fmla="*/ 2266 w 10000"/>
            <a:gd name="connsiteY30" fmla="*/ 33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10000" h="10000">
              <a:moveTo>
                <a:pt x="2266" y="331"/>
              </a:moveTo>
              <a:cubicBezTo>
                <a:pt x="3028" y="422"/>
                <a:pt x="3812" y="513"/>
                <a:pt x="4501" y="0"/>
              </a:cubicBezTo>
              <a:cubicBezTo>
                <a:pt x="4243" y="481"/>
                <a:pt x="4054" y="1007"/>
                <a:pt x="3917" y="1559"/>
              </a:cubicBezTo>
              <a:cubicBezTo>
                <a:pt x="4432" y="1598"/>
                <a:pt x="4947" y="1624"/>
                <a:pt x="5463" y="1579"/>
              </a:cubicBezTo>
              <a:lnTo>
                <a:pt x="5694" y="1559"/>
              </a:lnTo>
              <a:cubicBezTo>
                <a:pt x="6225" y="1618"/>
                <a:pt x="6761" y="1722"/>
                <a:pt x="7261" y="1962"/>
              </a:cubicBezTo>
              <a:cubicBezTo>
                <a:pt x="7303" y="2021"/>
                <a:pt x="7382" y="2151"/>
                <a:pt x="7424" y="2216"/>
              </a:cubicBezTo>
              <a:cubicBezTo>
                <a:pt x="7387" y="2775"/>
                <a:pt x="7823" y="3125"/>
                <a:pt x="8176" y="2703"/>
              </a:cubicBezTo>
              <a:cubicBezTo>
                <a:pt x="8407" y="2554"/>
                <a:pt x="8644" y="2404"/>
                <a:pt x="8880" y="2261"/>
              </a:cubicBezTo>
              <a:cubicBezTo>
                <a:pt x="9048" y="2995"/>
                <a:pt x="9290" y="3697"/>
                <a:pt x="9364" y="4457"/>
              </a:cubicBezTo>
              <a:cubicBezTo>
                <a:pt x="9432" y="5361"/>
                <a:pt x="9874" y="6134"/>
                <a:pt x="10000" y="7031"/>
              </a:cubicBezTo>
              <a:lnTo>
                <a:pt x="9422" y="7102"/>
              </a:lnTo>
              <a:cubicBezTo>
                <a:pt x="9404" y="7130"/>
                <a:pt x="9387" y="7158"/>
                <a:pt x="9369" y="7186"/>
              </a:cubicBezTo>
              <a:cubicBezTo>
                <a:pt x="9317" y="7284"/>
                <a:pt x="9206" y="7479"/>
                <a:pt x="9154" y="7570"/>
              </a:cubicBezTo>
              <a:cubicBezTo>
                <a:pt x="8575" y="7524"/>
                <a:pt x="8013" y="7362"/>
                <a:pt x="7445" y="7271"/>
              </a:cubicBezTo>
              <a:cubicBezTo>
                <a:pt x="6940" y="7297"/>
                <a:pt x="6435" y="7394"/>
                <a:pt x="5931" y="7375"/>
              </a:cubicBezTo>
              <a:cubicBezTo>
                <a:pt x="5415" y="7810"/>
                <a:pt x="4911" y="8265"/>
                <a:pt x="4385" y="8687"/>
              </a:cubicBezTo>
              <a:cubicBezTo>
                <a:pt x="4317" y="8843"/>
                <a:pt x="4243" y="8999"/>
                <a:pt x="4175" y="9149"/>
              </a:cubicBezTo>
              <a:cubicBezTo>
                <a:pt x="3586" y="9545"/>
                <a:pt x="2976" y="9935"/>
                <a:pt x="2292" y="10000"/>
              </a:cubicBezTo>
              <a:cubicBezTo>
                <a:pt x="2266" y="9396"/>
                <a:pt x="1762" y="10304"/>
                <a:pt x="1631" y="9720"/>
              </a:cubicBezTo>
              <a:cubicBezTo>
                <a:pt x="1489" y="9700"/>
                <a:pt x="1651" y="8155"/>
                <a:pt x="1509" y="8142"/>
              </a:cubicBezTo>
              <a:lnTo>
                <a:pt x="237" y="7940"/>
              </a:lnTo>
              <a:cubicBezTo>
                <a:pt x="294" y="7648"/>
                <a:pt x="358" y="7355"/>
                <a:pt x="426" y="7063"/>
              </a:cubicBezTo>
              <a:cubicBezTo>
                <a:pt x="445" y="7022"/>
                <a:pt x="465" y="6981"/>
                <a:pt x="484" y="6940"/>
              </a:cubicBezTo>
              <a:cubicBezTo>
                <a:pt x="321" y="6725"/>
                <a:pt x="158" y="6511"/>
                <a:pt x="0" y="6296"/>
              </a:cubicBezTo>
              <a:cubicBezTo>
                <a:pt x="137" y="5724"/>
                <a:pt x="247" y="5146"/>
                <a:pt x="347" y="4568"/>
              </a:cubicBezTo>
              <a:cubicBezTo>
                <a:pt x="820" y="4048"/>
                <a:pt x="783" y="3301"/>
                <a:pt x="720" y="2593"/>
              </a:cubicBezTo>
              <a:cubicBezTo>
                <a:pt x="973" y="2307"/>
                <a:pt x="1272" y="2092"/>
                <a:pt x="1562" y="1865"/>
              </a:cubicBezTo>
              <a:lnTo>
                <a:pt x="624" y="1780"/>
              </a:lnTo>
              <a:cubicBezTo>
                <a:pt x="745" y="1618"/>
                <a:pt x="568" y="706"/>
                <a:pt x="694" y="544"/>
              </a:cubicBezTo>
              <a:cubicBezTo>
                <a:pt x="831" y="199"/>
                <a:pt x="1851" y="325"/>
                <a:pt x="2266" y="331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59537</xdr:colOff>
      <xdr:row>11</xdr:row>
      <xdr:rowOff>76730</xdr:rowOff>
    </xdr:from>
    <xdr:to>
      <xdr:col>55</xdr:col>
      <xdr:colOff>88796</xdr:colOff>
      <xdr:row>15</xdr:row>
      <xdr:rowOff>60937</xdr:rowOff>
    </xdr:to>
    <xdr:sp macro="" textlink="">
      <xdr:nvSpPr>
        <xdr:cNvPr id="462" name="grajewski"/>
        <xdr:cNvSpPr>
          <a:spLocks/>
        </xdr:cNvSpPr>
      </xdr:nvSpPr>
      <xdr:spPr bwMode="auto">
        <a:xfrm>
          <a:off x="6003137" y="1334030"/>
          <a:ext cx="372159" cy="441407"/>
        </a:xfrm>
        <a:custGeom>
          <a:avLst/>
          <a:gdLst>
            <a:gd name="T0" fmla="*/ 1096 w 1342"/>
            <a:gd name="T1" fmla="*/ 0 h 1522"/>
            <a:gd name="T2" fmla="*/ 1246 w 1342"/>
            <a:gd name="T3" fmla="*/ 70 h 1522"/>
            <a:gd name="T4" fmla="*/ 1235 w 1342"/>
            <a:gd name="T5" fmla="*/ 89 h 1522"/>
            <a:gd name="T6" fmla="*/ 1145 w 1342"/>
            <a:gd name="T7" fmla="*/ 311 h 1522"/>
            <a:gd name="T8" fmla="*/ 1342 w 1342"/>
            <a:gd name="T9" fmla="*/ 270 h 1522"/>
            <a:gd name="T10" fmla="*/ 1089 w 1342"/>
            <a:gd name="T11" fmla="*/ 620 h 1522"/>
            <a:gd name="T12" fmla="*/ 1200 w 1342"/>
            <a:gd name="T13" fmla="*/ 680 h 1522"/>
            <a:gd name="T14" fmla="*/ 1148 w 1342"/>
            <a:gd name="T15" fmla="*/ 759 h 1522"/>
            <a:gd name="T16" fmla="*/ 1056 w 1342"/>
            <a:gd name="T17" fmla="*/ 889 h 1522"/>
            <a:gd name="T18" fmla="*/ 1066 w 1342"/>
            <a:gd name="T19" fmla="*/ 989 h 1522"/>
            <a:gd name="T20" fmla="*/ 1040 w 1342"/>
            <a:gd name="T21" fmla="*/ 1015 h 1522"/>
            <a:gd name="T22" fmla="*/ 840 w 1342"/>
            <a:gd name="T23" fmla="*/ 1205 h 1522"/>
            <a:gd name="T24" fmla="*/ 841 w 1342"/>
            <a:gd name="T25" fmla="*/ 1435 h 1522"/>
            <a:gd name="T26" fmla="*/ 819 w 1342"/>
            <a:gd name="T27" fmla="*/ 1492 h 1522"/>
            <a:gd name="T28" fmla="*/ 506 w 1342"/>
            <a:gd name="T29" fmla="*/ 1441 h 1522"/>
            <a:gd name="T30" fmla="*/ 480 w 1342"/>
            <a:gd name="T31" fmla="*/ 1347 h 1522"/>
            <a:gd name="T32" fmla="*/ 306 w 1342"/>
            <a:gd name="T33" fmla="*/ 1315 h 1522"/>
            <a:gd name="T34" fmla="*/ 299 w 1342"/>
            <a:gd name="T35" fmla="*/ 1307 h 1522"/>
            <a:gd name="T36" fmla="*/ 281 w 1342"/>
            <a:gd name="T37" fmla="*/ 1232 h 1522"/>
            <a:gd name="T38" fmla="*/ 217 w 1342"/>
            <a:gd name="T39" fmla="*/ 1184 h 1522"/>
            <a:gd name="T40" fmla="*/ 258 w 1342"/>
            <a:gd name="T41" fmla="*/ 967 h 1522"/>
            <a:gd name="T42" fmla="*/ 163 w 1342"/>
            <a:gd name="T43" fmla="*/ 834 h 1522"/>
            <a:gd name="T44" fmla="*/ 137 w 1342"/>
            <a:gd name="T45" fmla="*/ 877 h 1522"/>
            <a:gd name="T46" fmla="*/ 92 w 1342"/>
            <a:gd name="T47" fmla="*/ 949 h 1522"/>
            <a:gd name="T48" fmla="*/ 83 w 1342"/>
            <a:gd name="T49" fmla="*/ 941 h 1522"/>
            <a:gd name="T50" fmla="*/ 0 w 1342"/>
            <a:gd name="T51" fmla="*/ 865 h 1522"/>
            <a:gd name="T52" fmla="*/ 271 w 1342"/>
            <a:gd name="T53" fmla="*/ 567 h 1522"/>
            <a:gd name="T54" fmla="*/ 514 w 1342"/>
            <a:gd name="T55" fmla="*/ 372 h 1522"/>
            <a:gd name="T56" fmla="*/ 657 w 1342"/>
            <a:gd name="T57" fmla="*/ 391 h 1522"/>
            <a:gd name="T58" fmla="*/ 681 w 1342"/>
            <a:gd name="T59" fmla="*/ 282 h 1522"/>
            <a:gd name="T60" fmla="*/ 954 w 1342"/>
            <a:gd name="T61" fmla="*/ 153 h 1522"/>
            <a:gd name="T62" fmla="*/ 1096 w 1342"/>
            <a:gd name="T63" fmla="*/ 0 h 15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342" h="1522">
              <a:moveTo>
                <a:pt x="1096" y="0"/>
              </a:moveTo>
              <a:cubicBezTo>
                <a:pt x="1145" y="24"/>
                <a:pt x="1195" y="47"/>
                <a:pt x="1246" y="70"/>
              </a:cubicBezTo>
              <a:lnTo>
                <a:pt x="1235" y="89"/>
              </a:lnTo>
              <a:cubicBezTo>
                <a:pt x="1184" y="154"/>
                <a:pt x="1158" y="231"/>
                <a:pt x="1145" y="311"/>
              </a:cubicBezTo>
              <a:cubicBezTo>
                <a:pt x="1208" y="288"/>
                <a:pt x="1274" y="271"/>
                <a:pt x="1342" y="270"/>
              </a:cubicBezTo>
              <a:cubicBezTo>
                <a:pt x="1331" y="435"/>
                <a:pt x="1169" y="496"/>
                <a:pt x="1089" y="620"/>
              </a:cubicBezTo>
              <a:cubicBezTo>
                <a:pt x="1126" y="640"/>
                <a:pt x="1163" y="660"/>
                <a:pt x="1200" y="680"/>
              </a:cubicBezTo>
              <a:cubicBezTo>
                <a:pt x="1187" y="700"/>
                <a:pt x="1161" y="739"/>
                <a:pt x="1148" y="759"/>
              </a:cubicBezTo>
              <a:cubicBezTo>
                <a:pt x="1116" y="801"/>
                <a:pt x="1084" y="844"/>
                <a:pt x="1056" y="889"/>
              </a:cubicBezTo>
              <a:cubicBezTo>
                <a:pt x="1059" y="914"/>
                <a:pt x="1063" y="964"/>
                <a:pt x="1066" y="989"/>
              </a:cubicBezTo>
              <a:cubicBezTo>
                <a:pt x="1059" y="995"/>
                <a:pt x="1046" y="1008"/>
                <a:pt x="1040" y="1015"/>
              </a:cubicBezTo>
              <a:cubicBezTo>
                <a:pt x="975" y="1080"/>
                <a:pt x="908" y="1144"/>
                <a:pt x="840" y="1205"/>
              </a:cubicBezTo>
              <a:cubicBezTo>
                <a:pt x="841" y="1282"/>
                <a:pt x="842" y="1358"/>
                <a:pt x="841" y="1435"/>
              </a:cubicBezTo>
              <a:cubicBezTo>
                <a:pt x="835" y="1449"/>
                <a:pt x="824" y="1478"/>
                <a:pt x="819" y="1492"/>
              </a:cubicBezTo>
              <a:cubicBezTo>
                <a:pt x="709" y="1522"/>
                <a:pt x="597" y="1513"/>
                <a:pt x="506" y="1441"/>
              </a:cubicBezTo>
              <a:cubicBezTo>
                <a:pt x="499" y="1417"/>
                <a:pt x="486" y="1370"/>
                <a:pt x="480" y="1347"/>
              </a:cubicBezTo>
              <a:cubicBezTo>
                <a:pt x="422" y="1336"/>
                <a:pt x="364" y="1326"/>
                <a:pt x="306" y="1315"/>
              </a:cubicBezTo>
              <a:lnTo>
                <a:pt x="299" y="1307"/>
              </a:lnTo>
              <a:cubicBezTo>
                <a:pt x="295" y="1288"/>
                <a:pt x="286" y="1250"/>
                <a:pt x="281" y="1232"/>
              </a:cubicBezTo>
              <a:cubicBezTo>
                <a:pt x="265" y="1220"/>
                <a:pt x="233" y="1196"/>
                <a:pt x="217" y="1184"/>
              </a:cubicBezTo>
              <a:cubicBezTo>
                <a:pt x="230" y="1112"/>
                <a:pt x="244" y="1040"/>
                <a:pt x="258" y="967"/>
              </a:cubicBezTo>
              <a:cubicBezTo>
                <a:pt x="226" y="923"/>
                <a:pt x="195" y="878"/>
                <a:pt x="163" y="834"/>
              </a:cubicBezTo>
              <a:cubicBezTo>
                <a:pt x="157" y="845"/>
                <a:pt x="143" y="866"/>
                <a:pt x="137" y="877"/>
              </a:cubicBezTo>
              <a:cubicBezTo>
                <a:pt x="125" y="895"/>
                <a:pt x="103" y="931"/>
                <a:pt x="92" y="949"/>
              </a:cubicBezTo>
              <a:lnTo>
                <a:pt x="83" y="941"/>
              </a:lnTo>
              <a:cubicBezTo>
                <a:pt x="55" y="916"/>
                <a:pt x="27" y="891"/>
                <a:pt x="0" y="865"/>
              </a:cubicBezTo>
              <a:cubicBezTo>
                <a:pt x="102" y="777"/>
                <a:pt x="186" y="671"/>
                <a:pt x="271" y="567"/>
              </a:cubicBezTo>
              <a:cubicBezTo>
                <a:pt x="358" y="510"/>
                <a:pt x="435" y="439"/>
                <a:pt x="514" y="372"/>
              </a:cubicBezTo>
              <a:cubicBezTo>
                <a:pt x="562" y="368"/>
                <a:pt x="610" y="383"/>
                <a:pt x="657" y="391"/>
              </a:cubicBezTo>
              <a:cubicBezTo>
                <a:pt x="665" y="354"/>
                <a:pt x="673" y="318"/>
                <a:pt x="681" y="282"/>
              </a:cubicBezTo>
              <a:cubicBezTo>
                <a:pt x="767" y="229"/>
                <a:pt x="854" y="174"/>
                <a:pt x="954" y="153"/>
              </a:cubicBezTo>
              <a:cubicBezTo>
                <a:pt x="1000" y="101"/>
                <a:pt x="1047" y="50"/>
                <a:pt x="1096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6663</xdr:colOff>
      <xdr:row>11</xdr:row>
      <xdr:rowOff>107173</xdr:rowOff>
    </xdr:from>
    <xdr:to>
      <xdr:col>61</xdr:col>
      <xdr:colOff>26451</xdr:colOff>
      <xdr:row>17</xdr:row>
      <xdr:rowOff>2739</xdr:rowOff>
    </xdr:to>
    <xdr:sp macro="" textlink="">
      <xdr:nvSpPr>
        <xdr:cNvPr id="465" name="sokólski"/>
        <xdr:cNvSpPr>
          <a:spLocks/>
        </xdr:cNvSpPr>
      </xdr:nvSpPr>
      <xdr:spPr bwMode="auto">
        <a:xfrm>
          <a:off x="6407463" y="1364473"/>
          <a:ext cx="591288" cy="581366"/>
        </a:xfrm>
        <a:custGeom>
          <a:avLst/>
          <a:gdLst>
            <a:gd name="T0" fmla="*/ 603 w 2182"/>
            <a:gd name="T1" fmla="*/ 29 h 1985"/>
            <a:gd name="T2" fmla="*/ 891 w 2182"/>
            <a:gd name="T3" fmla="*/ 13 h 1985"/>
            <a:gd name="T4" fmla="*/ 1216 w 2182"/>
            <a:gd name="T5" fmla="*/ 59 h 1985"/>
            <a:gd name="T6" fmla="*/ 1257 w 2182"/>
            <a:gd name="T7" fmla="*/ 0 h 1985"/>
            <a:gd name="T8" fmla="*/ 1397 w 2182"/>
            <a:gd name="T9" fmla="*/ 56 h 1985"/>
            <a:gd name="T10" fmla="*/ 1535 w 2182"/>
            <a:gd name="T11" fmla="*/ 496 h 1985"/>
            <a:gd name="T12" fmla="*/ 1892 w 2182"/>
            <a:gd name="T13" fmla="*/ 1371 h 1985"/>
            <a:gd name="T14" fmla="*/ 2182 w 2182"/>
            <a:gd name="T15" fmla="*/ 1912 h 1985"/>
            <a:gd name="T16" fmla="*/ 2132 w 2182"/>
            <a:gd name="T17" fmla="*/ 1936 h 1985"/>
            <a:gd name="T18" fmla="*/ 1803 w 2182"/>
            <a:gd name="T19" fmla="*/ 1974 h 1985"/>
            <a:gd name="T20" fmla="*/ 1788 w 2182"/>
            <a:gd name="T21" fmla="*/ 1932 h 1985"/>
            <a:gd name="T22" fmla="*/ 1782 w 2182"/>
            <a:gd name="T23" fmla="*/ 1913 h 1985"/>
            <a:gd name="T24" fmla="*/ 1624 w 2182"/>
            <a:gd name="T25" fmla="*/ 1879 h 1985"/>
            <a:gd name="T26" fmla="*/ 1575 w 2182"/>
            <a:gd name="T27" fmla="*/ 1866 h 1985"/>
            <a:gd name="T28" fmla="*/ 1342 w 2182"/>
            <a:gd name="T29" fmla="*/ 1789 h 1985"/>
            <a:gd name="T30" fmla="*/ 1284 w 2182"/>
            <a:gd name="T31" fmla="*/ 1869 h 1985"/>
            <a:gd name="T32" fmla="*/ 1268 w 2182"/>
            <a:gd name="T33" fmla="*/ 1832 h 1985"/>
            <a:gd name="T34" fmla="*/ 1279 w 2182"/>
            <a:gd name="T35" fmla="*/ 1772 h 1985"/>
            <a:gd name="T36" fmla="*/ 1294 w 2182"/>
            <a:gd name="T37" fmla="*/ 1623 h 1985"/>
            <a:gd name="T38" fmla="*/ 1263 w 2182"/>
            <a:gd name="T39" fmla="*/ 1622 h 1985"/>
            <a:gd name="T40" fmla="*/ 1135 w 2182"/>
            <a:gd name="T41" fmla="*/ 1614 h 1985"/>
            <a:gd name="T42" fmla="*/ 1074 w 2182"/>
            <a:gd name="T43" fmla="*/ 1502 h 1985"/>
            <a:gd name="T44" fmla="*/ 996 w 2182"/>
            <a:gd name="T45" fmla="*/ 1412 h 1985"/>
            <a:gd name="T46" fmla="*/ 1007 w 2182"/>
            <a:gd name="T47" fmla="*/ 1329 h 1985"/>
            <a:gd name="T48" fmla="*/ 893 w 2182"/>
            <a:gd name="T49" fmla="*/ 1308 h 1985"/>
            <a:gd name="T50" fmla="*/ 865 w 2182"/>
            <a:gd name="T51" fmla="*/ 1270 h 1985"/>
            <a:gd name="T52" fmla="*/ 751 w 2182"/>
            <a:gd name="T53" fmla="*/ 1227 h 1985"/>
            <a:gd name="T54" fmla="*/ 720 w 2182"/>
            <a:gd name="T55" fmla="*/ 1226 h 1985"/>
            <a:gd name="T56" fmla="*/ 538 w 2182"/>
            <a:gd name="T57" fmla="*/ 1228 h 1985"/>
            <a:gd name="T58" fmla="*/ 529 w 2182"/>
            <a:gd name="T59" fmla="*/ 1334 h 1985"/>
            <a:gd name="T60" fmla="*/ 404 w 2182"/>
            <a:gd name="T61" fmla="*/ 1355 h 1985"/>
            <a:gd name="T62" fmla="*/ 345 w 2182"/>
            <a:gd name="T63" fmla="*/ 1153 h 1985"/>
            <a:gd name="T64" fmla="*/ 305 w 2182"/>
            <a:gd name="T65" fmla="*/ 753 h 1985"/>
            <a:gd name="T66" fmla="*/ 304 w 2182"/>
            <a:gd name="T67" fmla="*/ 749 h 1985"/>
            <a:gd name="T68" fmla="*/ 282 w 2182"/>
            <a:gd name="T69" fmla="*/ 688 h 1985"/>
            <a:gd name="T70" fmla="*/ 182 w 2182"/>
            <a:gd name="T71" fmla="*/ 661 h 1985"/>
            <a:gd name="T72" fmla="*/ 168 w 2182"/>
            <a:gd name="T73" fmla="*/ 536 h 1985"/>
            <a:gd name="T74" fmla="*/ 0 w 2182"/>
            <a:gd name="T75" fmla="*/ 497 h 1985"/>
            <a:gd name="T76" fmla="*/ 247 w 2182"/>
            <a:gd name="T77" fmla="*/ 336 h 1985"/>
            <a:gd name="T78" fmla="*/ 269 w 2182"/>
            <a:gd name="T79" fmla="*/ 302 h 1985"/>
            <a:gd name="T80" fmla="*/ 309 w 2182"/>
            <a:gd name="T81" fmla="*/ 231 h 1985"/>
            <a:gd name="T82" fmla="*/ 603 w 2182"/>
            <a:gd name="T83" fmla="*/ 29 h 19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</a:cxnLst>
          <a:rect l="0" t="0" r="r" b="b"/>
          <a:pathLst>
            <a:path w="2182" h="1985">
              <a:moveTo>
                <a:pt x="603" y="29"/>
              </a:moveTo>
              <a:cubicBezTo>
                <a:pt x="699" y="32"/>
                <a:pt x="795" y="17"/>
                <a:pt x="891" y="13"/>
              </a:cubicBezTo>
              <a:cubicBezTo>
                <a:pt x="999" y="27"/>
                <a:pt x="1106" y="52"/>
                <a:pt x="1216" y="59"/>
              </a:cubicBezTo>
              <a:cubicBezTo>
                <a:pt x="1226" y="45"/>
                <a:pt x="1247" y="15"/>
                <a:pt x="1257" y="0"/>
              </a:cubicBezTo>
              <a:cubicBezTo>
                <a:pt x="1305" y="15"/>
                <a:pt x="1357" y="24"/>
                <a:pt x="1397" y="56"/>
              </a:cubicBezTo>
              <a:cubicBezTo>
                <a:pt x="1458" y="197"/>
                <a:pt x="1484" y="351"/>
                <a:pt x="1535" y="496"/>
              </a:cubicBezTo>
              <a:cubicBezTo>
                <a:pt x="1627" y="798"/>
                <a:pt x="1790" y="1072"/>
                <a:pt x="1892" y="1371"/>
              </a:cubicBezTo>
              <a:cubicBezTo>
                <a:pt x="1957" y="1566"/>
                <a:pt x="2084" y="1732"/>
                <a:pt x="2182" y="1912"/>
              </a:cubicBezTo>
              <a:cubicBezTo>
                <a:pt x="2169" y="1918"/>
                <a:pt x="2144" y="1930"/>
                <a:pt x="2132" y="1936"/>
              </a:cubicBezTo>
              <a:cubicBezTo>
                <a:pt x="2029" y="1985"/>
                <a:pt x="1913" y="1972"/>
                <a:pt x="1803" y="1974"/>
              </a:cubicBezTo>
              <a:cubicBezTo>
                <a:pt x="1799" y="1963"/>
                <a:pt x="1792" y="1942"/>
                <a:pt x="1788" y="1932"/>
              </a:cubicBezTo>
              <a:lnTo>
                <a:pt x="1782" y="1913"/>
              </a:lnTo>
              <a:cubicBezTo>
                <a:pt x="1734" y="1885"/>
                <a:pt x="1678" y="1883"/>
                <a:pt x="1624" y="1879"/>
              </a:cubicBezTo>
              <a:cubicBezTo>
                <a:pt x="1612" y="1876"/>
                <a:pt x="1587" y="1869"/>
                <a:pt x="1575" y="1866"/>
              </a:cubicBezTo>
              <a:cubicBezTo>
                <a:pt x="1496" y="1842"/>
                <a:pt x="1419" y="1816"/>
                <a:pt x="1342" y="1789"/>
              </a:cubicBezTo>
              <a:cubicBezTo>
                <a:pt x="1322" y="1815"/>
                <a:pt x="1303" y="1842"/>
                <a:pt x="1284" y="1869"/>
              </a:cubicBezTo>
              <a:cubicBezTo>
                <a:pt x="1280" y="1860"/>
                <a:pt x="1272" y="1841"/>
                <a:pt x="1268" y="1832"/>
              </a:cubicBezTo>
              <a:cubicBezTo>
                <a:pt x="1271" y="1817"/>
                <a:pt x="1276" y="1787"/>
                <a:pt x="1279" y="1772"/>
              </a:cubicBezTo>
              <a:cubicBezTo>
                <a:pt x="1358" y="1762"/>
                <a:pt x="1389" y="1628"/>
                <a:pt x="1294" y="1623"/>
              </a:cubicBezTo>
              <a:lnTo>
                <a:pt x="1263" y="1622"/>
              </a:lnTo>
              <a:cubicBezTo>
                <a:pt x="1220" y="1620"/>
                <a:pt x="1177" y="1617"/>
                <a:pt x="1135" y="1614"/>
              </a:cubicBezTo>
              <a:cubicBezTo>
                <a:pt x="1115" y="1577"/>
                <a:pt x="1095" y="1539"/>
                <a:pt x="1074" y="1502"/>
              </a:cubicBezTo>
              <a:cubicBezTo>
                <a:pt x="1050" y="1470"/>
                <a:pt x="1024" y="1441"/>
                <a:pt x="996" y="1412"/>
              </a:cubicBezTo>
              <a:cubicBezTo>
                <a:pt x="999" y="1391"/>
                <a:pt x="1004" y="1350"/>
                <a:pt x="1007" y="1329"/>
              </a:cubicBezTo>
              <a:cubicBezTo>
                <a:pt x="970" y="1316"/>
                <a:pt x="931" y="1314"/>
                <a:pt x="893" y="1308"/>
              </a:cubicBezTo>
              <a:lnTo>
                <a:pt x="865" y="1270"/>
              </a:lnTo>
              <a:cubicBezTo>
                <a:pt x="838" y="1231"/>
                <a:pt x="799" y="1217"/>
                <a:pt x="751" y="1227"/>
              </a:cubicBezTo>
              <a:lnTo>
                <a:pt x="720" y="1226"/>
              </a:lnTo>
              <a:cubicBezTo>
                <a:pt x="659" y="1224"/>
                <a:pt x="599" y="1226"/>
                <a:pt x="538" y="1228"/>
              </a:cubicBezTo>
              <a:cubicBezTo>
                <a:pt x="536" y="1255"/>
                <a:pt x="531" y="1307"/>
                <a:pt x="529" y="1334"/>
              </a:cubicBezTo>
              <a:cubicBezTo>
                <a:pt x="487" y="1340"/>
                <a:pt x="445" y="1347"/>
                <a:pt x="404" y="1355"/>
              </a:cubicBezTo>
              <a:cubicBezTo>
                <a:pt x="416" y="1274"/>
                <a:pt x="475" y="1160"/>
                <a:pt x="345" y="1153"/>
              </a:cubicBezTo>
              <a:cubicBezTo>
                <a:pt x="337" y="1019"/>
                <a:pt x="345" y="882"/>
                <a:pt x="305" y="753"/>
              </a:cubicBezTo>
              <a:lnTo>
                <a:pt x="304" y="749"/>
              </a:lnTo>
              <a:cubicBezTo>
                <a:pt x="298" y="734"/>
                <a:pt x="288" y="703"/>
                <a:pt x="282" y="688"/>
              </a:cubicBezTo>
              <a:cubicBezTo>
                <a:pt x="257" y="681"/>
                <a:pt x="207" y="668"/>
                <a:pt x="182" y="661"/>
              </a:cubicBezTo>
              <a:cubicBezTo>
                <a:pt x="177" y="619"/>
                <a:pt x="173" y="578"/>
                <a:pt x="168" y="536"/>
              </a:cubicBezTo>
              <a:cubicBezTo>
                <a:pt x="112" y="522"/>
                <a:pt x="56" y="509"/>
                <a:pt x="0" y="497"/>
              </a:cubicBezTo>
              <a:cubicBezTo>
                <a:pt x="87" y="452"/>
                <a:pt x="172" y="401"/>
                <a:pt x="247" y="336"/>
              </a:cubicBezTo>
              <a:lnTo>
                <a:pt x="269" y="302"/>
              </a:lnTo>
              <a:cubicBezTo>
                <a:pt x="282" y="279"/>
                <a:pt x="296" y="255"/>
                <a:pt x="309" y="231"/>
              </a:cubicBezTo>
              <a:cubicBezTo>
                <a:pt x="409" y="166"/>
                <a:pt x="505" y="96"/>
                <a:pt x="603" y="29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17016</xdr:colOff>
      <xdr:row>12</xdr:row>
      <xdr:rowOff>58358</xdr:rowOff>
    </xdr:from>
    <xdr:to>
      <xdr:col>57</xdr:col>
      <xdr:colOff>9268</xdr:colOff>
      <xdr:row>17</xdr:row>
      <xdr:rowOff>1158</xdr:rowOff>
    </xdr:to>
    <xdr:sp macro="" textlink="">
      <xdr:nvSpPr>
        <xdr:cNvPr id="467" name="moniecki"/>
        <xdr:cNvSpPr>
          <a:spLocks/>
        </xdr:cNvSpPr>
      </xdr:nvSpPr>
      <xdr:spPr bwMode="auto">
        <a:xfrm>
          <a:off x="6189216" y="1429958"/>
          <a:ext cx="335152" cy="514300"/>
        </a:xfrm>
        <a:custGeom>
          <a:avLst/>
          <a:gdLst>
            <a:gd name="T0" fmla="*/ 812 w 1482"/>
            <a:gd name="T1" fmla="*/ 0 h 1763"/>
            <a:gd name="T2" fmla="*/ 858 w 1482"/>
            <a:gd name="T3" fmla="*/ 38 h 1763"/>
            <a:gd name="T4" fmla="*/ 884 w 1482"/>
            <a:gd name="T5" fmla="*/ 245 h 1763"/>
            <a:gd name="T6" fmla="*/ 855 w 1482"/>
            <a:gd name="T7" fmla="*/ 524 h 1763"/>
            <a:gd name="T8" fmla="*/ 1141 w 1482"/>
            <a:gd name="T9" fmla="*/ 383 h 1763"/>
            <a:gd name="T10" fmla="*/ 1315 w 1482"/>
            <a:gd name="T11" fmla="*/ 572 h 1763"/>
            <a:gd name="T12" fmla="*/ 1316 w 1482"/>
            <a:gd name="T13" fmla="*/ 576 h 1763"/>
            <a:gd name="T14" fmla="*/ 1318 w 1482"/>
            <a:gd name="T15" fmla="*/ 1005 h 1763"/>
            <a:gd name="T16" fmla="*/ 1406 w 1482"/>
            <a:gd name="T17" fmla="*/ 1035 h 1763"/>
            <a:gd name="T18" fmla="*/ 1388 w 1482"/>
            <a:gd name="T19" fmla="*/ 1184 h 1763"/>
            <a:gd name="T20" fmla="*/ 1450 w 1482"/>
            <a:gd name="T21" fmla="*/ 1235 h 1763"/>
            <a:gd name="T22" fmla="*/ 1482 w 1482"/>
            <a:gd name="T23" fmla="*/ 1263 h 1763"/>
            <a:gd name="T24" fmla="*/ 1394 w 1482"/>
            <a:gd name="T25" fmla="*/ 1276 h 1763"/>
            <a:gd name="T26" fmla="*/ 1241 w 1482"/>
            <a:gd name="T27" fmla="*/ 1439 h 1763"/>
            <a:gd name="T28" fmla="*/ 1095 w 1482"/>
            <a:gd name="T29" fmla="*/ 1374 h 1763"/>
            <a:gd name="T30" fmla="*/ 1017 w 1482"/>
            <a:gd name="T31" fmla="*/ 1473 h 1763"/>
            <a:gd name="T32" fmla="*/ 1120 w 1482"/>
            <a:gd name="T33" fmla="*/ 1520 h 1763"/>
            <a:gd name="T34" fmla="*/ 978 w 1482"/>
            <a:gd name="T35" fmla="*/ 1652 h 1763"/>
            <a:gd name="T36" fmla="*/ 765 w 1482"/>
            <a:gd name="T37" fmla="*/ 1707 h 1763"/>
            <a:gd name="T38" fmla="*/ 588 w 1482"/>
            <a:gd name="T39" fmla="*/ 1499 h 1763"/>
            <a:gd name="T40" fmla="*/ 414 w 1482"/>
            <a:gd name="T41" fmla="*/ 1673 h 1763"/>
            <a:gd name="T42" fmla="*/ 362 w 1482"/>
            <a:gd name="T43" fmla="*/ 1763 h 1763"/>
            <a:gd name="T44" fmla="*/ 247 w 1482"/>
            <a:gd name="T45" fmla="*/ 1751 h 1763"/>
            <a:gd name="T46" fmla="*/ 219 w 1482"/>
            <a:gd name="T47" fmla="*/ 1728 h 1763"/>
            <a:gd name="T48" fmla="*/ 167 w 1482"/>
            <a:gd name="T49" fmla="*/ 1747 h 1763"/>
            <a:gd name="T50" fmla="*/ 0 w 1482"/>
            <a:gd name="T51" fmla="*/ 1752 h 1763"/>
            <a:gd name="T52" fmla="*/ 151 w 1482"/>
            <a:gd name="T53" fmla="*/ 1207 h 1763"/>
            <a:gd name="T54" fmla="*/ 173 w 1482"/>
            <a:gd name="T55" fmla="*/ 1150 h 1763"/>
            <a:gd name="T56" fmla="*/ 218 w 1482"/>
            <a:gd name="T57" fmla="*/ 924 h 1763"/>
            <a:gd name="T58" fmla="*/ 349 w 1482"/>
            <a:gd name="T59" fmla="*/ 840 h 1763"/>
            <a:gd name="T60" fmla="*/ 372 w 1482"/>
            <a:gd name="T61" fmla="*/ 730 h 1763"/>
            <a:gd name="T62" fmla="*/ 398 w 1482"/>
            <a:gd name="T63" fmla="*/ 704 h 1763"/>
            <a:gd name="T64" fmla="*/ 388 w 1482"/>
            <a:gd name="T65" fmla="*/ 604 h 1763"/>
            <a:gd name="T66" fmla="*/ 480 w 1482"/>
            <a:gd name="T67" fmla="*/ 474 h 1763"/>
            <a:gd name="T68" fmla="*/ 612 w 1482"/>
            <a:gd name="T69" fmla="*/ 416 h 1763"/>
            <a:gd name="T70" fmla="*/ 471 w 1482"/>
            <a:gd name="T71" fmla="*/ 300 h 1763"/>
            <a:gd name="T72" fmla="*/ 709 w 1482"/>
            <a:gd name="T73" fmla="*/ 145 h 1763"/>
            <a:gd name="T74" fmla="*/ 670 w 1482"/>
            <a:gd name="T75" fmla="*/ 55 h 1763"/>
            <a:gd name="T76" fmla="*/ 816 w 1482"/>
            <a:gd name="T77" fmla="*/ 66 h 1763"/>
            <a:gd name="T78" fmla="*/ 812 w 1482"/>
            <a:gd name="T79" fmla="*/ 0 h 1763"/>
            <a:gd name="connsiteX0" fmla="*/ 5479 w 10000"/>
            <a:gd name="connsiteY0" fmla="*/ 0 h 10000"/>
            <a:gd name="connsiteX1" fmla="*/ 5789 w 10000"/>
            <a:gd name="connsiteY1" fmla="*/ 216 h 10000"/>
            <a:gd name="connsiteX2" fmla="*/ 5965 w 10000"/>
            <a:gd name="connsiteY2" fmla="*/ 1390 h 10000"/>
            <a:gd name="connsiteX3" fmla="*/ 5769 w 10000"/>
            <a:gd name="connsiteY3" fmla="*/ 2972 h 10000"/>
            <a:gd name="connsiteX4" fmla="*/ 7699 w 10000"/>
            <a:gd name="connsiteY4" fmla="*/ 2172 h 10000"/>
            <a:gd name="connsiteX5" fmla="*/ 8873 w 10000"/>
            <a:gd name="connsiteY5" fmla="*/ 3244 h 10000"/>
            <a:gd name="connsiteX6" fmla="*/ 8880 w 10000"/>
            <a:gd name="connsiteY6" fmla="*/ 3267 h 10000"/>
            <a:gd name="connsiteX7" fmla="*/ 8893 w 10000"/>
            <a:gd name="connsiteY7" fmla="*/ 5701 h 10000"/>
            <a:gd name="connsiteX8" fmla="*/ 9487 w 10000"/>
            <a:gd name="connsiteY8" fmla="*/ 5871 h 10000"/>
            <a:gd name="connsiteX9" fmla="*/ 9366 w 10000"/>
            <a:gd name="connsiteY9" fmla="*/ 6716 h 10000"/>
            <a:gd name="connsiteX10" fmla="*/ 9784 w 10000"/>
            <a:gd name="connsiteY10" fmla="*/ 7005 h 10000"/>
            <a:gd name="connsiteX11" fmla="*/ 10000 w 10000"/>
            <a:gd name="connsiteY11" fmla="*/ 7164 h 10000"/>
            <a:gd name="connsiteX12" fmla="*/ 9406 w 10000"/>
            <a:gd name="connsiteY12" fmla="*/ 7238 h 10000"/>
            <a:gd name="connsiteX13" fmla="*/ 8374 w 10000"/>
            <a:gd name="connsiteY13" fmla="*/ 8162 h 10000"/>
            <a:gd name="connsiteX14" fmla="*/ 7389 w 10000"/>
            <a:gd name="connsiteY14" fmla="*/ 7794 h 10000"/>
            <a:gd name="connsiteX15" fmla="*/ 7557 w 10000"/>
            <a:gd name="connsiteY15" fmla="*/ 8622 h 10000"/>
            <a:gd name="connsiteX16" fmla="*/ 6599 w 10000"/>
            <a:gd name="connsiteY16" fmla="*/ 9370 h 10000"/>
            <a:gd name="connsiteX17" fmla="*/ 5162 w 10000"/>
            <a:gd name="connsiteY17" fmla="*/ 9682 h 10000"/>
            <a:gd name="connsiteX18" fmla="*/ 3968 w 10000"/>
            <a:gd name="connsiteY18" fmla="*/ 8503 h 10000"/>
            <a:gd name="connsiteX19" fmla="*/ 2794 w 10000"/>
            <a:gd name="connsiteY19" fmla="*/ 9490 h 10000"/>
            <a:gd name="connsiteX20" fmla="*/ 2443 w 10000"/>
            <a:gd name="connsiteY20" fmla="*/ 10000 h 10000"/>
            <a:gd name="connsiteX21" fmla="*/ 1667 w 10000"/>
            <a:gd name="connsiteY21" fmla="*/ 9932 h 10000"/>
            <a:gd name="connsiteX22" fmla="*/ 1478 w 10000"/>
            <a:gd name="connsiteY22" fmla="*/ 9801 h 10000"/>
            <a:gd name="connsiteX23" fmla="*/ 1127 w 10000"/>
            <a:gd name="connsiteY23" fmla="*/ 9909 h 10000"/>
            <a:gd name="connsiteX24" fmla="*/ 0 w 10000"/>
            <a:gd name="connsiteY24" fmla="*/ 9938 h 10000"/>
            <a:gd name="connsiteX25" fmla="*/ 1019 w 10000"/>
            <a:gd name="connsiteY25" fmla="*/ 6846 h 10000"/>
            <a:gd name="connsiteX26" fmla="*/ 1167 w 10000"/>
            <a:gd name="connsiteY26" fmla="*/ 6523 h 10000"/>
            <a:gd name="connsiteX27" fmla="*/ 1471 w 10000"/>
            <a:gd name="connsiteY27" fmla="*/ 5241 h 10000"/>
            <a:gd name="connsiteX28" fmla="*/ 2355 w 10000"/>
            <a:gd name="connsiteY28" fmla="*/ 4765 h 10000"/>
            <a:gd name="connsiteX29" fmla="*/ 2510 w 10000"/>
            <a:gd name="connsiteY29" fmla="*/ 4141 h 10000"/>
            <a:gd name="connsiteX30" fmla="*/ 2686 w 10000"/>
            <a:gd name="connsiteY30" fmla="*/ 3993 h 10000"/>
            <a:gd name="connsiteX31" fmla="*/ 2618 w 10000"/>
            <a:gd name="connsiteY31" fmla="*/ 3426 h 10000"/>
            <a:gd name="connsiteX32" fmla="*/ 3239 w 10000"/>
            <a:gd name="connsiteY32" fmla="*/ 2689 h 10000"/>
            <a:gd name="connsiteX33" fmla="*/ 4130 w 10000"/>
            <a:gd name="connsiteY33" fmla="*/ 2360 h 10000"/>
            <a:gd name="connsiteX34" fmla="*/ 3178 w 10000"/>
            <a:gd name="connsiteY34" fmla="*/ 1702 h 10000"/>
            <a:gd name="connsiteX35" fmla="*/ 4784 w 10000"/>
            <a:gd name="connsiteY35" fmla="*/ 822 h 10000"/>
            <a:gd name="connsiteX36" fmla="*/ 4521 w 10000"/>
            <a:gd name="connsiteY36" fmla="*/ 312 h 10000"/>
            <a:gd name="connsiteX37" fmla="*/ 5506 w 10000"/>
            <a:gd name="connsiteY37" fmla="*/ 374 h 10000"/>
            <a:gd name="connsiteX38" fmla="*/ 5479 w 10000"/>
            <a:gd name="connsiteY38" fmla="*/ 0 h 10000"/>
            <a:gd name="connsiteX0" fmla="*/ 5479 w 10000"/>
            <a:gd name="connsiteY0" fmla="*/ 0 h 10000"/>
            <a:gd name="connsiteX1" fmla="*/ 5789 w 10000"/>
            <a:gd name="connsiteY1" fmla="*/ 216 h 10000"/>
            <a:gd name="connsiteX2" fmla="*/ 5965 w 10000"/>
            <a:gd name="connsiteY2" fmla="*/ 1390 h 10000"/>
            <a:gd name="connsiteX3" fmla="*/ 5769 w 10000"/>
            <a:gd name="connsiteY3" fmla="*/ 2972 h 10000"/>
            <a:gd name="connsiteX4" fmla="*/ 7699 w 10000"/>
            <a:gd name="connsiteY4" fmla="*/ 2172 h 10000"/>
            <a:gd name="connsiteX5" fmla="*/ 8873 w 10000"/>
            <a:gd name="connsiteY5" fmla="*/ 3244 h 10000"/>
            <a:gd name="connsiteX6" fmla="*/ 8880 w 10000"/>
            <a:gd name="connsiteY6" fmla="*/ 3267 h 10000"/>
            <a:gd name="connsiteX7" fmla="*/ 8893 w 10000"/>
            <a:gd name="connsiteY7" fmla="*/ 5701 h 10000"/>
            <a:gd name="connsiteX8" fmla="*/ 9487 w 10000"/>
            <a:gd name="connsiteY8" fmla="*/ 5871 h 10000"/>
            <a:gd name="connsiteX9" fmla="*/ 9366 w 10000"/>
            <a:gd name="connsiteY9" fmla="*/ 6716 h 10000"/>
            <a:gd name="connsiteX10" fmla="*/ 9784 w 10000"/>
            <a:gd name="connsiteY10" fmla="*/ 7005 h 10000"/>
            <a:gd name="connsiteX11" fmla="*/ 10000 w 10000"/>
            <a:gd name="connsiteY11" fmla="*/ 7164 h 10000"/>
            <a:gd name="connsiteX12" fmla="*/ 9406 w 10000"/>
            <a:gd name="connsiteY12" fmla="*/ 7238 h 10000"/>
            <a:gd name="connsiteX13" fmla="*/ 8374 w 10000"/>
            <a:gd name="connsiteY13" fmla="*/ 8162 h 10000"/>
            <a:gd name="connsiteX14" fmla="*/ 7557 w 10000"/>
            <a:gd name="connsiteY14" fmla="*/ 8622 h 10000"/>
            <a:gd name="connsiteX15" fmla="*/ 6599 w 10000"/>
            <a:gd name="connsiteY15" fmla="*/ 9370 h 10000"/>
            <a:gd name="connsiteX16" fmla="*/ 5162 w 10000"/>
            <a:gd name="connsiteY16" fmla="*/ 9682 h 10000"/>
            <a:gd name="connsiteX17" fmla="*/ 3968 w 10000"/>
            <a:gd name="connsiteY17" fmla="*/ 8503 h 10000"/>
            <a:gd name="connsiteX18" fmla="*/ 2794 w 10000"/>
            <a:gd name="connsiteY18" fmla="*/ 9490 h 10000"/>
            <a:gd name="connsiteX19" fmla="*/ 2443 w 10000"/>
            <a:gd name="connsiteY19" fmla="*/ 10000 h 10000"/>
            <a:gd name="connsiteX20" fmla="*/ 1667 w 10000"/>
            <a:gd name="connsiteY20" fmla="*/ 9932 h 10000"/>
            <a:gd name="connsiteX21" fmla="*/ 1478 w 10000"/>
            <a:gd name="connsiteY21" fmla="*/ 9801 h 10000"/>
            <a:gd name="connsiteX22" fmla="*/ 1127 w 10000"/>
            <a:gd name="connsiteY22" fmla="*/ 9909 h 10000"/>
            <a:gd name="connsiteX23" fmla="*/ 0 w 10000"/>
            <a:gd name="connsiteY23" fmla="*/ 9938 h 10000"/>
            <a:gd name="connsiteX24" fmla="*/ 1019 w 10000"/>
            <a:gd name="connsiteY24" fmla="*/ 6846 h 10000"/>
            <a:gd name="connsiteX25" fmla="*/ 1167 w 10000"/>
            <a:gd name="connsiteY25" fmla="*/ 6523 h 10000"/>
            <a:gd name="connsiteX26" fmla="*/ 1471 w 10000"/>
            <a:gd name="connsiteY26" fmla="*/ 5241 h 10000"/>
            <a:gd name="connsiteX27" fmla="*/ 2355 w 10000"/>
            <a:gd name="connsiteY27" fmla="*/ 4765 h 10000"/>
            <a:gd name="connsiteX28" fmla="*/ 2510 w 10000"/>
            <a:gd name="connsiteY28" fmla="*/ 4141 h 10000"/>
            <a:gd name="connsiteX29" fmla="*/ 2686 w 10000"/>
            <a:gd name="connsiteY29" fmla="*/ 3993 h 10000"/>
            <a:gd name="connsiteX30" fmla="*/ 2618 w 10000"/>
            <a:gd name="connsiteY30" fmla="*/ 3426 h 10000"/>
            <a:gd name="connsiteX31" fmla="*/ 3239 w 10000"/>
            <a:gd name="connsiteY31" fmla="*/ 2689 h 10000"/>
            <a:gd name="connsiteX32" fmla="*/ 4130 w 10000"/>
            <a:gd name="connsiteY32" fmla="*/ 2360 h 10000"/>
            <a:gd name="connsiteX33" fmla="*/ 3178 w 10000"/>
            <a:gd name="connsiteY33" fmla="*/ 1702 h 10000"/>
            <a:gd name="connsiteX34" fmla="*/ 4784 w 10000"/>
            <a:gd name="connsiteY34" fmla="*/ 822 h 10000"/>
            <a:gd name="connsiteX35" fmla="*/ 4521 w 10000"/>
            <a:gd name="connsiteY35" fmla="*/ 312 h 10000"/>
            <a:gd name="connsiteX36" fmla="*/ 5506 w 10000"/>
            <a:gd name="connsiteY36" fmla="*/ 374 h 10000"/>
            <a:gd name="connsiteX37" fmla="*/ 5479 w 10000"/>
            <a:gd name="connsiteY37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10000" h="10000">
              <a:moveTo>
                <a:pt x="5479" y="0"/>
              </a:moveTo>
              <a:lnTo>
                <a:pt x="5789" y="216"/>
              </a:lnTo>
              <a:cubicBezTo>
                <a:pt x="5877" y="601"/>
                <a:pt x="5931" y="998"/>
                <a:pt x="5965" y="1390"/>
              </a:cubicBezTo>
              <a:cubicBezTo>
                <a:pt x="6046" y="1934"/>
                <a:pt x="5614" y="2428"/>
                <a:pt x="5769" y="2972"/>
              </a:cubicBezTo>
              <a:cubicBezTo>
                <a:pt x="6181" y="2411"/>
                <a:pt x="6856" y="1906"/>
                <a:pt x="7699" y="2172"/>
              </a:cubicBezTo>
              <a:cubicBezTo>
                <a:pt x="7652" y="2802"/>
                <a:pt x="8273" y="3057"/>
                <a:pt x="8873" y="3244"/>
              </a:cubicBezTo>
              <a:cubicBezTo>
                <a:pt x="8875" y="3252"/>
                <a:pt x="8878" y="3259"/>
                <a:pt x="8880" y="3267"/>
              </a:cubicBezTo>
              <a:cubicBezTo>
                <a:pt x="8866" y="4078"/>
                <a:pt x="8887" y="4889"/>
                <a:pt x="8893" y="5701"/>
              </a:cubicBezTo>
              <a:lnTo>
                <a:pt x="9487" y="5871"/>
              </a:lnTo>
              <a:cubicBezTo>
                <a:pt x="9447" y="6149"/>
                <a:pt x="9406" y="6432"/>
                <a:pt x="9366" y="6716"/>
              </a:cubicBezTo>
              <a:cubicBezTo>
                <a:pt x="9501" y="6812"/>
                <a:pt x="9642" y="6909"/>
                <a:pt x="9784" y="7005"/>
              </a:cubicBezTo>
              <a:lnTo>
                <a:pt x="10000" y="7164"/>
              </a:lnTo>
              <a:lnTo>
                <a:pt x="9406" y="7238"/>
              </a:lnTo>
              <a:cubicBezTo>
                <a:pt x="9062" y="7550"/>
                <a:pt x="8718" y="7856"/>
                <a:pt x="8374" y="8162"/>
              </a:cubicBezTo>
              <a:lnTo>
                <a:pt x="7557" y="8622"/>
              </a:lnTo>
              <a:cubicBezTo>
                <a:pt x="7146" y="8786"/>
                <a:pt x="6795" y="9024"/>
                <a:pt x="6599" y="9370"/>
              </a:cubicBezTo>
              <a:lnTo>
                <a:pt x="5162" y="9682"/>
              </a:lnTo>
              <a:cubicBezTo>
                <a:pt x="4811" y="9257"/>
                <a:pt x="4480" y="8803"/>
                <a:pt x="3968" y="8503"/>
              </a:cubicBezTo>
              <a:cubicBezTo>
                <a:pt x="3556" y="8815"/>
                <a:pt x="3151" y="9132"/>
                <a:pt x="2794" y="9490"/>
              </a:cubicBezTo>
              <a:cubicBezTo>
                <a:pt x="2706" y="9614"/>
                <a:pt x="2530" y="9875"/>
                <a:pt x="2443" y="10000"/>
              </a:cubicBezTo>
              <a:cubicBezTo>
                <a:pt x="2179" y="9983"/>
                <a:pt x="1923" y="9960"/>
                <a:pt x="1667" y="9932"/>
              </a:cubicBezTo>
              <a:lnTo>
                <a:pt x="1478" y="9801"/>
              </a:lnTo>
              <a:cubicBezTo>
                <a:pt x="1390" y="9824"/>
                <a:pt x="1215" y="9881"/>
                <a:pt x="1127" y="9909"/>
              </a:cubicBezTo>
              <a:cubicBezTo>
                <a:pt x="749" y="9926"/>
                <a:pt x="371" y="9932"/>
                <a:pt x="0" y="9938"/>
              </a:cubicBezTo>
              <a:cubicBezTo>
                <a:pt x="391" y="8917"/>
                <a:pt x="364" y="7799"/>
                <a:pt x="1019" y="6846"/>
              </a:cubicBezTo>
              <a:cubicBezTo>
                <a:pt x="1053" y="6767"/>
                <a:pt x="1127" y="6602"/>
                <a:pt x="1167" y="6523"/>
              </a:cubicBezTo>
              <a:cubicBezTo>
                <a:pt x="1336" y="6109"/>
                <a:pt x="1410" y="5672"/>
                <a:pt x="1471" y="5241"/>
              </a:cubicBezTo>
              <a:cubicBezTo>
                <a:pt x="1761" y="5082"/>
                <a:pt x="2058" y="4918"/>
                <a:pt x="2355" y="4765"/>
              </a:cubicBezTo>
              <a:cubicBezTo>
                <a:pt x="2389" y="4606"/>
                <a:pt x="2470" y="4294"/>
                <a:pt x="2510" y="4141"/>
              </a:cubicBezTo>
              <a:cubicBezTo>
                <a:pt x="2551" y="4101"/>
                <a:pt x="2638" y="4027"/>
                <a:pt x="2686" y="3993"/>
              </a:cubicBezTo>
              <a:cubicBezTo>
                <a:pt x="2949" y="3874"/>
                <a:pt x="2982" y="3449"/>
                <a:pt x="2618" y="3426"/>
              </a:cubicBezTo>
              <a:cubicBezTo>
                <a:pt x="2807" y="3171"/>
                <a:pt x="3023" y="2927"/>
                <a:pt x="3239" y="2689"/>
              </a:cubicBezTo>
              <a:cubicBezTo>
                <a:pt x="3536" y="2575"/>
                <a:pt x="3833" y="2467"/>
                <a:pt x="4130" y="2360"/>
              </a:cubicBezTo>
              <a:lnTo>
                <a:pt x="3178" y="1702"/>
              </a:lnTo>
              <a:lnTo>
                <a:pt x="4784" y="822"/>
              </a:lnTo>
              <a:cubicBezTo>
                <a:pt x="4723" y="692"/>
                <a:pt x="4588" y="437"/>
                <a:pt x="4521" y="312"/>
              </a:cubicBezTo>
              <a:lnTo>
                <a:pt x="5506" y="374"/>
              </a:lnTo>
              <a:cubicBezTo>
                <a:pt x="5499" y="278"/>
                <a:pt x="5486" y="96"/>
                <a:pt x="5479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67497</xdr:colOff>
      <xdr:row>13</xdr:row>
      <xdr:rowOff>104478</xdr:rowOff>
    </xdr:from>
    <xdr:to>
      <xdr:col>53</xdr:col>
      <xdr:colOff>33068</xdr:colOff>
      <xdr:row>16</xdr:row>
      <xdr:rowOff>79386</xdr:rowOff>
    </xdr:to>
    <xdr:sp macro="" textlink="">
      <xdr:nvSpPr>
        <xdr:cNvPr id="475" name="kolneński"/>
        <xdr:cNvSpPr>
          <a:spLocks/>
        </xdr:cNvSpPr>
      </xdr:nvSpPr>
      <xdr:spPr bwMode="auto">
        <a:xfrm>
          <a:off x="5668197" y="1590378"/>
          <a:ext cx="422771" cy="317808"/>
        </a:xfrm>
        <a:custGeom>
          <a:avLst/>
          <a:gdLst>
            <a:gd name="T0" fmla="*/ 989 w 1493"/>
            <a:gd name="T1" fmla="*/ 98 h 1149"/>
            <a:gd name="T2" fmla="*/ 1283 w 1493"/>
            <a:gd name="T3" fmla="*/ 82 h 1149"/>
            <a:gd name="T4" fmla="*/ 1292 w 1493"/>
            <a:gd name="T5" fmla="*/ 90 h 1149"/>
            <a:gd name="T6" fmla="*/ 1337 w 1493"/>
            <a:gd name="T7" fmla="*/ 18 h 1149"/>
            <a:gd name="T8" fmla="*/ 1396 w 1493"/>
            <a:gd name="T9" fmla="*/ 103 h 1149"/>
            <a:gd name="T10" fmla="*/ 1368 w 1493"/>
            <a:gd name="T11" fmla="*/ 339 h 1149"/>
            <a:gd name="T12" fmla="*/ 1431 w 1493"/>
            <a:gd name="T13" fmla="*/ 408 h 1149"/>
            <a:gd name="T14" fmla="*/ 1493 w 1493"/>
            <a:gd name="T15" fmla="*/ 581 h 1149"/>
            <a:gd name="T16" fmla="*/ 1411 w 1493"/>
            <a:gd name="T17" fmla="*/ 696 h 1149"/>
            <a:gd name="T18" fmla="*/ 1443 w 1493"/>
            <a:gd name="T19" fmla="*/ 815 h 1149"/>
            <a:gd name="T20" fmla="*/ 1445 w 1493"/>
            <a:gd name="T21" fmla="*/ 871 h 1149"/>
            <a:gd name="T22" fmla="*/ 1365 w 1493"/>
            <a:gd name="T23" fmla="*/ 936 h 1149"/>
            <a:gd name="T24" fmla="*/ 1298 w 1493"/>
            <a:gd name="T25" fmla="*/ 909 h 1149"/>
            <a:gd name="T26" fmla="*/ 1202 w 1493"/>
            <a:gd name="T27" fmla="*/ 906 h 1149"/>
            <a:gd name="T28" fmla="*/ 1189 w 1493"/>
            <a:gd name="T29" fmla="*/ 944 h 1149"/>
            <a:gd name="T30" fmla="*/ 1085 w 1493"/>
            <a:gd name="T31" fmla="*/ 1071 h 1149"/>
            <a:gd name="T32" fmla="*/ 1056 w 1493"/>
            <a:gd name="T33" fmla="*/ 1040 h 1149"/>
            <a:gd name="T34" fmla="*/ 961 w 1493"/>
            <a:gd name="T35" fmla="*/ 1049 h 1149"/>
            <a:gd name="T36" fmla="*/ 953 w 1493"/>
            <a:gd name="T37" fmla="*/ 1091 h 1149"/>
            <a:gd name="T38" fmla="*/ 815 w 1493"/>
            <a:gd name="T39" fmla="*/ 1126 h 1149"/>
            <a:gd name="T40" fmla="*/ 786 w 1493"/>
            <a:gd name="T41" fmla="*/ 1020 h 1149"/>
            <a:gd name="T42" fmla="*/ 633 w 1493"/>
            <a:gd name="T43" fmla="*/ 963 h 1149"/>
            <a:gd name="T44" fmla="*/ 626 w 1493"/>
            <a:gd name="T45" fmla="*/ 912 h 1149"/>
            <a:gd name="T46" fmla="*/ 617 w 1493"/>
            <a:gd name="T47" fmla="*/ 846 h 1149"/>
            <a:gd name="T48" fmla="*/ 439 w 1493"/>
            <a:gd name="T49" fmla="*/ 831 h 1149"/>
            <a:gd name="T50" fmla="*/ 419 w 1493"/>
            <a:gd name="T51" fmla="*/ 833 h 1149"/>
            <a:gd name="T52" fmla="*/ 318 w 1493"/>
            <a:gd name="T53" fmla="*/ 914 h 1149"/>
            <a:gd name="T54" fmla="*/ 116 w 1493"/>
            <a:gd name="T55" fmla="*/ 713 h 1149"/>
            <a:gd name="T56" fmla="*/ 0 w 1493"/>
            <a:gd name="T57" fmla="*/ 512 h 1149"/>
            <a:gd name="T58" fmla="*/ 9 w 1493"/>
            <a:gd name="T59" fmla="*/ 315 h 1149"/>
            <a:gd name="T60" fmla="*/ 206 w 1493"/>
            <a:gd name="T61" fmla="*/ 275 h 1149"/>
            <a:gd name="T62" fmla="*/ 561 w 1493"/>
            <a:gd name="T63" fmla="*/ 383 h 1149"/>
            <a:gd name="T64" fmla="*/ 693 w 1493"/>
            <a:gd name="T65" fmla="*/ 208 h 1149"/>
            <a:gd name="T66" fmla="*/ 948 w 1493"/>
            <a:gd name="T67" fmla="*/ 210 h 1149"/>
            <a:gd name="T68" fmla="*/ 989 w 1493"/>
            <a:gd name="T69" fmla="*/ 98 h 1149"/>
            <a:gd name="connsiteX0" fmla="*/ 6624 w 10323"/>
            <a:gd name="connsiteY0" fmla="*/ 696 h 9715"/>
            <a:gd name="connsiteX1" fmla="*/ 8593 w 10323"/>
            <a:gd name="connsiteY1" fmla="*/ 557 h 9715"/>
            <a:gd name="connsiteX2" fmla="*/ 8654 w 10323"/>
            <a:gd name="connsiteY2" fmla="*/ 626 h 9715"/>
            <a:gd name="connsiteX3" fmla="*/ 8955 w 10323"/>
            <a:gd name="connsiteY3" fmla="*/ 0 h 9715"/>
            <a:gd name="connsiteX4" fmla="*/ 9350 w 10323"/>
            <a:gd name="connsiteY4" fmla="*/ 739 h 9715"/>
            <a:gd name="connsiteX5" fmla="*/ 10311 w 10323"/>
            <a:gd name="connsiteY5" fmla="*/ 2793 h 9715"/>
            <a:gd name="connsiteX6" fmla="*/ 9585 w 10323"/>
            <a:gd name="connsiteY6" fmla="*/ 3394 h 9715"/>
            <a:gd name="connsiteX7" fmla="*/ 10000 w 10323"/>
            <a:gd name="connsiteY7" fmla="*/ 4900 h 9715"/>
            <a:gd name="connsiteX8" fmla="*/ 9451 w 10323"/>
            <a:gd name="connsiteY8" fmla="*/ 5900 h 9715"/>
            <a:gd name="connsiteX9" fmla="*/ 9665 w 10323"/>
            <a:gd name="connsiteY9" fmla="*/ 6936 h 9715"/>
            <a:gd name="connsiteX10" fmla="*/ 9678 w 10323"/>
            <a:gd name="connsiteY10" fmla="*/ 7424 h 9715"/>
            <a:gd name="connsiteX11" fmla="*/ 9143 w 10323"/>
            <a:gd name="connsiteY11" fmla="*/ 7989 h 9715"/>
            <a:gd name="connsiteX12" fmla="*/ 8694 w 10323"/>
            <a:gd name="connsiteY12" fmla="*/ 7754 h 9715"/>
            <a:gd name="connsiteX13" fmla="*/ 8051 w 10323"/>
            <a:gd name="connsiteY13" fmla="*/ 7728 h 9715"/>
            <a:gd name="connsiteX14" fmla="*/ 7964 w 10323"/>
            <a:gd name="connsiteY14" fmla="*/ 8059 h 9715"/>
            <a:gd name="connsiteX15" fmla="*/ 7267 w 10323"/>
            <a:gd name="connsiteY15" fmla="*/ 9164 h 9715"/>
            <a:gd name="connsiteX16" fmla="*/ 7073 w 10323"/>
            <a:gd name="connsiteY16" fmla="*/ 8894 h 9715"/>
            <a:gd name="connsiteX17" fmla="*/ 6437 w 10323"/>
            <a:gd name="connsiteY17" fmla="*/ 8973 h 9715"/>
            <a:gd name="connsiteX18" fmla="*/ 6383 w 10323"/>
            <a:gd name="connsiteY18" fmla="*/ 9338 h 9715"/>
            <a:gd name="connsiteX19" fmla="*/ 5459 w 10323"/>
            <a:gd name="connsiteY19" fmla="*/ 9643 h 9715"/>
            <a:gd name="connsiteX20" fmla="*/ 5265 w 10323"/>
            <a:gd name="connsiteY20" fmla="*/ 8720 h 9715"/>
            <a:gd name="connsiteX21" fmla="*/ 4240 w 10323"/>
            <a:gd name="connsiteY21" fmla="*/ 8224 h 9715"/>
            <a:gd name="connsiteX22" fmla="*/ 4193 w 10323"/>
            <a:gd name="connsiteY22" fmla="*/ 7780 h 9715"/>
            <a:gd name="connsiteX23" fmla="*/ 4133 w 10323"/>
            <a:gd name="connsiteY23" fmla="*/ 7206 h 9715"/>
            <a:gd name="connsiteX24" fmla="*/ 2940 w 10323"/>
            <a:gd name="connsiteY24" fmla="*/ 7075 h 9715"/>
            <a:gd name="connsiteX25" fmla="*/ 2806 w 10323"/>
            <a:gd name="connsiteY25" fmla="*/ 7093 h 9715"/>
            <a:gd name="connsiteX26" fmla="*/ 2130 w 10323"/>
            <a:gd name="connsiteY26" fmla="*/ 7798 h 9715"/>
            <a:gd name="connsiteX27" fmla="*/ 777 w 10323"/>
            <a:gd name="connsiteY27" fmla="*/ 6048 h 9715"/>
            <a:gd name="connsiteX28" fmla="*/ 0 w 10323"/>
            <a:gd name="connsiteY28" fmla="*/ 4299 h 9715"/>
            <a:gd name="connsiteX29" fmla="*/ 60 w 10323"/>
            <a:gd name="connsiteY29" fmla="*/ 2585 h 9715"/>
            <a:gd name="connsiteX30" fmla="*/ 1380 w 10323"/>
            <a:gd name="connsiteY30" fmla="*/ 2236 h 9715"/>
            <a:gd name="connsiteX31" fmla="*/ 3758 w 10323"/>
            <a:gd name="connsiteY31" fmla="*/ 3176 h 9715"/>
            <a:gd name="connsiteX32" fmla="*/ 4642 w 10323"/>
            <a:gd name="connsiteY32" fmla="*/ 1653 h 9715"/>
            <a:gd name="connsiteX33" fmla="*/ 6350 w 10323"/>
            <a:gd name="connsiteY33" fmla="*/ 1671 h 9715"/>
            <a:gd name="connsiteX34" fmla="*/ 6624 w 10323"/>
            <a:gd name="connsiteY34" fmla="*/ 696 h 971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</a:cxnLst>
          <a:rect l="l" t="t" r="r" b="b"/>
          <a:pathLst>
            <a:path w="10323" h="9715">
              <a:moveTo>
                <a:pt x="6624" y="696"/>
              </a:moveTo>
              <a:cubicBezTo>
                <a:pt x="7240" y="226"/>
                <a:pt x="7977" y="-157"/>
                <a:pt x="8593" y="557"/>
              </a:cubicBezTo>
              <a:cubicBezTo>
                <a:pt x="8613" y="580"/>
                <a:pt x="8634" y="603"/>
                <a:pt x="8654" y="626"/>
              </a:cubicBezTo>
              <a:cubicBezTo>
                <a:pt x="8727" y="470"/>
                <a:pt x="8875" y="156"/>
                <a:pt x="8955" y="0"/>
              </a:cubicBezTo>
              <a:cubicBezTo>
                <a:pt x="9082" y="243"/>
                <a:pt x="9216" y="496"/>
                <a:pt x="9350" y="739"/>
              </a:cubicBezTo>
              <a:cubicBezTo>
                <a:pt x="9290" y="1427"/>
                <a:pt x="10371" y="2115"/>
                <a:pt x="10311" y="2793"/>
              </a:cubicBezTo>
              <a:cubicBezTo>
                <a:pt x="10445" y="2994"/>
                <a:pt x="9437" y="3194"/>
                <a:pt x="9585" y="3394"/>
              </a:cubicBezTo>
              <a:cubicBezTo>
                <a:pt x="9725" y="3890"/>
                <a:pt x="9859" y="4395"/>
                <a:pt x="10000" y="4900"/>
              </a:cubicBezTo>
              <a:cubicBezTo>
                <a:pt x="9812" y="5230"/>
                <a:pt x="9632" y="5561"/>
                <a:pt x="9451" y="5900"/>
              </a:cubicBezTo>
              <a:cubicBezTo>
                <a:pt x="9149" y="6249"/>
                <a:pt x="9277" y="6823"/>
                <a:pt x="9665" y="6936"/>
              </a:cubicBezTo>
              <a:cubicBezTo>
                <a:pt x="9665" y="7058"/>
                <a:pt x="9672" y="7302"/>
                <a:pt x="9678" y="7424"/>
              </a:cubicBezTo>
              <a:cubicBezTo>
                <a:pt x="9364" y="7397"/>
                <a:pt x="9190" y="7589"/>
                <a:pt x="9143" y="7989"/>
              </a:cubicBezTo>
              <a:cubicBezTo>
                <a:pt x="9029" y="7928"/>
                <a:pt x="8808" y="7815"/>
                <a:pt x="8694" y="7754"/>
              </a:cubicBezTo>
              <a:cubicBezTo>
                <a:pt x="8640" y="7276"/>
                <a:pt x="8078" y="7180"/>
                <a:pt x="8051" y="7728"/>
              </a:cubicBezTo>
              <a:cubicBezTo>
                <a:pt x="8022" y="7838"/>
                <a:pt x="7993" y="7949"/>
                <a:pt x="7964" y="8059"/>
              </a:cubicBezTo>
              <a:cubicBezTo>
                <a:pt x="7703" y="8390"/>
                <a:pt x="7395" y="8703"/>
                <a:pt x="7267" y="9164"/>
              </a:cubicBezTo>
              <a:lnTo>
                <a:pt x="7073" y="8894"/>
              </a:lnTo>
              <a:cubicBezTo>
                <a:pt x="6952" y="8494"/>
                <a:pt x="6403" y="8442"/>
                <a:pt x="6437" y="8973"/>
              </a:cubicBezTo>
              <a:cubicBezTo>
                <a:pt x="6419" y="9095"/>
                <a:pt x="6401" y="9216"/>
                <a:pt x="6383" y="9338"/>
              </a:cubicBezTo>
              <a:cubicBezTo>
                <a:pt x="6109" y="9591"/>
                <a:pt x="5800" y="9843"/>
                <a:pt x="5459" y="9643"/>
              </a:cubicBezTo>
              <a:cubicBezTo>
                <a:pt x="5378" y="9338"/>
                <a:pt x="5318" y="9025"/>
                <a:pt x="5265" y="8720"/>
              </a:cubicBezTo>
              <a:cubicBezTo>
                <a:pt x="4889" y="8651"/>
                <a:pt x="4401" y="8825"/>
                <a:pt x="4240" y="8224"/>
              </a:cubicBezTo>
              <a:cubicBezTo>
                <a:pt x="4226" y="8120"/>
                <a:pt x="4206" y="7893"/>
                <a:pt x="4193" y="7780"/>
              </a:cubicBezTo>
              <a:cubicBezTo>
                <a:pt x="4180" y="7632"/>
                <a:pt x="4153" y="7345"/>
                <a:pt x="4133" y="7206"/>
              </a:cubicBezTo>
              <a:cubicBezTo>
                <a:pt x="3737" y="7136"/>
                <a:pt x="3336" y="7101"/>
                <a:pt x="2940" y="7075"/>
              </a:cubicBezTo>
              <a:lnTo>
                <a:pt x="2806" y="7093"/>
              </a:lnTo>
              <a:cubicBezTo>
                <a:pt x="2572" y="7319"/>
                <a:pt x="2351" y="7563"/>
                <a:pt x="2130" y="7798"/>
              </a:cubicBezTo>
              <a:cubicBezTo>
                <a:pt x="1574" y="7363"/>
                <a:pt x="991" y="6893"/>
                <a:pt x="777" y="6048"/>
              </a:cubicBezTo>
              <a:cubicBezTo>
                <a:pt x="543" y="5448"/>
                <a:pt x="268" y="4873"/>
                <a:pt x="0" y="4299"/>
              </a:cubicBezTo>
              <a:cubicBezTo>
                <a:pt x="20" y="3733"/>
                <a:pt x="40" y="3159"/>
                <a:pt x="60" y="2585"/>
              </a:cubicBezTo>
              <a:cubicBezTo>
                <a:pt x="489" y="2445"/>
                <a:pt x="924" y="2254"/>
                <a:pt x="1380" y="2236"/>
              </a:cubicBezTo>
              <a:cubicBezTo>
                <a:pt x="2224" y="2280"/>
                <a:pt x="2934" y="3020"/>
                <a:pt x="3758" y="3176"/>
              </a:cubicBezTo>
              <a:cubicBezTo>
                <a:pt x="4327" y="3054"/>
                <a:pt x="4427" y="2210"/>
                <a:pt x="4642" y="1653"/>
              </a:cubicBezTo>
              <a:cubicBezTo>
                <a:pt x="5198" y="1314"/>
                <a:pt x="5794" y="1331"/>
                <a:pt x="6350" y="1671"/>
              </a:cubicBezTo>
              <a:cubicBezTo>
                <a:pt x="6437" y="1349"/>
                <a:pt x="6530" y="1018"/>
                <a:pt x="6624" y="69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96117</xdr:colOff>
      <xdr:row>14</xdr:row>
      <xdr:rowOff>99134</xdr:rowOff>
    </xdr:from>
    <xdr:to>
      <xdr:col>54</xdr:col>
      <xdr:colOff>39345</xdr:colOff>
      <xdr:row>19</xdr:row>
      <xdr:rowOff>12742</xdr:rowOff>
    </xdr:to>
    <xdr:sp macro="" textlink="">
      <xdr:nvSpPr>
        <xdr:cNvPr id="480" name="łomżyński"/>
        <xdr:cNvSpPr>
          <a:spLocks/>
        </xdr:cNvSpPr>
      </xdr:nvSpPr>
      <xdr:spPr bwMode="auto">
        <a:xfrm>
          <a:off x="5696817" y="1699334"/>
          <a:ext cx="514728" cy="485108"/>
        </a:xfrm>
        <a:custGeom>
          <a:avLst/>
          <a:gdLst>
            <a:gd name="T0" fmla="*/ 1291 w 1811"/>
            <a:gd name="T1" fmla="*/ 0 h 1672"/>
            <a:gd name="T2" fmla="*/ 1359 w 1811"/>
            <a:gd name="T3" fmla="*/ 40 h 1672"/>
            <a:gd name="T4" fmla="*/ 1366 w 1811"/>
            <a:gd name="T5" fmla="*/ 48 h 1672"/>
            <a:gd name="T6" fmla="*/ 1811 w 1811"/>
            <a:gd name="T7" fmla="*/ 285 h 1672"/>
            <a:gd name="T8" fmla="*/ 1703 w 1811"/>
            <a:gd name="T9" fmla="*/ 836 h 1672"/>
            <a:gd name="T10" fmla="*/ 1411 w 1811"/>
            <a:gd name="T11" fmla="*/ 1183 h 1672"/>
            <a:gd name="T12" fmla="*/ 1438 w 1811"/>
            <a:gd name="T13" fmla="*/ 1265 h 1672"/>
            <a:gd name="T14" fmla="*/ 1328 w 1811"/>
            <a:gd name="T15" fmla="*/ 1298 h 1672"/>
            <a:gd name="T16" fmla="*/ 1262 w 1811"/>
            <a:gd name="T17" fmla="*/ 1426 h 1672"/>
            <a:gd name="T18" fmla="*/ 1105 w 1811"/>
            <a:gd name="T19" fmla="*/ 1324 h 1672"/>
            <a:gd name="T20" fmla="*/ 1009 w 1811"/>
            <a:gd name="T21" fmla="*/ 1375 h 1672"/>
            <a:gd name="T22" fmla="*/ 1073 w 1811"/>
            <a:gd name="T23" fmla="*/ 1228 h 1672"/>
            <a:gd name="T24" fmla="*/ 978 w 1811"/>
            <a:gd name="T25" fmla="*/ 1146 h 1672"/>
            <a:gd name="T26" fmla="*/ 889 w 1811"/>
            <a:gd name="T27" fmla="*/ 1185 h 1672"/>
            <a:gd name="T28" fmla="*/ 919 w 1811"/>
            <a:gd name="T29" fmla="*/ 1473 h 1672"/>
            <a:gd name="T30" fmla="*/ 915 w 1811"/>
            <a:gd name="T31" fmla="*/ 1484 h 1672"/>
            <a:gd name="T32" fmla="*/ 818 w 1811"/>
            <a:gd name="T33" fmla="*/ 1649 h 1672"/>
            <a:gd name="T34" fmla="*/ 545 w 1811"/>
            <a:gd name="T35" fmla="*/ 1479 h 1672"/>
            <a:gd name="T36" fmla="*/ 659 w 1811"/>
            <a:gd name="T37" fmla="*/ 1481 h 1672"/>
            <a:gd name="T38" fmla="*/ 647 w 1811"/>
            <a:gd name="T39" fmla="*/ 1297 h 1672"/>
            <a:gd name="T40" fmla="*/ 512 w 1811"/>
            <a:gd name="T41" fmla="*/ 1375 h 1672"/>
            <a:gd name="T42" fmla="*/ 370 w 1811"/>
            <a:gd name="T43" fmla="*/ 1217 h 1672"/>
            <a:gd name="T44" fmla="*/ 143 w 1811"/>
            <a:gd name="T45" fmla="*/ 1212 h 1672"/>
            <a:gd name="T46" fmla="*/ 17 w 1811"/>
            <a:gd name="T47" fmla="*/ 705 h 1672"/>
            <a:gd name="T48" fmla="*/ 0 w 1811"/>
            <a:gd name="T49" fmla="*/ 513 h 1672"/>
            <a:gd name="T50" fmla="*/ 178 w 1811"/>
            <a:gd name="T51" fmla="*/ 506 h 1672"/>
            <a:gd name="T52" fmla="*/ 279 w 1811"/>
            <a:gd name="T53" fmla="*/ 425 h 1672"/>
            <a:gd name="T54" fmla="*/ 299 w 1811"/>
            <a:gd name="T55" fmla="*/ 423 h 1672"/>
            <a:gd name="T56" fmla="*/ 397 w 1811"/>
            <a:gd name="T57" fmla="*/ 555 h 1672"/>
            <a:gd name="T58" fmla="*/ 422 w 1811"/>
            <a:gd name="T59" fmla="*/ 451 h 1672"/>
            <a:gd name="T60" fmla="*/ 486 w 1811"/>
            <a:gd name="T61" fmla="*/ 504 h 1672"/>
            <a:gd name="T62" fmla="*/ 493 w 1811"/>
            <a:gd name="T63" fmla="*/ 555 h 1672"/>
            <a:gd name="T64" fmla="*/ 459 w 1811"/>
            <a:gd name="T65" fmla="*/ 612 h 1672"/>
            <a:gd name="T66" fmla="*/ 587 w 1811"/>
            <a:gd name="T67" fmla="*/ 656 h 1672"/>
            <a:gd name="T68" fmla="*/ 798 w 1811"/>
            <a:gd name="T69" fmla="*/ 753 h 1672"/>
            <a:gd name="T70" fmla="*/ 813 w 1811"/>
            <a:gd name="T71" fmla="*/ 683 h 1672"/>
            <a:gd name="T72" fmla="*/ 821 w 1811"/>
            <a:gd name="T73" fmla="*/ 641 h 1672"/>
            <a:gd name="T74" fmla="*/ 916 w 1811"/>
            <a:gd name="T75" fmla="*/ 632 h 1672"/>
            <a:gd name="T76" fmla="*/ 945 w 1811"/>
            <a:gd name="T77" fmla="*/ 663 h 1672"/>
            <a:gd name="T78" fmla="*/ 1049 w 1811"/>
            <a:gd name="T79" fmla="*/ 536 h 1672"/>
            <a:gd name="T80" fmla="*/ 1062 w 1811"/>
            <a:gd name="T81" fmla="*/ 498 h 1672"/>
            <a:gd name="T82" fmla="*/ 1158 w 1811"/>
            <a:gd name="T83" fmla="*/ 501 h 1672"/>
            <a:gd name="T84" fmla="*/ 1225 w 1811"/>
            <a:gd name="T85" fmla="*/ 528 h 1672"/>
            <a:gd name="T86" fmla="*/ 1306 w 1811"/>
            <a:gd name="T87" fmla="*/ 489 h 1672"/>
            <a:gd name="T88" fmla="*/ 1305 w 1811"/>
            <a:gd name="T89" fmla="*/ 463 h 1672"/>
            <a:gd name="T90" fmla="*/ 1303 w 1811"/>
            <a:gd name="T91" fmla="*/ 407 h 1672"/>
            <a:gd name="T92" fmla="*/ 1326 w 1811"/>
            <a:gd name="T93" fmla="*/ 326 h 1672"/>
            <a:gd name="T94" fmla="*/ 1271 w 1811"/>
            <a:gd name="T95" fmla="*/ 288 h 1672"/>
            <a:gd name="T96" fmla="*/ 1353 w 1811"/>
            <a:gd name="T97" fmla="*/ 173 h 1672"/>
            <a:gd name="T98" fmla="*/ 1291 w 1811"/>
            <a:gd name="T99" fmla="*/ 0 h 1672"/>
            <a:gd name="connsiteX0" fmla="*/ 7242 w 10113"/>
            <a:gd name="connsiteY0" fmla="*/ 0 h 9897"/>
            <a:gd name="connsiteX1" fmla="*/ 7617 w 10113"/>
            <a:gd name="connsiteY1" fmla="*/ 239 h 9897"/>
            <a:gd name="connsiteX2" fmla="*/ 7656 w 10113"/>
            <a:gd name="connsiteY2" fmla="*/ 287 h 9897"/>
            <a:gd name="connsiteX3" fmla="*/ 10113 w 10113"/>
            <a:gd name="connsiteY3" fmla="*/ 1705 h 9897"/>
            <a:gd name="connsiteX4" fmla="*/ 9517 w 10113"/>
            <a:gd name="connsiteY4" fmla="*/ 5000 h 9897"/>
            <a:gd name="connsiteX5" fmla="*/ 7904 w 10113"/>
            <a:gd name="connsiteY5" fmla="*/ 7075 h 9897"/>
            <a:gd name="connsiteX6" fmla="*/ 8053 w 10113"/>
            <a:gd name="connsiteY6" fmla="*/ 7566 h 9897"/>
            <a:gd name="connsiteX7" fmla="*/ 7446 w 10113"/>
            <a:gd name="connsiteY7" fmla="*/ 7763 h 9897"/>
            <a:gd name="connsiteX8" fmla="*/ 7082 w 10113"/>
            <a:gd name="connsiteY8" fmla="*/ 8529 h 9897"/>
            <a:gd name="connsiteX9" fmla="*/ 6215 w 10113"/>
            <a:gd name="connsiteY9" fmla="*/ 7919 h 9897"/>
            <a:gd name="connsiteX10" fmla="*/ 5685 w 10113"/>
            <a:gd name="connsiteY10" fmla="*/ 8224 h 9897"/>
            <a:gd name="connsiteX11" fmla="*/ 6038 w 10113"/>
            <a:gd name="connsiteY11" fmla="*/ 7344 h 9897"/>
            <a:gd name="connsiteX12" fmla="*/ 5513 w 10113"/>
            <a:gd name="connsiteY12" fmla="*/ 6854 h 9897"/>
            <a:gd name="connsiteX13" fmla="*/ 5022 w 10113"/>
            <a:gd name="connsiteY13" fmla="*/ 7087 h 9897"/>
            <a:gd name="connsiteX14" fmla="*/ 5188 w 10113"/>
            <a:gd name="connsiteY14" fmla="*/ 8810 h 9897"/>
            <a:gd name="connsiteX15" fmla="*/ 5165 w 10113"/>
            <a:gd name="connsiteY15" fmla="*/ 8876 h 9897"/>
            <a:gd name="connsiteX16" fmla="*/ 4630 w 10113"/>
            <a:gd name="connsiteY16" fmla="*/ 9862 h 9897"/>
            <a:gd name="connsiteX17" fmla="*/ 3122 w 10113"/>
            <a:gd name="connsiteY17" fmla="*/ 8846 h 9897"/>
            <a:gd name="connsiteX18" fmla="*/ 3752 w 10113"/>
            <a:gd name="connsiteY18" fmla="*/ 8858 h 9897"/>
            <a:gd name="connsiteX19" fmla="*/ 3686 w 10113"/>
            <a:gd name="connsiteY19" fmla="*/ 7757 h 9897"/>
            <a:gd name="connsiteX20" fmla="*/ 2940 w 10113"/>
            <a:gd name="connsiteY20" fmla="*/ 8224 h 9897"/>
            <a:gd name="connsiteX21" fmla="*/ 2156 w 10113"/>
            <a:gd name="connsiteY21" fmla="*/ 7279 h 9897"/>
            <a:gd name="connsiteX22" fmla="*/ 903 w 10113"/>
            <a:gd name="connsiteY22" fmla="*/ 7249 h 9897"/>
            <a:gd name="connsiteX23" fmla="*/ 207 w 10113"/>
            <a:gd name="connsiteY23" fmla="*/ 4217 h 9897"/>
            <a:gd name="connsiteX24" fmla="*/ 0 w 10113"/>
            <a:gd name="connsiteY24" fmla="*/ 2483 h 9897"/>
            <a:gd name="connsiteX25" fmla="*/ 1096 w 10113"/>
            <a:gd name="connsiteY25" fmla="*/ 3026 h 9897"/>
            <a:gd name="connsiteX26" fmla="*/ 1654 w 10113"/>
            <a:gd name="connsiteY26" fmla="*/ 2542 h 9897"/>
            <a:gd name="connsiteX27" fmla="*/ 1764 w 10113"/>
            <a:gd name="connsiteY27" fmla="*/ 2530 h 9897"/>
            <a:gd name="connsiteX28" fmla="*/ 2305 w 10113"/>
            <a:gd name="connsiteY28" fmla="*/ 3319 h 9897"/>
            <a:gd name="connsiteX29" fmla="*/ 2443 w 10113"/>
            <a:gd name="connsiteY29" fmla="*/ 2697 h 9897"/>
            <a:gd name="connsiteX30" fmla="*/ 2797 w 10113"/>
            <a:gd name="connsiteY30" fmla="*/ 3014 h 9897"/>
            <a:gd name="connsiteX31" fmla="*/ 2835 w 10113"/>
            <a:gd name="connsiteY31" fmla="*/ 3319 h 9897"/>
            <a:gd name="connsiteX32" fmla="*/ 2648 w 10113"/>
            <a:gd name="connsiteY32" fmla="*/ 3660 h 9897"/>
            <a:gd name="connsiteX33" fmla="*/ 3354 w 10113"/>
            <a:gd name="connsiteY33" fmla="*/ 3923 h 9897"/>
            <a:gd name="connsiteX34" fmla="*/ 4519 w 10113"/>
            <a:gd name="connsiteY34" fmla="*/ 4504 h 9897"/>
            <a:gd name="connsiteX35" fmla="*/ 4602 w 10113"/>
            <a:gd name="connsiteY35" fmla="*/ 4085 h 9897"/>
            <a:gd name="connsiteX36" fmla="*/ 4646 w 10113"/>
            <a:gd name="connsiteY36" fmla="*/ 3834 h 9897"/>
            <a:gd name="connsiteX37" fmla="*/ 5171 w 10113"/>
            <a:gd name="connsiteY37" fmla="*/ 3780 h 9897"/>
            <a:gd name="connsiteX38" fmla="*/ 5331 w 10113"/>
            <a:gd name="connsiteY38" fmla="*/ 3965 h 9897"/>
            <a:gd name="connsiteX39" fmla="*/ 5905 w 10113"/>
            <a:gd name="connsiteY39" fmla="*/ 3206 h 9897"/>
            <a:gd name="connsiteX40" fmla="*/ 5977 w 10113"/>
            <a:gd name="connsiteY40" fmla="*/ 2978 h 9897"/>
            <a:gd name="connsiteX41" fmla="*/ 6507 w 10113"/>
            <a:gd name="connsiteY41" fmla="*/ 2996 h 9897"/>
            <a:gd name="connsiteX42" fmla="*/ 6877 w 10113"/>
            <a:gd name="connsiteY42" fmla="*/ 3158 h 9897"/>
            <a:gd name="connsiteX43" fmla="*/ 7324 w 10113"/>
            <a:gd name="connsiteY43" fmla="*/ 2925 h 9897"/>
            <a:gd name="connsiteX44" fmla="*/ 7319 w 10113"/>
            <a:gd name="connsiteY44" fmla="*/ 2769 h 9897"/>
            <a:gd name="connsiteX45" fmla="*/ 7308 w 10113"/>
            <a:gd name="connsiteY45" fmla="*/ 2434 h 9897"/>
            <a:gd name="connsiteX46" fmla="*/ 7435 w 10113"/>
            <a:gd name="connsiteY46" fmla="*/ 1950 h 9897"/>
            <a:gd name="connsiteX47" fmla="*/ 7131 w 10113"/>
            <a:gd name="connsiteY47" fmla="*/ 1722 h 9897"/>
            <a:gd name="connsiteX48" fmla="*/ 7584 w 10113"/>
            <a:gd name="connsiteY48" fmla="*/ 1035 h 9897"/>
            <a:gd name="connsiteX49" fmla="*/ 7242 w 10113"/>
            <a:gd name="connsiteY49" fmla="*/ 0 h 9897"/>
            <a:gd name="connsiteX0" fmla="*/ 7161 w 10000"/>
            <a:gd name="connsiteY0" fmla="*/ 0 h 10000"/>
            <a:gd name="connsiteX1" fmla="*/ 7532 w 10000"/>
            <a:gd name="connsiteY1" fmla="*/ 241 h 10000"/>
            <a:gd name="connsiteX2" fmla="*/ 7570 w 10000"/>
            <a:gd name="connsiteY2" fmla="*/ 290 h 10000"/>
            <a:gd name="connsiteX3" fmla="*/ 10000 w 10000"/>
            <a:gd name="connsiteY3" fmla="*/ 1723 h 10000"/>
            <a:gd name="connsiteX4" fmla="*/ 9411 w 10000"/>
            <a:gd name="connsiteY4" fmla="*/ 5052 h 10000"/>
            <a:gd name="connsiteX5" fmla="*/ 7816 w 10000"/>
            <a:gd name="connsiteY5" fmla="*/ 7149 h 10000"/>
            <a:gd name="connsiteX6" fmla="*/ 7963 w 10000"/>
            <a:gd name="connsiteY6" fmla="*/ 7645 h 10000"/>
            <a:gd name="connsiteX7" fmla="*/ 7363 w 10000"/>
            <a:gd name="connsiteY7" fmla="*/ 7844 h 10000"/>
            <a:gd name="connsiteX8" fmla="*/ 7003 w 10000"/>
            <a:gd name="connsiteY8" fmla="*/ 8618 h 10000"/>
            <a:gd name="connsiteX9" fmla="*/ 6146 w 10000"/>
            <a:gd name="connsiteY9" fmla="*/ 8001 h 10000"/>
            <a:gd name="connsiteX10" fmla="*/ 5621 w 10000"/>
            <a:gd name="connsiteY10" fmla="*/ 8310 h 10000"/>
            <a:gd name="connsiteX11" fmla="*/ 5971 w 10000"/>
            <a:gd name="connsiteY11" fmla="*/ 7420 h 10000"/>
            <a:gd name="connsiteX12" fmla="*/ 5451 w 10000"/>
            <a:gd name="connsiteY12" fmla="*/ 6925 h 10000"/>
            <a:gd name="connsiteX13" fmla="*/ 4966 w 10000"/>
            <a:gd name="connsiteY13" fmla="*/ 7161 h 10000"/>
            <a:gd name="connsiteX14" fmla="*/ 5130 w 10000"/>
            <a:gd name="connsiteY14" fmla="*/ 8902 h 10000"/>
            <a:gd name="connsiteX15" fmla="*/ 5107 w 10000"/>
            <a:gd name="connsiteY15" fmla="*/ 8968 h 10000"/>
            <a:gd name="connsiteX16" fmla="*/ 4578 w 10000"/>
            <a:gd name="connsiteY16" fmla="*/ 9965 h 10000"/>
            <a:gd name="connsiteX17" fmla="*/ 3087 w 10000"/>
            <a:gd name="connsiteY17" fmla="*/ 8938 h 10000"/>
            <a:gd name="connsiteX18" fmla="*/ 3710 w 10000"/>
            <a:gd name="connsiteY18" fmla="*/ 8950 h 10000"/>
            <a:gd name="connsiteX19" fmla="*/ 2907 w 10000"/>
            <a:gd name="connsiteY19" fmla="*/ 8310 h 10000"/>
            <a:gd name="connsiteX20" fmla="*/ 2132 w 10000"/>
            <a:gd name="connsiteY20" fmla="*/ 7355 h 10000"/>
            <a:gd name="connsiteX21" fmla="*/ 893 w 10000"/>
            <a:gd name="connsiteY21" fmla="*/ 7324 h 10000"/>
            <a:gd name="connsiteX22" fmla="*/ 205 w 10000"/>
            <a:gd name="connsiteY22" fmla="*/ 4261 h 10000"/>
            <a:gd name="connsiteX23" fmla="*/ 0 w 10000"/>
            <a:gd name="connsiteY23" fmla="*/ 2509 h 10000"/>
            <a:gd name="connsiteX24" fmla="*/ 1084 w 10000"/>
            <a:gd name="connsiteY24" fmla="*/ 3057 h 10000"/>
            <a:gd name="connsiteX25" fmla="*/ 1636 w 10000"/>
            <a:gd name="connsiteY25" fmla="*/ 2568 h 10000"/>
            <a:gd name="connsiteX26" fmla="*/ 1744 w 10000"/>
            <a:gd name="connsiteY26" fmla="*/ 2556 h 10000"/>
            <a:gd name="connsiteX27" fmla="*/ 2279 w 10000"/>
            <a:gd name="connsiteY27" fmla="*/ 3354 h 10000"/>
            <a:gd name="connsiteX28" fmla="*/ 2416 w 10000"/>
            <a:gd name="connsiteY28" fmla="*/ 2725 h 10000"/>
            <a:gd name="connsiteX29" fmla="*/ 2766 w 10000"/>
            <a:gd name="connsiteY29" fmla="*/ 3045 h 10000"/>
            <a:gd name="connsiteX30" fmla="*/ 2803 w 10000"/>
            <a:gd name="connsiteY30" fmla="*/ 3354 h 10000"/>
            <a:gd name="connsiteX31" fmla="*/ 2618 w 10000"/>
            <a:gd name="connsiteY31" fmla="*/ 3698 h 10000"/>
            <a:gd name="connsiteX32" fmla="*/ 3317 w 10000"/>
            <a:gd name="connsiteY32" fmla="*/ 3964 h 10000"/>
            <a:gd name="connsiteX33" fmla="*/ 4469 w 10000"/>
            <a:gd name="connsiteY33" fmla="*/ 4551 h 10000"/>
            <a:gd name="connsiteX34" fmla="*/ 4551 w 10000"/>
            <a:gd name="connsiteY34" fmla="*/ 4128 h 10000"/>
            <a:gd name="connsiteX35" fmla="*/ 4594 w 10000"/>
            <a:gd name="connsiteY35" fmla="*/ 3874 h 10000"/>
            <a:gd name="connsiteX36" fmla="*/ 5113 w 10000"/>
            <a:gd name="connsiteY36" fmla="*/ 3819 h 10000"/>
            <a:gd name="connsiteX37" fmla="*/ 5271 w 10000"/>
            <a:gd name="connsiteY37" fmla="*/ 4006 h 10000"/>
            <a:gd name="connsiteX38" fmla="*/ 5839 w 10000"/>
            <a:gd name="connsiteY38" fmla="*/ 3239 h 10000"/>
            <a:gd name="connsiteX39" fmla="*/ 5910 w 10000"/>
            <a:gd name="connsiteY39" fmla="*/ 3009 h 10000"/>
            <a:gd name="connsiteX40" fmla="*/ 6434 w 10000"/>
            <a:gd name="connsiteY40" fmla="*/ 3027 h 10000"/>
            <a:gd name="connsiteX41" fmla="*/ 6800 w 10000"/>
            <a:gd name="connsiteY41" fmla="*/ 3191 h 10000"/>
            <a:gd name="connsiteX42" fmla="*/ 7242 w 10000"/>
            <a:gd name="connsiteY42" fmla="*/ 2955 h 10000"/>
            <a:gd name="connsiteX43" fmla="*/ 7237 w 10000"/>
            <a:gd name="connsiteY43" fmla="*/ 2798 h 10000"/>
            <a:gd name="connsiteX44" fmla="*/ 7226 w 10000"/>
            <a:gd name="connsiteY44" fmla="*/ 2459 h 10000"/>
            <a:gd name="connsiteX45" fmla="*/ 7352 w 10000"/>
            <a:gd name="connsiteY45" fmla="*/ 1970 h 10000"/>
            <a:gd name="connsiteX46" fmla="*/ 7051 w 10000"/>
            <a:gd name="connsiteY46" fmla="*/ 1740 h 10000"/>
            <a:gd name="connsiteX47" fmla="*/ 7499 w 10000"/>
            <a:gd name="connsiteY47" fmla="*/ 1046 h 10000"/>
            <a:gd name="connsiteX48" fmla="*/ 7161 w 10000"/>
            <a:gd name="connsiteY48" fmla="*/ 0 h 10000"/>
            <a:gd name="connsiteX0" fmla="*/ 7161 w 10000"/>
            <a:gd name="connsiteY0" fmla="*/ 0 h 10000"/>
            <a:gd name="connsiteX1" fmla="*/ 7532 w 10000"/>
            <a:gd name="connsiteY1" fmla="*/ 241 h 10000"/>
            <a:gd name="connsiteX2" fmla="*/ 7570 w 10000"/>
            <a:gd name="connsiteY2" fmla="*/ 290 h 10000"/>
            <a:gd name="connsiteX3" fmla="*/ 10000 w 10000"/>
            <a:gd name="connsiteY3" fmla="*/ 1723 h 10000"/>
            <a:gd name="connsiteX4" fmla="*/ 9411 w 10000"/>
            <a:gd name="connsiteY4" fmla="*/ 5052 h 10000"/>
            <a:gd name="connsiteX5" fmla="*/ 7816 w 10000"/>
            <a:gd name="connsiteY5" fmla="*/ 7149 h 10000"/>
            <a:gd name="connsiteX6" fmla="*/ 7963 w 10000"/>
            <a:gd name="connsiteY6" fmla="*/ 7645 h 10000"/>
            <a:gd name="connsiteX7" fmla="*/ 7363 w 10000"/>
            <a:gd name="connsiteY7" fmla="*/ 7844 h 10000"/>
            <a:gd name="connsiteX8" fmla="*/ 7003 w 10000"/>
            <a:gd name="connsiteY8" fmla="*/ 8618 h 10000"/>
            <a:gd name="connsiteX9" fmla="*/ 6146 w 10000"/>
            <a:gd name="connsiteY9" fmla="*/ 8001 h 10000"/>
            <a:gd name="connsiteX10" fmla="*/ 5621 w 10000"/>
            <a:gd name="connsiteY10" fmla="*/ 8310 h 10000"/>
            <a:gd name="connsiteX11" fmla="*/ 5971 w 10000"/>
            <a:gd name="connsiteY11" fmla="*/ 7420 h 10000"/>
            <a:gd name="connsiteX12" fmla="*/ 5562 w 10000"/>
            <a:gd name="connsiteY12" fmla="*/ 8226 h 10000"/>
            <a:gd name="connsiteX13" fmla="*/ 4966 w 10000"/>
            <a:gd name="connsiteY13" fmla="*/ 7161 h 10000"/>
            <a:gd name="connsiteX14" fmla="*/ 5130 w 10000"/>
            <a:gd name="connsiteY14" fmla="*/ 8902 h 10000"/>
            <a:gd name="connsiteX15" fmla="*/ 5107 w 10000"/>
            <a:gd name="connsiteY15" fmla="*/ 8968 h 10000"/>
            <a:gd name="connsiteX16" fmla="*/ 4578 w 10000"/>
            <a:gd name="connsiteY16" fmla="*/ 9965 h 10000"/>
            <a:gd name="connsiteX17" fmla="*/ 3087 w 10000"/>
            <a:gd name="connsiteY17" fmla="*/ 8938 h 10000"/>
            <a:gd name="connsiteX18" fmla="*/ 3710 w 10000"/>
            <a:gd name="connsiteY18" fmla="*/ 8950 h 10000"/>
            <a:gd name="connsiteX19" fmla="*/ 2907 w 10000"/>
            <a:gd name="connsiteY19" fmla="*/ 8310 h 10000"/>
            <a:gd name="connsiteX20" fmla="*/ 2132 w 10000"/>
            <a:gd name="connsiteY20" fmla="*/ 7355 h 10000"/>
            <a:gd name="connsiteX21" fmla="*/ 893 w 10000"/>
            <a:gd name="connsiteY21" fmla="*/ 7324 h 10000"/>
            <a:gd name="connsiteX22" fmla="*/ 205 w 10000"/>
            <a:gd name="connsiteY22" fmla="*/ 4261 h 10000"/>
            <a:gd name="connsiteX23" fmla="*/ 0 w 10000"/>
            <a:gd name="connsiteY23" fmla="*/ 2509 h 10000"/>
            <a:gd name="connsiteX24" fmla="*/ 1084 w 10000"/>
            <a:gd name="connsiteY24" fmla="*/ 3057 h 10000"/>
            <a:gd name="connsiteX25" fmla="*/ 1636 w 10000"/>
            <a:gd name="connsiteY25" fmla="*/ 2568 h 10000"/>
            <a:gd name="connsiteX26" fmla="*/ 1744 w 10000"/>
            <a:gd name="connsiteY26" fmla="*/ 2556 h 10000"/>
            <a:gd name="connsiteX27" fmla="*/ 2279 w 10000"/>
            <a:gd name="connsiteY27" fmla="*/ 3354 h 10000"/>
            <a:gd name="connsiteX28" fmla="*/ 2416 w 10000"/>
            <a:gd name="connsiteY28" fmla="*/ 2725 h 10000"/>
            <a:gd name="connsiteX29" fmla="*/ 2766 w 10000"/>
            <a:gd name="connsiteY29" fmla="*/ 3045 h 10000"/>
            <a:gd name="connsiteX30" fmla="*/ 2803 w 10000"/>
            <a:gd name="connsiteY30" fmla="*/ 3354 h 10000"/>
            <a:gd name="connsiteX31" fmla="*/ 2618 w 10000"/>
            <a:gd name="connsiteY31" fmla="*/ 3698 h 10000"/>
            <a:gd name="connsiteX32" fmla="*/ 3317 w 10000"/>
            <a:gd name="connsiteY32" fmla="*/ 3964 h 10000"/>
            <a:gd name="connsiteX33" fmla="*/ 4469 w 10000"/>
            <a:gd name="connsiteY33" fmla="*/ 4551 h 10000"/>
            <a:gd name="connsiteX34" fmla="*/ 4551 w 10000"/>
            <a:gd name="connsiteY34" fmla="*/ 4128 h 10000"/>
            <a:gd name="connsiteX35" fmla="*/ 4594 w 10000"/>
            <a:gd name="connsiteY35" fmla="*/ 3874 h 10000"/>
            <a:gd name="connsiteX36" fmla="*/ 5113 w 10000"/>
            <a:gd name="connsiteY36" fmla="*/ 3819 h 10000"/>
            <a:gd name="connsiteX37" fmla="*/ 5271 w 10000"/>
            <a:gd name="connsiteY37" fmla="*/ 4006 h 10000"/>
            <a:gd name="connsiteX38" fmla="*/ 5839 w 10000"/>
            <a:gd name="connsiteY38" fmla="*/ 3239 h 10000"/>
            <a:gd name="connsiteX39" fmla="*/ 5910 w 10000"/>
            <a:gd name="connsiteY39" fmla="*/ 3009 h 10000"/>
            <a:gd name="connsiteX40" fmla="*/ 6434 w 10000"/>
            <a:gd name="connsiteY40" fmla="*/ 3027 h 10000"/>
            <a:gd name="connsiteX41" fmla="*/ 6800 w 10000"/>
            <a:gd name="connsiteY41" fmla="*/ 3191 h 10000"/>
            <a:gd name="connsiteX42" fmla="*/ 7242 w 10000"/>
            <a:gd name="connsiteY42" fmla="*/ 2955 h 10000"/>
            <a:gd name="connsiteX43" fmla="*/ 7237 w 10000"/>
            <a:gd name="connsiteY43" fmla="*/ 2798 h 10000"/>
            <a:gd name="connsiteX44" fmla="*/ 7226 w 10000"/>
            <a:gd name="connsiteY44" fmla="*/ 2459 h 10000"/>
            <a:gd name="connsiteX45" fmla="*/ 7352 w 10000"/>
            <a:gd name="connsiteY45" fmla="*/ 1970 h 10000"/>
            <a:gd name="connsiteX46" fmla="*/ 7051 w 10000"/>
            <a:gd name="connsiteY46" fmla="*/ 1740 h 10000"/>
            <a:gd name="connsiteX47" fmla="*/ 7499 w 10000"/>
            <a:gd name="connsiteY47" fmla="*/ 1046 h 10000"/>
            <a:gd name="connsiteX48" fmla="*/ 7161 w 10000"/>
            <a:gd name="connsiteY4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</a:cxnLst>
          <a:rect l="l" t="t" r="r" b="b"/>
          <a:pathLst>
            <a:path w="10000" h="10000">
              <a:moveTo>
                <a:pt x="7161" y="0"/>
              </a:moveTo>
              <a:lnTo>
                <a:pt x="7532" y="241"/>
              </a:lnTo>
              <a:cubicBezTo>
                <a:pt x="7545" y="257"/>
                <a:pt x="7557" y="274"/>
                <a:pt x="7570" y="290"/>
              </a:cubicBezTo>
              <a:cubicBezTo>
                <a:pt x="8182" y="1064"/>
                <a:pt x="9017" y="1807"/>
                <a:pt x="10000" y="1723"/>
              </a:cubicBezTo>
              <a:cubicBezTo>
                <a:pt x="9684" y="2804"/>
                <a:pt x="9525" y="3928"/>
                <a:pt x="9411" y="5052"/>
              </a:cubicBezTo>
              <a:cubicBezTo>
                <a:pt x="8870" y="5741"/>
                <a:pt x="8439" y="6538"/>
                <a:pt x="7816" y="7149"/>
              </a:cubicBezTo>
              <a:cubicBezTo>
                <a:pt x="7859" y="7312"/>
                <a:pt x="7915" y="7481"/>
                <a:pt x="7963" y="7645"/>
              </a:cubicBezTo>
              <a:lnTo>
                <a:pt x="7363" y="7844"/>
              </a:lnTo>
              <a:lnTo>
                <a:pt x="7003" y="8618"/>
              </a:lnTo>
              <a:cubicBezTo>
                <a:pt x="6713" y="8412"/>
                <a:pt x="6429" y="8213"/>
                <a:pt x="6146" y="8001"/>
              </a:cubicBezTo>
              <a:lnTo>
                <a:pt x="5621" y="8310"/>
              </a:lnTo>
              <a:cubicBezTo>
                <a:pt x="5735" y="8014"/>
                <a:pt x="5850" y="7717"/>
                <a:pt x="5971" y="7420"/>
              </a:cubicBezTo>
              <a:cubicBezTo>
                <a:pt x="5796" y="7258"/>
                <a:pt x="5732" y="8390"/>
                <a:pt x="5562" y="8226"/>
              </a:cubicBezTo>
              <a:lnTo>
                <a:pt x="4966" y="7161"/>
              </a:lnTo>
              <a:cubicBezTo>
                <a:pt x="4955" y="7747"/>
                <a:pt x="4977" y="8334"/>
                <a:pt x="5130" y="8902"/>
              </a:cubicBezTo>
              <a:cubicBezTo>
                <a:pt x="5122" y="8924"/>
                <a:pt x="5115" y="8946"/>
                <a:pt x="5107" y="8968"/>
              </a:cubicBezTo>
              <a:cubicBezTo>
                <a:pt x="4955" y="9313"/>
                <a:pt x="4780" y="9650"/>
                <a:pt x="4578" y="9965"/>
              </a:cubicBezTo>
              <a:cubicBezTo>
                <a:pt x="3934" y="10104"/>
                <a:pt x="3022" y="9850"/>
                <a:pt x="3087" y="8938"/>
              </a:cubicBezTo>
              <a:cubicBezTo>
                <a:pt x="3240" y="8944"/>
                <a:pt x="3552" y="8944"/>
                <a:pt x="3710" y="8950"/>
              </a:cubicBezTo>
              <a:cubicBezTo>
                <a:pt x="3680" y="8845"/>
                <a:pt x="3170" y="8576"/>
                <a:pt x="2907" y="8310"/>
              </a:cubicBezTo>
              <a:cubicBezTo>
                <a:pt x="2634" y="8001"/>
                <a:pt x="2378" y="7687"/>
                <a:pt x="2132" y="7355"/>
              </a:cubicBezTo>
              <a:cubicBezTo>
                <a:pt x="1717" y="7355"/>
                <a:pt x="1307" y="7373"/>
                <a:pt x="893" y="7324"/>
              </a:cubicBezTo>
              <a:cubicBezTo>
                <a:pt x="532" y="6339"/>
                <a:pt x="625" y="5227"/>
                <a:pt x="205" y="4261"/>
              </a:cubicBezTo>
              <a:cubicBezTo>
                <a:pt x="188" y="3874"/>
                <a:pt x="44" y="2896"/>
                <a:pt x="0" y="2509"/>
              </a:cubicBezTo>
              <a:cubicBezTo>
                <a:pt x="322" y="2533"/>
                <a:pt x="767" y="3191"/>
                <a:pt x="1084" y="3057"/>
              </a:cubicBezTo>
              <a:cubicBezTo>
                <a:pt x="1264" y="2895"/>
                <a:pt x="1444" y="2725"/>
                <a:pt x="1636" y="2568"/>
              </a:cubicBezTo>
              <a:lnTo>
                <a:pt x="1744" y="2556"/>
              </a:lnTo>
              <a:cubicBezTo>
                <a:pt x="1919" y="2828"/>
                <a:pt x="2099" y="3094"/>
                <a:pt x="2279" y="3354"/>
              </a:cubicBezTo>
              <a:cubicBezTo>
                <a:pt x="2318" y="3197"/>
                <a:pt x="2383" y="2883"/>
                <a:pt x="2416" y="2725"/>
              </a:cubicBezTo>
              <a:cubicBezTo>
                <a:pt x="2504" y="2804"/>
                <a:pt x="2678" y="2962"/>
                <a:pt x="2766" y="3045"/>
              </a:cubicBezTo>
              <a:cubicBezTo>
                <a:pt x="2777" y="3124"/>
                <a:pt x="2792" y="3282"/>
                <a:pt x="2803" y="3354"/>
              </a:cubicBezTo>
              <a:cubicBezTo>
                <a:pt x="2760" y="3444"/>
                <a:pt x="2662" y="3614"/>
                <a:pt x="2618" y="3698"/>
              </a:cubicBezTo>
              <a:cubicBezTo>
                <a:pt x="2847" y="3789"/>
                <a:pt x="3082" y="3874"/>
                <a:pt x="3317" y="3964"/>
              </a:cubicBezTo>
              <a:cubicBezTo>
                <a:pt x="3574" y="4424"/>
                <a:pt x="3983" y="4635"/>
                <a:pt x="4469" y="4551"/>
              </a:cubicBezTo>
              <a:cubicBezTo>
                <a:pt x="4490" y="4442"/>
                <a:pt x="4529" y="4237"/>
                <a:pt x="4551" y="4128"/>
              </a:cubicBezTo>
              <a:cubicBezTo>
                <a:pt x="4565" y="4043"/>
                <a:pt x="4579" y="3959"/>
                <a:pt x="4594" y="3874"/>
              </a:cubicBezTo>
              <a:cubicBezTo>
                <a:pt x="4726" y="3862"/>
                <a:pt x="4988" y="3831"/>
                <a:pt x="5113" y="3819"/>
              </a:cubicBezTo>
              <a:cubicBezTo>
                <a:pt x="5166" y="3881"/>
                <a:pt x="5218" y="3944"/>
                <a:pt x="5271" y="4006"/>
              </a:cubicBezTo>
              <a:cubicBezTo>
                <a:pt x="5681" y="4478"/>
                <a:pt x="5845" y="3578"/>
                <a:pt x="5839" y="3239"/>
              </a:cubicBezTo>
              <a:cubicBezTo>
                <a:pt x="5863" y="3162"/>
                <a:pt x="5886" y="3086"/>
                <a:pt x="5910" y="3009"/>
              </a:cubicBezTo>
              <a:lnTo>
                <a:pt x="6434" y="3027"/>
              </a:lnTo>
              <a:lnTo>
                <a:pt x="6800" y="3191"/>
              </a:lnTo>
              <a:cubicBezTo>
                <a:pt x="6910" y="3130"/>
                <a:pt x="7133" y="3015"/>
                <a:pt x="7242" y="2955"/>
              </a:cubicBezTo>
              <a:cubicBezTo>
                <a:pt x="7240" y="2903"/>
                <a:pt x="7239" y="2850"/>
                <a:pt x="7237" y="2798"/>
              </a:cubicBezTo>
              <a:cubicBezTo>
                <a:pt x="7231" y="2713"/>
                <a:pt x="7226" y="2544"/>
                <a:pt x="7226" y="2459"/>
              </a:cubicBezTo>
              <a:cubicBezTo>
                <a:pt x="7259" y="2339"/>
                <a:pt x="7324" y="2097"/>
                <a:pt x="7352" y="1970"/>
              </a:cubicBezTo>
              <a:cubicBezTo>
                <a:pt x="7276" y="1916"/>
                <a:pt x="7128" y="1794"/>
                <a:pt x="7051" y="1740"/>
              </a:cubicBezTo>
              <a:cubicBezTo>
                <a:pt x="7199" y="1504"/>
                <a:pt x="7346" y="1275"/>
                <a:pt x="7499" y="1046"/>
              </a:cubicBezTo>
              <a:cubicBezTo>
                <a:pt x="7385" y="695"/>
                <a:pt x="7276" y="345"/>
                <a:pt x="7161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39346</xdr:colOff>
      <xdr:row>15</xdr:row>
      <xdr:rowOff>10347</xdr:rowOff>
    </xdr:from>
    <xdr:to>
      <xdr:col>61</xdr:col>
      <xdr:colOff>67661</xdr:colOff>
      <xdr:row>19</xdr:row>
      <xdr:rowOff>110278</xdr:rowOff>
    </xdr:to>
    <xdr:sp macro="" textlink="">
      <xdr:nvSpPr>
        <xdr:cNvPr id="482" name="białostocki"/>
        <xdr:cNvSpPr>
          <a:spLocks/>
        </xdr:cNvSpPr>
      </xdr:nvSpPr>
      <xdr:spPr bwMode="auto">
        <a:xfrm>
          <a:off x="6211546" y="1724847"/>
          <a:ext cx="828415" cy="557131"/>
        </a:xfrm>
        <a:custGeom>
          <a:avLst/>
          <a:gdLst>
            <a:gd name="T0" fmla="*/ 1645 w 3260"/>
            <a:gd name="T1" fmla="*/ 0 h 1967"/>
            <a:gd name="T2" fmla="*/ 1790 w 3260"/>
            <a:gd name="T3" fmla="*/ 44 h 1967"/>
            <a:gd name="T4" fmla="*/ 1921 w 3260"/>
            <a:gd name="T5" fmla="*/ 186 h 1967"/>
            <a:gd name="T6" fmla="*/ 1983 w 3260"/>
            <a:gd name="T7" fmla="*/ 408 h 1967"/>
            <a:gd name="T8" fmla="*/ 2219 w 3260"/>
            <a:gd name="T9" fmla="*/ 397 h 1967"/>
            <a:gd name="T10" fmla="*/ 2193 w 3260"/>
            <a:gd name="T11" fmla="*/ 606 h 1967"/>
            <a:gd name="T12" fmla="*/ 2218 w 3260"/>
            <a:gd name="T13" fmla="*/ 658 h 1967"/>
            <a:gd name="T14" fmla="*/ 2549 w 3260"/>
            <a:gd name="T15" fmla="*/ 653 h 1967"/>
            <a:gd name="T16" fmla="*/ 2728 w 3260"/>
            <a:gd name="T17" fmla="*/ 748 h 1967"/>
            <a:gd name="T18" fmla="*/ 3057 w 3260"/>
            <a:gd name="T19" fmla="*/ 710 h 1967"/>
            <a:gd name="T20" fmla="*/ 3111 w 3260"/>
            <a:gd name="T21" fmla="*/ 1027 h 1967"/>
            <a:gd name="T22" fmla="*/ 3231 w 3260"/>
            <a:gd name="T23" fmla="*/ 1655 h 1967"/>
            <a:gd name="T24" fmla="*/ 2942 w 3260"/>
            <a:gd name="T25" fmla="*/ 1567 h 1967"/>
            <a:gd name="T26" fmla="*/ 2575 w 3260"/>
            <a:gd name="T27" fmla="*/ 1446 h 1967"/>
            <a:gd name="T28" fmla="*/ 2007 w 3260"/>
            <a:gd name="T29" fmla="*/ 1489 h 1967"/>
            <a:gd name="T30" fmla="*/ 1807 w 3260"/>
            <a:gd name="T31" fmla="*/ 1752 h 1967"/>
            <a:gd name="T32" fmla="*/ 1176 w 3260"/>
            <a:gd name="T33" fmla="*/ 1747 h 1967"/>
            <a:gd name="T34" fmla="*/ 1072 w 3260"/>
            <a:gd name="T35" fmla="*/ 1671 h 1967"/>
            <a:gd name="T36" fmla="*/ 661 w 3260"/>
            <a:gd name="T37" fmla="*/ 1954 h 1967"/>
            <a:gd name="T38" fmla="*/ 520 w 3260"/>
            <a:gd name="T39" fmla="*/ 1738 h 1967"/>
            <a:gd name="T40" fmla="*/ 680 w 3260"/>
            <a:gd name="T41" fmla="*/ 1695 h 1967"/>
            <a:gd name="T42" fmla="*/ 682 w 3260"/>
            <a:gd name="T43" fmla="*/ 1530 h 1967"/>
            <a:gd name="T44" fmla="*/ 832 w 3260"/>
            <a:gd name="T45" fmla="*/ 1238 h 1967"/>
            <a:gd name="T46" fmla="*/ 713 w 3260"/>
            <a:gd name="T47" fmla="*/ 1124 h 1967"/>
            <a:gd name="T48" fmla="*/ 506 w 3260"/>
            <a:gd name="T49" fmla="*/ 995 h 1967"/>
            <a:gd name="T50" fmla="*/ 330 w 3260"/>
            <a:gd name="T51" fmla="*/ 948 h 1967"/>
            <a:gd name="T52" fmla="*/ 229 w 3260"/>
            <a:gd name="T53" fmla="*/ 1116 h 1967"/>
            <a:gd name="T54" fmla="*/ 0 w 3260"/>
            <a:gd name="T55" fmla="*/ 747 h 1967"/>
            <a:gd name="T56" fmla="*/ 133 w 3260"/>
            <a:gd name="T57" fmla="*/ 679 h 1967"/>
            <a:gd name="T58" fmla="*/ 205 w 3260"/>
            <a:gd name="T59" fmla="*/ 741 h 1967"/>
            <a:gd name="T60" fmla="*/ 328 w 3260"/>
            <a:gd name="T61" fmla="*/ 624 h 1967"/>
            <a:gd name="T62" fmla="*/ 653 w 3260"/>
            <a:gd name="T63" fmla="*/ 693 h 1967"/>
            <a:gd name="T64" fmla="*/ 892 w 3260"/>
            <a:gd name="T65" fmla="*/ 603 h 1967"/>
            <a:gd name="T66" fmla="*/ 1396 w 3260"/>
            <a:gd name="T67" fmla="*/ 214 h 1967"/>
            <a:gd name="T68" fmla="*/ 1475 w 3260"/>
            <a:gd name="T69" fmla="*/ 120 h 1967"/>
            <a:gd name="connsiteX0" fmla="*/ 4589 w 9959"/>
            <a:gd name="connsiteY0" fmla="*/ 193 h 9946"/>
            <a:gd name="connsiteX1" fmla="*/ 5046 w 9959"/>
            <a:gd name="connsiteY1" fmla="*/ 5 h 9946"/>
            <a:gd name="connsiteX2" fmla="*/ 5141 w 9959"/>
            <a:gd name="connsiteY2" fmla="*/ 10 h 9946"/>
            <a:gd name="connsiteX3" fmla="*/ 5491 w 9959"/>
            <a:gd name="connsiteY3" fmla="*/ 229 h 9946"/>
            <a:gd name="connsiteX4" fmla="*/ 5577 w 9959"/>
            <a:gd name="connsiteY4" fmla="*/ 422 h 9946"/>
            <a:gd name="connsiteX5" fmla="*/ 5893 w 9959"/>
            <a:gd name="connsiteY5" fmla="*/ 951 h 9946"/>
            <a:gd name="connsiteX6" fmla="*/ 6132 w 9959"/>
            <a:gd name="connsiteY6" fmla="*/ 1408 h 9946"/>
            <a:gd name="connsiteX7" fmla="*/ 6083 w 9959"/>
            <a:gd name="connsiteY7" fmla="*/ 2079 h 9946"/>
            <a:gd name="connsiteX8" fmla="*/ 6712 w 9959"/>
            <a:gd name="connsiteY8" fmla="*/ 2018 h 9946"/>
            <a:gd name="connsiteX9" fmla="*/ 6807 w 9959"/>
            <a:gd name="connsiteY9" fmla="*/ 2023 h 9946"/>
            <a:gd name="connsiteX10" fmla="*/ 6761 w 9959"/>
            <a:gd name="connsiteY10" fmla="*/ 2781 h 9946"/>
            <a:gd name="connsiteX11" fmla="*/ 6727 w 9959"/>
            <a:gd name="connsiteY11" fmla="*/ 3086 h 9946"/>
            <a:gd name="connsiteX12" fmla="*/ 6776 w 9959"/>
            <a:gd name="connsiteY12" fmla="*/ 3274 h 9946"/>
            <a:gd name="connsiteX13" fmla="*/ 6804 w 9959"/>
            <a:gd name="connsiteY13" fmla="*/ 3350 h 9946"/>
            <a:gd name="connsiteX14" fmla="*/ 7669 w 9959"/>
            <a:gd name="connsiteY14" fmla="*/ 3259 h 9946"/>
            <a:gd name="connsiteX15" fmla="*/ 7819 w 9959"/>
            <a:gd name="connsiteY15" fmla="*/ 3325 h 9946"/>
            <a:gd name="connsiteX16" fmla="*/ 8322 w 9959"/>
            <a:gd name="connsiteY16" fmla="*/ 3594 h 9946"/>
            <a:gd name="connsiteX17" fmla="*/ 8368 w 9959"/>
            <a:gd name="connsiteY17" fmla="*/ 3808 h 9946"/>
            <a:gd name="connsiteX18" fmla="*/ 8411 w 9959"/>
            <a:gd name="connsiteY18" fmla="*/ 4001 h 9946"/>
            <a:gd name="connsiteX19" fmla="*/ 9377 w 9959"/>
            <a:gd name="connsiteY19" fmla="*/ 3615 h 9946"/>
            <a:gd name="connsiteX20" fmla="*/ 9739 w 9959"/>
            <a:gd name="connsiteY20" fmla="*/ 3645 h 9946"/>
            <a:gd name="connsiteX21" fmla="*/ 9543 w 9959"/>
            <a:gd name="connsiteY21" fmla="*/ 5226 h 9946"/>
            <a:gd name="connsiteX22" fmla="*/ 9920 w 9959"/>
            <a:gd name="connsiteY22" fmla="*/ 6523 h 9946"/>
            <a:gd name="connsiteX23" fmla="*/ 9911 w 9959"/>
            <a:gd name="connsiteY23" fmla="*/ 8419 h 9946"/>
            <a:gd name="connsiteX24" fmla="*/ 9371 w 9959"/>
            <a:gd name="connsiteY24" fmla="*/ 8322 h 9946"/>
            <a:gd name="connsiteX25" fmla="*/ 9025 w 9959"/>
            <a:gd name="connsiteY25" fmla="*/ 7971 h 9946"/>
            <a:gd name="connsiteX26" fmla="*/ 7917 w 9959"/>
            <a:gd name="connsiteY26" fmla="*/ 8048 h 9946"/>
            <a:gd name="connsiteX27" fmla="*/ 7899 w 9959"/>
            <a:gd name="connsiteY27" fmla="*/ 7356 h 9946"/>
            <a:gd name="connsiteX28" fmla="*/ 6880 w 9959"/>
            <a:gd name="connsiteY28" fmla="*/ 7173 h 9946"/>
            <a:gd name="connsiteX29" fmla="*/ 6156 w 9959"/>
            <a:gd name="connsiteY29" fmla="*/ 7575 h 9946"/>
            <a:gd name="connsiteX30" fmla="*/ 6248 w 9959"/>
            <a:gd name="connsiteY30" fmla="*/ 8902 h 9946"/>
            <a:gd name="connsiteX31" fmla="*/ 5543 w 9959"/>
            <a:gd name="connsiteY31" fmla="*/ 8912 h 9946"/>
            <a:gd name="connsiteX32" fmla="*/ 5433 w 9959"/>
            <a:gd name="connsiteY32" fmla="*/ 8907 h 9946"/>
            <a:gd name="connsiteX33" fmla="*/ 3607 w 9959"/>
            <a:gd name="connsiteY33" fmla="*/ 8887 h 9946"/>
            <a:gd name="connsiteX34" fmla="*/ 3433 w 9959"/>
            <a:gd name="connsiteY34" fmla="*/ 8683 h 9946"/>
            <a:gd name="connsiteX35" fmla="*/ 3288 w 9959"/>
            <a:gd name="connsiteY35" fmla="*/ 8500 h 9946"/>
            <a:gd name="connsiteX36" fmla="*/ 3153 w 9959"/>
            <a:gd name="connsiteY36" fmla="*/ 9288 h 9946"/>
            <a:gd name="connsiteX37" fmla="*/ 2028 w 9959"/>
            <a:gd name="connsiteY37" fmla="*/ 9939 h 9946"/>
            <a:gd name="connsiteX38" fmla="*/ 1985 w 9959"/>
            <a:gd name="connsiteY38" fmla="*/ 9558 h 9946"/>
            <a:gd name="connsiteX39" fmla="*/ 1595 w 9959"/>
            <a:gd name="connsiteY39" fmla="*/ 8841 h 9946"/>
            <a:gd name="connsiteX40" fmla="*/ 1788 w 9959"/>
            <a:gd name="connsiteY40" fmla="*/ 8693 h 9946"/>
            <a:gd name="connsiteX41" fmla="*/ 2086 w 9959"/>
            <a:gd name="connsiteY41" fmla="*/ 8622 h 9946"/>
            <a:gd name="connsiteX42" fmla="*/ 2101 w 9959"/>
            <a:gd name="connsiteY42" fmla="*/ 8124 h 9946"/>
            <a:gd name="connsiteX43" fmla="*/ 2092 w 9959"/>
            <a:gd name="connsiteY43" fmla="*/ 7783 h 9946"/>
            <a:gd name="connsiteX44" fmla="*/ 2000 w 9959"/>
            <a:gd name="connsiteY44" fmla="*/ 6939 h 9946"/>
            <a:gd name="connsiteX45" fmla="*/ 2552 w 9959"/>
            <a:gd name="connsiteY45" fmla="*/ 6299 h 9946"/>
            <a:gd name="connsiteX46" fmla="*/ 2218 w 9959"/>
            <a:gd name="connsiteY46" fmla="*/ 5851 h 9946"/>
            <a:gd name="connsiteX47" fmla="*/ 2187 w 9959"/>
            <a:gd name="connsiteY47" fmla="*/ 5719 h 9946"/>
            <a:gd name="connsiteX48" fmla="*/ 2199 w 9959"/>
            <a:gd name="connsiteY48" fmla="*/ 5094 h 9946"/>
            <a:gd name="connsiteX49" fmla="*/ 1552 w 9959"/>
            <a:gd name="connsiteY49" fmla="*/ 5063 h 9946"/>
            <a:gd name="connsiteX50" fmla="*/ 1485 w 9959"/>
            <a:gd name="connsiteY50" fmla="*/ 5038 h 9946"/>
            <a:gd name="connsiteX51" fmla="*/ 1012 w 9959"/>
            <a:gd name="connsiteY51" fmla="*/ 4825 h 9946"/>
            <a:gd name="connsiteX52" fmla="*/ 794 w 9959"/>
            <a:gd name="connsiteY52" fmla="*/ 5663 h 9946"/>
            <a:gd name="connsiteX53" fmla="*/ 702 w 9959"/>
            <a:gd name="connsiteY53" fmla="*/ 5679 h 9946"/>
            <a:gd name="connsiteX54" fmla="*/ 9 w 9959"/>
            <a:gd name="connsiteY54" fmla="*/ 4408 h 9946"/>
            <a:gd name="connsiteX55" fmla="*/ 0 w 9959"/>
            <a:gd name="connsiteY55" fmla="*/ 3803 h 9946"/>
            <a:gd name="connsiteX56" fmla="*/ 248 w 9959"/>
            <a:gd name="connsiteY56" fmla="*/ 3554 h 9946"/>
            <a:gd name="connsiteX57" fmla="*/ 408 w 9959"/>
            <a:gd name="connsiteY57" fmla="*/ 3457 h 9946"/>
            <a:gd name="connsiteX58" fmla="*/ 494 w 9959"/>
            <a:gd name="connsiteY58" fmla="*/ 3574 h 9946"/>
            <a:gd name="connsiteX59" fmla="*/ 629 w 9959"/>
            <a:gd name="connsiteY59" fmla="*/ 3772 h 9946"/>
            <a:gd name="connsiteX60" fmla="*/ 1015 w 9959"/>
            <a:gd name="connsiteY60" fmla="*/ 3970 h 9946"/>
            <a:gd name="connsiteX61" fmla="*/ 1006 w 9959"/>
            <a:gd name="connsiteY61" fmla="*/ 3177 h 9946"/>
            <a:gd name="connsiteX62" fmla="*/ 1540 w 9959"/>
            <a:gd name="connsiteY62" fmla="*/ 2293 h 9946"/>
            <a:gd name="connsiteX63" fmla="*/ 2003 w 9959"/>
            <a:gd name="connsiteY63" fmla="*/ 3528 h 9946"/>
            <a:gd name="connsiteX64" fmla="*/ 2666 w 9959"/>
            <a:gd name="connsiteY64" fmla="*/ 3254 h 9946"/>
            <a:gd name="connsiteX65" fmla="*/ 2736 w 9959"/>
            <a:gd name="connsiteY65" fmla="*/ 3071 h 9946"/>
            <a:gd name="connsiteX66" fmla="*/ 3172 w 9959"/>
            <a:gd name="connsiteY66" fmla="*/ 2400 h 9946"/>
            <a:gd name="connsiteX67" fmla="*/ 4282 w 9959"/>
            <a:gd name="connsiteY67" fmla="*/ 1093 h 9946"/>
            <a:gd name="connsiteX68" fmla="*/ 4184 w 9959"/>
            <a:gd name="connsiteY68" fmla="*/ 951 h 9946"/>
            <a:gd name="connsiteX69" fmla="*/ 4121 w 9959"/>
            <a:gd name="connsiteY69" fmla="*/ 18 h 9946"/>
            <a:gd name="connsiteX70" fmla="*/ 4589 w 9959"/>
            <a:gd name="connsiteY70" fmla="*/ 193 h 9946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932 w 10000"/>
            <a:gd name="connsiteY27" fmla="*/ 73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4300 w 10000"/>
            <a:gd name="connsiteY67" fmla="*/ 1099 h 10000"/>
            <a:gd name="connsiteX68" fmla="*/ 4201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932 w 10000"/>
            <a:gd name="connsiteY27" fmla="*/ 73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4300 w 10000"/>
            <a:gd name="connsiteY67" fmla="*/ 109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932 w 10000"/>
            <a:gd name="connsiteY27" fmla="*/ 73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3407 w 10000"/>
            <a:gd name="connsiteY67" fmla="*/ 145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526 w 10000"/>
            <a:gd name="connsiteY27" fmla="*/ 79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3407 w 10000"/>
            <a:gd name="connsiteY67" fmla="*/ 145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526 w 10000"/>
            <a:gd name="connsiteY27" fmla="*/ 79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540 w 10000"/>
            <a:gd name="connsiteY65" fmla="*/ 2680 h 10000"/>
            <a:gd name="connsiteX66" fmla="*/ 3185 w 10000"/>
            <a:gd name="connsiteY66" fmla="*/ 1813 h 10000"/>
            <a:gd name="connsiteX67" fmla="*/ 3407 w 10000"/>
            <a:gd name="connsiteY67" fmla="*/ 145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</a:cxnLst>
          <a:rect l="l" t="t" r="r" b="b"/>
          <a:pathLst>
            <a:path w="10000" h="10000">
              <a:moveTo>
                <a:pt x="4608" y="194"/>
              </a:moveTo>
              <a:cubicBezTo>
                <a:pt x="4759" y="128"/>
                <a:pt x="4913" y="61"/>
                <a:pt x="5067" y="5"/>
              </a:cubicBezTo>
              <a:lnTo>
                <a:pt x="5162" y="10"/>
              </a:lnTo>
              <a:cubicBezTo>
                <a:pt x="5239" y="245"/>
                <a:pt x="5356" y="317"/>
                <a:pt x="5514" y="230"/>
              </a:cubicBezTo>
              <a:cubicBezTo>
                <a:pt x="5543" y="295"/>
                <a:pt x="5571" y="360"/>
                <a:pt x="5600" y="424"/>
              </a:cubicBezTo>
              <a:cubicBezTo>
                <a:pt x="5633" y="700"/>
                <a:pt x="5751" y="910"/>
                <a:pt x="5917" y="956"/>
              </a:cubicBezTo>
              <a:cubicBezTo>
                <a:pt x="6004" y="1104"/>
                <a:pt x="6083" y="1252"/>
                <a:pt x="6157" y="1416"/>
              </a:cubicBezTo>
              <a:cubicBezTo>
                <a:pt x="6145" y="1585"/>
                <a:pt x="6120" y="1916"/>
                <a:pt x="6108" y="2090"/>
              </a:cubicBezTo>
              <a:cubicBezTo>
                <a:pt x="6320" y="2105"/>
                <a:pt x="6530" y="2085"/>
                <a:pt x="6740" y="2029"/>
              </a:cubicBezTo>
              <a:lnTo>
                <a:pt x="6835" y="2034"/>
              </a:lnTo>
              <a:cubicBezTo>
                <a:pt x="6813" y="2289"/>
                <a:pt x="6804" y="2541"/>
                <a:pt x="6789" y="2796"/>
              </a:cubicBezTo>
              <a:cubicBezTo>
                <a:pt x="6780" y="2873"/>
                <a:pt x="6764" y="3026"/>
                <a:pt x="6755" y="3103"/>
              </a:cubicBezTo>
              <a:cubicBezTo>
                <a:pt x="6771" y="3166"/>
                <a:pt x="6788" y="3229"/>
                <a:pt x="6804" y="3292"/>
              </a:cubicBezTo>
              <a:cubicBezTo>
                <a:pt x="6813" y="3317"/>
                <a:pt x="6823" y="3343"/>
                <a:pt x="6832" y="3368"/>
              </a:cubicBezTo>
              <a:cubicBezTo>
                <a:pt x="7121" y="3333"/>
                <a:pt x="7407" y="3277"/>
                <a:pt x="7701" y="3277"/>
              </a:cubicBezTo>
              <a:cubicBezTo>
                <a:pt x="7738" y="3292"/>
                <a:pt x="7814" y="3328"/>
                <a:pt x="7851" y="3343"/>
              </a:cubicBezTo>
              <a:cubicBezTo>
                <a:pt x="7962" y="3603"/>
                <a:pt x="8168" y="3803"/>
                <a:pt x="8356" y="3614"/>
              </a:cubicBezTo>
              <a:cubicBezTo>
                <a:pt x="8368" y="3665"/>
                <a:pt x="8390" y="3772"/>
                <a:pt x="8402" y="3829"/>
              </a:cubicBezTo>
              <a:cubicBezTo>
                <a:pt x="8417" y="3893"/>
                <a:pt x="8432" y="3958"/>
                <a:pt x="8446" y="4023"/>
              </a:cubicBezTo>
              <a:cubicBezTo>
                <a:pt x="8778" y="3971"/>
                <a:pt x="9179" y="4125"/>
                <a:pt x="9416" y="3635"/>
              </a:cubicBezTo>
              <a:cubicBezTo>
                <a:pt x="9505" y="3645"/>
                <a:pt x="9687" y="3655"/>
                <a:pt x="9779" y="3665"/>
              </a:cubicBezTo>
              <a:cubicBezTo>
                <a:pt x="9696" y="4187"/>
                <a:pt x="9570" y="4702"/>
                <a:pt x="9582" y="5254"/>
              </a:cubicBezTo>
              <a:cubicBezTo>
                <a:pt x="9657" y="5725"/>
                <a:pt x="9903" y="6073"/>
                <a:pt x="9961" y="6558"/>
              </a:cubicBezTo>
              <a:cubicBezTo>
                <a:pt x="10041" y="7187"/>
                <a:pt x="9980" y="7830"/>
                <a:pt x="9952" y="8465"/>
              </a:cubicBezTo>
              <a:cubicBezTo>
                <a:pt x="9770" y="8434"/>
                <a:pt x="9588" y="8408"/>
                <a:pt x="9410" y="8367"/>
              </a:cubicBezTo>
              <a:cubicBezTo>
                <a:pt x="9290" y="8255"/>
                <a:pt x="9179" y="8127"/>
                <a:pt x="9062" y="8014"/>
              </a:cubicBezTo>
              <a:cubicBezTo>
                <a:pt x="8708" y="7708"/>
                <a:pt x="8313" y="7994"/>
                <a:pt x="7950" y="8092"/>
              </a:cubicBezTo>
              <a:cubicBezTo>
                <a:pt x="7944" y="7856"/>
                <a:pt x="7532" y="8226"/>
                <a:pt x="7526" y="7996"/>
              </a:cubicBezTo>
              <a:cubicBezTo>
                <a:pt x="7183" y="7945"/>
                <a:pt x="7251" y="7217"/>
                <a:pt x="6908" y="7212"/>
              </a:cubicBezTo>
              <a:cubicBezTo>
                <a:pt x="6656" y="7289"/>
                <a:pt x="6422" y="7478"/>
                <a:pt x="6181" y="7616"/>
              </a:cubicBezTo>
              <a:cubicBezTo>
                <a:pt x="6206" y="8061"/>
                <a:pt x="6238" y="8505"/>
                <a:pt x="6274" y="8950"/>
              </a:cubicBezTo>
              <a:cubicBezTo>
                <a:pt x="6037" y="8950"/>
                <a:pt x="5803" y="8955"/>
                <a:pt x="5566" y="8960"/>
              </a:cubicBezTo>
              <a:cubicBezTo>
                <a:pt x="5538" y="8955"/>
                <a:pt x="5482" y="8955"/>
                <a:pt x="5455" y="8955"/>
              </a:cubicBezTo>
              <a:cubicBezTo>
                <a:pt x="4860" y="8577"/>
                <a:pt x="4229" y="8838"/>
                <a:pt x="3622" y="8935"/>
              </a:cubicBezTo>
              <a:cubicBezTo>
                <a:pt x="3576" y="8884"/>
                <a:pt x="3489" y="8781"/>
                <a:pt x="3447" y="8730"/>
              </a:cubicBezTo>
              <a:cubicBezTo>
                <a:pt x="3397" y="8669"/>
                <a:pt x="3348" y="8607"/>
                <a:pt x="3302" y="8546"/>
              </a:cubicBezTo>
              <a:cubicBezTo>
                <a:pt x="3252" y="8802"/>
                <a:pt x="3283" y="9134"/>
                <a:pt x="3166" y="9338"/>
              </a:cubicBezTo>
              <a:cubicBezTo>
                <a:pt x="2813" y="9645"/>
                <a:pt x="2455" y="10059"/>
                <a:pt x="2036" y="9993"/>
              </a:cubicBezTo>
              <a:cubicBezTo>
                <a:pt x="2023" y="9895"/>
                <a:pt x="2005" y="9701"/>
                <a:pt x="1993" y="9610"/>
              </a:cubicBezTo>
              <a:cubicBezTo>
                <a:pt x="1873" y="9360"/>
                <a:pt x="1734" y="9124"/>
                <a:pt x="1602" y="8889"/>
              </a:cubicBezTo>
              <a:cubicBezTo>
                <a:pt x="1651" y="8853"/>
                <a:pt x="1746" y="8776"/>
                <a:pt x="1795" y="8740"/>
              </a:cubicBezTo>
              <a:cubicBezTo>
                <a:pt x="1870" y="8720"/>
                <a:pt x="2020" y="8690"/>
                <a:pt x="2095" y="8669"/>
              </a:cubicBezTo>
              <a:cubicBezTo>
                <a:pt x="2098" y="8546"/>
                <a:pt x="2107" y="8291"/>
                <a:pt x="2110" y="8168"/>
              </a:cubicBezTo>
              <a:cubicBezTo>
                <a:pt x="2110" y="8082"/>
                <a:pt x="2104" y="7913"/>
                <a:pt x="2101" y="7825"/>
              </a:cubicBezTo>
              <a:cubicBezTo>
                <a:pt x="2129" y="7540"/>
                <a:pt x="2144" y="7202"/>
                <a:pt x="2008" y="6977"/>
              </a:cubicBezTo>
              <a:cubicBezTo>
                <a:pt x="2162" y="6696"/>
                <a:pt x="2363" y="6507"/>
                <a:pt x="2563" y="6333"/>
              </a:cubicBezTo>
              <a:cubicBezTo>
                <a:pt x="2840" y="6047"/>
                <a:pt x="2381" y="5821"/>
                <a:pt x="2227" y="5883"/>
              </a:cubicBezTo>
              <a:cubicBezTo>
                <a:pt x="2217" y="5839"/>
                <a:pt x="2206" y="5794"/>
                <a:pt x="2196" y="5750"/>
              </a:cubicBezTo>
              <a:cubicBezTo>
                <a:pt x="2199" y="5592"/>
                <a:pt x="2205" y="5274"/>
                <a:pt x="2208" y="5122"/>
              </a:cubicBezTo>
              <a:cubicBezTo>
                <a:pt x="1990" y="5122"/>
                <a:pt x="1774" y="5117"/>
                <a:pt x="1558" y="5090"/>
              </a:cubicBezTo>
              <a:lnTo>
                <a:pt x="1491" y="5065"/>
              </a:lnTo>
              <a:cubicBezTo>
                <a:pt x="1426" y="4759"/>
                <a:pt x="1140" y="4477"/>
                <a:pt x="1016" y="4851"/>
              </a:cubicBezTo>
              <a:cubicBezTo>
                <a:pt x="924" y="5117"/>
                <a:pt x="850" y="5403"/>
                <a:pt x="797" y="5694"/>
              </a:cubicBezTo>
              <a:cubicBezTo>
                <a:pt x="766" y="5699"/>
                <a:pt x="736" y="5705"/>
                <a:pt x="705" y="5710"/>
              </a:cubicBezTo>
              <a:cubicBezTo>
                <a:pt x="438" y="5347"/>
                <a:pt x="151" y="4979"/>
                <a:pt x="9" y="4432"/>
              </a:cubicBezTo>
              <a:cubicBezTo>
                <a:pt x="9" y="4283"/>
                <a:pt x="3" y="3976"/>
                <a:pt x="0" y="3824"/>
              </a:cubicBezTo>
              <a:cubicBezTo>
                <a:pt x="64" y="3762"/>
                <a:pt x="188" y="3635"/>
                <a:pt x="249" y="3573"/>
              </a:cubicBezTo>
              <a:cubicBezTo>
                <a:pt x="289" y="3547"/>
                <a:pt x="370" y="3496"/>
                <a:pt x="410" y="3476"/>
              </a:cubicBezTo>
              <a:cubicBezTo>
                <a:pt x="439" y="3515"/>
                <a:pt x="467" y="3554"/>
                <a:pt x="496" y="3593"/>
              </a:cubicBezTo>
              <a:cubicBezTo>
                <a:pt x="530" y="3645"/>
                <a:pt x="597" y="3741"/>
                <a:pt x="632" y="3792"/>
              </a:cubicBezTo>
              <a:cubicBezTo>
                <a:pt x="758" y="3864"/>
                <a:pt x="887" y="3930"/>
                <a:pt x="1019" y="3992"/>
              </a:cubicBezTo>
              <a:cubicBezTo>
                <a:pt x="1016" y="3726"/>
                <a:pt x="1013" y="3461"/>
                <a:pt x="1010" y="3194"/>
              </a:cubicBezTo>
              <a:cubicBezTo>
                <a:pt x="1174" y="2873"/>
                <a:pt x="1359" y="2586"/>
                <a:pt x="1546" y="2305"/>
              </a:cubicBezTo>
              <a:cubicBezTo>
                <a:pt x="1679" y="2740"/>
                <a:pt x="1839" y="3154"/>
                <a:pt x="2011" y="3547"/>
              </a:cubicBezTo>
              <a:cubicBezTo>
                <a:pt x="2233" y="3466"/>
                <a:pt x="2458" y="3394"/>
                <a:pt x="2677" y="3272"/>
              </a:cubicBezTo>
              <a:cubicBezTo>
                <a:pt x="2700" y="3210"/>
                <a:pt x="2517" y="2741"/>
                <a:pt x="2540" y="2680"/>
              </a:cubicBezTo>
              <a:cubicBezTo>
                <a:pt x="2630" y="2367"/>
                <a:pt x="3040" y="2017"/>
                <a:pt x="3185" y="1813"/>
              </a:cubicBezTo>
              <a:cubicBezTo>
                <a:pt x="3330" y="1609"/>
                <a:pt x="3120" y="2072"/>
                <a:pt x="3407" y="1459"/>
              </a:cubicBezTo>
              <a:cubicBezTo>
                <a:pt x="3373" y="1412"/>
                <a:pt x="3422" y="1003"/>
                <a:pt x="3389" y="956"/>
              </a:cubicBezTo>
              <a:cubicBezTo>
                <a:pt x="3504" y="844"/>
                <a:pt x="4023" y="131"/>
                <a:pt x="4138" y="18"/>
              </a:cubicBezTo>
              <a:cubicBezTo>
                <a:pt x="4153" y="-89"/>
                <a:pt x="4593" y="302"/>
                <a:pt x="4608" y="194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98271</xdr:colOff>
      <xdr:row>16</xdr:row>
      <xdr:rowOff>106459</xdr:rowOff>
    </xdr:from>
    <xdr:to>
      <xdr:col>58</xdr:col>
      <xdr:colOff>7670</xdr:colOff>
      <xdr:row>18</xdr:row>
      <xdr:rowOff>34267</xdr:rowOff>
    </xdr:to>
    <xdr:sp macro="" textlink="">
      <xdr:nvSpPr>
        <xdr:cNvPr id="496" name="Białystok"/>
        <xdr:cNvSpPr>
          <a:spLocks/>
        </xdr:cNvSpPr>
      </xdr:nvSpPr>
      <xdr:spPr bwMode="auto">
        <a:xfrm>
          <a:off x="6499071" y="1935259"/>
          <a:ext cx="137999" cy="156408"/>
        </a:xfrm>
        <a:custGeom>
          <a:avLst/>
          <a:gdLst>
            <a:gd name="T0" fmla="*/ 210 w 347"/>
            <a:gd name="T1" fmla="*/ 0 h 336"/>
            <a:gd name="T2" fmla="*/ 347 w 347"/>
            <a:gd name="T3" fmla="*/ 44 h 336"/>
            <a:gd name="T4" fmla="*/ 328 w 347"/>
            <a:gd name="T5" fmla="*/ 326 h 336"/>
            <a:gd name="T6" fmla="*/ 216 w 347"/>
            <a:gd name="T7" fmla="*/ 298 h 336"/>
            <a:gd name="T8" fmla="*/ 152 w 347"/>
            <a:gd name="T9" fmla="*/ 336 h 336"/>
            <a:gd name="T10" fmla="*/ 14 w 347"/>
            <a:gd name="T11" fmla="*/ 196 h 336"/>
            <a:gd name="T12" fmla="*/ 13 w 347"/>
            <a:gd name="T13" fmla="*/ 46 h 336"/>
            <a:gd name="T14" fmla="*/ 210 w 347"/>
            <a:gd name="T15" fmla="*/ 0 h 3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347" h="336">
              <a:moveTo>
                <a:pt x="210" y="0"/>
              </a:moveTo>
              <a:cubicBezTo>
                <a:pt x="255" y="16"/>
                <a:pt x="301" y="29"/>
                <a:pt x="347" y="44"/>
              </a:cubicBezTo>
              <a:cubicBezTo>
                <a:pt x="339" y="138"/>
                <a:pt x="332" y="232"/>
                <a:pt x="328" y="326"/>
              </a:cubicBezTo>
              <a:cubicBezTo>
                <a:pt x="300" y="319"/>
                <a:pt x="244" y="305"/>
                <a:pt x="216" y="298"/>
              </a:cubicBezTo>
              <a:cubicBezTo>
                <a:pt x="200" y="308"/>
                <a:pt x="168" y="326"/>
                <a:pt x="152" y="336"/>
              </a:cubicBezTo>
              <a:cubicBezTo>
                <a:pt x="105" y="290"/>
                <a:pt x="55" y="246"/>
                <a:pt x="14" y="196"/>
              </a:cubicBezTo>
              <a:cubicBezTo>
                <a:pt x="0" y="147"/>
                <a:pt x="12" y="96"/>
                <a:pt x="13" y="46"/>
              </a:cubicBezTo>
              <a:cubicBezTo>
                <a:pt x="80" y="38"/>
                <a:pt x="147" y="28"/>
                <a:pt x="210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51</xdr:col>
      <xdr:colOff>99406</xdr:colOff>
      <xdr:row>17</xdr:row>
      <xdr:rowOff>2739</xdr:rowOff>
    </xdr:from>
    <xdr:to>
      <xdr:col>54</xdr:col>
      <xdr:colOff>103366</xdr:colOff>
      <xdr:row>20</xdr:row>
      <xdr:rowOff>17532</xdr:rowOff>
    </xdr:to>
    <xdr:sp macro="" textlink="">
      <xdr:nvSpPr>
        <xdr:cNvPr id="498" name="zambrowski"/>
        <xdr:cNvSpPr>
          <a:spLocks/>
        </xdr:cNvSpPr>
      </xdr:nvSpPr>
      <xdr:spPr bwMode="auto">
        <a:xfrm>
          <a:off x="5928706" y="1945839"/>
          <a:ext cx="346860" cy="357693"/>
        </a:xfrm>
        <a:custGeom>
          <a:avLst/>
          <a:gdLst>
            <a:gd name="T0" fmla="*/ 963 w 1244"/>
            <a:gd name="T1" fmla="*/ 0 h 1237"/>
            <a:gd name="T2" fmla="*/ 1009 w 1244"/>
            <a:gd name="T3" fmla="*/ 88 h 1237"/>
            <a:gd name="T4" fmla="*/ 1235 w 1244"/>
            <a:gd name="T5" fmla="*/ 338 h 1237"/>
            <a:gd name="T6" fmla="*/ 1244 w 1244"/>
            <a:gd name="T7" fmla="*/ 409 h 1237"/>
            <a:gd name="T8" fmla="*/ 1025 w 1244"/>
            <a:gd name="T9" fmla="*/ 532 h 1237"/>
            <a:gd name="T10" fmla="*/ 912 w 1244"/>
            <a:gd name="T11" fmla="*/ 635 h 1237"/>
            <a:gd name="T12" fmla="*/ 900 w 1244"/>
            <a:gd name="T13" fmla="*/ 645 h 1237"/>
            <a:gd name="T14" fmla="*/ 749 w 1244"/>
            <a:gd name="T15" fmla="*/ 982 h 1237"/>
            <a:gd name="T16" fmla="*/ 748 w 1244"/>
            <a:gd name="T17" fmla="*/ 997 h 1237"/>
            <a:gd name="T18" fmla="*/ 740 w 1244"/>
            <a:gd name="T19" fmla="*/ 1099 h 1237"/>
            <a:gd name="T20" fmla="*/ 705 w 1244"/>
            <a:gd name="T21" fmla="*/ 1105 h 1237"/>
            <a:gd name="T22" fmla="*/ 476 w 1244"/>
            <a:gd name="T23" fmla="*/ 1114 h 1237"/>
            <a:gd name="T24" fmla="*/ 369 w 1244"/>
            <a:gd name="T25" fmla="*/ 1224 h 1237"/>
            <a:gd name="T26" fmla="*/ 122 w 1244"/>
            <a:gd name="T27" fmla="*/ 1235 h 1237"/>
            <a:gd name="T28" fmla="*/ 30 w 1244"/>
            <a:gd name="T29" fmla="*/ 1059 h 1237"/>
            <a:gd name="T30" fmla="*/ 46 w 1244"/>
            <a:gd name="T31" fmla="*/ 968 h 1237"/>
            <a:gd name="T32" fmla="*/ 0 w 1244"/>
            <a:gd name="T33" fmla="*/ 863 h 1237"/>
            <a:gd name="T34" fmla="*/ 107 w 1244"/>
            <a:gd name="T35" fmla="*/ 639 h 1237"/>
            <a:gd name="T36" fmla="*/ 111 w 1244"/>
            <a:gd name="T37" fmla="*/ 628 h 1237"/>
            <a:gd name="T38" fmla="*/ 116 w 1244"/>
            <a:gd name="T39" fmla="*/ 356 h 1237"/>
            <a:gd name="T40" fmla="*/ 169 w 1244"/>
            <a:gd name="T41" fmla="*/ 403 h 1237"/>
            <a:gd name="T42" fmla="*/ 189 w 1244"/>
            <a:gd name="T43" fmla="*/ 552 h 1237"/>
            <a:gd name="T44" fmla="*/ 465 w 1244"/>
            <a:gd name="T45" fmla="*/ 612 h 1237"/>
            <a:gd name="T46" fmla="*/ 550 w 1244"/>
            <a:gd name="T47" fmla="*/ 487 h 1237"/>
            <a:gd name="T48" fmla="*/ 647 w 1244"/>
            <a:gd name="T49" fmla="*/ 443 h 1237"/>
            <a:gd name="T50" fmla="*/ 963 w 1244"/>
            <a:gd name="T51" fmla="*/ 0 h 12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44" h="1237">
              <a:moveTo>
                <a:pt x="963" y="0"/>
              </a:moveTo>
              <a:cubicBezTo>
                <a:pt x="978" y="29"/>
                <a:pt x="994" y="59"/>
                <a:pt x="1009" y="88"/>
              </a:cubicBezTo>
              <a:cubicBezTo>
                <a:pt x="1055" y="195"/>
                <a:pt x="1148" y="267"/>
                <a:pt x="1235" y="338"/>
              </a:cubicBezTo>
              <a:cubicBezTo>
                <a:pt x="1237" y="356"/>
                <a:pt x="1241" y="391"/>
                <a:pt x="1244" y="409"/>
              </a:cubicBezTo>
              <a:cubicBezTo>
                <a:pt x="1179" y="463"/>
                <a:pt x="1103" y="500"/>
                <a:pt x="1025" y="532"/>
              </a:cubicBezTo>
              <a:cubicBezTo>
                <a:pt x="958" y="510"/>
                <a:pt x="882" y="560"/>
                <a:pt x="912" y="635"/>
              </a:cubicBezTo>
              <a:lnTo>
                <a:pt x="900" y="645"/>
              </a:lnTo>
              <a:cubicBezTo>
                <a:pt x="793" y="725"/>
                <a:pt x="707" y="841"/>
                <a:pt x="749" y="982"/>
              </a:cubicBezTo>
              <a:lnTo>
                <a:pt x="748" y="997"/>
              </a:lnTo>
              <a:cubicBezTo>
                <a:pt x="746" y="1022"/>
                <a:pt x="742" y="1073"/>
                <a:pt x="740" y="1099"/>
              </a:cubicBezTo>
              <a:lnTo>
                <a:pt x="705" y="1105"/>
              </a:lnTo>
              <a:cubicBezTo>
                <a:pt x="628" y="1095"/>
                <a:pt x="551" y="1094"/>
                <a:pt x="476" y="1114"/>
              </a:cubicBezTo>
              <a:cubicBezTo>
                <a:pt x="442" y="1151"/>
                <a:pt x="416" y="1201"/>
                <a:pt x="369" y="1224"/>
              </a:cubicBezTo>
              <a:cubicBezTo>
                <a:pt x="287" y="1237"/>
                <a:pt x="204" y="1233"/>
                <a:pt x="122" y="1235"/>
              </a:cubicBezTo>
              <a:cubicBezTo>
                <a:pt x="93" y="1175"/>
                <a:pt x="62" y="1117"/>
                <a:pt x="30" y="1059"/>
              </a:cubicBezTo>
              <a:cubicBezTo>
                <a:pt x="35" y="1028"/>
                <a:pt x="41" y="998"/>
                <a:pt x="46" y="968"/>
              </a:cubicBezTo>
              <a:cubicBezTo>
                <a:pt x="30" y="933"/>
                <a:pt x="15" y="898"/>
                <a:pt x="0" y="863"/>
              </a:cubicBezTo>
              <a:cubicBezTo>
                <a:pt x="44" y="793"/>
                <a:pt x="80" y="718"/>
                <a:pt x="107" y="639"/>
              </a:cubicBezTo>
              <a:lnTo>
                <a:pt x="111" y="628"/>
              </a:lnTo>
              <a:cubicBezTo>
                <a:pt x="126" y="538"/>
                <a:pt x="121" y="447"/>
                <a:pt x="116" y="356"/>
              </a:cubicBezTo>
              <a:cubicBezTo>
                <a:pt x="129" y="368"/>
                <a:pt x="156" y="391"/>
                <a:pt x="169" y="403"/>
              </a:cubicBezTo>
              <a:cubicBezTo>
                <a:pt x="175" y="453"/>
                <a:pt x="182" y="503"/>
                <a:pt x="189" y="552"/>
              </a:cubicBezTo>
              <a:cubicBezTo>
                <a:pt x="285" y="544"/>
                <a:pt x="378" y="571"/>
                <a:pt x="465" y="612"/>
              </a:cubicBezTo>
              <a:cubicBezTo>
                <a:pt x="493" y="571"/>
                <a:pt x="521" y="529"/>
                <a:pt x="550" y="487"/>
              </a:cubicBezTo>
              <a:cubicBezTo>
                <a:pt x="582" y="472"/>
                <a:pt x="615" y="458"/>
                <a:pt x="647" y="443"/>
              </a:cubicBezTo>
              <a:cubicBezTo>
                <a:pt x="721" y="277"/>
                <a:pt x="816" y="112"/>
                <a:pt x="963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49973</xdr:colOff>
      <xdr:row>17</xdr:row>
      <xdr:rowOff>12699</xdr:rowOff>
    </xdr:from>
    <xdr:to>
      <xdr:col>52</xdr:col>
      <xdr:colOff>88900</xdr:colOff>
      <xdr:row>18</xdr:row>
      <xdr:rowOff>8658</xdr:rowOff>
    </xdr:to>
    <xdr:sp macro="" textlink="">
      <xdr:nvSpPr>
        <xdr:cNvPr id="499" name="Łomża"/>
        <xdr:cNvSpPr>
          <a:spLocks/>
        </xdr:cNvSpPr>
      </xdr:nvSpPr>
      <xdr:spPr bwMode="auto">
        <a:xfrm>
          <a:off x="5879273" y="1955799"/>
          <a:ext cx="153227" cy="110259"/>
        </a:xfrm>
        <a:custGeom>
          <a:avLst/>
          <a:gdLst>
            <a:gd name="T0" fmla="*/ 0 w 206"/>
            <a:gd name="T1" fmla="*/ 144 h 261"/>
            <a:gd name="T2" fmla="*/ 126 w 206"/>
            <a:gd name="T3" fmla="*/ 0 h 261"/>
            <a:gd name="T4" fmla="*/ 206 w 206"/>
            <a:gd name="T5" fmla="*/ 173 h 261"/>
            <a:gd name="T6" fmla="*/ 0 w 206"/>
            <a:gd name="T7" fmla="*/ 144 h 2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206" h="261">
              <a:moveTo>
                <a:pt x="0" y="144"/>
              </a:moveTo>
              <a:cubicBezTo>
                <a:pt x="42" y="96"/>
                <a:pt x="83" y="48"/>
                <a:pt x="126" y="0"/>
              </a:cubicBezTo>
              <a:cubicBezTo>
                <a:pt x="154" y="57"/>
                <a:pt x="190" y="111"/>
                <a:pt x="206" y="173"/>
              </a:cubicBezTo>
              <a:cubicBezTo>
                <a:pt x="154" y="261"/>
                <a:pt x="30" y="236"/>
                <a:pt x="0" y="14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53</xdr:col>
      <xdr:colOff>34555</xdr:colOff>
      <xdr:row>17</xdr:row>
      <xdr:rowOff>53043</xdr:rowOff>
    </xdr:from>
    <xdr:to>
      <xdr:col>56</xdr:col>
      <xdr:colOff>46681</xdr:colOff>
      <xdr:row>22</xdr:row>
      <xdr:rowOff>59940</xdr:rowOff>
    </xdr:to>
    <xdr:sp macro="" textlink="">
      <xdr:nvSpPr>
        <xdr:cNvPr id="503" name="wysokomazowiecki"/>
        <xdr:cNvSpPr>
          <a:spLocks/>
        </xdr:cNvSpPr>
      </xdr:nvSpPr>
      <xdr:spPr bwMode="auto">
        <a:xfrm>
          <a:off x="6092455" y="1996143"/>
          <a:ext cx="355026" cy="578397"/>
        </a:xfrm>
        <a:custGeom>
          <a:avLst/>
          <a:gdLst>
            <a:gd name="T0" fmla="*/ 692 w 1265"/>
            <a:gd name="T1" fmla="*/ 165 h 2022"/>
            <a:gd name="T2" fmla="*/ 763 w 1265"/>
            <a:gd name="T3" fmla="*/ 0 h 2022"/>
            <a:gd name="T4" fmla="*/ 917 w 1265"/>
            <a:gd name="T5" fmla="*/ 42 h 2022"/>
            <a:gd name="T6" fmla="*/ 939 w 1265"/>
            <a:gd name="T7" fmla="*/ 47 h 2022"/>
            <a:gd name="T8" fmla="*/ 1115 w 1265"/>
            <a:gd name="T9" fmla="*/ 96 h 2022"/>
            <a:gd name="T10" fmla="*/ 1146 w 1265"/>
            <a:gd name="T11" fmla="*/ 176 h 2022"/>
            <a:gd name="T12" fmla="*/ 1156 w 1265"/>
            <a:gd name="T13" fmla="*/ 202 h 2022"/>
            <a:gd name="T14" fmla="*/ 1265 w 1265"/>
            <a:gd name="T15" fmla="*/ 290 h 2022"/>
            <a:gd name="T16" fmla="*/ 1085 w 1265"/>
            <a:gd name="T17" fmla="*/ 416 h 2022"/>
            <a:gd name="T18" fmla="*/ 1056 w 1265"/>
            <a:gd name="T19" fmla="*/ 452 h 2022"/>
            <a:gd name="T20" fmla="*/ 1115 w 1265"/>
            <a:gd name="T21" fmla="*/ 582 h 2022"/>
            <a:gd name="T22" fmla="*/ 1118 w 1265"/>
            <a:gd name="T23" fmla="*/ 649 h 2022"/>
            <a:gd name="T24" fmla="*/ 1016 w 1265"/>
            <a:gd name="T25" fmla="*/ 761 h 2022"/>
            <a:gd name="T26" fmla="*/ 953 w 1265"/>
            <a:gd name="T27" fmla="*/ 790 h 2022"/>
            <a:gd name="T28" fmla="*/ 1080 w 1265"/>
            <a:gd name="T29" fmla="*/ 931 h 2022"/>
            <a:gd name="T30" fmla="*/ 1094 w 1265"/>
            <a:gd name="T31" fmla="*/ 1006 h 2022"/>
            <a:gd name="T32" fmla="*/ 1097 w 1265"/>
            <a:gd name="T33" fmla="*/ 1023 h 2022"/>
            <a:gd name="T34" fmla="*/ 1185 w 1265"/>
            <a:gd name="T35" fmla="*/ 1081 h 2022"/>
            <a:gd name="T36" fmla="*/ 933 w 1265"/>
            <a:gd name="T37" fmla="*/ 1381 h 2022"/>
            <a:gd name="T38" fmla="*/ 797 w 1265"/>
            <a:gd name="T39" fmla="*/ 1446 h 2022"/>
            <a:gd name="T40" fmla="*/ 990 w 1265"/>
            <a:gd name="T41" fmla="*/ 1613 h 2022"/>
            <a:gd name="T42" fmla="*/ 995 w 1265"/>
            <a:gd name="T43" fmla="*/ 1833 h 2022"/>
            <a:gd name="T44" fmla="*/ 749 w 1265"/>
            <a:gd name="T45" fmla="*/ 1964 h 2022"/>
            <a:gd name="T46" fmla="*/ 726 w 1265"/>
            <a:gd name="T47" fmla="*/ 1888 h 2022"/>
            <a:gd name="T48" fmla="*/ 528 w 1265"/>
            <a:gd name="T49" fmla="*/ 1892 h 2022"/>
            <a:gd name="T50" fmla="*/ 503 w 1265"/>
            <a:gd name="T51" fmla="*/ 2022 h 2022"/>
            <a:gd name="T52" fmla="*/ 443 w 1265"/>
            <a:gd name="T53" fmla="*/ 1987 h 2022"/>
            <a:gd name="T54" fmla="*/ 501 w 1265"/>
            <a:gd name="T55" fmla="*/ 1825 h 2022"/>
            <a:gd name="T56" fmla="*/ 473 w 1265"/>
            <a:gd name="T57" fmla="*/ 1778 h 2022"/>
            <a:gd name="T58" fmla="*/ 456 w 1265"/>
            <a:gd name="T59" fmla="*/ 1249 h 2022"/>
            <a:gd name="T60" fmla="*/ 275 w 1265"/>
            <a:gd name="T61" fmla="*/ 1244 h 2022"/>
            <a:gd name="T62" fmla="*/ 149 w 1265"/>
            <a:gd name="T63" fmla="*/ 1399 h 2022"/>
            <a:gd name="T64" fmla="*/ 0 w 1265"/>
            <a:gd name="T65" fmla="*/ 1162 h 2022"/>
            <a:gd name="T66" fmla="*/ 106 w 1265"/>
            <a:gd name="T67" fmla="*/ 1115 h 2022"/>
            <a:gd name="T68" fmla="*/ 132 w 1265"/>
            <a:gd name="T69" fmla="*/ 935 h 2022"/>
            <a:gd name="T70" fmla="*/ 167 w 1265"/>
            <a:gd name="T71" fmla="*/ 929 h 2022"/>
            <a:gd name="T72" fmla="*/ 175 w 1265"/>
            <a:gd name="T73" fmla="*/ 827 h 2022"/>
            <a:gd name="T74" fmla="*/ 176 w 1265"/>
            <a:gd name="T75" fmla="*/ 812 h 2022"/>
            <a:gd name="T76" fmla="*/ 209 w 1265"/>
            <a:gd name="T77" fmla="*/ 660 h 2022"/>
            <a:gd name="T78" fmla="*/ 327 w 1265"/>
            <a:gd name="T79" fmla="*/ 475 h 2022"/>
            <a:gd name="T80" fmla="*/ 339 w 1265"/>
            <a:gd name="T81" fmla="*/ 465 h 2022"/>
            <a:gd name="T82" fmla="*/ 452 w 1265"/>
            <a:gd name="T83" fmla="*/ 362 h 2022"/>
            <a:gd name="T84" fmla="*/ 671 w 1265"/>
            <a:gd name="T85" fmla="*/ 239 h 2022"/>
            <a:gd name="T86" fmla="*/ 692 w 1265"/>
            <a:gd name="T87" fmla="*/ 165 h 2022"/>
            <a:gd name="connsiteX0" fmla="*/ 5470 w 11529"/>
            <a:gd name="connsiteY0" fmla="*/ 816 h 10000"/>
            <a:gd name="connsiteX1" fmla="*/ 6032 w 11529"/>
            <a:gd name="connsiteY1" fmla="*/ 0 h 10000"/>
            <a:gd name="connsiteX2" fmla="*/ 7249 w 11529"/>
            <a:gd name="connsiteY2" fmla="*/ 208 h 10000"/>
            <a:gd name="connsiteX3" fmla="*/ 7423 w 11529"/>
            <a:gd name="connsiteY3" fmla="*/ 232 h 10000"/>
            <a:gd name="connsiteX4" fmla="*/ 8814 w 11529"/>
            <a:gd name="connsiteY4" fmla="*/ 475 h 10000"/>
            <a:gd name="connsiteX5" fmla="*/ 9059 w 11529"/>
            <a:gd name="connsiteY5" fmla="*/ 870 h 10000"/>
            <a:gd name="connsiteX6" fmla="*/ 9138 w 11529"/>
            <a:gd name="connsiteY6" fmla="*/ 999 h 10000"/>
            <a:gd name="connsiteX7" fmla="*/ 11529 w 11529"/>
            <a:gd name="connsiteY7" fmla="*/ 1318 h 10000"/>
            <a:gd name="connsiteX8" fmla="*/ 8577 w 11529"/>
            <a:gd name="connsiteY8" fmla="*/ 2057 h 10000"/>
            <a:gd name="connsiteX9" fmla="*/ 8348 w 11529"/>
            <a:gd name="connsiteY9" fmla="*/ 2235 h 10000"/>
            <a:gd name="connsiteX10" fmla="*/ 8814 w 11529"/>
            <a:gd name="connsiteY10" fmla="*/ 2878 h 10000"/>
            <a:gd name="connsiteX11" fmla="*/ 8838 w 11529"/>
            <a:gd name="connsiteY11" fmla="*/ 3210 h 10000"/>
            <a:gd name="connsiteX12" fmla="*/ 8032 w 11529"/>
            <a:gd name="connsiteY12" fmla="*/ 3764 h 10000"/>
            <a:gd name="connsiteX13" fmla="*/ 7534 w 11529"/>
            <a:gd name="connsiteY13" fmla="*/ 3907 h 10000"/>
            <a:gd name="connsiteX14" fmla="*/ 8538 w 11529"/>
            <a:gd name="connsiteY14" fmla="*/ 4604 h 10000"/>
            <a:gd name="connsiteX15" fmla="*/ 8648 w 11529"/>
            <a:gd name="connsiteY15" fmla="*/ 4975 h 10000"/>
            <a:gd name="connsiteX16" fmla="*/ 8672 w 11529"/>
            <a:gd name="connsiteY16" fmla="*/ 5059 h 10000"/>
            <a:gd name="connsiteX17" fmla="*/ 9368 w 11529"/>
            <a:gd name="connsiteY17" fmla="*/ 5346 h 10000"/>
            <a:gd name="connsiteX18" fmla="*/ 7375 w 11529"/>
            <a:gd name="connsiteY18" fmla="*/ 6830 h 10000"/>
            <a:gd name="connsiteX19" fmla="*/ 6300 w 11529"/>
            <a:gd name="connsiteY19" fmla="*/ 7151 h 10000"/>
            <a:gd name="connsiteX20" fmla="*/ 7826 w 11529"/>
            <a:gd name="connsiteY20" fmla="*/ 7977 h 10000"/>
            <a:gd name="connsiteX21" fmla="*/ 7866 w 11529"/>
            <a:gd name="connsiteY21" fmla="*/ 9065 h 10000"/>
            <a:gd name="connsiteX22" fmla="*/ 5921 w 11529"/>
            <a:gd name="connsiteY22" fmla="*/ 9713 h 10000"/>
            <a:gd name="connsiteX23" fmla="*/ 5739 w 11529"/>
            <a:gd name="connsiteY23" fmla="*/ 9337 h 10000"/>
            <a:gd name="connsiteX24" fmla="*/ 4174 w 11529"/>
            <a:gd name="connsiteY24" fmla="*/ 9357 h 10000"/>
            <a:gd name="connsiteX25" fmla="*/ 3976 w 11529"/>
            <a:gd name="connsiteY25" fmla="*/ 10000 h 10000"/>
            <a:gd name="connsiteX26" fmla="*/ 3502 w 11529"/>
            <a:gd name="connsiteY26" fmla="*/ 9827 h 10000"/>
            <a:gd name="connsiteX27" fmla="*/ 3960 w 11529"/>
            <a:gd name="connsiteY27" fmla="*/ 9026 h 10000"/>
            <a:gd name="connsiteX28" fmla="*/ 3739 w 11529"/>
            <a:gd name="connsiteY28" fmla="*/ 8793 h 10000"/>
            <a:gd name="connsiteX29" fmla="*/ 3605 w 11529"/>
            <a:gd name="connsiteY29" fmla="*/ 6177 h 10000"/>
            <a:gd name="connsiteX30" fmla="*/ 2174 w 11529"/>
            <a:gd name="connsiteY30" fmla="*/ 6152 h 10000"/>
            <a:gd name="connsiteX31" fmla="*/ 1178 w 11529"/>
            <a:gd name="connsiteY31" fmla="*/ 6919 h 10000"/>
            <a:gd name="connsiteX32" fmla="*/ 0 w 11529"/>
            <a:gd name="connsiteY32" fmla="*/ 5747 h 10000"/>
            <a:gd name="connsiteX33" fmla="*/ 838 w 11529"/>
            <a:gd name="connsiteY33" fmla="*/ 5514 h 10000"/>
            <a:gd name="connsiteX34" fmla="*/ 1043 w 11529"/>
            <a:gd name="connsiteY34" fmla="*/ 4624 h 10000"/>
            <a:gd name="connsiteX35" fmla="*/ 1320 w 11529"/>
            <a:gd name="connsiteY35" fmla="*/ 4594 h 10000"/>
            <a:gd name="connsiteX36" fmla="*/ 1383 w 11529"/>
            <a:gd name="connsiteY36" fmla="*/ 4090 h 10000"/>
            <a:gd name="connsiteX37" fmla="*/ 1391 w 11529"/>
            <a:gd name="connsiteY37" fmla="*/ 4016 h 10000"/>
            <a:gd name="connsiteX38" fmla="*/ 1652 w 11529"/>
            <a:gd name="connsiteY38" fmla="*/ 3264 h 10000"/>
            <a:gd name="connsiteX39" fmla="*/ 2585 w 11529"/>
            <a:gd name="connsiteY39" fmla="*/ 2349 h 10000"/>
            <a:gd name="connsiteX40" fmla="*/ 2680 w 11529"/>
            <a:gd name="connsiteY40" fmla="*/ 2300 h 10000"/>
            <a:gd name="connsiteX41" fmla="*/ 3573 w 11529"/>
            <a:gd name="connsiteY41" fmla="*/ 1790 h 10000"/>
            <a:gd name="connsiteX42" fmla="*/ 5304 w 11529"/>
            <a:gd name="connsiteY42" fmla="*/ 1182 h 10000"/>
            <a:gd name="connsiteX43" fmla="*/ 5470 w 11529"/>
            <a:gd name="connsiteY43" fmla="*/ 816 h 10000"/>
            <a:gd name="connsiteX0" fmla="*/ 5470 w 11529"/>
            <a:gd name="connsiteY0" fmla="*/ 816 h 10000"/>
            <a:gd name="connsiteX1" fmla="*/ 6032 w 11529"/>
            <a:gd name="connsiteY1" fmla="*/ 0 h 10000"/>
            <a:gd name="connsiteX2" fmla="*/ 7249 w 11529"/>
            <a:gd name="connsiteY2" fmla="*/ 208 h 10000"/>
            <a:gd name="connsiteX3" fmla="*/ 7423 w 11529"/>
            <a:gd name="connsiteY3" fmla="*/ 232 h 10000"/>
            <a:gd name="connsiteX4" fmla="*/ 8814 w 11529"/>
            <a:gd name="connsiteY4" fmla="*/ 475 h 10000"/>
            <a:gd name="connsiteX5" fmla="*/ 9059 w 11529"/>
            <a:gd name="connsiteY5" fmla="*/ 870 h 10000"/>
            <a:gd name="connsiteX6" fmla="*/ 9138 w 11529"/>
            <a:gd name="connsiteY6" fmla="*/ 999 h 10000"/>
            <a:gd name="connsiteX7" fmla="*/ 11529 w 11529"/>
            <a:gd name="connsiteY7" fmla="*/ 1318 h 10000"/>
            <a:gd name="connsiteX8" fmla="*/ 8577 w 11529"/>
            <a:gd name="connsiteY8" fmla="*/ 2057 h 10000"/>
            <a:gd name="connsiteX9" fmla="*/ 9440 w 11529"/>
            <a:gd name="connsiteY9" fmla="*/ 2468 h 10000"/>
            <a:gd name="connsiteX10" fmla="*/ 8814 w 11529"/>
            <a:gd name="connsiteY10" fmla="*/ 2878 h 10000"/>
            <a:gd name="connsiteX11" fmla="*/ 8838 w 11529"/>
            <a:gd name="connsiteY11" fmla="*/ 3210 h 10000"/>
            <a:gd name="connsiteX12" fmla="*/ 8032 w 11529"/>
            <a:gd name="connsiteY12" fmla="*/ 3764 h 10000"/>
            <a:gd name="connsiteX13" fmla="*/ 7534 w 11529"/>
            <a:gd name="connsiteY13" fmla="*/ 3907 h 10000"/>
            <a:gd name="connsiteX14" fmla="*/ 8538 w 11529"/>
            <a:gd name="connsiteY14" fmla="*/ 4604 h 10000"/>
            <a:gd name="connsiteX15" fmla="*/ 8648 w 11529"/>
            <a:gd name="connsiteY15" fmla="*/ 4975 h 10000"/>
            <a:gd name="connsiteX16" fmla="*/ 8672 w 11529"/>
            <a:gd name="connsiteY16" fmla="*/ 5059 h 10000"/>
            <a:gd name="connsiteX17" fmla="*/ 9368 w 11529"/>
            <a:gd name="connsiteY17" fmla="*/ 5346 h 10000"/>
            <a:gd name="connsiteX18" fmla="*/ 7375 w 11529"/>
            <a:gd name="connsiteY18" fmla="*/ 6830 h 10000"/>
            <a:gd name="connsiteX19" fmla="*/ 6300 w 11529"/>
            <a:gd name="connsiteY19" fmla="*/ 7151 h 10000"/>
            <a:gd name="connsiteX20" fmla="*/ 7826 w 11529"/>
            <a:gd name="connsiteY20" fmla="*/ 7977 h 10000"/>
            <a:gd name="connsiteX21" fmla="*/ 7866 w 11529"/>
            <a:gd name="connsiteY21" fmla="*/ 9065 h 10000"/>
            <a:gd name="connsiteX22" fmla="*/ 5921 w 11529"/>
            <a:gd name="connsiteY22" fmla="*/ 9713 h 10000"/>
            <a:gd name="connsiteX23" fmla="*/ 5739 w 11529"/>
            <a:gd name="connsiteY23" fmla="*/ 9337 h 10000"/>
            <a:gd name="connsiteX24" fmla="*/ 4174 w 11529"/>
            <a:gd name="connsiteY24" fmla="*/ 9357 h 10000"/>
            <a:gd name="connsiteX25" fmla="*/ 3976 w 11529"/>
            <a:gd name="connsiteY25" fmla="*/ 10000 h 10000"/>
            <a:gd name="connsiteX26" fmla="*/ 3502 w 11529"/>
            <a:gd name="connsiteY26" fmla="*/ 9827 h 10000"/>
            <a:gd name="connsiteX27" fmla="*/ 3960 w 11529"/>
            <a:gd name="connsiteY27" fmla="*/ 9026 h 10000"/>
            <a:gd name="connsiteX28" fmla="*/ 3739 w 11529"/>
            <a:gd name="connsiteY28" fmla="*/ 8793 h 10000"/>
            <a:gd name="connsiteX29" fmla="*/ 3605 w 11529"/>
            <a:gd name="connsiteY29" fmla="*/ 6177 h 10000"/>
            <a:gd name="connsiteX30" fmla="*/ 2174 w 11529"/>
            <a:gd name="connsiteY30" fmla="*/ 6152 h 10000"/>
            <a:gd name="connsiteX31" fmla="*/ 1178 w 11529"/>
            <a:gd name="connsiteY31" fmla="*/ 6919 h 10000"/>
            <a:gd name="connsiteX32" fmla="*/ 0 w 11529"/>
            <a:gd name="connsiteY32" fmla="*/ 5747 h 10000"/>
            <a:gd name="connsiteX33" fmla="*/ 838 w 11529"/>
            <a:gd name="connsiteY33" fmla="*/ 5514 h 10000"/>
            <a:gd name="connsiteX34" fmla="*/ 1043 w 11529"/>
            <a:gd name="connsiteY34" fmla="*/ 4624 h 10000"/>
            <a:gd name="connsiteX35" fmla="*/ 1320 w 11529"/>
            <a:gd name="connsiteY35" fmla="*/ 4594 h 10000"/>
            <a:gd name="connsiteX36" fmla="*/ 1383 w 11529"/>
            <a:gd name="connsiteY36" fmla="*/ 4090 h 10000"/>
            <a:gd name="connsiteX37" fmla="*/ 1391 w 11529"/>
            <a:gd name="connsiteY37" fmla="*/ 4016 h 10000"/>
            <a:gd name="connsiteX38" fmla="*/ 1652 w 11529"/>
            <a:gd name="connsiteY38" fmla="*/ 3264 h 10000"/>
            <a:gd name="connsiteX39" fmla="*/ 2585 w 11529"/>
            <a:gd name="connsiteY39" fmla="*/ 2349 h 10000"/>
            <a:gd name="connsiteX40" fmla="*/ 2680 w 11529"/>
            <a:gd name="connsiteY40" fmla="*/ 2300 h 10000"/>
            <a:gd name="connsiteX41" fmla="*/ 3573 w 11529"/>
            <a:gd name="connsiteY41" fmla="*/ 1790 h 10000"/>
            <a:gd name="connsiteX42" fmla="*/ 5304 w 11529"/>
            <a:gd name="connsiteY42" fmla="*/ 1182 h 10000"/>
            <a:gd name="connsiteX43" fmla="*/ 5470 w 11529"/>
            <a:gd name="connsiteY43" fmla="*/ 816 h 10000"/>
            <a:gd name="connsiteX0" fmla="*/ 5470 w 11529"/>
            <a:gd name="connsiteY0" fmla="*/ 816 h 10000"/>
            <a:gd name="connsiteX1" fmla="*/ 6032 w 11529"/>
            <a:gd name="connsiteY1" fmla="*/ 0 h 10000"/>
            <a:gd name="connsiteX2" fmla="*/ 7249 w 11529"/>
            <a:gd name="connsiteY2" fmla="*/ 208 h 10000"/>
            <a:gd name="connsiteX3" fmla="*/ 7423 w 11529"/>
            <a:gd name="connsiteY3" fmla="*/ 232 h 10000"/>
            <a:gd name="connsiteX4" fmla="*/ 8814 w 11529"/>
            <a:gd name="connsiteY4" fmla="*/ 475 h 10000"/>
            <a:gd name="connsiteX5" fmla="*/ 9059 w 11529"/>
            <a:gd name="connsiteY5" fmla="*/ 870 h 10000"/>
            <a:gd name="connsiteX6" fmla="*/ 9138 w 11529"/>
            <a:gd name="connsiteY6" fmla="*/ 999 h 10000"/>
            <a:gd name="connsiteX7" fmla="*/ 11529 w 11529"/>
            <a:gd name="connsiteY7" fmla="*/ 1318 h 10000"/>
            <a:gd name="connsiteX8" fmla="*/ 8577 w 11529"/>
            <a:gd name="connsiteY8" fmla="*/ 2057 h 10000"/>
            <a:gd name="connsiteX9" fmla="*/ 9440 w 11529"/>
            <a:gd name="connsiteY9" fmla="*/ 2468 h 10000"/>
            <a:gd name="connsiteX10" fmla="*/ 8814 w 11529"/>
            <a:gd name="connsiteY10" fmla="*/ 2878 h 10000"/>
            <a:gd name="connsiteX11" fmla="*/ 9493 w 11529"/>
            <a:gd name="connsiteY11" fmla="*/ 3326 h 10000"/>
            <a:gd name="connsiteX12" fmla="*/ 8032 w 11529"/>
            <a:gd name="connsiteY12" fmla="*/ 3764 h 10000"/>
            <a:gd name="connsiteX13" fmla="*/ 7534 w 11529"/>
            <a:gd name="connsiteY13" fmla="*/ 3907 h 10000"/>
            <a:gd name="connsiteX14" fmla="*/ 8538 w 11529"/>
            <a:gd name="connsiteY14" fmla="*/ 4604 h 10000"/>
            <a:gd name="connsiteX15" fmla="*/ 8648 w 11529"/>
            <a:gd name="connsiteY15" fmla="*/ 4975 h 10000"/>
            <a:gd name="connsiteX16" fmla="*/ 8672 w 11529"/>
            <a:gd name="connsiteY16" fmla="*/ 5059 h 10000"/>
            <a:gd name="connsiteX17" fmla="*/ 9368 w 11529"/>
            <a:gd name="connsiteY17" fmla="*/ 5346 h 10000"/>
            <a:gd name="connsiteX18" fmla="*/ 7375 w 11529"/>
            <a:gd name="connsiteY18" fmla="*/ 6830 h 10000"/>
            <a:gd name="connsiteX19" fmla="*/ 6300 w 11529"/>
            <a:gd name="connsiteY19" fmla="*/ 7151 h 10000"/>
            <a:gd name="connsiteX20" fmla="*/ 7826 w 11529"/>
            <a:gd name="connsiteY20" fmla="*/ 7977 h 10000"/>
            <a:gd name="connsiteX21" fmla="*/ 7866 w 11529"/>
            <a:gd name="connsiteY21" fmla="*/ 9065 h 10000"/>
            <a:gd name="connsiteX22" fmla="*/ 5921 w 11529"/>
            <a:gd name="connsiteY22" fmla="*/ 9713 h 10000"/>
            <a:gd name="connsiteX23" fmla="*/ 5739 w 11529"/>
            <a:gd name="connsiteY23" fmla="*/ 9337 h 10000"/>
            <a:gd name="connsiteX24" fmla="*/ 4174 w 11529"/>
            <a:gd name="connsiteY24" fmla="*/ 9357 h 10000"/>
            <a:gd name="connsiteX25" fmla="*/ 3976 w 11529"/>
            <a:gd name="connsiteY25" fmla="*/ 10000 h 10000"/>
            <a:gd name="connsiteX26" fmla="*/ 3502 w 11529"/>
            <a:gd name="connsiteY26" fmla="*/ 9827 h 10000"/>
            <a:gd name="connsiteX27" fmla="*/ 3960 w 11529"/>
            <a:gd name="connsiteY27" fmla="*/ 9026 h 10000"/>
            <a:gd name="connsiteX28" fmla="*/ 3739 w 11529"/>
            <a:gd name="connsiteY28" fmla="*/ 8793 h 10000"/>
            <a:gd name="connsiteX29" fmla="*/ 3605 w 11529"/>
            <a:gd name="connsiteY29" fmla="*/ 6177 h 10000"/>
            <a:gd name="connsiteX30" fmla="*/ 2174 w 11529"/>
            <a:gd name="connsiteY30" fmla="*/ 6152 h 10000"/>
            <a:gd name="connsiteX31" fmla="*/ 1178 w 11529"/>
            <a:gd name="connsiteY31" fmla="*/ 6919 h 10000"/>
            <a:gd name="connsiteX32" fmla="*/ 0 w 11529"/>
            <a:gd name="connsiteY32" fmla="*/ 5747 h 10000"/>
            <a:gd name="connsiteX33" fmla="*/ 838 w 11529"/>
            <a:gd name="connsiteY33" fmla="*/ 5514 h 10000"/>
            <a:gd name="connsiteX34" fmla="*/ 1043 w 11529"/>
            <a:gd name="connsiteY34" fmla="*/ 4624 h 10000"/>
            <a:gd name="connsiteX35" fmla="*/ 1320 w 11529"/>
            <a:gd name="connsiteY35" fmla="*/ 4594 h 10000"/>
            <a:gd name="connsiteX36" fmla="*/ 1383 w 11529"/>
            <a:gd name="connsiteY36" fmla="*/ 4090 h 10000"/>
            <a:gd name="connsiteX37" fmla="*/ 1391 w 11529"/>
            <a:gd name="connsiteY37" fmla="*/ 4016 h 10000"/>
            <a:gd name="connsiteX38" fmla="*/ 1652 w 11529"/>
            <a:gd name="connsiteY38" fmla="*/ 3264 h 10000"/>
            <a:gd name="connsiteX39" fmla="*/ 2585 w 11529"/>
            <a:gd name="connsiteY39" fmla="*/ 2349 h 10000"/>
            <a:gd name="connsiteX40" fmla="*/ 2680 w 11529"/>
            <a:gd name="connsiteY40" fmla="*/ 2300 h 10000"/>
            <a:gd name="connsiteX41" fmla="*/ 3573 w 11529"/>
            <a:gd name="connsiteY41" fmla="*/ 1790 h 10000"/>
            <a:gd name="connsiteX42" fmla="*/ 5304 w 11529"/>
            <a:gd name="connsiteY42" fmla="*/ 1182 h 10000"/>
            <a:gd name="connsiteX43" fmla="*/ 5470 w 11529"/>
            <a:gd name="connsiteY43" fmla="*/ 81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</a:cxnLst>
          <a:rect l="l" t="t" r="r" b="b"/>
          <a:pathLst>
            <a:path w="11529" h="10000">
              <a:moveTo>
                <a:pt x="5470" y="816"/>
              </a:moveTo>
              <a:cubicBezTo>
                <a:pt x="5605" y="534"/>
                <a:pt x="5794" y="257"/>
                <a:pt x="6032" y="0"/>
              </a:cubicBezTo>
              <a:cubicBezTo>
                <a:pt x="6411" y="119"/>
                <a:pt x="6838" y="153"/>
                <a:pt x="7249" y="208"/>
              </a:cubicBezTo>
              <a:lnTo>
                <a:pt x="7423" y="232"/>
              </a:lnTo>
              <a:cubicBezTo>
                <a:pt x="7881" y="317"/>
                <a:pt x="8348" y="396"/>
                <a:pt x="8814" y="475"/>
              </a:cubicBezTo>
              <a:cubicBezTo>
                <a:pt x="8877" y="574"/>
                <a:pt x="9004" y="772"/>
                <a:pt x="9059" y="870"/>
              </a:cubicBezTo>
              <a:cubicBezTo>
                <a:pt x="9085" y="913"/>
                <a:pt x="9112" y="956"/>
                <a:pt x="9138" y="999"/>
              </a:cubicBezTo>
              <a:cubicBezTo>
                <a:pt x="9241" y="1246"/>
                <a:pt x="11150" y="1269"/>
                <a:pt x="11529" y="1318"/>
              </a:cubicBezTo>
              <a:cubicBezTo>
                <a:pt x="11015" y="1486"/>
                <a:pt x="8972" y="1785"/>
                <a:pt x="8577" y="2057"/>
              </a:cubicBezTo>
              <a:lnTo>
                <a:pt x="9440" y="2468"/>
              </a:lnTo>
              <a:cubicBezTo>
                <a:pt x="9456" y="2711"/>
                <a:pt x="8601" y="2685"/>
                <a:pt x="8814" y="2878"/>
              </a:cubicBezTo>
              <a:cubicBezTo>
                <a:pt x="8822" y="2962"/>
                <a:pt x="9493" y="3242"/>
                <a:pt x="9493" y="3326"/>
              </a:cubicBezTo>
              <a:cubicBezTo>
                <a:pt x="9169" y="3474"/>
                <a:pt x="8245" y="3546"/>
                <a:pt x="8032" y="3764"/>
              </a:cubicBezTo>
              <a:cubicBezTo>
                <a:pt x="7905" y="3798"/>
                <a:pt x="7660" y="3872"/>
                <a:pt x="7534" y="3907"/>
              </a:cubicBezTo>
              <a:cubicBezTo>
                <a:pt x="7874" y="4135"/>
                <a:pt x="8229" y="4362"/>
                <a:pt x="8538" y="4604"/>
              </a:cubicBezTo>
              <a:cubicBezTo>
                <a:pt x="8569" y="4693"/>
                <a:pt x="8617" y="4881"/>
                <a:pt x="8648" y="4975"/>
              </a:cubicBezTo>
              <a:lnTo>
                <a:pt x="8672" y="5059"/>
              </a:lnTo>
              <a:cubicBezTo>
                <a:pt x="8846" y="5129"/>
                <a:pt x="9194" y="5272"/>
                <a:pt x="9368" y="5346"/>
              </a:cubicBezTo>
              <a:cubicBezTo>
                <a:pt x="8482" y="5717"/>
                <a:pt x="7573" y="6128"/>
                <a:pt x="7375" y="6830"/>
              </a:cubicBezTo>
              <a:lnTo>
                <a:pt x="6300" y="7151"/>
              </a:lnTo>
              <a:cubicBezTo>
                <a:pt x="6617" y="7547"/>
                <a:pt x="7107" y="7878"/>
                <a:pt x="7826" y="7977"/>
              </a:cubicBezTo>
              <a:cubicBezTo>
                <a:pt x="7945" y="8338"/>
                <a:pt x="7937" y="8704"/>
                <a:pt x="7866" y="9065"/>
              </a:cubicBezTo>
              <a:cubicBezTo>
                <a:pt x="7194" y="9258"/>
                <a:pt x="6553" y="9476"/>
                <a:pt x="5921" y="9713"/>
              </a:cubicBezTo>
              <a:cubicBezTo>
                <a:pt x="5874" y="9619"/>
                <a:pt x="5787" y="9431"/>
                <a:pt x="5739" y="9337"/>
              </a:cubicBezTo>
              <a:cubicBezTo>
                <a:pt x="5217" y="9362"/>
                <a:pt x="4696" y="9367"/>
                <a:pt x="4174" y="9357"/>
              </a:cubicBezTo>
              <a:cubicBezTo>
                <a:pt x="4119" y="9520"/>
                <a:pt x="4024" y="9842"/>
                <a:pt x="3976" y="10000"/>
              </a:cubicBezTo>
              <a:cubicBezTo>
                <a:pt x="3858" y="9960"/>
                <a:pt x="3621" y="9871"/>
                <a:pt x="3502" y="9827"/>
              </a:cubicBezTo>
              <a:cubicBezTo>
                <a:pt x="3660" y="9560"/>
                <a:pt x="3826" y="9298"/>
                <a:pt x="3960" y="9026"/>
              </a:cubicBezTo>
              <a:cubicBezTo>
                <a:pt x="3905" y="8966"/>
                <a:pt x="3794" y="8853"/>
                <a:pt x="3739" y="8793"/>
              </a:cubicBezTo>
              <a:cubicBezTo>
                <a:pt x="3589" y="7923"/>
                <a:pt x="3636" y="7052"/>
                <a:pt x="3605" y="6177"/>
              </a:cubicBezTo>
              <a:lnTo>
                <a:pt x="2174" y="6152"/>
              </a:lnTo>
              <a:cubicBezTo>
                <a:pt x="1842" y="6405"/>
                <a:pt x="1502" y="6662"/>
                <a:pt x="1178" y="6919"/>
              </a:cubicBezTo>
              <a:cubicBezTo>
                <a:pt x="735" y="6548"/>
                <a:pt x="348" y="6152"/>
                <a:pt x="0" y="5747"/>
              </a:cubicBezTo>
              <a:lnTo>
                <a:pt x="838" y="5514"/>
              </a:lnTo>
              <a:cubicBezTo>
                <a:pt x="901" y="5218"/>
                <a:pt x="957" y="4916"/>
                <a:pt x="1043" y="4624"/>
              </a:cubicBezTo>
              <a:lnTo>
                <a:pt x="1320" y="4594"/>
              </a:lnTo>
              <a:cubicBezTo>
                <a:pt x="1826" y="4609"/>
                <a:pt x="1723" y="4189"/>
                <a:pt x="1383" y="4090"/>
              </a:cubicBezTo>
              <a:cubicBezTo>
                <a:pt x="1386" y="4065"/>
                <a:pt x="1388" y="4041"/>
                <a:pt x="1391" y="4016"/>
              </a:cubicBezTo>
              <a:cubicBezTo>
                <a:pt x="1470" y="3764"/>
                <a:pt x="1557" y="3511"/>
                <a:pt x="1652" y="3264"/>
              </a:cubicBezTo>
              <a:cubicBezTo>
                <a:pt x="2103" y="3017"/>
                <a:pt x="2451" y="2715"/>
                <a:pt x="2585" y="2349"/>
              </a:cubicBezTo>
              <a:cubicBezTo>
                <a:pt x="2617" y="2333"/>
                <a:pt x="2648" y="2316"/>
                <a:pt x="2680" y="2300"/>
              </a:cubicBezTo>
              <a:cubicBezTo>
                <a:pt x="3028" y="2171"/>
                <a:pt x="3328" y="1998"/>
                <a:pt x="3573" y="1790"/>
              </a:cubicBezTo>
              <a:cubicBezTo>
                <a:pt x="4190" y="1632"/>
                <a:pt x="4791" y="1449"/>
                <a:pt x="5304" y="1182"/>
              </a:cubicBezTo>
              <a:cubicBezTo>
                <a:pt x="5344" y="1093"/>
                <a:pt x="5431" y="910"/>
                <a:pt x="5470" y="81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60959</xdr:colOff>
      <xdr:row>18</xdr:row>
      <xdr:rowOff>75731</xdr:rowOff>
    </xdr:from>
    <xdr:to>
      <xdr:col>61</xdr:col>
      <xdr:colOff>73668</xdr:colOff>
      <xdr:row>23</xdr:row>
      <xdr:rowOff>82628</xdr:rowOff>
    </xdr:to>
    <xdr:sp macro="" textlink="">
      <xdr:nvSpPr>
        <xdr:cNvPr id="512" name="hajnowski"/>
        <xdr:cNvSpPr>
          <a:spLocks/>
        </xdr:cNvSpPr>
      </xdr:nvSpPr>
      <xdr:spPr bwMode="auto">
        <a:xfrm>
          <a:off x="6576059" y="2133131"/>
          <a:ext cx="469909" cy="578397"/>
        </a:xfrm>
        <a:custGeom>
          <a:avLst/>
          <a:gdLst>
            <a:gd name="T0" fmla="*/ 353 w 1701"/>
            <a:gd name="T1" fmla="*/ 89 h 2012"/>
            <a:gd name="T2" fmla="*/ 569 w 1701"/>
            <a:gd name="T3" fmla="*/ 0 h 2012"/>
            <a:gd name="T4" fmla="*/ 747 w 1701"/>
            <a:gd name="T5" fmla="*/ 37 h 2012"/>
            <a:gd name="T6" fmla="*/ 765 w 1701"/>
            <a:gd name="T7" fmla="*/ 95 h 2012"/>
            <a:gd name="T8" fmla="*/ 866 w 1701"/>
            <a:gd name="T9" fmla="*/ 37 h 2012"/>
            <a:gd name="T10" fmla="*/ 872 w 1701"/>
            <a:gd name="T11" fmla="*/ 182 h 2012"/>
            <a:gd name="T12" fmla="*/ 1262 w 1701"/>
            <a:gd name="T13" fmla="*/ 135 h 2012"/>
            <a:gd name="T14" fmla="*/ 1375 w 1701"/>
            <a:gd name="T15" fmla="*/ 204 h 2012"/>
            <a:gd name="T16" fmla="*/ 1555 w 1701"/>
            <a:gd name="T17" fmla="*/ 251 h 2012"/>
            <a:gd name="T18" fmla="*/ 1489 w 1701"/>
            <a:gd name="T19" fmla="*/ 1107 h 2012"/>
            <a:gd name="T20" fmla="*/ 1482 w 1701"/>
            <a:gd name="T21" fmla="*/ 1112 h 2012"/>
            <a:gd name="T22" fmla="*/ 1072 w 1701"/>
            <a:gd name="T23" fmla="*/ 1353 h 2012"/>
            <a:gd name="T24" fmla="*/ 541 w 1701"/>
            <a:gd name="T25" fmla="*/ 1727 h 2012"/>
            <a:gd name="T26" fmla="*/ 475 w 1701"/>
            <a:gd name="T27" fmla="*/ 1810 h 2012"/>
            <a:gd name="T28" fmla="*/ 391 w 1701"/>
            <a:gd name="T29" fmla="*/ 1965 h 2012"/>
            <a:gd name="T30" fmla="*/ 381 w 1701"/>
            <a:gd name="T31" fmla="*/ 1984 h 2012"/>
            <a:gd name="T32" fmla="*/ 303 w 1701"/>
            <a:gd name="T33" fmla="*/ 1987 h 2012"/>
            <a:gd name="T34" fmla="*/ 266 w 1701"/>
            <a:gd name="T35" fmla="*/ 1997 h 2012"/>
            <a:gd name="T36" fmla="*/ 214 w 1701"/>
            <a:gd name="T37" fmla="*/ 2012 h 2012"/>
            <a:gd name="T38" fmla="*/ 188 w 1701"/>
            <a:gd name="T39" fmla="*/ 1784 h 2012"/>
            <a:gd name="T40" fmla="*/ 279 w 1701"/>
            <a:gd name="T41" fmla="*/ 1730 h 2012"/>
            <a:gd name="T42" fmla="*/ 211 w 1701"/>
            <a:gd name="T43" fmla="*/ 1663 h 2012"/>
            <a:gd name="T44" fmla="*/ 0 w 1701"/>
            <a:gd name="T45" fmla="*/ 1547 h 2012"/>
            <a:gd name="T46" fmla="*/ 196 w 1701"/>
            <a:gd name="T47" fmla="*/ 1418 h 2012"/>
            <a:gd name="T48" fmla="*/ 310 w 1701"/>
            <a:gd name="T49" fmla="*/ 1201 h 2012"/>
            <a:gd name="T50" fmla="*/ 423 w 1701"/>
            <a:gd name="T51" fmla="*/ 1244 h 2012"/>
            <a:gd name="T52" fmla="*/ 465 w 1701"/>
            <a:gd name="T53" fmla="*/ 1058 h 2012"/>
            <a:gd name="T54" fmla="*/ 271 w 1701"/>
            <a:gd name="T55" fmla="*/ 388 h 2012"/>
            <a:gd name="T56" fmla="*/ 403 w 1701"/>
            <a:gd name="T57" fmla="*/ 301 h 2012"/>
            <a:gd name="T58" fmla="*/ 353 w 1701"/>
            <a:gd name="T59" fmla="*/ 89 h 20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701" h="2012">
              <a:moveTo>
                <a:pt x="353" y="89"/>
              </a:moveTo>
              <a:cubicBezTo>
                <a:pt x="429" y="71"/>
                <a:pt x="502" y="42"/>
                <a:pt x="569" y="0"/>
              </a:cubicBezTo>
              <a:cubicBezTo>
                <a:pt x="628" y="12"/>
                <a:pt x="687" y="24"/>
                <a:pt x="747" y="37"/>
              </a:cubicBezTo>
              <a:cubicBezTo>
                <a:pt x="751" y="52"/>
                <a:pt x="761" y="81"/>
                <a:pt x="765" y="95"/>
              </a:cubicBezTo>
              <a:cubicBezTo>
                <a:pt x="798" y="76"/>
                <a:pt x="832" y="57"/>
                <a:pt x="866" y="37"/>
              </a:cubicBezTo>
              <a:cubicBezTo>
                <a:pt x="868" y="85"/>
                <a:pt x="870" y="134"/>
                <a:pt x="872" y="182"/>
              </a:cubicBezTo>
              <a:cubicBezTo>
                <a:pt x="1002" y="164"/>
                <a:pt x="1130" y="125"/>
                <a:pt x="1262" y="135"/>
              </a:cubicBezTo>
              <a:cubicBezTo>
                <a:pt x="1300" y="157"/>
                <a:pt x="1336" y="182"/>
                <a:pt x="1375" y="204"/>
              </a:cubicBezTo>
              <a:cubicBezTo>
                <a:pt x="1434" y="224"/>
                <a:pt x="1494" y="236"/>
                <a:pt x="1555" y="251"/>
              </a:cubicBezTo>
              <a:cubicBezTo>
                <a:pt x="1544" y="536"/>
                <a:pt x="1701" y="865"/>
                <a:pt x="1489" y="1107"/>
              </a:cubicBezTo>
              <a:lnTo>
                <a:pt x="1482" y="1112"/>
              </a:lnTo>
              <a:cubicBezTo>
                <a:pt x="1342" y="1189"/>
                <a:pt x="1235" y="1324"/>
                <a:pt x="1072" y="1353"/>
              </a:cubicBezTo>
              <a:cubicBezTo>
                <a:pt x="853" y="1402"/>
                <a:pt x="655" y="1532"/>
                <a:pt x="541" y="1727"/>
              </a:cubicBezTo>
              <a:cubicBezTo>
                <a:pt x="518" y="1755"/>
                <a:pt x="496" y="1782"/>
                <a:pt x="475" y="1810"/>
              </a:cubicBezTo>
              <a:cubicBezTo>
                <a:pt x="378" y="1788"/>
                <a:pt x="366" y="1897"/>
                <a:pt x="391" y="1965"/>
              </a:cubicBezTo>
              <a:cubicBezTo>
                <a:pt x="388" y="1970"/>
                <a:pt x="383" y="1979"/>
                <a:pt x="381" y="1984"/>
              </a:cubicBezTo>
              <a:cubicBezTo>
                <a:pt x="361" y="1985"/>
                <a:pt x="322" y="1986"/>
                <a:pt x="303" y="1987"/>
              </a:cubicBezTo>
              <a:lnTo>
                <a:pt x="266" y="1997"/>
              </a:lnTo>
              <a:cubicBezTo>
                <a:pt x="253" y="2001"/>
                <a:pt x="227" y="2008"/>
                <a:pt x="214" y="2012"/>
              </a:cubicBezTo>
              <a:cubicBezTo>
                <a:pt x="221" y="1935"/>
                <a:pt x="211" y="1858"/>
                <a:pt x="188" y="1784"/>
              </a:cubicBezTo>
              <a:cubicBezTo>
                <a:pt x="218" y="1766"/>
                <a:pt x="248" y="1748"/>
                <a:pt x="279" y="1730"/>
              </a:cubicBezTo>
              <a:cubicBezTo>
                <a:pt x="262" y="1713"/>
                <a:pt x="228" y="1680"/>
                <a:pt x="211" y="1663"/>
              </a:cubicBezTo>
              <a:cubicBezTo>
                <a:pt x="148" y="1613"/>
                <a:pt x="73" y="1581"/>
                <a:pt x="0" y="1547"/>
              </a:cubicBezTo>
              <a:cubicBezTo>
                <a:pt x="64" y="1503"/>
                <a:pt x="130" y="1459"/>
                <a:pt x="196" y="1418"/>
              </a:cubicBezTo>
              <a:cubicBezTo>
                <a:pt x="219" y="1339"/>
                <a:pt x="257" y="1265"/>
                <a:pt x="310" y="1201"/>
              </a:cubicBezTo>
              <a:cubicBezTo>
                <a:pt x="347" y="1215"/>
                <a:pt x="385" y="1229"/>
                <a:pt x="423" y="1244"/>
              </a:cubicBezTo>
              <a:cubicBezTo>
                <a:pt x="439" y="1183"/>
                <a:pt x="465" y="1122"/>
                <a:pt x="465" y="1058"/>
              </a:cubicBezTo>
              <a:cubicBezTo>
                <a:pt x="433" y="827"/>
                <a:pt x="360" y="603"/>
                <a:pt x="271" y="388"/>
              </a:cubicBezTo>
              <a:cubicBezTo>
                <a:pt x="315" y="360"/>
                <a:pt x="361" y="334"/>
                <a:pt x="403" y="301"/>
              </a:cubicBezTo>
              <a:cubicBezTo>
                <a:pt x="393" y="229"/>
                <a:pt x="371" y="159"/>
                <a:pt x="353" y="89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18998</xdr:colOff>
      <xdr:row>12</xdr:row>
      <xdr:rowOff>15704</xdr:rowOff>
    </xdr:from>
    <xdr:to>
      <xdr:col>31</xdr:col>
      <xdr:colOff>78029</xdr:colOff>
      <xdr:row>15</xdr:row>
      <xdr:rowOff>76159</xdr:rowOff>
    </xdr:to>
    <xdr:sp macro="" textlink="">
      <xdr:nvSpPr>
        <xdr:cNvPr id="466" name="tucholski"/>
        <xdr:cNvSpPr>
          <a:spLocks/>
        </xdr:cNvSpPr>
      </xdr:nvSpPr>
      <xdr:spPr bwMode="auto">
        <a:xfrm>
          <a:off x="3219398" y="1387304"/>
          <a:ext cx="401931" cy="403355"/>
        </a:xfrm>
        <a:custGeom>
          <a:avLst/>
          <a:gdLst>
            <a:gd name="T0" fmla="*/ 1048 w 1445"/>
            <a:gd name="T1" fmla="*/ 0 h 1393"/>
            <a:gd name="T2" fmla="*/ 1125 w 1445"/>
            <a:gd name="T3" fmla="*/ 62 h 1393"/>
            <a:gd name="T4" fmla="*/ 1173 w 1445"/>
            <a:gd name="T5" fmla="*/ 71 h 1393"/>
            <a:gd name="T6" fmla="*/ 1445 w 1445"/>
            <a:gd name="T7" fmla="*/ 147 h 1393"/>
            <a:gd name="T8" fmla="*/ 1434 w 1445"/>
            <a:gd name="T9" fmla="*/ 203 h 1393"/>
            <a:gd name="T10" fmla="*/ 1310 w 1445"/>
            <a:gd name="T11" fmla="*/ 254 h 1393"/>
            <a:gd name="T12" fmla="*/ 1189 w 1445"/>
            <a:gd name="T13" fmla="*/ 565 h 1393"/>
            <a:gd name="T14" fmla="*/ 1228 w 1445"/>
            <a:gd name="T15" fmla="*/ 871 h 1393"/>
            <a:gd name="T16" fmla="*/ 1093 w 1445"/>
            <a:gd name="T17" fmla="*/ 887 h 1393"/>
            <a:gd name="T18" fmla="*/ 1081 w 1445"/>
            <a:gd name="T19" fmla="*/ 1078 h 1393"/>
            <a:gd name="T20" fmla="*/ 981 w 1445"/>
            <a:gd name="T21" fmla="*/ 1127 h 1393"/>
            <a:gd name="T22" fmla="*/ 957 w 1445"/>
            <a:gd name="T23" fmla="*/ 1194 h 1393"/>
            <a:gd name="T24" fmla="*/ 999 w 1445"/>
            <a:gd name="T25" fmla="*/ 1262 h 1393"/>
            <a:gd name="T26" fmla="*/ 971 w 1445"/>
            <a:gd name="T27" fmla="*/ 1327 h 1393"/>
            <a:gd name="T28" fmla="*/ 846 w 1445"/>
            <a:gd name="T29" fmla="*/ 1381 h 1393"/>
            <a:gd name="T30" fmla="*/ 662 w 1445"/>
            <a:gd name="T31" fmla="*/ 1169 h 1393"/>
            <a:gd name="T32" fmla="*/ 599 w 1445"/>
            <a:gd name="T33" fmla="*/ 1216 h 1393"/>
            <a:gd name="T34" fmla="*/ 557 w 1445"/>
            <a:gd name="T35" fmla="*/ 1271 h 1393"/>
            <a:gd name="T36" fmla="*/ 282 w 1445"/>
            <a:gd name="T37" fmla="*/ 1204 h 1393"/>
            <a:gd name="T38" fmla="*/ 248 w 1445"/>
            <a:gd name="T39" fmla="*/ 952 h 1393"/>
            <a:gd name="T40" fmla="*/ 111 w 1445"/>
            <a:gd name="T41" fmla="*/ 947 h 1393"/>
            <a:gd name="T42" fmla="*/ 0 w 1445"/>
            <a:gd name="T43" fmla="*/ 787 h 1393"/>
            <a:gd name="T44" fmla="*/ 319 w 1445"/>
            <a:gd name="T45" fmla="*/ 624 h 1393"/>
            <a:gd name="T46" fmla="*/ 268 w 1445"/>
            <a:gd name="T47" fmla="*/ 495 h 1393"/>
            <a:gd name="T48" fmla="*/ 385 w 1445"/>
            <a:gd name="T49" fmla="*/ 331 h 1393"/>
            <a:gd name="T50" fmla="*/ 689 w 1445"/>
            <a:gd name="T51" fmla="*/ 205 h 1393"/>
            <a:gd name="T52" fmla="*/ 631 w 1445"/>
            <a:gd name="T53" fmla="*/ 85 h 1393"/>
            <a:gd name="T54" fmla="*/ 911 w 1445"/>
            <a:gd name="T55" fmla="*/ 202 h 1393"/>
            <a:gd name="T56" fmla="*/ 1048 w 1445"/>
            <a:gd name="T57" fmla="*/ 0 h 13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445" h="1393">
              <a:moveTo>
                <a:pt x="1048" y="0"/>
              </a:moveTo>
              <a:cubicBezTo>
                <a:pt x="1073" y="21"/>
                <a:pt x="1099" y="41"/>
                <a:pt x="1125" y="62"/>
              </a:cubicBezTo>
              <a:cubicBezTo>
                <a:pt x="1137" y="64"/>
                <a:pt x="1161" y="69"/>
                <a:pt x="1173" y="71"/>
              </a:cubicBezTo>
              <a:cubicBezTo>
                <a:pt x="1251" y="130"/>
                <a:pt x="1351" y="135"/>
                <a:pt x="1445" y="147"/>
              </a:cubicBezTo>
              <a:cubicBezTo>
                <a:pt x="1442" y="161"/>
                <a:pt x="1437" y="188"/>
                <a:pt x="1434" y="203"/>
              </a:cubicBezTo>
              <a:cubicBezTo>
                <a:pt x="1393" y="220"/>
                <a:pt x="1352" y="237"/>
                <a:pt x="1310" y="254"/>
              </a:cubicBezTo>
              <a:cubicBezTo>
                <a:pt x="1343" y="379"/>
                <a:pt x="1263" y="475"/>
                <a:pt x="1189" y="565"/>
              </a:cubicBezTo>
              <a:cubicBezTo>
                <a:pt x="1222" y="663"/>
                <a:pt x="1266" y="767"/>
                <a:pt x="1228" y="871"/>
              </a:cubicBezTo>
              <a:cubicBezTo>
                <a:pt x="1183" y="876"/>
                <a:pt x="1138" y="881"/>
                <a:pt x="1093" y="887"/>
              </a:cubicBezTo>
              <a:cubicBezTo>
                <a:pt x="1088" y="950"/>
                <a:pt x="1085" y="1014"/>
                <a:pt x="1081" y="1078"/>
              </a:cubicBezTo>
              <a:cubicBezTo>
                <a:pt x="1047" y="1094"/>
                <a:pt x="1014" y="1111"/>
                <a:pt x="981" y="1127"/>
              </a:cubicBezTo>
              <a:cubicBezTo>
                <a:pt x="975" y="1144"/>
                <a:pt x="963" y="1177"/>
                <a:pt x="957" y="1194"/>
              </a:cubicBezTo>
              <a:cubicBezTo>
                <a:pt x="971" y="1216"/>
                <a:pt x="985" y="1239"/>
                <a:pt x="999" y="1262"/>
              </a:cubicBezTo>
              <a:cubicBezTo>
                <a:pt x="992" y="1278"/>
                <a:pt x="978" y="1311"/>
                <a:pt x="971" y="1327"/>
              </a:cubicBezTo>
              <a:cubicBezTo>
                <a:pt x="934" y="1355"/>
                <a:pt x="897" y="1393"/>
                <a:pt x="846" y="1381"/>
              </a:cubicBezTo>
              <a:cubicBezTo>
                <a:pt x="778" y="1316"/>
                <a:pt x="722" y="1240"/>
                <a:pt x="662" y="1169"/>
              </a:cubicBezTo>
              <a:cubicBezTo>
                <a:pt x="646" y="1181"/>
                <a:pt x="615" y="1204"/>
                <a:pt x="599" y="1216"/>
              </a:cubicBezTo>
              <a:cubicBezTo>
                <a:pt x="589" y="1230"/>
                <a:pt x="567" y="1257"/>
                <a:pt x="557" y="1271"/>
              </a:cubicBezTo>
              <a:cubicBezTo>
                <a:pt x="465" y="1250"/>
                <a:pt x="373" y="1228"/>
                <a:pt x="282" y="1204"/>
              </a:cubicBezTo>
              <a:cubicBezTo>
                <a:pt x="272" y="1120"/>
                <a:pt x="260" y="1036"/>
                <a:pt x="248" y="952"/>
              </a:cubicBezTo>
              <a:cubicBezTo>
                <a:pt x="202" y="950"/>
                <a:pt x="156" y="948"/>
                <a:pt x="111" y="947"/>
              </a:cubicBezTo>
              <a:cubicBezTo>
                <a:pt x="75" y="893"/>
                <a:pt x="39" y="839"/>
                <a:pt x="0" y="787"/>
              </a:cubicBezTo>
              <a:cubicBezTo>
                <a:pt x="106" y="732"/>
                <a:pt x="212" y="677"/>
                <a:pt x="319" y="624"/>
              </a:cubicBezTo>
              <a:cubicBezTo>
                <a:pt x="302" y="581"/>
                <a:pt x="285" y="538"/>
                <a:pt x="268" y="495"/>
              </a:cubicBezTo>
              <a:cubicBezTo>
                <a:pt x="307" y="440"/>
                <a:pt x="345" y="385"/>
                <a:pt x="385" y="331"/>
              </a:cubicBezTo>
              <a:cubicBezTo>
                <a:pt x="506" y="345"/>
                <a:pt x="615" y="303"/>
                <a:pt x="689" y="205"/>
              </a:cubicBezTo>
              <a:cubicBezTo>
                <a:pt x="669" y="165"/>
                <a:pt x="650" y="125"/>
                <a:pt x="631" y="85"/>
              </a:cubicBezTo>
              <a:cubicBezTo>
                <a:pt x="734" y="99"/>
                <a:pt x="818" y="161"/>
                <a:pt x="911" y="202"/>
              </a:cubicBezTo>
              <a:cubicBezTo>
                <a:pt x="997" y="181"/>
                <a:pt x="1006" y="67"/>
                <a:pt x="1048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58351</xdr:colOff>
      <xdr:row>12</xdr:row>
      <xdr:rowOff>91809</xdr:rowOff>
    </xdr:from>
    <xdr:to>
      <xdr:col>34</xdr:col>
      <xdr:colOff>47740</xdr:colOff>
      <xdr:row>17</xdr:row>
      <xdr:rowOff>2739</xdr:rowOff>
    </xdr:to>
    <xdr:sp macro="" textlink="">
      <xdr:nvSpPr>
        <xdr:cNvPr id="469" name="świecki"/>
        <xdr:cNvSpPr>
          <a:spLocks/>
        </xdr:cNvSpPr>
      </xdr:nvSpPr>
      <xdr:spPr bwMode="auto">
        <a:xfrm>
          <a:off x="3487351" y="1463409"/>
          <a:ext cx="446589" cy="482430"/>
        </a:xfrm>
        <a:custGeom>
          <a:avLst/>
          <a:gdLst>
            <a:gd name="T0" fmla="*/ 363 w 1598"/>
            <a:gd name="T1" fmla="*/ 0 h 1651"/>
            <a:gd name="T2" fmla="*/ 452 w 1598"/>
            <a:gd name="T3" fmla="*/ 10 h 1651"/>
            <a:gd name="T4" fmla="*/ 924 w 1598"/>
            <a:gd name="T5" fmla="*/ 66 h 1651"/>
            <a:gd name="T6" fmla="*/ 981 w 1598"/>
            <a:gd name="T7" fmla="*/ 28 h 1651"/>
            <a:gd name="T8" fmla="*/ 1120 w 1598"/>
            <a:gd name="T9" fmla="*/ 211 h 1651"/>
            <a:gd name="T10" fmla="*/ 1222 w 1598"/>
            <a:gd name="T11" fmla="*/ 107 h 1651"/>
            <a:gd name="T12" fmla="*/ 1598 w 1598"/>
            <a:gd name="T13" fmla="*/ 35 h 1651"/>
            <a:gd name="T14" fmla="*/ 1518 w 1598"/>
            <a:gd name="T15" fmla="*/ 279 h 1651"/>
            <a:gd name="T16" fmla="*/ 1499 w 1598"/>
            <a:gd name="T17" fmla="*/ 805 h 1651"/>
            <a:gd name="T18" fmla="*/ 1463 w 1598"/>
            <a:gd name="T19" fmla="*/ 888 h 1651"/>
            <a:gd name="T20" fmla="*/ 1128 w 1598"/>
            <a:gd name="T21" fmla="*/ 1031 h 1651"/>
            <a:gd name="T22" fmla="*/ 874 w 1598"/>
            <a:gd name="T23" fmla="*/ 1156 h 1651"/>
            <a:gd name="T24" fmla="*/ 800 w 1598"/>
            <a:gd name="T25" fmla="*/ 1159 h 1651"/>
            <a:gd name="T26" fmla="*/ 774 w 1598"/>
            <a:gd name="T27" fmla="*/ 1234 h 1651"/>
            <a:gd name="T28" fmla="*/ 612 w 1598"/>
            <a:gd name="T29" fmla="*/ 1441 h 1651"/>
            <a:gd name="T30" fmla="*/ 496 w 1598"/>
            <a:gd name="T31" fmla="*/ 1651 h 1651"/>
            <a:gd name="T32" fmla="*/ 459 w 1598"/>
            <a:gd name="T33" fmla="*/ 1561 h 1651"/>
            <a:gd name="T34" fmla="*/ 242 w 1598"/>
            <a:gd name="T35" fmla="*/ 1455 h 1651"/>
            <a:gd name="T36" fmla="*/ 138 w 1598"/>
            <a:gd name="T37" fmla="*/ 1336 h 1651"/>
            <a:gd name="T38" fmla="*/ 103 w 1598"/>
            <a:gd name="T39" fmla="*/ 1300 h 1651"/>
            <a:gd name="T40" fmla="*/ 11 w 1598"/>
            <a:gd name="T41" fmla="*/ 1297 h 1651"/>
            <a:gd name="T42" fmla="*/ 0 w 1598"/>
            <a:gd name="T43" fmla="*/ 1061 h 1651"/>
            <a:gd name="T44" fmla="*/ 42 w 1598"/>
            <a:gd name="T45" fmla="*/ 872 h 1651"/>
            <a:gd name="T46" fmla="*/ 142 w 1598"/>
            <a:gd name="T47" fmla="*/ 861 h 1651"/>
            <a:gd name="T48" fmla="*/ 184 w 1598"/>
            <a:gd name="T49" fmla="*/ 686 h 1651"/>
            <a:gd name="T50" fmla="*/ 349 w 1598"/>
            <a:gd name="T51" fmla="*/ 599 h 1651"/>
            <a:gd name="T52" fmla="*/ 395 w 1598"/>
            <a:gd name="T53" fmla="*/ 528 h 1651"/>
            <a:gd name="T54" fmla="*/ 302 w 1598"/>
            <a:gd name="T55" fmla="*/ 471 h 1651"/>
            <a:gd name="T56" fmla="*/ 278 w 1598"/>
            <a:gd name="T57" fmla="*/ 275 h 1651"/>
            <a:gd name="T58" fmla="*/ 408 w 1598"/>
            <a:gd name="T59" fmla="*/ 125 h 1651"/>
            <a:gd name="T60" fmla="*/ 363 w 1598"/>
            <a:gd name="T61" fmla="*/ 0 h 16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598" h="1651">
              <a:moveTo>
                <a:pt x="363" y="0"/>
              </a:moveTo>
              <a:cubicBezTo>
                <a:pt x="385" y="3"/>
                <a:pt x="430" y="8"/>
                <a:pt x="452" y="10"/>
              </a:cubicBezTo>
              <a:cubicBezTo>
                <a:pt x="605" y="58"/>
                <a:pt x="763" y="80"/>
                <a:pt x="924" y="66"/>
              </a:cubicBezTo>
              <a:cubicBezTo>
                <a:pt x="942" y="53"/>
                <a:pt x="962" y="40"/>
                <a:pt x="981" y="28"/>
              </a:cubicBezTo>
              <a:cubicBezTo>
                <a:pt x="1026" y="89"/>
                <a:pt x="1073" y="150"/>
                <a:pt x="1120" y="211"/>
              </a:cubicBezTo>
              <a:cubicBezTo>
                <a:pt x="1155" y="177"/>
                <a:pt x="1189" y="142"/>
                <a:pt x="1222" y="107"/>
              </a:cubicBezTo>
              <a:cubicBezTo>
                <a:pt x="1330" y="18"/>
                <a:pt x="1467" y="26"/>
                <a:pt x="1598" y="35"/>
              </a:cubicBezTo>
              <a:cubicBezTo>
                <a:pt x="1556" y="109"/>
                <a:pt x="1483" y="186"/>
                <a:pt x="1518" y="279"/>
              </a:cubicBezTo>
              <a:cubicBezTo>
                <a:pt x="1562" y="452"/>
                <a:pt x="1546" y="634"/>
                <a:pt x="1499" y="805"/>
              </a:cubicBezTo>
              <a:cubicBezTo>
                <a:pt x="1487" y="833"/>
                <a:pt x="1475" y="861"/>
                <a:pt x="1463" y="888"/>
              </a:cubicBezTo>
              <a:cubicBezTo>
                <a:pt x="1374" y="982"/>
                <a:pt x="1249" y="1008"/>
                <a:pt x="1128" y="1031"/>
              </a:cubicBezTo>
              <a:cubicBezTo>
                <a:pt x="1036" y="1055"/>
                <a:pt x="940" y="1082"/>
                <a:pt x="874" y="1156"/>
              </a:cubicBezTo>
              <a:cubicBezTo>
                <a:pt x="855" y="1157"/>
                <a:pt x="819" y="1158"/>
                <a:pt x="800" y="1159"/>
              </a:cubicBezTo>
              <a:cubicBezTo>
                <a:pt x="794" y="1178"/>
                <a:pt x="780" y="1215"/>
                <a:pt x="774" y="1234"/>
              </a:cubicBezTo>
              <a:cubicBezTo>
                <a:pt x="702" y="1287"/>
                <a:pt x="643" y="1356"/>
                <a:pt x="612" y="1441"/>
              </a:cubicBezTo>
              <a:cubicBezTo>
                <a:pt x="578" y="1514"/>
                <a:pt x="538" y="1583"/>
                <a:pt x="496" y="1651"/>
              </a:cubicBezTo>
              <a:cubicBezTo>
                <a:pt x="487" y="1629"/>
                <a:pt x="468" y="1583"/>
                <a:pt x="459" y="1561"/>
              </a:cubicBezTo>
              <a:cubicBezTo>
                <a:pt x="372" y="1558"/>
                <a:pt x="291" y="1532"/>
                <a:pt x="242" y="1455"/>
              </a:cubicBezTo>
              <a:cubicBezTo>
                <a:pt x="207" y="1415"/>
                <a:pt x="174" y="1375"/>
                <a:pt x="138" y="1336"/>
              </a:cubicBezTo>
              <a:lnTo>
                <a:pt x="103" y="1300"/>
              </a:lnTo>
              <a:cubicBezTo>
                <a:pt x="80" y="1299"/>
                <a:pt x="34" y="1298"/>
                <a:pt x="11" y="1297"/>
              </a:cubicBezTo>
              <a:cubicBezTo>
                <a:pt x="7" y="1219"/>
                <a:pt x="2" y="1140"/>
                <a:pt x="0" y="1061"/>
              </a:cubicBezTo>
              <a:cubicBezTo>
                <a:pt x="110" y="1041"/>
                <a:pt x="56" y="944"/>
                <a:pt x="42" y="872"/>
              </a:cubicBezTo>
              <a:lnTo>
                <a:pt x="142" y="861"/>
              </a:lnTo>
              <a:cubicBezTo>
                <a:pt x="155" y="803"/>
                <a:pt x="153" y="738"/>
                <a:pt x="184" y="686"/>
              </a:cubicBezTo>
              <a:cubicBezTo>
                <a:pt x="231" y="644"/>
                <a:pt x="293" y="626"/>
                <a:pt x="349" y="599"/>
              </a:cubicBezTo>
              <a:cubicBezTo>
                <a:pt x="364" y="575"/>
                <a:pt x="380" y="551"/>
                <a:pt x="395" y="528"/>
              </a:cubicBezTo>
              <a:cubicBezTo>
                <a:pt x="364" y="509"/>
                <a:pt x="333" y="490"/>
                <a:pt x="302" y="471"/>
              </a:cubicBezTo>
              <a:cubicBezTo>
                <a:pt x="293" y="406"/>
                <a:pt x="285" y="341"/>
                <a:pt x="278" y="275"/>
              </a:cubicBezTo>
              <a:cubicBezTo>
                <a:pt x="323" y="227"/>
                <a:pt x="367" y="177"/>
                <a:pt x="408" y="125"/>
              </a:cubicBezTo>
              <a:cubicBezTo>
                <a:pt x="393" y="83"/>
                <a:pt x="378" y="42"/>
                <a:pt x="363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31747</xdr:colOff>
      <xdr:row>13</xdr:row>
      <xdr:rowOff>61224</xdr:rowOff>
    </xdr:from>
    <xdr:to>
      <xdr:col>29</xdr:col>
      <xdr:colOff>8902</xdr:colOff>
      <xdr:row>16</xdr:row>
      <xdr:rowOff>83627</xdr:rowOff>
    </xdr:to>
    <xdr:sp macro="" textlink="">
      <xdr:nvSpPr>
        <xdr:cNvPr id="471" name="sępoleński"/>
        <xdr:cNvSpPr>
          <a:spLocks/>
        </xdr:cNvSpPr>
      </xdr:nvSpPr>
      <xdr:spPr bwMode="auto">
        <a:xfrm>
          <a:off x="3003547" y="1547124"/>
          <a:ext cx="320055" cy="365303"/>
        </a:xfrm>
        <a:custGeom>
          <a:avLst/>
          <a:gdLst>
            <a:gd name="T0" fmla="*/ 536 w 1166"/>
            <a:gd name="T1" fmla="*/ 0 h 1259"/>
            <a:gd name="T2" fmla="*/ 663 w 1166"/>
            <a:gd name="T3" fmla="*/ 135 h 1259"/>
            <a:gd name="T4" fmla="*/ 899 w 1166"/>
            <a:gd name="T5" fmla="*/ 140 h 1259"/>
            <a:gd name="T6" fmla="*/ 778 w 1166"/>
            <a:gd name="T7" fmla="*/ 215 h 1259"/>
            <a:gd name="T8" fmla="*/ 788 w 1166"/>
            <a:gd name="T9" fmla="*/ 230 h 1259"/>
            <a:gd name="T10" fmla="*/ 899 w 1166"/>
            <a:gd name="T11" fmla="*/ 390 h 1259"/>
            <a:gd name="T12" fmla="*/ 1020 w 1166"/>
            <a:gd name="T13" fmla="*/ 440 h 1259"/>
            <a:gd name="T14" fmla="*/ 1032 w 1166"/>
            <a:gd name="T15" fmla="*/ 652 h 1259"/>
            <a:gd name="T16" fmla="*/ 1166 w 1166"/>
            <a:gd name="T17" fmla="*/ 712 h 1259"/>
            <a:gd name="T18" fmla="*/ 1149 w 1166"/>
            <a:gd name="T19" fmla="*/ 735 h 1259"/>
            <a:gd name="T20" fmla="*/ 932 w 1166"/>
            <a:gd name="T21" fmla="*/ 1018 h 1259"/>
            <a:gd name="T22" fmla="*/ 1038 w 1166"/>
            <a:gd name="T23" fmla="*/ 1112 h 1259"/>
            <a:gd name="T24" fmla="*/ 1010 w 1166"/>
            <a:gd name="T25" fmla="*/ 1207 h 1259"/>
            <a:gd name="T26" fmla="*/ 457 w 1166"/>
            <a:gd name="T27" fmla="*/ 1217 h 1259"/>
            <a:gd name="T28" fmla="*/ 426 w 1166"/>
            <a:gd name="T29" fmla="*/ 1259 h 1259"/>
            <a:gd name="T30" fmla="*/ 195 w 1166"/>
            <a:gd name="T31" fmla="*/ 966 h 1259"/>
            <a:gd name="T32" fmla="*/ 0 w 1166"/>
            <a:gd name="T33" fmla="*/ 888 h 1259"/>
            <a:gd name="T34" fmla="*/ 284 w 1166"/>
            <a:gd name="T35" fmla="*/ 548 h 1259"/>
            <a:gd name="T36" fmla="*/ 420 w 1166"/>
            <a:gd name="T37" fmla="*/ 37 h 1259"/>
            <a:gd name="T38" fmla="*/ 536 w 1166"/>
            <a:gd name="T39" fmla="*/ 0 h 12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166" h="1259">
              <a:moveTo>
                <a:pt x="536" y="0"/>
              </a:moveTo>
              <a:cubicBezTo>
                <a:pt x="601" y="18"/>
                <a:pt x="628" y="83"/>
                <a:pt x="663" y="135"/>
              </a:cubicBezTo>
              <a:cubicBezTo>
                <a:pt x="742" y="118"/>
                <a:pt x="827" y="79"/>
                <a:pt x="899" y="140"/>
              </a:cubicBezTo>
              <a:cubicBezTo>
                <a:pt x="858" y="165"/>
                <a:pt x="818" y="190"/>
                <a:pt x="778" y="215"/>
              </a:cubicBezTo>
              <a:cubicBezTo>
                <a:pt x="780" y="219"/>
                <a:pt x="786" y="226"/>
                <a:pt x="788" y="230"/>
              </a:cubicBezTo>
              <a:cubicBezTo>
                <a:pt x="827" y="282"/>
                <a:pt x="863" y="336"/>
                <a:pt x="899" y="390"/>
              </a:cubicBezTo>
              <a:cubicBezTo>
                <a:pt x="938" y="408"/>
                <a:pt x="979" y="424"/>
                <a:pt x="1020" y="440"/>
              </a:cubicBezTo>
              <a:cubicBezTo>
                <a:pt x="1024" y="511"/>
                <a:pt x="1028" y="582"/>
                <a:pt x="1032" y="652"/>
              </a:cubicBezTo>
              <a:cubicBezTo>
                <a:pt x="1076" y="673"/>
                <a:pt x="1120" y="693"/>
                <a:pt x="1166" y="712"/>
              </a:cubicBezTo>
              <a:lnTo>
                <a:pt x="1149" y="735"/>
              </a:lnTo>
              <a:cubicBezTo>
                <a:pt x="1045" y="802"/>
                <a:pt x="969" y="900"/>
                <a:pt x="932" y="1018"/>
              </a:cubicBezTo>
              <a:cubicBezTo>
                <a:pt x="967" y="1050"/>
                <a:pt x="1002" y="1081"/>
                <a:pt x="1038" y="1112"/>
              </a:cubicBezTo>
              <a:cubicBezTo>
                <a:pt x="1028" y="1143"/>
                <a:pt x="1020" y="1175"/>
                <a:pt x="1010" y="1207"/>
              </a:cubicBezTo>
              <a:cubicBezTo>
                <a:pt x="826" y="1208"/>
                <a:pt x="639" y="1175"/>
                <a:pt x="457" y="1217"/>
              </a:cubicBezTo>
              <a:lnTo>
                <a:pt x="426" y="1259"/>
              </a:lnTo>
              <a:cubicBezTo>
                <a:pt x="336" y="1171"/>
                <a:pt x="240" y="1086"/>
                <a:pt x="195" y="966"/>
              </a:cubicBezTo>
              <a:cubicBezTo>
                <a:pt x="131" y="939"/>
                <a:pt x="66" y="913"/>
                <a:pt x="0" y="888"/>
              </a:cubicBezTo>
              <a:cubicBezTo>
                <a:pt x="79" y="761"/>
                <a:pt x="176" y="649"/>
                <a:pt x="284" y="548"/>
              </a:cubicBezTo>
              <a:cubicBezTo>
                <a:pt x="372" y="393"/>
                <a:pt x="393" y="210"/>
                <a:pt x="420" y="37"/>
              </a:cubicBezTo>
              <a:cubicBezTo>
                <a:pt x="458" y="24"/>
                <a:pt x="497" y="12"/>
                <a:pt x="536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65280</xdr:colOff>
      <xdr:row>13</xdr:row>
      <xdr:rowOff>76445</xdr:rowOff>
    </xdr:from>
    <xdr:to>
      <xdr:col>36</xdr:col>
      <xdr:colOff>94538</xdr:colOff>
      <xdr:row>16</xdr:row>
      <xdr:rowOff>10491</xdr:rowOff>
    </xdr:to>
    <xdr:sp macro="" textlink="">
      <xdr:nvSpPr>
        <xdr:cNvPr id="472" name="grudziądzki"/>
        <xdr:cNvSpPr>
          <a:spLocks/>
        </xdr:cNvSpPr>
      </xdr:nvSpPr>
      <xdr:spPr bwMode="auto">
        <a:xfrm>
          <a:off x="3837180" y="1562345"/>
          <a:ext cx="372158" cy="276946"/>
        </a:xfrm>
        <a:custGeom>
          <a:avLst/>
          <a:gdLst>
            <a:gd name="T0" fmla="*/ 331 w 1339"/>
            <a:gd name="T1" fmla="*/ 0 h 960"/>
            <a:gd name="T2" fmla="*/ 596 w 1339"/>
            <a:gd name="T3" fmla="*/ 38 h 960"/>
            <a:gd name="T4" fmla="*/ 644 w 1339"/>
            <a:gd name="T5" fmla="*/ 107 h 960"/>
            <a:gd name="T6" fmla="*/ 1108 w 1339"/>
            <a:gd name="T7" fmla="*/ 65 h 960"/>
            <a:gd name="T8" fmla="*/ 1264 w 1339"/>
            <a:gd name="T9" fmla="*/ 232 h 960"/>
            <a:gd name="T10" fmla="*/ 1304 w 1339"/>
            <a:gd name="T11" fmla="*/ 285 h 960"/>
            <a:gd name="T12" fmla="*/ 1246 w 1339"/>
            <a:gd name="T13" fmla="*/ 365 h 960"/>
            <a:gd name="T14" fmla="*/ 1339 w 1339"/>
            <a:gd name="T15" fmla="*/ 521 h 960"/>
            <a:gd name="T16" fmla="*/ 1097 w 1339"/>
            <a:gd name="T17" fmla="*/ 635 h 960"/>
            <a:gd name="T18" fmla="*/ 1083 w 1339"/>
            <a:gd name="T19" fmla="*/ 798 h 960"/>
            <a:gd name="T20" fmla="*/ 975 w 1339"/>
            <a:gd name="T21" fmla="*/ 796 h 960"/>
            <a:gd name="T22" fmla="*/ 920 w 1339"/>
            <a:gd name="T23" fmla="*/ 912 h 960"/>
            <a:gd name="T24" fmla="*/ 833 w 1339"/>
            <a:gd name="T25" fmla="*/ 891 h 960"/>
            <a:gd name="T26" fmla="*/ 581 w 1339"/>
            <a:gd name="T27" fmla="*/ 960 h 960"/>
            <a:gd name="T28" fmla="*/ 490 w 1339"/>
            <a:gd name="T29" fmla="*/ 837 h 960"/>
            <a:gd name="T30" fmla="*/ 469 w 1339"/>
            <a:gd name="T31" fmla="*/ 805 h 960"/>
            <a:gd name="T32" fmla="*/ 453 w 1339"/>
            <a:gd name="T33" fmla="*/ 781 h 960"/>
            <a:gd name="T34" fmla="*/ 257 w 1339"/>
            <a:gd name="T35" fmla="*/ 835 h 960"/>
            <a:gd name="T36" fmla="*/ 0 w 1339"/>
            <a:gd name="T37" fmla="*/ 718 h 960"/>
            <a:gd name="T38" fmla="*/ 201 w 1339"/>
            <a:gd name="T39" fmla="*/ 658 h 960"/>
            <a:gd name="T40" fmla="*/ 451 w 1339"/>
            <a:gd name="T41" fmla="*/ 654 h 960"/>
            <a:gd name="T42" fmla="*/ 448 w 1339"/>
            <a:gd name="T43" fmla="*/ 503 h 960"/>
            <a:gd name="T44" fmla="*/ 508 w 1339"/>
            <a:gd name="T45" fmla="*/ 314 h 960"/>
            <a:gd name="T46" fmla="*/ 348 w 1339"/>
            <a:gd name="T47" fmla="*/ 315 h 960"/>
            <a:gd name="T48" fmla="*/ 332 w 1339"/>
            <a:gd name="T49" fmla="*/ 276 h 960"/>
            <a:gd name="T50" fmla="*/ 331 w 1339"/>
            <a:gd name="T51" fmla="*/ 0 h 9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339" h="960">
              <a:moveTo>
                <a:pt x="331" y="0"/>
              </a:moveTo>
              <a:cubicBezTo>
                <a:pt x="420" y="9"/>
                <a:pt x="508" y="21"/>
                <a:pt x="596" y="38"/>
              </a:cubicBezTo>
              <a:cubicBezTo>
                <a:pt x="608" y="55"/>
                <a:pt x="632" y="90"/>
                <a:pt x="644" y="107"/>
              </a:cubicBezTo>
              <a:cubicBezTo>
                <a:pt x="795" y="71"/>
                <a:pt x="953" y="30"/>
                <a:pt x="1108" y="65"/>
              </a:cubicBezTo>
              <a:cubicBezTo>
                <a:pt x="1194" y="81"/>
                <a:pt x="1252" y="146"/>
                <a:pt x="1264" y="232"/>
              </a:cubicBezTo>
              <a:cubicBezTo>
                <a:pt x="1274" y="246"/>
                <a:pt x="1294" y="272"/>
                <a:pt x="1304" y="285"/>
              </a:cubicBezTo>
              <a:cubicBezTo>
                <a:pt x="1284" y="312"/>
                <a:pt x="1265" y="338"/>
                <a:pt x="1246" y="365"/>
              </a:cubicBezTo>
              <a:cubicBezTo>
                <a:pt x="1277" y="417"/>
                <a:pt x="1308" y="469"/>
                <a:pt x="1339" y="521"/>
              </a:cubicBezTo>
              <a:cubicBezTo>
                <a:pt x="1276" y="591"/>
                <a:pt x="1188" y="623"/>
                <a:pt x="1097" y="635"/>
              </a:cubicBezTo>
              <a:cubicBezTo>
                <a:pt x="1092" y="689"/>
                <a:pt x="1088" y="744"/>
                <a:pt x="1083" y="798"/>
              </a:cubicBezTo>
              <a:cubicBezTo>
                <a:pt x="1056" y="797"/>
                <a:pt x="1002" y="796"/>
                <a:pt x="975" y="796"/>
              </a:cubicBezTo>
              <a:cubicBezTo>
                <a:pt x="956" y="834"/>
                <a:pt x="938" y="873"/>
                <a:pt x="920" y="912"/>
              </a:cubicBezTo>
              <a:cubicBezTo>
                <a:pt x="890" y="905"/>
                <a:pt x="862" y="898"/>
                <a:pt x="833" y="891"/>
              </a:cubicBezTo>
              <a:cubicBezTo>
                <a:pt x="755" y="933"/>
                <a:pt x="668" y="951"/>
                <a:pt x="581" y="960"/>
              </a:cubicBezTo>
              <a:cubicBezTo>
                <a:pt x="550" y="919"/>
                <a:pt x="520" y="878"/>
                <a:pt x="490" y="837"/>
              </a:cubicBezTo>
              <a:cubicBezTo>
                <a:pt x="485" y="829"/>
                <a:pt x="475" y="813"/>
                <a:pt x="469" y="805"/>
              </a:cubicBezTo>
              <a:lnTo>
                <a:pt x="453" y="781"/>
              </a:lnTo>
              <a:cubicBezTo>
                <a:pt x="387" y="797"/>
                <a:pt x="322" y="816"/>
                <a:pt x="257" y="835"/>
              </a:cubicBezTo>
              <a:cubicBezTo>
                <a:pt x="181" y="778"/>
                <a:pt x="91" y="745"/>
                <a:pt x="0" y="718"/>
              </a:cubicBezTo>
              <a:cubicBezTo>
                <a:pt x="66" y="694"/>
                <a:pt x="132" y="669"/>
                <a:pt x="201" y="658"/>
              </a:cubicBezTo>
              <a:cubicBezTo>
                <a:pt x="282" y="713"/>
                <a:pt x="369" y="695"/>
                <a:pt x="451" y="654"/>
              </a:cubicBezTo>
              <a:cubicBezTo>
                <a:pt x="449" y="604"/>
                <a:pt x="448" y="554"/>
                <a:pt x="448" y="503"/>
              </a:cubicBezTo>
              <a:cubicBezTo>
                <a:pt x="510" y="455"/>
                <a:pt x="552" y="391"/>
                <a:pt x="508" y="314"/>
              </a:cubicBezTo>
              <a:cubicBezTo>
                <a:pt x="455" y="315"/>
                <a:pt x="401" y="315"/>
                <a:pt x="348" y="315"/>
              </a:cubicBezTo>
              <a:lnTo>
                <a:pt x="332" y="276"/>
              </a:lnTo>
              <a:cubicBezTo>
                <a:pt x="330" y="184"/>
                <a:pt x="330" y="92"/>
                <a:pt x="331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3082</xdr:colOff>
      <xdr:row>14</xdr:row>
      <xdr:rowOff>38250</xdr:rowOff>
    </xdr:from>
    <xdr:to>
      <xdr:col>35</xdr:col>
      <xdr:colOff>677</xdr:colOff>
      <xdr:row>15</xdr:row>
      <xdr:rowOff>83395</xdr:rowOff>
    </xdr:to>
    <xdr:sp macro="" textlink="">
      <xdr:nvSpPr>
        <xdr:cNvPr id="477" name="Grudziądz"/>
        <xdr:cNvSpPr>
          <a:spLocks/>
        </xdr:cNvSpPr>
      </xdr:nvSpPr>
      <xdr:spPr bwMode="auto">
        <a:xfrm>
          <a:off x="3889282" y="1638450"/>
          <a:ext cx="111895" cy="159445"/>
        </a:xfrm>
        <a:custGeom>
          <a:avLst/>
          <a:gdLst>
            <a:gd name="T0" fmla="*/ 131 w 308"/>
            <a:gd name="T1" fmla="*/ 0 h 437"/>
            <a:gd name="T2" fmla="*/ 147 w 308"/>
            <a:gd name="T3" fmla="*/ 39 h 437"/>
            <a:gd name="T4" fmla="*/ 164 w 308"/>
            <a:gd name="T5" fmla="*/ 67 h 437"/>
            <a:gd name="T6" fmla="*/ 308 w 308"/>
            <a:gd name="T7" fmla="*/ 86 h 437"/>
            <a:gd name="T8" fmla="*/ 187 w 308"/>
            <a:gd name="T9" fmla="*/ 249 h 437"/>
            <a:gd name="T10" fmla="*/ 250 w 308"/>
            <a:gd name="T11" fmla="*/ 378 h 437"/>
            <a:gd name="T12" fmla="*/ 0 w 308"/>
            <a:gd name="T13" fmla="*/ 382 h 437"/>
            <a:gd name="T14" fmla="*/ 23 w 308"/>
            <a:gd name="T15" fmla="*/ 280 h 437"/>
            <a:gd name="T16" fmla="*/ 59 w 308"/>
            <a:gd name="T17" fmla="*/ 197 h 437"/>
            <a:gd name="T18" fmla="*/ 131 w 308"/>
            <a:gd name="T19" fmla="*/ 0 h 4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08" h="437">
              <a:moveTo>
                <a:pt x="131" y="0"/>
              </a:moveTo>
              <a:lnTo>
                <a:pt x="147" y="39"/>
              </a:lnTo>
              <a:lnTo>
                <a:pt x="164" y="67"/>
              </a:lnTo>
              <a:cubicBezTo>
                <a:pt x="212" y="74"/>
                <a:pt x="260" y="80"/>
                <a:pt x="308" y="86"/>
              </a:cubicBezTo>
              <a:cubicBezTo>
                <a:pt x="268" y="140"/>
                <a:pt x="228" y="195"/>
                <a:pt x="187" y="249"/>
              </a:cubicBezTo>
              <a:cubicBezTo>
                <a:pt x="208" y="292"/>
                <a:pt x="229" y="335"/>
                <a:pt x="250" y="378"/>
              </a:cubicBezTo>
              <a:cubicBezTo>
                <a:pt x="168" y="419"/>
                <a:pt x="81" y="437"/>
                <a:pt x="0" y="382"/>
              </a:cubicBezTo>
              <a:cubicBezTo>
                <a:pt x="6" y="357"/>
                <a:pt x="17" y="306"/>
                <a:pt x="23" y="280"/>
              </a:cubicBezTo>
              <a:cubicBezTo>
                <a:pt x="35" y="253"/>
                <a:pt x="47" y="225"/>
                <a:pt x="59" y="197"/>
              </a:cubicBezTo>
              <a:cubicBezTo>
                <a:pt x="88" y="133"/>
                <a:pt x="111" y="67"/>
                <a:pt x="131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36</xdr:col>
      <xdr:colOff>20106</xdr:colOff>
      <xdr:row>15</xdr:row>
      <xdr:rowOff>15275</xdr:rowOff>
    </xdr:from>
    <xdr:to>
      <xdr:col>39</xdr:col>
      <xdr:colOff>71693</xdr:colOff>
      <xdr:row>18</xdr:row>
      <xdr:rowOff>52900</xdr:rowOff>
    </xdr:to>
    <xdr:sp macro="" textlink="">
      <xdr:nvSpPr>
        <xdr:cNvPr id="483" name="brodnicki"/>
        <xdr:cNvSpPr>
          <a:spLocks/>
        </xdr:cNvSpPr>
      </xdr:nvSpPr>
      <xdr:spPr bwMode="auto">
        <a:xfrm>
          <a:off x="4134906" y="1729775"/>
          <a:ext cx="394487" cy="380525"/>
        </a:xfrm>
        <a:custGeom>
          <a:avLst/>
          <a:gdLst>
            <a:gd name="T0" fmla="*/ 62 w 1431"/>
            <a:gd name="T1" fmla="*/ 68 h 1317"/>
            <a:gd name="T2" fmla="*/ 270 w 1431"/>
            <a:gd name="T3" fmla="*/ 8 h 1317"/>
            <a:gd name="T4" fmla="*/ 289 w 1431"/>
            <a:gd name="T5" fmla="*/ 170 h 1317"/>
            <a:gd name="T6" fmla="*/ 403 w 1431"/>
            <a:gd name="T7" fmla="*/ 263 h 1317"/>
            <a:gd name="T8" fmla="*/ 462 w 1431"/>
            <a:gd name="T9" fmla="*/ 154 h 1317"/>
            <a:gd name="T10" fmla="*/ 685 w 1431"/>
            <a:gd name="T11" fmla="*/ 277 h 1317"/>
            <a:gd name="T12" fmla="*/ 707 w 1431"/>
            <a:gd name="T13" fmla="*/ 369 h 1317"/>
            <a:gd name="T14" fmla="*/ 854 w 1431"/>
            <a:gd name="T15" fmla="*/ 337 h 1317"/>
            <a:gd name="T16" fmla="*/ 908 w 1431"/>
            <a:gd name="T17" fmla="*/ 477 h 1317"/>
            <a:gd name="T18" fmla="*/ 1191 w 1431"/>
            <a:gd name="T19" fmla="*/ 407 h 1317"/>
            <a:gd name="T20" fmla="*/ 1254 w 1431"/>
            <a:gd name="T21" fmla="*/ 438 h 1317"/>
            <a:gd name="T22" fmla="*/ 1263 w 1431"/>
            <a:gd name="T23" fmla="*/ 528 h 1317"/>
            <a:gd name="T24" fmla="*/ 1341 w 1431"/>
            <a:gd name="T25" fmla="*/ 576 h 1317"/>
            <a:gd name="T26" fmla="*/ 1261 w 1431"/>
            <a:gd name="T27" fmla="*/ 818 h 1317"/>
            <a:gd name="T28" fmla="*/ 1403 w 1431"/>
            <a:gd name="T29" fmla="*/ 828 h 1317"/>
            <a:gd name="T30" fmla="*/ 1431 w 1431"/>
            <a:gd name="T31" fmla="*/ 1061 h 1317"/>
            <a:gd name="T32" fmla="*/ 1133 w 1431"/>
            <a:gd name="T33" fmla="*/ 1205 h 1317"/>
            <a:gd name="T34" fmla="*/ 1032 w 1431"/>
            <a:gd name="T35" fmla="*/ 1317 h 1317"/>
            <a:gd name="T36" fmla="*/ 823 w 1431"/>
            <a:gd name="T37" fmla="*/ 1224 h 1317"/>
            <a:gd name="T38" fmla="*/ 560 w 1431"/>
            <a:gd name="T39" fmla="*/ 1211 h 1317"/>
            <a:gd name="T40" fmla="*/ 505 w 1431"/>
            <a:gd name="T41" fmla="*/ 822 h 1317"/>
            <a:gd name="T42" fmla="*/ 336 w 1431"/>
            <a:gd name="T43" fmla="*/ 904 h 1317"/>
            <a:gd name="T44" fmla="*/ 131 w 1431"/>
            <a:gd name="T45" fmla="*/ 764 h 1317"/>
            <a:gd name="T46" fmla="*/ 72 w 1431"/>
            <a:gd name="T47" fmla="*/ 847 h 1317"/>
            <a:gd name="T48" fmla="*/ 64 w 1431"/>
            <a:gd name="T49" fmla="*/ 715 h 1317"/>
            <a:gd name="T50" fmla="*/ 110 w 1431"/>
            <a:gd name="T51" fmla="*/ 409 h 1317"/>
            <a:gd name="T52" fmla="*/ 0 w 1431"/>
            <a:gd name="T53" fmla="*/ 338 h 1317"/>
            <a:gd name="T54" fmla="*/ 62 w 1431"/>
            <a:gd name="T55" fmla="*/ 68 h 13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431" h="1317">
              <a:moveTo>
                <a:pt x="62" y="68"/>
              </a:moveTo>
              <a:cubicBezTo>
                <a:pt x="131" y="47"/>
                <a:pt x="198" y="0"/>
                <a:pt x="270" y="8"/>
              </a:cubicBezTo>
              <a:cubicBezTo>
                <a:pt x="278" y="62"/>
                <a:pt x="272" y="118"/>
                <a:pt x="289" y="170"/>
              </a:cubicBezTo>
              <a:cubicBezTo>
                <a:pt x="323" y="206"/>
                <a:pt x="364" y="234"/>
                <a:pt x="403" y="263"/>
              </a:cubicBezTo>
              <a:cubicBezTo>
                <a:pt x="423" y="226"/>
                <a:pt x="442" y="190"/>
                <a:pt x="462" y="154"/>
              </a:cubicBezTo>
              <a:cubicBezTo>
                <a:pt x="538" y="192"/>
                <a:pt x="612" y="234"/>
                <a:pt x="685" y="277"/>
              </a:cubicBezTo>
              <a:cubicBezTo>
                <a:pt x="690" y="300"/>
                <a:pt x="701" y="346"/>
                <a:pt x="707" y="369"/>
              </a:cubicBezTo>
              <a:cubicBezTo>
                <a:pt x="756" y="358"/>
                <a:pt x="805" y="347"/>
                <a:pt x="854" y="337"/>
              </a:cubicBezTo>
              <a:cubicBezTo>
                <a:pt x="872" y="383"/>
                <a:pt x="890" y="430"/>
                <a:pt x="908" y="477"/>
              </a:cubicBezTo>
              <a:cubicBezTo>
                <a:pt x="1006" y="473"/>
                <a:pt x="1104" y="453"/>
                <a:pt x="1191" y="407"/>
              </a:cubicBezTo>
              <a:cubicBezTo>
                <a:pt x="1207" y="414"/>
                <a:pt x="1238" y="430"/>
                <a:pt x="1254" y="438"/>
              </a:cubicBezTo>
              <a:cubicBezTo>
                <a:pt x="1256" y="461"/>
                <a:pt x="1261" y="506"/>
                <a:pt x="1263" y="528"/>
              </a:cubicBezTo>
              <a:cubicBezTo>
                <a:pt x="1283" y="540"/>
                <a:pt x="1322" y="564"/>
                <a:pt x="1341" y="576"/>
              </a:cubicBezTo>
              <a:cubicBezTo>
                <a:pt x="1298" y="651"/>
                <a:pt x="1269" y="732"/>
                <a:pt x="1261" y="818"/>
              </a:cubicBezTo>
              <a:cubicBezTo>
                <a:pt x="1308" y="822"/>
                <a:pt x="1356" y="825"/>
                <a:pt x="1403" y="828"/>
              </a:cubicBezTo>
              <a:cubicBezTo>
                <a:pt x="1411" y="906"/>
                <a:pt x="1420" y="984"/>
                <a:pt x="1431" y="1061"/>
              </a:cubicBezTo>
              <a:cubicBezTo>
                <a:pt x="1343" y="1130"/>
                <a:pt x="1252" y="1210"/>
                <a:pt x="1133" y="1205"/>
              </a:cubicBezTo>
              <a:cubicBezTo>
                <a:pt x="1099" y="1242"/>
                <a:pt x="1065" y="1279"/>
                <a:pt x="1032" y="1317"/>
              </a:cubicBezTo>
              <a:cubicBezTo>
                <a:pt x="963" y="1284"/>
                <a:pt x="896" y="1248"/>
                <a:pt x="823" y="1224"/>
              </a:cubicBezTo>
              <a:cubicBezTo>
                <a:pt x="738" y="1197"/>
                <a:pt x="638" y="1259"/>
                <a:pt x="560" y="1211"/>
              </a:cubicBezTo>
              <a:cubicBezTo>
                <a:pt x="503" y="1089"/>
                <a:pt x="507" y="953"/>
                <a:pt x="505" y="822"/>
              </a:cubicBezTo>
              <a:cubicBezTo>
                <a:pt x="448" y="849"/>
                <a:pt x="391" y="875"/>
                <a:pt x="336" y="904"/>
              </a:cubicBezTo>
              <a:cubicBezTo>
                <a:pt x="282" y="838"/>
                <a:pt x="231" y="746"/>
                <a:pt x="131" y="764"/>
              </a:cubicBezTo>
              <a:cubicBezTo>
                <a:pt x="112" y="792"/>
                <a:pt x="92" y="820"/>
                <a:pt x="72" y="847"/>
              </a:cubicBezTo>
              <a:cubicBezTo>
                <a:pt x="69" y="803"/>
                <a:pt x="66" y="759"/>
                <a:pt x="64" y="715"/>
              </a:cubicBezTo>
              <a:cubicBezTo>
                <a:pt x="76" y="612"/>
                <a:pt x="93" y="510"/>
                <a:pt x="110" y="409"/>
              </a:cubicBezTo>
              <a:cubicBezTo>
                <a:pt x="73" y="385"/>
                <a:pt x="36" y="361"/>
                <a:pt x="0" y="338"/>
              </a:cubicBezTo>
              <a:cubicBezTo>
                <a:pt x="23" y="248"/>
                <a:pt x="44" y="158"/>
                <a:pt x="62" y="6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56214</xdr:colOff>
      <xdr:row>15</xdr:row>
      <xdr:rowOff>22886</xdr:rowOff>
    </xdr:from>
    <xdr:to>
      <xdr:col>32</xdr:col>
      <xdr:colOff>38161</xdr:colOff>
      <xdr:row>19</xdr:row>
      <xdr:rowOff>82846</xdr:rowOff>
    </xdr:to>
    <xdr:sp macro="" textlink="">
      <xdr:nvSpPr>
        <xdr:cNvPr id="484" name="bydgoski"/>
        <xdr:cNvSpPr>
          <a:spLocks/>
        </xdr:cNvSpPr>
      </xdr:nvSpPr>
      <xdr:spPr bwMode="auto">
        <a:xfrm>
          <a:off x="3256614" y="1737386"/>
          <a:ext cx="439147" cy="517160"/>
        </a:xfrm>
        <a:custGeom>
          <a:avLst/>
          <a:gdLst>
            <a:gd name="T0" fmla="*/ 412 w 1568"/>
            <a:gd name="T1" fmla="*/ 55 h 1801"/>
            <a:gd name="T2" fmla="*/ 454 w 1568"/>
            <a:gd name="T3" fmla="*/ 0 h 1801"/>
            <a:gd name="T4" fmla="*/ 789 w 1568"/>
            <a:gd name="T5" fmla="*/ 214 h 1801"/>
            <a:gd name="T6" fmla="*/ 815 w 1568"/>
            <a:gd name="T7" fmla="*/ 365 h 1801"/>
            <a:gd name="T8" fmla="*/ 964 w 1568"/>
            <a:gd name="T9" fmla="*/ 386 h 1801"/>
            <a:gd name="T10" fmla="*/ 1068 w 1568"/>
            <a:gd name="T11" fmla="*/ 505 h 1801"/>
            <a:gd name="T12" fmla="*/ 1092 w 1568"/>
            <a:gd name="T13" fmla="*/ 604 h 1801"/>
            <a:gd name="T14" fmla="*/ 1455 w 1568"/>
            <a:gd name="T15" fmla="*/ 925 h 1801"/>
            <a:gd name="T16" fmla="*/ 1335 w 1568"/>
            <a:gd name="T17" fmla="*/ 1100 h 1801"/>
            <a:gd name="T18" fmla="*/ 1023 w 1568"/>
            <a:gd name="T19" fmla="*/ 1170 h 1801"/>
            <a:gd name="T20" fmla="*/ 1129 w 1568"/>
            <a:gd name="T21" fmla="*/ 1086 h 1801"/>
            <a:gd name="T22" fmla="*/ 1156 w 1568"/>
            <a:gd name="T23" fmla="*/ 856 h 1801"/>
            <a:gd name="T24" fmla="*/ 867 w 1568"/>
            <a:gd name="T25" fmla="*/ 1011 h 1801"/>
            <a:gd name="T26" fmla="*/ 755 w 1568"/>
            <a:gd name="T27" fmla="*/ 970 h 1801"/>
            <a:gd name="T28" fmla="*/ 628 w 1568"/>
            <a:gd name="T29" fmla="*/ 873 h 1801"/>
            <a:gd name="T30" fmla="*/ 552 w 1568"/>
            <a:gd name="T31" fmla="*/ 869 h 1801"/>
            <a:gd name="T32" fmla="*/ 477 w 1568"/>
            <a:gd name="T33" fmla="*/ 1009 h 1801"/>
            <a:gd name="T34" fmla="*/ 384 w 1568"/>
            <a:gd name="T35" fmla="*/ 1075 h 1801"/>
            <a:gd name="T36" fmla="*/ 567 w 1568"/>
            <a:gd name="T37" fmla="*/ 1178 h 1801"/>
            <a:gd name="T38" fmla="*/ 581 w 1568"/>
            <a:gd name="T39" fmla="*/ 1243 h 1801"/>
            <a:gd name="T40" fmla="*/ 591 w 1568"/>
            <a:gd name="T41" fmla="*/ 1285 h 1801"/>
            <a:gd name="T42" fmla="*/ 764 w 1568"/>
            <a:gd name="T43" fmla="*/ 1296 h 1801"/>
            <a:gd name="T44" fmla="*/ 777 w 1568"/>
            <a:gd name="T45" fmla="*/ 1443 h 1801"/>
            <a:gd name="T46" fmla="*/ 860 w 1568"/>
            <a:gd name="T47" fmla="*/ 1419 h 1801"/>
            <a:gd name="T48" fmla="*/ 891 w 1568"/>
            <a:gd name="T49" fmla="*/ 1409 h 1801"/>
            <a:gd name="T50" fmla="*/ 1009 w 1568"/>
            <a:gd name="T51" fmla="*/ 1442 h 1801"/>
            <a:gd name="T52" fmla="*/ 1069 w 1568"/>
            <a:gd name="T53" fmla="*/ 1268 h 1801"/>
            <a:gd name="T54" fmla="*/ 1098 w 1568"/>
            <a:gd name="T55" fmla="*/ 1276 h 1801"/>
            <a:gd name="T56" fmla="*/ 1393 w 1568"/>
            <a:gd name="T57" fmla="*/ 1354 h 1801"/>
            <a:gd name="T58" fmla="*/ 1568 w 1568"/>
            <a:gd name="T59" fmla="*/ 1456 h 1801"/>
            <a:gd name="T60" fmla="*/ 1479 w 1568"/>
            <a:gd name="T61" fmla="*/ 1654 h 1801"/>
            <a:gd name="T62" fmla="*/ 1194 w 1568"/>
            <a:gd name="T63" fmla="*/ 1673 h 1801"/>
            <a:gd name="T64" fmla="*/ 1228 w 1568"/>
            <a:gd name="T65" fmla="*/ 1795 h 1801"/>
            <a:gd name="T66" fmla="*/ 940 w 1568"/>
            <a:gd name="T67" fmla="*/ 1799 h 1801"/>
            <a:gd name="T68" fmla="*/ 696 w 1568"/>
            <a:gd name="T69" fmla="*/ 1677 h 1801"/>
            <a:gd name="T70" fmla="*/ 592 w 1568"/>
            <a:gd name="T71" fmla="*/ 1520 h 1801"/>
            <a:gd name="T72" fmla="*/ 589 w 1568"/>
            <a:gd name="T73" fmla="*/ 1515 h 1801"/>
            <a:gd name="T74" fmla="*/ 379 w 1568"/>
            <a:gd name="T75" fmla="*/ 1429 h 1801"/>
            <a:gd name="T76" fmla="*/ 322 w 1568"/>
            <a:gd name="T77" fmla="*/ 1248 h 1801"/>
            <a:gd name="T78" fmla="*/ 254 w 1568"/>
            <a:gd name="T79" fmla="*/ 1212 h 1801"/>
            <a:gd name="T80" fmla="*/ 17 w 1568"/>
            <a:gd name="T81" fmla="*/ 831 h 1801"/>
            <a:gd name="T82" fmla="*/ 0 w 1568"/>
            <a:gd name="T83" fmla="*/ 817 h 1801"/>
            <a:gd name="T84" fmla="*/ 77 w 1568"/>
            <a:gd name="T85" fmla="*/ 548 h 1801"/>
            <a:gd name="T86" fmla="*/ 105 w 1568"/>
            <a:gd name="T87" fmla="*/ 453 h 1801"/>
            <a:gd name="T88" fmla="*/ 55 w 1568"/>
            <a:gd name="T89" fmla="*/ 322 h 1801"/>
            <a:gd name="T90" fmla="*/ 216 w 1568"/>
            <a:gd name="T91" fmla="*/ 76 h 1801"/>
            <a:gd name="T92" fmla="*/ 233 w 1568"/>
            <a:gd name="T93" fmla="*/ 53 h 1801"/>
            <a:gd name="T94" fmla="*/ 391 w 1568"/>
            <a:gd name="T95" fmla="*/ 82 h 1801"/>
            <a:gd name="T96" fmla="*/ 412 w 1568"/>
            <a:gd name="T97" fmla="*/ 55 h 1801"/>
            <a:gd name="connsiteX0" fmla="*/ 2628 w 10000"/>
            <a:gd name="connsiteY0" fmla="*/ 305 h 9993"/>
            <a:gd name="connsiteX1" fmla="*/ 2895 w 10000"/>
            <a:gd name="connsiteY1" fmla="*/ 0 h 9993"/>
            <a:gd name="connsiteX2" fmla="*/ 5032 w 10000"/>
            <a:gd name="connsiteY2" fmla="*/ 1188 h 9993"/>
            <a:gd name="connsiteX3" fmla="*/ 5198 w 10000"/>
            <a:gd name="connsiteY3" fmla="*/ 2027 h 9993"/>
            <a:gd name="connsiteX4" fmla="*/ 6148 w 10000"/>
            <a:gd name="connsiteY4" fmla="*/ 2143 h 9993"/>
            <a:gd name="connsiteX5" fmla="*/ 6811 w 10000"/>
            <a:gd name="connsiteY5" fmla="*/ 2804 h 9993"/>
            <a:gd name="connsiteX6" fmla="*/ 6964 w 10000"/>
            <a:gd name="connsiteY6" fmla="*/ 3354 h 9993"/>
            <a:gd name="connsiteX7" fmla="*/ 9279 w 10000"/>
            <a:gd name="connsiteY7" fmla="*/ 5136 h 9993"/>
            <a:gd name="connsiteX8" fmla="*/ 8514 w 10000"/>
            <a:gd name="connsiteY8" fmla="*/ 6108 h 9993"/>
            <a:gd name="connsiteX9" fmla="*/ 6524 w 10000"/>
            <a:gd name="connsiteY9" fmla="*/ 6496 h 9993"/>
            <a:gd name="connsiteX10" fmla="*/ 7200 w 10000"/>
            <a:gd name="connsiteY10" fmla="*/ 6030 h 9993"/>
            <a:gd name="connsiteX11" fmla="*/ 7372 w 10000"/>
            <a:gd name="connsiteY11" fmla="*/ 4753 h 9993"/>
            <a:gd name="connsiteX12" fmla="*/ 5529 w 10000"/>
            <a:gd name="connsiteY12" fmla="*/ 5614 h 9993"/>
            <a:gd name="connsiteX13" fmla="*/ 4815 w 10000"/>
            <a:gd name="connsiteY13" fmla="*/ 5386 h 9993"/>
            <a:gd name="connsiteX14" fmla="*/ 4005 w 10000"/>
            <a:gd name="connsiteY14" fmla="*/ 4847 h 9993"/>
            <a:gd name="connsiteX15" fmla="*/ 3042 w 10000"/>
            <a:gd name="connsiteY15" fmla="*/ 5602 h 9993"/>
            <a:gd name="connsiteX16" fmla="*/ 2449 w 10000"/>
            <a:gd name="connsiteY16" fmla="*/ 5969 h 9993"/>
            <a:gd name="connsiteX17" fmla="*/ 3616 w 10000"/>
            <a:gd name="connsiteY17" fmla="*/ 6541 h 9993"/>
            <a:gd name="connsiteX18" fmla="*/ 3705 w 10000"/>
            <a:gd name="connsiteY18" fmla="*/ 6902 h 9993"/>
            <a:gd name="connsiteX19" fmla="*/ 3769 w 10000"/>
            <a:gd name="connsiteY19" fmla="*/ 7135 h 9993"/>
            <a:gd name="connsiteX20" fmla="*/ 4872 w 10000"/>
            <a:gd name="connsiteY20" fmla="*/ 7196 h 9993"/>
            <a:gd name="connsiteX21" fmla="*/ 4955 w 10000"/>
            <a:gd name="connsiteY21" fmla="*/ 8012 h 9993"/>
            <a:gd name="connsiteX22" fmla="*/ 5485 w 10000"/>
            <a:gd name="connsiteY22" fmla="*/ 7879 h 9993"/>
            <a:gd name="connsiteX23" fmla="*/ 5682 w 10000"/>
            <a:gd name="connsiteY23" fmla="*/ 7823 h 9993"/>
            <a:gd name="connsiteX24" fmla="*/ 6435 w 10000"/>
            <a:gd name="connsiteY24" fmla="*/ 8007 h 9993"/>
            <a:gd name="connsiteX25" fmla="*/ 6818 w 10000"/>
            <a:gd name="connsiteY25" fmla="*/ 7041 h 9993"/>
            <a:gd name="connsiteX26" fmla="*/ 7003 w 10000"/>
            <a:gd name="connsiteY26" fmla="*/ 7085 h 9993"/>
            <a:gd name="connsiteX27" fmla="*/ 8884 w 10000"/>
            <a:gd name="connsiteY27" fmla="*/ 7518 h 9993"/>
            <a:gd name="connsiteX28" fmla="*/ 10000 w 10000"/>
            <a:gd name="connsiteY28" fmla="*/ 8084 h 9993"/>
            <a:gd name="connsiteX29" fmla="*/ 9432 w 10000"/>
            <a:gd name="connsiteY29" fmla="*/ 9184 h 9993"/>
            <a:gd name="connsiteX30" fmla="*/ 7615 w 10000"/>
            <a:gd name="connsiteY30" fmla="*/ 9289 h 9993"/>
            <a:gd name="connsiteX31" fmla="*/ 7832 w 10000"/>
            <a:gd name="connsiteY31" fmla="*/ 9967 h 9993"/>
            <a:gd name="connsiteX32" fmla="*/ 5995 w 10000"/>
            <a:gd name="connsiteY32" fmla="*/ 9989 h 9993"/>
            <a:gd name="connsiteX33" fmla="*/ 4439 w 10000"/>
            <a:gd name="connsiteY33" fmla="*/ 9311 h 9993"/>
            <a:gd name="connsiteX34" fmla="*/ 3776 w 10000"/>
            <a:gd name="connsiteY34" fmla="*/ 8440 h 9993"/>
            <a:gd name="connsiteX35" fmla="*/ 3756 w 10000"/>
            <a:gd name="connsiteY35" fmla="*/ 8412 h 9993"/>
            <a:gd name="connsiteX36" fmla="*/ 2417 w 10000"/>
            <a:gd name="connsiteY36" fmla="*/ 7934 h 9993"/>
            <a:gd name="connsiteX37" fmla="*/ 2054 w 10000"/>
            <a:gd name="connsiteY37" fmla="*/ 6929 h 9993"/>
            <a:gd name="connsiteX38" fmla="*/ 1620 w 10000"/>
            <a:gd name="connsiteY38" fmla="*/ 6730 h 9993"/>
            <a:gd name="connsiteX39" fmla="*/ 108 w 10000"/>
            <a:gd name="connsiteY39" fmla="*/ 4614 h 9993"/>
            <a:gd name="connsiteX40" fmla="*/ 0 w 10000"/>
            <a:gd name="connsiteY40" fmla="*/ 4536 h 9993"/>
            <a:gd name="connsiteX41" fmla="*/ 491 w 10000"/>
            <a:gd name="connsiteY41" fmla="*/ 3043 h 9993"/>
            <a:gd name="connsiteX42" fmla="*/ 670 w 10000"/>
            <a:gd name="connsiteY42" fmla="*/ 2515 h 9993"/>
            <a:gd name="connsiteX43" fmla="*/ 351 w 10000"/>
            <a:gd name="connsiteY43" fmla="*/ 1788 h 9993"/>
            <a:gd name="connsiteX44" fmla="*/ 1378 w 10000"/>
            <a:gd name="connsiteY44" fmla="*/ 422 h 9993"/>
            <a:gd name="connsiteX45" fmla="*/ 1486 w 10000"/>
            <a:gd name="connsiteY45" fmla="*/ 294 h 9993"/>
            <a:gd name="connsiteX46" fmla="*/ 2494 w 10000"/>
            <a:gd name="connsiteY46" fmla="*/ 455 h 9993"/>
            <a:gd name="connsiteX47" fmla="*/ 2628 w 10000"/>
            <a:gd name="connsiteY47" fmla="*/ 305 h 9993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5529 w 10000"/>
            <a:gd name="connsiteY12" fmla="*/ 5618 h 10000"/>
            <a:gd name="connsiteX13" fmla="*/ 4005 w 10000"/>
            <a:gd name="connsiteY13" fmla="*/ 4850 h 10000"/>
            <a:gd name="connsiteX14" fmla="*/ 3042 w 10000"/>
            <a:gd name="connsiteY14" fmla="*/ 5606 h 10000"/>
            <a:gd name="connsiteX15" fmla="*/ 2449 w 10000"/>
            <a:gd name="connsiteY15" fmla="*/ 5973 h 10000"/>
            <a:gd name="connsiteX16" fmla="*/ 3616 w 10000"/>
            <a:gd name="connsiteY16" fmla="*/ 6546 h 10000"/>
            <a:gd name="connsiteX17" fmla="*/ 3705 w 10000"/>
            <a:gd name="connsiteY17" fmla="*/ 6907 h 10000"/>
            <a:gd name="connsiteX18" fmla="*/ 3769 w 10000"/>
            <a:gd name="connsiteY18" fmla="*/ 7140 h 10000"/>
            <a:gd name="connsiteX19" fmla="*/ 4872 w 10000"/>
            <a:gd name="connsiteY19" fmla="*/ 7201 h 10000"/>
            <a:gd name="connsiteX20" fmla="*/ 4955 w 10000"/>
            <a:gd name="connsiteY20" fmla="*/ 8018 h 10000"/>
            <a:gd name="connsiteX21" fmla="*/ 5485 w 10000"/>
            <a:gd name="connsiteY21" fmla="*/ 7885 h 10000"/>
            <a:gd name="connsiteX22" fmla="*/ 5682 w 10000"/>
            <a:gd name="connsiteY22" fmla="*/ 7828 h 10000"/>
            <a:gd name="connsiteX23" fmla="*/ 6435 w 10000"/>
            <a:gd name="connsiteY23" fmla="*/ 8013 h 10000"/>
            <a:gd name="connsiteX24" fmla="*/ 6818 w 10000"/>
            <a:gd name="connsiteY24" fmla="*/ 7046 h 10000"/>
            <a:gd name="connsiteX25" fmla="*/ 7003 w 10000"/>
            <a:gd name="connsiteY25" fmla="*/ 7090 h 10000"/>
            <a:gd name="connsiteX26" fmla="*/ 8884 w 10000"/>
            <a:gd name="connsiteY26" fmla="*/ 7523 h 10000"/>
            <a:gd name="connsiteX27" fmla="*/ 10000 w 10000"/>
            <a:gd name="connsiteY27" fmla="*/ 8090 h 10000"/>
            <a:gd name="connsiteX28" fmla="*/ 9432 w 10000"/>
            <a:gd name="connsiteY28" fmla="*/ 9190 h 10000"/>
            <a:gd name="connsiteX29" fmla="*/ 7615 w 10000"/>
            <a:gd name="connsiteY29" fmla="*/ 9296 h 10000"/>
            <a:gd name="connsiteX30" fmla="*/ 7832 w 10000"/>
            <a:gd name="connsiteY30" fmla="*/ 9974 h 10000"/>
            <a:gd name="connsiteX31" fmla="*/ 5995 w 10000"/>
            <a:gd name="connsiteY31" fmla="*/ 9996 h 10000"/>
            <a:gd name="connsiteX32" fmla="*/ 4439 w 10000"/>
            <a:gd name="connsiteY32" fmla="*/ 9318 h 10000"/>
            <a:gd name="connsiteX33" fmla="*/ 3776 w 10000"/>
            <a:gd name="connsiteY33" fmla="*/ 8446 h 10000"/>
            <a:gd name="connsiteX34" fmla="*/ 3756 w 10000"/>
            <a:gd name="connsiteY34" fmla="*/ 8418 h 10000"/>
            <a:gd name="connsiteX35" fmla="*/ 2417 w 10000"/>
            <a:gd name="connsiteY35" fmla="*/ 7940 h 10000"/>
            <a:gd name="connsiteX36" fmla="*/ 2054 w 10000"/>
            <a:gd name="connsiteY36" fmla="*/ 6934 h 10000"/>
            <a:gd name="connsiteX37" fmla="*/ 1620 w 10000"/>
            <a:gd name="connsiteY37" fmla="*/ 6735 h 10000"/>
            <a:gd name="connsiteX38" fmla="*/ 108 w 10000"/>
            <a:gd name="connsiteY38" fmla="*/ 4617 h 10000"/>
            <a:gd name="connsiteX39" fmla="*/ 0 w 10000"/>
            <a:gd name="connsiteY39" fmla="*/ 4539 h 10000"/>
            <a:gd name="connsiteX40" fmla="*/ 491 w 10000"/>
            <a:gd name="connsiteY40" fmla="*/ 3045 h 10000"/>
            <a:gd name="connsiteX41" fmla="*/ 670 w 10000"/>
            <a:gd name="connsiteY41" fmla="*/ 2517 h 10000"/>
            <a:gd name="connsiteX42" fmla="*/ 351 w 10000"/>
            <a:gd name="connsiteY42" fmla="*/ 1789 h 10000"/>
            <a:gd name="connsiteX43" fmla="*/ 1378 w 10000"/>
            <a:gd name="connsiteY43" fmla="*/ 422 h 10000"/>
            <a:gd name="connsiteX44" fmla="*/ 1486 w 10000"/>
            <a:gd name="connsiteY44" fmla="*/ 294 h 10000"/>
            <a:gd name="connsiteX45" fmla="*/ 2494 w 10000"/>
            <a:gd name="connsiteY45" fmla="*/ 455 h 10000"/>
            <a:gd name="connsiteX46" fmla="*/ 2628 w 10000"/>
            <a:gd name="connsiteY46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5529 w 10000"/>
            <a:gd name="connsiteY12" fmla="*/ 5618 h 10000"/>
            <a:gd name="connsiteX13" fmla="*/ 4005 w 10000"/>
            <a:gd name="connsiteY13" fmla="*/ 4850 h 10000"/>
            <a:gd name="connsiteX14" fmla="*/ 3042 w 10000"/>
            <a:gd name="connsiteY14" fmla="*/ 5606 h 10000"/>
            <a:gd name="connsiteX15" fmla="*/ 2449 w 10000"/>
            <a:gd name="connsiteY15" fmla="*/ 5973 h 10000"/>
            <a:gd name="connsiteX16" fmla="*/ 3616 w 10000"/>
            <a:gd name="connsiteY16" fmla="*/ 6546 h 10000"/>
            <a:gd name="connsiteX17" fmla="*/ 3705 w 10000"/>
            <a:gd name="connsiteY17" fmla="*/ 6907 h 10000"/>
            <a:gd name="connsiteX18" fmla="*/ 3769 w 10000"/>
            <a:gd name="connsiteY18" fmla="*/ 7140 h 10000"/>
            <a:gd name="connsiteX19" fmla="*/ 4872 w 10000"/>
            <a:gd name="connsiteY19" fmla="*/ 7201 h 10000"/>
            <a:gd name="connsiteX20" fmla="*/ 4955 w 10000"/>
            <a:gd name="connsiteY20" fmla="*/ 8018 h 10000"/>
            <a:gd name="connsiteX21" fmla="*/ 5485 w 10000"/>
            <a:gd name="connsiteY21" fmla="*/ 7885 h 10000"/>
            <a:gd name="connsiteX22" fmla="*/ 6435 w 10000"/>
            <a:gd name="connsiteY22" fmla="*/ 8013 h 10000"/>
            <a:gd name="connsiteX23" fmla="*/ 6818 w 10000"/>
            <a:gd name="connsiteY23" fmla="*/ 7046 h 10000"/>
            <a:gd name="connsiteX24" fmla="*/ 7003 w 10000"/>
            <a:gd name="connsiteY24" fmla="*/ 7090 h 10000"/>
            <a:gd name="connsiteX25" fmla="*/ 8884 w 10000"/>
            <a:gd name="connsiteY25" fmla="*/ 7523 h 10000"/>
            <a:gd name="connsiteX26" fmla="*/ 10000 w 10000"/>
            <a:gd name="connsiteY26" fmla="*/ 8090 h 10000"/>
            <a:gd name="connsiteX27" fmla="*/ 9432 w 10000"/>
            <a:gd name="connsiteY27" fmla="*/ 9190 h 10000"/>
            <a:gd name="connsiteX28" fmla="*/ 7615 w 10000"/>
            <a:gd name="connsiteY28" fmla="*/ 9296 h 10000"/>
            <a:gd name="connsiteX29" fmla="*/ 7832 w 10000"/>
            <a:gd name="connsiteY29" fmla="*/ 9974 h 10000"/>
            <a:gd name="connsiteX30" fmla="*/ 5995 w 10000"/>
            <a:gd name="connsiteY30" fmla="*/ 9996 h 10000"/>
            <a:gd name="connsiteX31" fmla="*/ 4439 w 10000"/>
            <a:gd name="connsiteY31" fmla="*/ 9318 h 10000"/>
            <a:gd name="connsiteX32" fmla="*/ 3776 w 10000"/>
            <a:gd name="connsiteY32" fmla="*/ 8446 h 10000"/>
            <a:gd name="connsiteX33" fmla="*/ 3756 w 10000"/>
            <a:gd name="connsiteY33" fmla="*/ 8418 h 10000"/>
            <a:gd name="connsiteX34" fmla="*/ 2417 w 10000"/>
            <a:gd name="connsiteY34" fmla="*/ 7940 h 10000"/>
            <a:gd name="connsiteX35" fmla="*/ 2054 w 10000"/>
            <a:gd name="connsiteY35" fmla="*/ 6934 h 10000"/>
            <a:gd name="connsiteX36" fmla="*/ 1620 w 10000"/>
            <a:gd name="connsiteY36" fmla="*/ 6735 h 10000"/>
            <a:gd name="connsiteX37" fmla="*/ 108 w 10000"/>
            <a:gd name="connsiteY37" fmla="*/ 4617 h 10000"/>
            <a:gd name="connsiteX38" fmla="*/ 0 w 10000"/>
            <a:gd name="connsiteY38" fmla="*/ 4539 h 10000"/>
            <a:gd name="connsiteX39" fmla="*/ 491 w 10000"/>
            <a:gd name="connsiteY39" fmla="*/ 3045 h 10000"/>
            <a:gd name="connsiteX40" fmla="*/ 670 w 10000"/>
            <a:gd name="connsiteY40" fmla="*/ 2517 h 10000"/>
            <a:gd name="connsiteX41" fmla="*/ 351 w 10000"/>
            <a:gd name="connsiteY41" fmla="*/ 1789 h 10000"/>
            <a:gd name="connsiteX42" fmla="*/ 1378 w 10000"/>
            <a:gd name="connsiteY42" fmla="*/ 422 h 10000"/>
            <a:gd name="connsiteX43" fmla="*/ 1486 w 10000"/>
            <a:gd name="connsiteY43" fmla="*/ 294 h 10000"/>
            <a:gd name="connsiteX44" fmla="*/ 2494 w 10000"/>
            <a:gd name="connsiteY44" fmla="*/ 455 h 10000"/>
            <a:gd name="connsiteX45" fmla="*/ 2628 w 10000"/>
            <a:gd name="connsiteY45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4005 w 10000"/>
            <a:gd name="connsiteY12" fmla="*/ 4850 h 10000"/>
            <a:gd name="connsiteX13" fmla="*/ 3042 w 10000"/>
            <a:gd name="connsiteY13" fmla="*/ 5606 h 10000"/>
            <a:gd name="connsiteX14" fmla="*/ 2449 w 10000"/>
            <a:gd name="connsiteY14" fmla="*/ 5973 h 10000"/>
            <a:gd name="connsiteX15" fmla="*/ 3616 w 10000"/>
            <a:gd name="connsiteY15" fmla="*/ 6546 h 10000"/>
            <a:gd name="connsiteX16" fmla="*/ 3705 w 10000"/>
            <a:gd name="connsiteY16" fmla="*/ 6907 h 10000"/>
            <a:gd name="connsiteX17" fmla="*/ 3769 w 10000"/>
            <a:gd name="connsiteY17" fmla="*/ 7140 h 10000"/>
            <a:gd name="connsiteX18" fmla="*/ 4872 w 10000"/>
            <a:gd name="connsiteY18" fmla="*/ 7201 h 10000"/>
            <a:gd name="connsiteX19" fmla="*/ 4955 w 10000"/>
            <a:gd name="connsiteY19" fmla="*/ 8018 h 10000"/>
            <a:gd name="connsiteX20" fmla="*/ 5485 w 10000"/>
            <a:gd name="connsiteY20" fmla="*/ 7885 h 10000"/>
            <a:gd name="connsiteX21" fmla="*/ 6435 w 10000"/>
            <a:gd name="connsiteY21" fmla="*/ 8013 h 10000"/>
            <a:gd name="connsiteX22" fmla="*/ 6818 w 10000"/>
            <a:gd name="connsiteY22" fmla="*/ 7046 h 10000"/>
            <a:gd name="connsiteX23" fmla="*/ 7003 w 10000"/>
            <a:gd name="connsiteY23" fmla="*/ 7090 h 10000"/>
            <a:gd name="connsiteX24" fmla="*/ 8884 w 10000"/>
            <a:gd name="connsiteY24" fmla="*/ 7523 h 10000"/>
            <a:gd name="connsiteX25" fmla="*/ 10000 w 10000"/>
            <a:gd name="connsiteY25" fmla="*/ 8090 h 10000"/>
            <a:gd name="connsiteX26" fmla="*/ 9432 w 10000"/>
            <a:gd name="connsiteY26" fmla="*/ 9190 h 10000"/>
            <a:gd name="connsiteX27" fmla="*/ 7615 w 10000"/>
            <a:gd name="connsiteY27" fmla="*/ 9296 h 10000"/>
            <a:gd name="connsiteX28" fmla="*/ 7832 w 10000"/>
            <a:gd name="connsiteY28" fmla="*/ 9974 h 10000"/>
            <a:gd name="connsiteX29" fmla="*/ 5995 w 10000"/>
            <a:gd name="connsiteY29" fmla="*/ 9996 h 10000"/>
            <a:gd name="connsiteX30" fmla="*/ 4439 w 10000"/>
            <a:gd name="connsiteY30" fmla="*/ 9318 h 10000"/>
            <a:gd name="connsiteX31" fmla="*/ 3776 w 10000"/>
            <a:gd name="connsiteY31" fmla="*/ 8446 h 10000"/>
            <a:gd name="connsiteX32" fmla="*/ 3756 w 10000"/>
            <a:gd name="connsiteY32" fmla="*/ 8418 h 10000"/>
            <a:gd name="connsiteX33" fmla="*/ 2417 w 10000"/>
            <a:gd name="connsiteY33" fmla="*/ 7940 h 10000"/>
            <a:gd name="connsiteX34" fmla="*/ 2054 w 10000"/>
            <a:gd name="connsiteY34" fmla="*/ 6934 h 10000"/>
            <a:gd name="connsiteX35" fmla="*/ 1620 w 10000"/>
            <a:gd name="connsiteY35" fmla="*/ 6735 h 10000"/>
            <a:gd name="connsiteX36" fmla="*/ 108 w 10000"/>
            <a:gd name="connsiteY36" fmla="*/ 4617 h 10000"/>
            <a:gd name="connsiteX37" fmla="*/ 0 w 10000"/>
            <a:gd name="connsiteY37" fmla="*/ 4539 h 10000"/>
            <a:gd name="connsiteX38" fmla="*/ 491 w 10000"/>
            <a:gd name="connsiteY38" fmla="*/ 3045 h 10000"/>
            <a:gd name="connsiteX39" fmla="*/ 670 w 10000"/>
            <a:gd name="connsiteY39" fmla="*/ 2517 h 10000"/>
            <a:gd name="connsiteX40" fmla="*/ 351 w 10000"/>
            <a:gd name="connsiteY40" fmla="*/ 1789 h 10000"/>
            <a:gd name="connsiteX41" fmla="*/ 1378 w 10000"/>
            <a:gd name="connsiteY41" fmla="*/ 422 h 10000"/>
            <a:gd name="connsiteX42" fmla="*/ 1486 w 10000"/>
            <a:gd name="connsiteY42" fmla="*/ 294 h 10000"/>
            <a:gd name="connsiteX43" fmla="*/ 2494 w 10000"/>
            <a:gd name="connsiteY43" fmla="*/ 455 h 10000"/>
            <a:gd name="connsiteX44" fmla="*/ 2628 w 10000"/>
            <a:gd name="connsiteY44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4005 w 10000"/>
            <a:gd name="connsiteY12" fmla="*/ 4850 h 10000"/>
            <a:gd name="connsiteX13" fmla="*/ 2449 w 10000"/>
            <a:gd name="connsiteY13" fmla="*/ 5973 h 10000"/>
            <a:gd name="connsiteX14" fmla="*/ 3616 w 10000"/>
            <a:gd name="connsiteY14" fmla="*/ 6546 h 10000"/>
            <a:gd name="connsiteX15" fmla="*/ 3705 w 10000"/>
            <a:gd name="connsiteY15" fmla="*/ 6907 h 10000"/>
            <a:gd name="connsiteX16" fmla="*/ 3769 w 10000"/>
            <a:gd name="connsiteY16" fmla="*/ 7140 h 10000"/>
            <a:gd name="connsiteX17" fmla="*/ 4872 w 10000"/>
            <a:gd name="connsiteY17" fmla="*/ 7201 h 10000"/>
            <a:gd name="connsiteX18" fmla="*/ 4955 w 10000"/>
            <a:gd name="connsiteY18" fmla="*/ 8018 h 10000"/>
            <a:gd name="connsiteX19" fmla="*/ 5485 w 10000"/>
            <a:gd name="connsiteY19" fmla="*/ 7885 h 10000"/>
            <a:gd name="connsiteX20" fmla="*/ 6435 w 10000"/>
            <a:gd name="connsiteY20" fmla="*/ 8013 h 10000"/>
            <a:gd name="connsiteX21" fmla="*/ 6818 w 10000"/>
            <a:gd name="connsiteY21" fmla="*/ 7046 h 10000"/>
            <a:gd name="connsiteX22" fmla="*/ 7003 w 10000"/>
            <a:gd name="connsiteY22" fmla="*/ 7090 h 10000"/>
            <a:gd name="connsiteX23" fmla="*/ 8884 w 10000"/>
            <a:gd name="connsiteY23" fmla="*/ 7523 h 10000"/>
            <a:gd name="connsiteX24" fmla="*/ 10000 w 10000"/>
            <a:gd name="connsiteY24" fmla="*/ 8090 h 10000"/>
            <a:gd name="connsiteX25" fmla="*/ 9432 w 10000"/>
            <a:gd name="connsiteY25" fmla="*/ 9190 h 10000"/>
            <a:gd name="connsiteX26" fmla="*/ 7615 w 10000"/>
            <a:gd name="connsiteY26" fmla="*/ 9296 h 10000"/>
            <a:gd name="connsiteX27" fmla="*/ 7832 w 10000"/>
            <a:gd name="connsiteY27" fmla="*/ 9974 h 10000"/>
            <a:gd name="connsiteX28" fmla="*/ 5995 w 10000"/>
            <a:gd name="connsiteY28" fmla="*/ 9996 h 10000"/>
            <a:gd name="connsiteX29" fmla="*/ 4439 w 10000"/>
            <a:gd name="connsiteY29" fmla="*/ 9318 h 10000"/>
            <a:gd name="connsiteX30" fmla="*/ 3776 w 10000"/>
            <a:gd name="connsiteY30" fmla="*/ 8446 h 10000"/>
            <a:gd name="connsiteX31" fmla="*/ 3756 w 10000"/>
            <a:gd name="connsiteY31" fmla="*/ 8418 h 10000"/>
            <a:gd name="connsiteX32" fmla="*/ 2417 w 10000"/>
            <a:gd name="connsiteY32" fmla="*/ 7940 h 10000"/>
            <a:gd name="connsiteX33" fmla="*/ 2054 w 10000"/>
            <a:gd name="connsiteY33" fmla="*/ 6934 h 10000"/>
            <a:gd name="connsiteX34" fmla="*/ 1620 w 10000"/>
            <a:gd name="connsiteY34" fmla="*/ 6735 h 10000"/>
            <a:gd name="connsiteX35" fmla="*/ 108 w 10000"/>
            <a:gd name="connsiteY35" fmla="*/ 4617 h 10000"/>
            <a:gd name="connsiteX36" fmla="*/ 0 w 10000"/>
            <a:gd name="connsiteY36" fmla="*/ 4539 h 10000"/>
            <a:gd name="connsiteX37" fmla="*/ 491 w 10000"/>
            <a:gd name="connsiteY37" fmla="*/ 3045 h 10000"/>
            <a:gd name="connsiteX38" fmla="*/ 670 w 10000"/>
            <a:gd name="connsiteY38" fmla="*/ 2517 h 10000"/>
            <a:gd name="connsiteX39" fmla="*/ 351 w 10000"/>
            <a:gd name="connsiteY39" fmla="*/ 1789 h 10000"/>
            <a:gd name="connsiteX40" fmla="*/ 1378 w 10000"/>
            <a:gd name="connsiteY40" fmla="*/ 422 h 10000"/>
            <a:gd name="connsiteX41" fmla="*/ 1486 w 10000"/>
            <a:gd name="connsiteY41" fmla="*/ 294 h 10000"/>
            <a:gd name="connsiteX42" fmla="*/ 2494 w 10000"/>
            <a:gd name="connsiteY42" fmla="*/ 455 h 10000"/>
            <a:gd name="connsiteX43" fmla="*/ 2628 w 10000"/>
            <a:gd name="connsiteY43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2449 w 10000"/>
            <a:gd name="connsiteY12" fmla="*/ 5973 h 10000"/>
            <a:gd name="connsiteX13" fmla="*/ 3616 w 10000"/>
            <a:gd name="connsiteY13" fmla="*/ 6546 h 10000"/>
            <a:gd name="connsiteX14" fmla="*/ 3705 w 10000"/>
            <a:gd name="connsiteY14" fmla="*/ 6907 h 10000"/>
            <a:gd name="connsiteX15" fmla="*/ 3769 w 10000"/>
            <a:gd name="connsiteY15" fmla="*/ 7140 h 10000"/>
            <a:gd name="connsiteX16" fmla="*/ 4872 w 10000"/>
            <a:gd name="connsiteY16" fmla="*/ 7201 h 10000"/>
            <a:gd name="connsiteX17" fmla="*/ 4955 w 10000"/>
            <a:gd name="connsiteY17" fmla="*/ 8018 h 10000"/>
            <a:gd name="connsiteX18" fmla="*/ 5485 w 10000"/>
            <a:gd name="connsiteY18" fmla="*/ 7885 h 10000"/>
            <a:gd name="connsiteX19" fmla="*/ 6435 w 10000"/>
            <a:gd name="connsiteY19" fmla="*/ 8013 h 10000"/>
            <a:gd name="connsiteX20" fmla="*/ 6818 w 10000"/>
            <a:gd name="connsiteY20" fmla="*/ 7046 h 10000"/>
            <a:gd name="connsiteX21" fmla="*/ 7003 w 10000"/>
            <a:gd name="connsiteY21" fmla="*/ 7090 h 10000"/>
            <a:gd name="connsiteX22" fmla="*/ 8884 w 10000"/>
            <a:gd name="connsiteY22" fmla="*/ 7523 h 10000"/>
            <a:gd name="connsiteX23" fmla="*/ 10000 w 10000"/>
            <a:gd name="connsiteY23" fmla="*/ 8090 h 10000"/>
            <a:gd name="connsiteX24" fmla="*/ 9432 w 10000"/>
            <a:gd name="connsiteY24" fmla="*/ 9190 h 10000"/>
            <a:gd name="connsiteX25" fmla="*/ 7615 w 10000"/>
            <a:gd name="connsiteY25" fmla="*/ 9296 h 10000"/>
            <a:gd name="connsiteX26" fmla="*/ 7832 w 10000"/>
            <a:gd name="connsiteY26" fmla="*/ 9974 h 10000"/>
            <a:gd name="connsiteX27" fmla="*/ 5995 w 10000"/>
            <a:gd name="connsiteY27" fmla="*/ 9996 h 10000"/>
            <a:gd name="connsiteX28" fmla="*/ 4439 w 10000"/>
            <a:gd name="connsiteY28" fmla="*/ 9318 h 10000"/>
            <a:gd name="connsiteX29" fmla="*/ 3776 w 10000"/>
            <a:gd name="connsiteY29" fmla="*/ 8446 h 10000"/>
            <a:gd name="connsiteX30" fmla="*/ 3756 w 10000"/>
            <a:gd name="connsiteY30" fmla="*/ 8418 h 10000"/>
            <a:gd name="connsiteX31" fmla="*/ 2417 w 10000"/>
            <a:gd name="connsiteY31" fmla="*/ 7940 h 10000"/>
            <a:gd name="connsiteX32" fmla="*/ 2054 w 10000"/>
            <a:gd name="connsiteY32" fmla="*/ 6934 h 10000"/>
            <a:gd name="connsiteX33" fmla="*/ 1620 w 10000"/>
            <a:gd name="connsiteY33" fmla="*/ 6735 h 10000"/>
            <a:gd name="connsiteX34" fmla="*/ 108 w 10000"/>
            <a:gd name="connsiteY34" fmla="*/ 4617 h 10000"/>
            <a:gd name="connsiteX35" fmla="*/ 0 w 10000"/>
            <a:gd name="connsiteY35" fmla="*/ 4539 h 10000"/>
            <a:gd name="connsiteX36" fmla="*/ 491 w 10000"/>
            <a:gd name="connsiteY36" fmla="*/ 3045 h 10000"/>
            <a:gd name="connsiteX37" fmla="*/ 670 w 10000"/>
            <a:gd name="connsiteY37" fmla="*/ 2517 h 10000"/>
            <a:gd name="connsiteX38" fmla="*/ 351 w 10000"/>
            <a:gd name="connsiteY38" fmla="*/ 1789 h 10000"/>
            <a:gd name="connsiteX39" fmla="*/ 1378 w 10000"/>
            <a:gd name="connsiteY39" fmla="*/ 422 h 10000"/>
            <a:gd name="connsiteX40" fmla="*/ 1486 w 10000"/>
            <a:gd name="connsiteY40" fmla="*/ 294 h 10000"/>
            <a:gd name="connsiteX41" fmla="*/ 2494 w 10000"/>
            <a:gd name="connsiteY41" fmla="*/ 455 h 10000"/>
            <a:gd name="connsiteX42" fmla="*/ 2628 w 10000"/>
            <a:gd name="connsiteY42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2449 w 10000"/>
            <a:gd name="connsiteY12" fmla="*/ 5973 h 10000"/>
            <a:gd name="connsiteX13" fmla="*/ 3616 w 10000"/>
            <a:gd name="connsiteY13" fmla="*/ 6546 h 10000"/>
            <a:gd name="connsiteX14" fmla="*/ 3705 w 10000"/>
            <a:gd name="connsiteY14" fmla="*/ 6907 h 10000"/>
            <a:gd name="connsiteX15" fmla="*/ 3769 w 10000"/>
            <a:gd name="connsiteY15" fmla="*/ 7140 h 10000"/>
            <a:gd name="connsiteX16" fmla="*/ 4872 w 10000"/>
            <a:gd name="connsiteY16" fmla="*/ 7201 h 10000"/>
            <a:gd name="connsiteX17" fmla="*/ 4955 w 10000"/>
            <a:gd name="connsiteY17" fmla="*/ 8018 h 10000"/>
            <a:gd name="connsiteX18" fmla="*/ 5485 w 10000"/>
            <a:gd name="connsiteY18" fmla="*/ 7885 h 10000"/>
            <a:gd name="connsiteX19" fmla="*/ 6435 w 10000"/>
            <a:gd name="connsiteY19" fmla="*/ 8013 h 10000"/>
            <a:gd name="connsiteX20" fmla="*/ 6818 w 10000"/>
            <a:gd name="connsiteY20" fmla="*/ 7046 h 10000"/>
            <a:gd name="connsiteX21" fmla="*/ 8884 w 10000"/>
            <a:gd name="connsiteY21" fmla="*/ 7523 h 10000"/>
            <a:gd name="connsiteX22" fmla="*/ 10000 w 10000"/>
            <a:gd name="connsiteY22" fmla="*/ 8090 h 10000"/>
            <a:gd name="connsiteX23" fmla="*/ 9432 w 10000"/>
            <a:gd name="connsiteY23" fmla="*/ 9190 h 10000"/>
            <a:gd name="connsiteX24" fmla="*/ 7615 w 10000"/>
            <a:gd name="connsiteY24" fmla="*/ 9296 h 10000"/>
            <a:gd name="connsiteX25" fmla="*/ 7832 w 10000"/>
            <a:gd name="connsiteY25" fmla="*/ 9974 h 10000"/>
            <a:gd name="connsiteX26" fmla="*/ 5995 w 10000"/>
            <a:gd name="connsiteY26" fmla="*/ 9996 h 10000"/>
            <a:gd name="connsiteX27" fmla="*/ 4439 w 10000"/>
            <a:gd name="connsiteY27" fmla="*/ 9318 h 10000"/>
            <a:gd name="connsiteX28" fmla="*/ 3776 w 10000"/>
            <a:gd name="connsiteY28" fmla="*/ 8446 h 10000"/>
            <a:gd name="connsiteX29" fmla="*/ 3756 w 10000"/>
            <a:gd name="connsiteY29" fmla="*/ 8418 h 10000"/>
            <a:gd name="connsiteX30" fmla="*/ 2417 w 10000"/>
            <a:gd name="connsiteY30" fmla="*/ 7940 h 10000"/>
            <a:gd name="connsiteX31" fmla="*/ 2054 w 10000"/>
            <a:gd name="connsiteY31" fmla="*/ 6934 h 10000"/>
            <a:gd name="connsiteX32" fmla="*/ 1620 w 10000"/>
            <a:gd name="connsiteY32" fmla="*/ 6735 h 10000"/>
            <a:gd name="connsiteX33" fmla="*/ 108 w 10000"/>
            <a:gd name="connsiteY33" fmla="*/ 4617 h 10000"/>
            <a:gd name="connsiteX34" fmla="*/ 0 w 10000"/>
            <a:gd name="connsiteY34" fmla="*/ 4539 h 10000"/>
            <a:gd name="connsiteX35" fmla="*/ 491 w 10000"/>
            <a:gd name="connsiteY35" fmla="*/ 3045 h 10000"/>
            <a:gd name="connsiteX36" fmla="*/ 670 w 10000"/>
            <a:gd name="connsiteY36" fmla="*/ 2517 h 10000"/>
            <a:gd name="connsiteX37" fmla="*/ 351 w 10000"/>
            <a:gd name="connsiteY37" fmla="*/ 1789 h 10000"/>
            <a:gd name="connsiteX38" fmla="*/ 1378 w 10000"/>
            <a:gd name="connsiteY38" fmla="*/ 422 h 10000"/>
            <a:gd name="connsiteX39" fmla="*/ 1486 w 10000"/>
            <a:gd name="connsiteY39" fmla="*/ 294 h 10000"/>
            <a:gd name="connsiteX40" fmla="*/ 2494 w 10000"/>
            <a:gd name="connsiteY40" fmla="*/ 455 h 10000"/>
            <a:gd name="connsiteX41" fmla="*/ 2628 w 10000"/>
            <a:gd name="connsiteY41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2449 w 10000"/>
            <a:gd name="connsiteY12" fmla="*/ 5973 h 10000"/>
            <a:gd name="connsiteX13" fmla="*/ 3616 w 10000"/>
            <a:gd name="connsiteY13" fmla="*/ 6546 h 10000"/>
            <a:gd name="connsiteX14" fmla="*/ 3705 w 10000"/>
            <a:gd name="connsiteY14" fmla="*/ 6907 h 10000"/>
            <a:gd name="connsiteX15" fmla="*/ 3769 w 10000"/>
            <a:gd name="connsiteY15" fmla="*/ 7140 h 10000"/>
            <a:gd name="connsiteX16" fmla="*/ 4872 w 10000"/>
            <a:gd name="connsiteY16" fmla="*/ 7201 h 10000"/>
            <a:gd name="connsiteX17" fmla="*/ 4955 w 10000"/>
            <a:gd name="connsiteY17" fmla="*/ 8018 h 10000"/>
            <a:gd name="connsiteX18" fmla="*/ 5485 w 10000"/>
            <a:gd name="connsiteY18" fmla="*/ 7885 h 10000"/>
            <a:gd name="connsiteX19" fmla="*/ 6435 w 10000"/>
            <a:gd name="connsiteY19" fmla="*/ 8013 h 10000"/>
            <a:gd name="connsiteX20" fmla="*/ 8884 w 10000"/>
            <a:gd name="connsiteY20" fmla="*/ 7523 h 10000"/>
            <a:gd name="connsiteX21" fmla="*/ 10000 w 10000"/>
            <a:gd name="connsiteY21" fmla="*/ 8090 h 10000"/>
            <a:gd name="connsiteX22" fmla="*/ 9432 w 10000"/>
            <a:gd name="connsiteY22" fmla="*/ 9190 h 10000"/>
            <a:gd name="connsiteX23" fmla="*/ 7615 w 10000"/>
            <a:gd name="connsiteY23" fmla="*/ 9296 h 10000"/>
            <a:gd name="connsiteX24" fmla="*/ 7832 w 10000"/>
            <a:gd name="connsiteY24" fmla="*/ 9974 h 10000"/>
            <a:gd name="connsiteX25" fmla="*/ 5995 w 10000"/>
            <a:gd name="connsiteY25" fmla="*/ 9996 h 10000"/>
            <a:gd name="connsiteX26" fmla="*/ 4439 w 10000"/>
            <a:gd name="connsiteY26" fmla="*/ 9318 h 10000"/>
            <a:gd name="connsiteX27" fmla="*/ 3776 w 10000"/>
            <a:gd name="connsiteY27" fmla="*/ 8446 h 10000"/>
            <a:gd name="connsiteX28" fmla="*/ 3756 w 10000"/>
            <a:gd name="connsiteY28" fmla="*/ 8418 h 10000"/>
            <a:gd name="connsiteX29" fmla="*/ 2417 w 10000"/>
            <a:gd name="connsiteY29" fmla="*/ 7940 h 10000"/>
            <a:gd name="connsiteX30" fmla="*/ 2054 w 10000"/>
            <a:gd name="connsiteY30" fmla="*/ 6934 h 10000"/>
            <a:gd name="connsiteX31" fmla="*/ 1620 w 10000"/>
            <a:gd name="connsiteY31" fmla="*/ 6735 h 10000"/>
            <a:gd name="connsiteX32" fmla="*/ 108 w 10000"/>
            <a:gd name="connsiteY32" fmla="*/ 4617 h 10000"/>
            <a:gd name="connsiteX33" fmla="*/ 0 w 10000"/>
            <a:gd name="connsiteY33" fmla="*/ 4539 h 10000"/>
            <a:gd name="connsiteX34" fmla="*/ 491 w 10000"/>
            <a:gd name="connsiteY34" fmla="*/ 3045 h 10000"/>
            <a:gd name="connsiteX35" fmla="*/ 670 w 10000"/>
            <a:gd name="connsiteY35" fmla="*/ 2517 h 10000"/>
            <a:gd name="connsiteX36" fmla="*/ 351 w 10000"/>
            <a:gd name="connsiteY36" fmla="*/ 1789 h 10000"/>
            <a:gd name="connsiteX37" fmla="*/ 1378 w 10000"/>
            <a:gd name="connsiteY37" fmla="*/ 422 h 10000"/>
            <a:gd name="connsiteX38" fmla="*/ 1486 w 10000"/>
            <a:gd name="connsiteY38" fmla="*/ 294 h 10000"/>
            <a:gd name="connsiteX39" fmla="*/ 2494 w 10000"/>
            <a:gd name="connsiteY39" fmla="*/ 455 h 10000"/>
            <a:gd name="connsiteX40" fmla="*/ 2628 w 10000"/>
            <a:gd name="connsiteY40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7372 w 10000"/>
            <a:gd name="connsiteY10" fmla="*/ 4756 h 10000"/>
            <a:gd name="connsiteX11" fmla="*/ 2449 w 10000"/>
            <a:gd name="connsiteY11" fmla="*/ 5973 h 10000"/>
            <a:gd name="connsiteX12" fmla="*/ 3616 w 10000"/>
            <a:gd name="connsiteY12" fmla="*/ 6546 h 10000"/>
            <a:gd name="connsiteX13" fmla="*/ 3705 w 10000"/>
            <a:gd name="connsiteY13" fmla="*/ 6907 h 10000"/>
            <a:gd name="connsiteX14" fmla="*/ 3769 w 10000"/>
            <a:gd name="connsiteY14" fmla="*/ 7140 h 10000"/>
            <a:gd name="connsiteX15" fmla="*/ 4872 w 10000"/>
            <a:gd name="connsiteY15" fmla="*/ 7201 h 10000"/>
            <a:gd name="connsiteX16" fmla="*/ 4955 w 10000"/>
            <a:gd name="connsiteY16" fmla="*/ 8018 h 10000"/>
            <a:gd name="connsiteX17" fmla="*/ 5485 w 10000"/>
            <a:gd name="connsiteY17" fmla="*/ 7885 h 10000"/>
            <a:gd name="connsiteX18" fmla="*/ 6435 w 10000"/>
            <a:gd name="connsiteY18" fmla="*/ 8013 h 10000"/>
            <a:gd name="connsiteX19" fmla="*/ 8884 w 10000"/>
            <a:gd name="connsiteY19" fmla="*/ 7523 h 10000"/>
            <a:gd name="connsiteX20" fmla="*/ 10000 w 10000"/>
            <a:gd name="connsiteY20" fmla="*/ 8090 h 10000"/>
            <a:gd name="connsiteX21" fmla="*/ 9432 w 10000"/>
            <a:gd name="connsiteY21" fmla="*/ 9190 h 10000"/>
            <a:gd name="connsiteX22" fmla="*/ 7615 w 10000"/>
            <a:gd name="connsiteY22" fmla="*/ 9296 h 10000"/>
            <a:gd name="connsiteX23" fmla="*/ 7832 w 10000"/>
            <a:gd name="connsiteY23" fmla="*/ 9974 h 10000"/>
            <a:gd name="connsiteX24" fmla="*/ 5995 w 10000"/>
            <a:gd name="connsiteY24" fmla="*/ 9996 h 10000"/>
            <a:gd name="connsiteX25" fmla="*/ 4439 w 10000"/>
            <a:gd name="connsiteY25" fmla="*/ 9318 h 10000"/>
            <a:gd name="connsiteX26" fmla="*/ 3776 w 10000"/>
            <a:gd name="connsiteY26" fmla="*/ 8446 h 10000"/>
            <a:gd name="connsiteX27" fmla="*/ 3756 w 10000"/>
            <a:gd name="connsiteY27" fmla="*/ 8418 h 10000"/>
            <a:gd name="connsiteX28" fmla="*/ 2417 w 10000"/>
            <a:gd name="connsiteY28" fmla="*/ 7940 h 10000"/>
            <a:gd name="connsiteX29" fmla="*/ 2054 w 10000"/>
            <a:gd name="connsiteY29" fmla="*/ 6934 h 10000"/>
            <a:gd name="connsiteX30" fmla="*/ 1620 w 10000"/>
            <a:gd name="connsiteY30" fmla="*/ 6735 h 10000"/>
            <a:gd name="connsiteX31" fmla="*/ 108 w 10000"/>
            <a:gd name="connsiteY31" fmla="*/ 4617 h 10000"/>
            <a:gd name="connsiteX32" fmla="*/ 0 w 10000"/>
            <a:gd name="connsiteY32" fmla="*/ 4539 h 10000"/>
            <a:gd name="connsiteX33" fmla="*/ 491 w 10000"/>
            <a:gd name="connsiteY33" fmla="*/ 3045 h 10000"/>
            <a:gd name="connsiteX34" fmla="*/ 670 w 10000"/>
            <a:gd name="connsiteY34" fmla="*/ 2517 h 10000"/>
            <a:gd name="connsiteX35" fmla="*/ 351 w 10000"/>
            <a:gd name="connsiteY35" fmla="*/ 1789 h 10000"/>
            <a:gd name="connsiteX36" fmla="*/ 1378 w 10000"/>
            <a:gd name="connsiteY36" fmla="*/ 422 h 10000"/>
            <a:gd name="connsiteX37" fmla="*/ 1486 w 10000"/>
            <a:gd name="connsiteY37" fmla="*/ 294 h 10000"/>
            <a:gd name="connsiteX38" fmla="*/ 2494 w 10000"/>
            <a:gd name="connsiteY38" fmla="*/ 455 h 10000"/>
            <a:gd name="connsiteX39" fmla="*/ 2628 w 10000"/>
            <a:gd name="connsiteY39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2449 w 10000"/>
            <a:gd name="connsiteY10" fmla="*/ 5973 h 10000"/>
            <a:gd name="connsiteX11" fmla="*/ 3616 w 10000"/>
            <a:gd name="connsiteY11" fmla="*/ 6546 h 10000"/>
            <a:gd name="connsiteX12" fmla="*/ 3705 w 10000"/>
            <a:gd name="connsiteY12" fmla="*/ 6907 h 10000"/>
            <a:gd name="connsiteX13" fmla="*/ 3769 w 10000"/>
            <a:gd name="connsiteY13" fmla="*/ 7140 h 10000"/>
            <a:gd name="connsiteX14" fmla="*/ 4872 w 10000"/>
            <a:gd name="connsiteY14" fmla="*/ 7201 h 10000"/>
            <a:gd name="connsiteX15" fmla="*/ 4955 w 10000"/>
            <a:gd name="connsiteY15" fmla="*/ 8018 h 10000"/>
            <a:gd name="connsiteX16" fmla="*/ 5485 w 10000"/>
            <a:gd name="connsiteY16" fmla="*/ 7885 h 10000"/>
            <a:gd name="connsiteX17" fmla="*/ 6435 w 10000"/>
            <a:gd name="connsiteY17" fmla="*/ 8013 h 10000"/>
            <a:gd name="connsiteX18" fmla="*/ 8884 w 10000"/>
            <a:gd name="connsiteY18" fmla="*/ 7523 h 10000"/>
            <a:gd name="connsiteX19" fmla="*/ 10000 w 10000"/>
            <a:gd name="connsiteY19" fmla="*/ 8090 h 10000"/>
            <a:gd name="connsiteX20" fmla="*/ 9432 w 10000"/>
            <a:gd name="connsiteY20" fmla="*/ 9190 h 10000"/>
            <a:gd name="connsiteX21" fmla="*/ 7615 w 10000"/>
            <a:gd name="connsiteY21" fmla="*/ 9296 h 10000"/>
            <a:gd name="connsiteX22" fmla="*/ 7832 w 10000"/>
            <a:gd name="connsiteY22" fmla="*/ 9974 h 10000"/>
            <a:gd name="connsiteX23" fmla="*/ 5995 w 10000"/>
            <a:gd name="connsiteY23" fmla="*/ 9996 h 10000"/>
            <a:gd name="connsiteX24" fmla="*/ 4439 w 10000"/>
            <a:gd name="connsiteY24" fmla="*/ 9318 h 10000"/>
            <a:gd name="connsiteX25" fmla="*/ 3776 w 10000"/>
            <a:gd name="connsiteY25" fmla="*/ 8446 h 10000"/>
            <a:gd name="connsiteX26" fmla="*/ 3756 w 10000"/>
            <a:gd name="connsiteY26" fmla="*/ 8418 h 10000"/>
            <a:gd name="connsiteX27" fmla="*/ 2417 w 10000"/>
            <a:gd name="connsiteY27" fmla="*/ 7940 h 10000"/>
            <a:gd name="connsiteX28" fmla="*/ 2054 w 10000"/>
            <a:gd name="connsiteY28" fmla="*/ 6934 h 10000"/>
            <a:gd name="connsiteX29" fmla="*/ 1620 w 10000"/>
            <a:gd name="connsiteY29" fmla="*/ 6735 h 10000"/>
            <a:gd name="connsiteX30" fmla="*/ 108 w 10000"/>
            <a:gd name="connsiteY30" fmla="*/ 4617 h 10000"/>
            <a:gd name="connsiteX31" fmla="*/ 0 w 10000"/>
            <a:gd name="connsiteY31" fmla="*/ 4539 h 10000"/>
            <a:gd name="connsiteX32" fmla="*/ 491 w 10000"/>
            <a:gd name="connsiteY32" fmla="*/ 3045 h 10000"/>
            <a:gd name="connsiteX33" fmla="*/ 670 w 10000"/>
            <a:gd name="connsiteY33" fmla="*/ 2517 h 10000"/>
            <a:gd name="connsiteX34" fmla="*/ 351 w 10000"/>
            <a:gd name="connsiteY34" fmla="*/ 1789 h 10000"/>
            <a:gd name="connsiteX35" fmla="*/ 1378 w 10000"/>
            <a:gd name="connsiteY35" fmla="*/ 422 h 10000"/>
            <a:gd name="connsiteX36" fmla="*/ 1486 w 10000"/>
            <a:gd name="connsiteY36" fmla="*/ 294 h 10000"/>
            <a:gd name="connsiteX37" fmla="*/ 2494 w 10000"/>
            <a:gd name="connsiteY37" fmla="*/ 455 h 10000"/>
            <a:gd name="connsiteX38" fmla="*/ 2628 w 10000"/>
            <a:gd name="connsiteY38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3616 w 10000"/>
            <a:gd name="connsiteY10" fmla="*/ 6546 h 10000"/>
            <a:gd name="connsiteX11" fmla="*/ 3705 w 10000"/>
            <a:gd name="connsiteY11" fmla="*/ 6907 h 10000"/>
            <a:gd name="connsiteX12" fmla="*/ 3769 w 10000"/>
            <a:gd name="connsiteY12" fmla="*/ 7140 h 10000"/>
            <a:gd name="connsiteX13" fmla="*/ 4872 w 10000"/>
            <a:gd name="connsiteY13" fmla="*/ 7201 h 10000"/>
            <a:gd name="connsiteX14" fmla="*/ 4955 w 10000"/>
            <a:gd name="connsiteY14" fmla="*/ 8018 h 10000"/>
            <a:gd name="connsiteX15" fmla="*/ 5485 w 10000"/>
            <a:gd name="connsiteY15" fmla="*/ 7885 h 10000"/>
            <a:gd name="connsiteX16" fmla="*/ 6435 w 10000"/>
            <a:gd name="connsiteY16" fmla="*/ 8013 h 10000"/>
            <a:gd name="connsiteX17" fmla="*/ 8884 w 10000"/>
            <a:gd name="connsiteY17" fmla="*/ 7523 h 10000"/>
            <a:gd name="connsiteX18" fmla="*/ 10000 w 10000"/>
            <a:gd name="connsiteY18" fmla="*/ 8090 h 10000"/>
            <a:gd name="connsiteX19" fmla="*/ 9432 w 10000"/>
            <a:gd name="connsiteY19" fmla="*/ 9190 h 10000"/>
            <a:gd name="connsiteX20" fmla="*/ 7615 w 10000"/>
            <a:gd name="connsiteY20" fmla="*/ 9296 h 10000"/>
            <a:gd name="connsiteX21" fmla="*/ 7832 w 10000"/>
            <a:gd name="connsiteY21" fmla="*/ 9974 h 10000"/>
            <a:gd name="connsiteX22" fmla="*/ 5995 w 10000"/>
            <a:gd name="connsiteY22" fmla="*/ 9996 h 10000"/>
            <a:gd name="connsiteX23" fmla="*/ 4439 w 10000"/>
            <a:gd name="connsiteY23" fmla="*/ 9318 h 10000"/>
            <a:gd name="connsiteX24" fmla="*/ 3776 w 10000"/>
            <a:gd name="connsiteY24" fmla="*/ 8446 h 10000"/>
            <a:gd name="connsiteX25" fmla="*/ 3756 w 10000"/>
            <a:gd name="connsiteY25" fmla="*/ 8418 h 10000"/>
            <a:gd name="connsiteX26" fmla="*/ 2417 w 10000"/>
            <a:gd name="connsiteY26" fmla="*/ 7940 h 10000"/>
            <a:gd name="connsiteX27" fmla="*/ 2054 w 10000"/>
            <a:gd name="connsiteY27" fmla="*/ 6934 h 10000"/>
            <a:gd name="connsiteX28" fmla="*/ 1620 w 10000"/>
            <a:gd name="connsiteY28" fmla="*/ 6735 h 10000"/>
            <a:gd name="connsiteX29" fmla="*/ 108 w 10000"/>
            <a:gd name="connsiteY29" fmla="*/ 4617 h 10000"/>
            <a:gd name="connsiteX30" fmla="*/ 0 w 10000"/>
            <a:gd name="connsiteY30" fmla="*/ 4539 h 10000"/>
            <a:gd name="connsiteX31" fmla="*/ 491 w 10000"/>
            <a:gd name="connsiteY31" fmla="*/ 3045 h 10000"/>
            <a:gd name="connsiteX32" fmla="*/ 670 w 10000"/>
            <a:gd name="connsiteY32" fmla="*/ 2517 h 10000"/>
            <a:gd name="connsiteX33" fmla="*/ 351 w 10000"/>
            <a:gd name="connsiteY33" fmla="*/ 1789 h 10000"/>
            <a:gd name="connsiteX34" fmla="*/ 1378 w 10000"/>
            <a:gd name="connsiteY34" fmla="*/ 422 h 10000"/>
            <a:gd name="connsiteX35" fmla="*/ 1486 w 10000"/>
            <a:gd name="connsiteY35" fmla="*/ 294 h 10000"/>
            <a:gd name="connsiteX36" fmla="*/ 2494 w 10000"/>
            <a:gd name="connsiteY36" fmla="*/ 455 h 10000"/>
            <a:gd name="connsiteX37" fmla="*/ 2628 w 10000"/>
            <a:gd name="connsiteY37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3705 w 10000"/>
            <a:gd name="connsiteY10" fmla="*/ 6907 h 10000"/>
            <a:gd name="connsiteX11" fmla="*/ 3769 w 10000"/>
            <a:gd name="connsiteY11" fmla="*/ 7140 h 10000"/>
            <a:gd name="connsiteX12" fmla="*/ 4872 w 10000"/>
            <a:gd name="connsiteY12" fmla="*/ 7201 h 10000"/>
            <a:gd name="connsiteX13" fmla="*/ 4955 w 10000"/>
            <a:gd name="connsiteY13" fmla="*/ 8018 h 10000"/>
            <a:gd name="connsiteX14" fmla="*/ 5485 w 10000"/>
            <a:gd name="connsiteY14" fmla="*/ 7885 h 10000"/>
            <a:gd name="connsiteX15" fmla="*/ 6435 w 10000"/>
            <a:gd name="connsiteY15" fmla="*/ 8013 h 10000"/>
            <a:gd name="connsiteX16" fmla="*/ 8884 w 10000"/>
            <a:gd name="connsiteY16" fmla="*/ 7523 h 10000"/>
            <a:gd name="connsiteX17" fmla="*/ 10000 w 10000"/>
            <a:gd name="connsiteY17" fmla="*/ 8090 h 10000"/>
            <a:gd name="connsiteX18" fmla="*/ 9432 w 10000"/>
            <a:gd name="connsiteY18" fmla="*/ 9190 h 10000"/>
            <a:gd name="connsiteX19" fmla="*/ 7615 w 10000"/>
            <a:gd name="connsiteY19" fmla="*/ 9296 h 10000"/>
            <a:gd name="connsiteX20" fmla="*/ 7832 w 10000"/>
            <a:gd name="connsiteY20" fmla="*/ 9974 h 10000"/>
            <a:gd name="connsiteX21" fmla="*/ 5995 w 10000"/>
            <a:gd name="connsiteY21" fmla="*/ 9996 h 10000"/>
            <a:gd name="connsiteX22" fmla="*/ 4439 w 10000"/>
            <a:gd name="connsiteY22" fmla="*/ 9318 h 10000"/>
            <a:gd name="connsiteX23" fmla="*/ 3776 w 10000"/>
            <a:gd name="connsiteY23" fmla="*/ 8446 h 10000"/>
            <a:gd name="connsiteX24" fmla="*/ 3756 w 10000"/>
            <a:gd name="connsiteY24" fmla="*/ 8418 h 10000"/>
            <a:gd name="connsiteX25" fmla="*/ 2417 w 10000"/>
            <a:gd name="connsiteY25" fmla="*/ 7940 h 10000"/>
            <a:gd name="connsiteX26" fmla="*/ 2054 w 10000"/>
            <a:gd name="connsiteY26" fmla="*/ 6934 h 10000"/>
            <a:gd name="connsiteX27" fmla="*/ 1620 w 10000"/>
            <a:gd name="connsiteY27" fmla="*/ 6735 h 10000"/>
            <a:gd name="connsiteX28" fmla="*/ 108 w 10000"/>
            <a:gd name="connsiteY28" fmla="*/ 4617 h 10000"/>
            <a:gd name="connsiteX29" fmla="*/ 0 w 10000"/>
            <a:gd name="connsiteY29" fmla="*/ 4539 h 10000"/>
            <a:gd name="connsiteX30" fmla="*/ 491 w 10000"/>
            <a:gd name="connsiteY30" fmla="*/ 3045 h 10000"/>
            <a:gd name="connsiteX31" fmla="*/ 670 w 10000"/>
            <a:gd name="connsiteY31" fmla="*/ 2517 h 10000"/>
            <a:gd name="connsiteX32" fmla="*/ 351 w 10000"/>
            <a:gd name="connsiteY32" fmla="*/ 1789 h 10000"/>
            <a:gd name="connsiteX33" fmla="*/ 1378 w 10000"/>
            <a:gd name="connsiteY33" fmla="*/ 422 h 10000"/>
            <a:gd name="connsiteX34" fmla="*/ 1486 w 10000"/>
            <a:gd name="connsiteY34" fmla="*/ 294 h 10000"/>
            <a:gd name="connsiteX35" fmla="*/ 2494 w 10000"/>
            <a:gd name="connsiteY35" fmla="*/ 455 h 10000"/>
            <a:gd name="connsiteX36" fmla="*/ 2628 w 10000"/>
            <a:gd name="connsiteY36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3705 w 10000"/>
            <a:gd name="connsiteY10" fmla="*/ 6907 h 10000"/>
            <a:gd name="connsiteX11" fmla="*/ 4872 w 10000"/>
            <a:gd name="connsiteY11" fmla="*/ 7201 h 10000"/>
            <a:gd name="connsiteX12" fmla="*/ 4955 w 10000"/>
            <a:gd name="connsiteY12" fmla="*/ 8018 h 10000"/>
            <a:gd name="connsiteX13" fmla="*/ 5485 w 10000"/>
            <a:gd name="connsiteY13" fmla="*/ 7885 h 10000"/>
            <a:gd name="connsiteX14" fmla="*/ 6435 w 10000"/>
            <a:gd name="connsiteY14" fmla="*/ 8013 h 10000"/>
            <a:gd name="connsiteX15" fmla="*/ 8884 w 10000"/>
            <a:gd name="connsiteY15" fmla="*/ 7523 h 10000"/>
            <a:gd name="connsiteX16" fmla="*/ 10000 w 10000"/>
            <a:gd name="connsiteY16" fmla="*/ 8090 h 10000"/>
            <a:gd name="connsiteX17" fmla="*/ 9432 w 10000"/>
            <a:gd name="connsiteY17" fmla="*/ 9190 h 10000"/>
            <a:gd name="connsiteX18" fmla="*/ 7615 w 10000"/>
            <a:gd name="connsiteY18" fmla="*/ 9296 h 10000"/>
            <a:gd name="connsiteX19" fmla="*/ 7832 w 10000"/>
            <a:gd name="connsiteY19" fmla="*/ 9974 h 10000"/>
            <a:gd name="connsiteX20" fmla="*/ 5995 w 10000"/>
            <a:gd name="connsiteY20" fmla="*/ 9996 h 10000"/>
            <a:gd name="connsiteX21" fmla="*/ 4439 w 10000"/>
            <a:gd name="connsiteY21" fmla="*/ 9318 h 10000"/>
            <a:gd name="connsiteX22" fmla="*/ 3776 w 10000"/>
            <a:gd name="connsiteY22" fmla="*/ 8446 h 10000"/>
            <a:gd name="connsiteX23" fmla="*/ 3756 w 10000"/>
            <a:gd name="connsiteY23" fmla="*/ 8418 h 10000"/>
            <a:gd name="connsiteX24" fmla="*/ 2417 w 10000"/>
            <a:gd name="connsiteY24" fmla="*/ 7940 h 10000"/>
            <a:gd name="connsiteX25" fmla="*/ 2054 w 10000"/>
            <a:gd name="connsiteY25" fmla="*/ 6934 h 10000"/>
            <a:gd name="connsiteX26" fmla="*/ 1620 w 10000"/>
            <a:gd name="connsiteY26" fmla="*/ 6735 h 10000"/>
            <a:gd name="connsiteX27" fmla="*/ 108 w 10000"/>
            <a:gd name="connsiteY27" fmla="*/ 4617 h 10000"/>
            <a:gd name="connsiteX28" fmla="*/ 0 w 10000"/>
            <a:gd name="connsiteY28" fmla="*/ 4539 h 10000"/>
            <a:gd name="connsiteX29" fmla="*/ 491 w 10000"/>
            <a:gd name="connsiteY29" fmla="*/ 3045 h 10000"/>
            <a:gd name="connsiteX30" fmla="*/ 670 w 10000"/>
            <a:gd name="connsiteY30" fmla="*/ 2517 h 10000"/>
            <a:gd name="connsiteX31" fmla="*/ 351 w 10000"/>
            <a:gd name="connsiteY31" fmla="*/ 1789 h 10000"/>
            <a:gd name="connsiteX32" fmla="*/ 1378 w 10000"/>
            <a:gd name="connsiteY32" fmla="*/ 422 h 10000"/>
            <a:gd name="connsiteX33" fmla="*/ 1486 w 10000"/>
            <a:gd name="connsiteY33" fmla="*/ 294 h 10000"/>
            <a:gd name="connsiteX34" fmla="*/ 2494 w 10000"/>
            <a:gd name="connsiteY34" fmla="*/ 455 h 10000"/>
            <a:gd name="connsiteX35" fmla="*/ 2628 w 10000"/>
            <a:gd name="connsiteY35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4872 w 10000"/>
            <a:gd name="connsiteY10" fmla="*/ 7201 h 10000"/>
            <a:gd name="connsiteX11" fmla="*/ 4955 w 10000"/>
            <a:gd name="connsiteY11" fmla="*/ 8018 h 10000"/>
            <a:gd name="connsiteX12" fmla="*/ 5485 w 10000"/>
            <a:gd name="connsiteY12" fmla="*/ 7885 h 10000"/>
            <a:gd name="connsiteX13" fmla="*/ 6435 w 10000"/>
            <a:gd name="connsiteY13" fmla="*/ 8013 h 10000"/>
            <a:gd name="connsiteX14" fmla="*/ 8884 w 10000"/>
            <a:gd name="connsiteY14" fmla="*/ 7523 h 10000"/>
            <a:gd name="connsiteX15" fmla="*/ 10000 w 10000"/>
            <a:gd name="connsiteY15" fmla="*/ 8090 h 10000"/>
            <a:gd name="connsiteX16" fmla="*/ 9432 w 10000"/>
            <a:gd name="connsiteY16" fmla="*/ 9190 h 10000"/>
            <a:gd name="connsiteX17" fmla="*/ 7615 w 10000"/>
            <a:gd name="connsiteY17" fmla="*/ 9296 h 10000"/>
            <a:gd name="connsiteX18" fmla="*/ 7832 w 10000"/>
            <a:gd name="connsiteY18" fmla="*/ 9974 h 10000"/>
            <a:gd name="connsiteX19" fmla="*/ 5995 w 10000"/>
            <a:gd name="connsiteY19" fmla="*/ 9996 h 10000"/>
            <a:gd name="connsiteX20" fmla="*/ 4439 w 10000"/>
            <a:gd name="connsiteY20" fmla="*/ 9318 h 10000"/>
            <a:gd name="connsiteX21" fmla="*/ 3776 w 10000"/>
            <a:gd name="connsiteY21" fmla="*/ 8446 h 10000"/>
            <a:gd name="connsiteX22" fmla="*/ 3756 w 10000"/>
            <a:gd name="connsiteY22" fmla="*/ 8418 h 10000"/>
            <a:gd name="connsiteX23" fmla="*/ 2417 w 10000"/>
            <a:gd name="connsiteY23" fmla="*/ 7940 h 10000"/>
            <a:gd name="connsiteX24" fmla="*/ 2054 w 10000"/>
            <a:gd name="connsiteY24" fmla="*/ 6934 h 10000"/>
            <a:gd name="connsiteX25" fmla="*/ 1620 w 10000"/>
            <a:gd name="connsiteY25" fmla="*/ 6735 h 10000"/>
            <a:gd name="connsiteX26" fmla="*/ 108 w 10000"/>
            <a:gd name="connsiteY26" fmla="*/ 4617 h 10000"/>
            <a:gd name="connsiteX27" fmla="*/ 0 w 10000"/>
            <a:gd name="connsiteY27" fmla="*/ 4539 h 10000"/>
            <a:gd name="connsiteX28" fmla="*/ 491 w 10000"/>
            <a:gd name="connsiteY28" fmla="*/ 3045 h 10000"/>
            <a:gd name="connsiteX29" fmla="*/ 670 w 10000"/>
            <a:gd name="connsiteY29" fmla="*/ 2517 h 10000"/>
            <a:gd name="connsiteX30" fmla="*/ 351 w 10000"/>
            <a:gd name="connsiteY30" fmla="*/ 1789 h 10000"/>
            <a:gd name="connsiteX31" fmla="*/ 1378 w 10000"/>
            <a:gd name="connsiteY31" fmla="*/ 422 h 10000"/>
            <a:gd name="connsiteX32" fmla="*/ 1486 w 10000"/>
            <a:gd name="connsiteY32" fmla="*/ 294 h 10000"/>
            <a:gd name="connsiteX33" fmla="*/ 2494 w 10000"/>
            <a:gd name="connsiteY33" fmla="*/ 455 h 10000"/>
            <a:gd name="connsiteX34" fmla="*/ 2628 w 10000"/>
            <a:gd name="connsiteY34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4872 w 10000"/>
            <a:gd name="connsiteY9" fmla="*/ 7201 h 10000"/>
            <a:gd name="connsiteX10" fmla="*/ 4955 w 10000"/>
            <a:gd name="connsiteY10" fmla="*/ 8018 h 10000"/>
            <a:gd name="connsiteX11" fmla="*/ 5485 w 10000"/>
            <a:gd name="connsiteY11" fmla="*/ 7885 h 10000"/>
            <a:gd name="connsiteX12" fmla="*/ 6435 w 10000"/>
            <a:gd name="connsiteY12" fmla="*/ 8013 h 10000"/>
            <a:gd name="connsiteX13" fmla="*/ 8884 w 10000"/>
            <a:gd name="connsiteY13" fmla="*/ 7523 h 10000"/>
            <a:gd name="connsiteX14" fmla="*/ 10000 w 10000"/>
            <a:gd name="connsiteY14" fmla="*/ 8090 h 10000"/>
            <a:gd name="connsiteX15" fmla="*/ 9432 w 10000"/>
            <a:gd name="connsiteY15" fmla="*/ 9190 h 10000"/>
            <a:gd name="connsiteX16" fmla="*/ 7615 w 10000"/>
            <a:gd name="connsiteY16" fmla="*/ 9296 h 10000"/>
            <a:gd name="connsiteX17" fmla="*/ 7832 w 10000"/>
            <a:gd name="connsiteY17" fmla="*/ 9974 h 10000"/>
            <a:gd name="connsiteX18" fmla="*/ 5995 w 10000"/>
            <a:gd name="connsiteY18" fmla="*/ 9996 h 10000"/>
            <a:gd name="connsiteX19" fmla="*/ 4439 w 10000"/>
            <a:gd name="connsiteY19" fmla="*/ 9318 h 10000"/>
            <a:gd name="connsiteX20" fmla="*/ 3776 w 10000"/>
            <a:gd name="connsiteY20" fmla="*/ 8446 h 10000"/>
            <a:gd name="connsiteX21" fmla="*/ 3756 w 10000"/>
            <a:gd name="connsiteY21" fmla="*/ 8418 h 10000"/>
            <a:gd name="connsiteX22" fmla="*/ 2417 w 10000"/>
            <a:gd name="connsiteY22" fmla="*/ 7940 h 10000"/>
            <a:gd name="connsiteX23" fmla="*/ 2054 w 10000"/>
            <a:gd name="connsiteY23" fmla="*/ 6934 h 10000"/>
            <a:gd name="connsiteX24" fmla="*/ 1620 w 10000"/>
            <a:gd name="connsiteY24" fmla="*/ 6735 h 10000"/>
            <a:gd name="connsiteX25" fmla="*/ 108 w 10000"/>
            <a:gd name="connsiteY25" fmla="*/ 4617 h 10000"/>
            <a:gd name="connsiteX26" fmla="*/ 0 w 10000"/>
            <a:gd name="connsiteY26" fmla="*/ 4539 h 10000"/>
            <a:gd name="connsiteX27" fmla="*/ 491 w 10000"/>
            <a:gd name="connsiteY27" fmla="*/ 3045 h 10000"/>
            <a:gd name="connsiteX28" fmla="*/ 670 w 10000"/>
            <a:gd name="connsiteY28" fmla="*/ 2517 h 10000"/>
            <a:gd name="connsiteX29" fmla="*/ 351 w 10000"/>
            <a:gd name="connsiteY29" fmla="*/ 1789 h 10000"/>
            <a:gd name="connsiteX30" fmla="*/ 1378 w 10000"/>
            <a:gd name="connsiteY30" fmla="*/ 422 h 10000"/>
            <a:gd name="connsiteX31" fmla="*/ 1486 w 10000"/>
            <a:gd name="connsiteY31" fmla="*/ 294 h 10000"/>
            <a:gd name="connsiteX32" fmla="*/ 2494 w 10000"/>
            <a:gd name="connsiteY32" fmla="*/ 455 h 10000"/>
            <a:gd name="connsiteX33" fmla="*/ 2628 w 10000"/>
            <a:gd name="connsiteY33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4955 w 10000"/>
            <a:gd name="connsiteY9" fmla="*/ 8018 h 10000"/>
            <a:gd name="connsiteX10" fmla="*/ 5485 w 10000"/>
            <a:gd name="connsiteY10" fmla="*/ 7885 h 10000"/>
            <a:gd name="connsiteX11" fmla="*/ 6435 w 10000"/>
            <a:gd name="connsiteY11" fmla="*/ 8013 h 10000"/>
            <a:gd name="connsiteX12" fmla="*/ 8884 w 10000"/>
            <a:gd name="connsiteY12" fmla="*/ 7523 h 10000"/>
            <a:gd name="connsiteX13" fmla="*/ 10000 w 10000"/>
            <a:gd name="connsiteY13" fmla="*/ 8090 h 10000"/>
            <a:gd name="connsiteX14" fmla="*/ 9432 w 10000"/>
            <a:gd name="connsiteY14" fmla="*/ 9190 h 10000"/>
            <a:gd name="connsiteX15" fmla="*/ 7615 w 10000"/>
            <a:gd name="connsiteY15" fmla="*/ 9296 h 10000"/>
            <a:gd name="connsiteX16" fmla="*/ 7832 w 10000"/>
            <a:gd name="connsiteY16" fmla="*/ 9974 h 10000"/>
            <a:gd name="connsiteX17" fmla="*/ 5995 w 10000"/>
            <a:gd name="connsiteY17" fmla="*/ 9996 h 10000"/>
            <a:gd name="connsiteX18" fmla="*/ 4439 w 10000"/>
            <a:gd name="connsiteY18" fmla="*/ 9318 h 10000"/>
            <a:gd name="connsiteX19" fmla="*/ 3776 w 10000"/>
            <a:gd name="connsiteY19" fmla="*/ 8446 h 10000"/>
            <a:gd name="connsiteX20" fmla="*/ 3756 w 10000"/>
            <a:gd name="connsiteY20" fmla="*/ 8418 h 10000"/>
            <a:gd name="connsiteX21" fmla="*/ 2417 w 10000"/>
            <a:gd name="connsiteY21" fmla="*/ 7940 h 10000"/>
            <a:gd name="connsiteX22" fmla="*/ 2054 w 10000"/>
            <a:gd name="connsiteY22" fmla="*/ 6934 h 10000"/>
            <a:gd name="connsiteX23" fmla="*/ 1620 w 10000"/>
            <a:gd name="connsiteY23" fmla="*/ 6735 h 10000"/>
            <a:gd name="connsiteX24" fmla="*/ 108 w 10000"/>
            <a:gd name="connsiteY24" fmla="*/ 4617 h 10000"/>
            <a:gd name="connsiteX25" fmla="*/ 0 w 10000"/>
            <a:gd name="connsiteY25" fmla="*/ 4539 h 10000"/>
            <a:gd name="connsiteX26" fmla="*/ 491 w 10000"/>
            <a:gd name="connsiteY26" fmla="*/ 3045 h 10000"/>
            <a:gd name="connsiteX27" fmla="*/ 670 w 10000"/>
            <a:gd name="connsiteY27" fmla="*/ 2517 h 10000"/>
            <a:gd name="connsiteX28" fmla="*/ 351 w 10000"/>
            <a:gd name="connsiteY28" fmla="*/ 1789 h 10000"/>
            <a:gd name="connsiteX29" fmla="*/ 1378 w 10000"/>
            <a:gd name="connsiteY29" fmla="*/ 422 h 10000"/>
            <a:gd name="connsiteX30" fmla="*/ 1486 w 10000"/>
            <a:gd name="connsiteY30" fmla="*/ 294 h 10000"/>
            <a:gd name="connsiteX31" fmla="*/ 2494 w 10000"/>
            <a:gd name="connsiteY31" fmla="*/ 455 h 10000"/>
            <a:gd name="connsiteX32" fmla="*/ 2628 w 10000"/>
            <a:gd name="connsiteY32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4955 w 10000"/>
            <a:gd name="connsiteY9" fmla="*/ 8018 h 10000"/>
            <a:gd name="connsiteX10" fmla="*/ 6435 w 10000"/>
            <a:gd name="connsiteY10" fmla="*/ 8013 h 10000"/>
            <a:gd name="connsiteX11" fmla="*/ 8884 w 10000"/>
            <a:gd name="connsiteY11" fmla="*/ 7523 h 10000"/>
            <a:gd name="connsiteX12" fmla="*/ 10000 w 10000"/>
            <a:gd name="connsiteY12" fmla="*/ 8090 h 10000"/>
            <a:gd name="connsiteX13" fmla="*/ 9432 w 10000"/>
            <a:gd name="connsiteY13" fmla="*/ 9190 h 10000"/>
            <a:gd name="connsiteX14" fmla="*/ 7615 w 10000"/>
            <a:gd name="connsiteY14" fmla="*/ 9296 h 10000"/>
            <a:gd name="connsiteX15" fmla="*/ 7832 w 10000"/>
            <a:gd name="connsiteY15" fmla="*/ 9974 h 10000"/>
            <a:gd name="connsiteX16" fmla="*/ 5995 w 10000"/>
            <a:gd name="connsiteY16" fmla="*/ 9996 h 10000"/>
            <a:gd name="connsiteX17" fmla="*/ 4439 w 10000"/>
            <a:gd name="connsiteY17" fmla="*/ 9318 h 10000"/>
            <a:gd name="connsiteX18" fmla="*/ 3776 w 10000"/>
            <a:gd name="connsiteY18" fmla="*/ 8446 h 10000"/>
            <a:gd name="connsiteX19" fmla="*/ 3756 w 10000"/>
            <a:gd name="connsiteY19" fmla="*/ 8418 h 10000"/>
            <a:gd name="connsiteX20" fmla="*/ 2417 w 10000"/>
            <a:gd name="connsiteY20" fmla="*/ 7940 h 10000"/>
            <a:gd name="connsiteX21" fmla="*/ 2054 w 10000"/>
            <a:gd name="connsiteY21" fmla="*/ 6934 h 10000"/>
            <a:gd name="connsiteX22" fmla="*/ 1620 w 10000"/>
            <a:gd name="connsiteY22" fmla="*/ 6735 h 10000"/>
            <a:gd name="connsiteX23" fmla="*/ 108 w 10000"/>
            <a:gd name="connsiteY23" fmla="*/ 4617 h 10000"/>
            <a:gd name="connsiteX24" fmla="*/ 0 w 10000"/>
            <a:gd name="connsiteY24" fmla="*/ 4539 h 10000"/>
            <a:gd name="connsiteX25" fmla="*/ 491 w 10000"/>
            <a:gd name="connsiteY25" fmla="*/ 3045 h 10000"/>
            <a:gd name="connsiteX26" fmla="*/ 670 w 10000"/>
            <a:gd name="connsiteY26" fmla="*/ 2517 h 10000"/>
            <a:gd name="connsiteX27" fmla="*/ 351 w 10000"/>
            <a:gd name="connsiteY27" fmla="*/ 1789 h 10000"/>
            <a:gd name="connsiteX28" fmla="*/ 1378 w 10000"/>
            <a:gd name="connsiteY28" fmla="*/ 422 h 10000"/>
            <a:gd name="connsiteX29" fmla="*/ 1486 w 10000"/>
            <a:gd name="connsiteY29" fmla="*/ 294 h 10000"/>
            <a:gd name="connsiteX30" fmla="*/ 2494 w 10000"/>
            <a:gd name="connsiteY30" fmla="*/ 455 h 10000"/>
            <a:gd name="connsiteX31" fmla="*/ 2628 w 10000"/>
            <a:gd name="connsiteY31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435 w 10000"/>
            <a:gd name="connsiteY9" fmla="*/ 8013 h 10000"/>
            <a:gd name="connsiteX10" fmla="*/ 8884 w 10000"/>
            <a:gd name="connsiteY10" fmla="*/ 7523 h 10000"/>
            <a:gd name="connsiteX11" fmla="*/ 10000 w 10000"/>
            <a:gd name="connsiteY11" fmla="*/ 8090 h 10000"/>
            <a:gd name="connsiteX12" fmla="*/ 9432 w 10000"/>
            <a:gd name="connsiteY12" fmla="*/ 9190 h 10000"/>
            <a:gd name="connsiteX13" fmla="*/ 7615 w 10000"/>
            <a:gd name="connsiteY13" fmla="*/ 9296 h 10000"/>
            <a:gd name="connsiteX14" fmla="*/ 7832 w 10000"/>
            <a:gd name="connsiteY14" fmla="*/ 9974 h 10000"/>
            <a:gd name="connsiteX15" fmla="*/ 5995 w 10000"/>
            <a:gd name="connsiteY15" fmla="*/ 9996 h 10000"/>
            <a:gd name="connsiteX16" fmla="*/ 4439 w 10000"/>
            <a:gd name="connsiteY16" fmla="*/ 9318 h 10000"/>
            <a:gd name="connsiteX17" fmla="*/ 3776 w 10000"/>
            <a:gd name="connsiteY17" fmla="*/ 8446 h 10000"/>
            <a:gd name="connsiteX18" fmla="*/ 3756 w 10000"/>
            <a:gd name="connsiteY18" fmla="*/ 8418 h 10000"/>
            <a:gd name="connsiteX19" fmla="*/ 2417 w 10000"/>
            <a:gd name="connsiteY19" fmla="*/ 7940 h 10000"/>
            <a:gd name="connsiteX20" fmla="*/ 2054 w 10000"/>
            <a:gd name="connsiteY20" fmla="*/ 6934 h 10000"/>
            <a:gd name="connsiteX21" fmla="*/ 1620 w 10000"/>
            <a:gd name="connsiteY21" fmla="*/ 6735 h 10000"/>
            <a:gd name="connsiteX22" fmla="*/ 108 w 10000"/>
            <a:gd name="connsiteY22" fmla="*/ 4617 h 10000"/>
            <a:gd name="connsiteX23" fmla="*/ 0 w 10000"/>
            <a:gd name="connsiteY23" fmla="*/ 4539 h 10000"/>
            <a:gd name="connsiteX24" fmla="*/ 491 w 10000"/>
            <a:gd name="connsiteY24" fmla="*/ 3045 h 10000"/>
            <a:gd name="connsiteX25" fmla="*/ 670 w 10000"/>
            <a:gd name="connsiteY25" fmla="*/ 2517 h 10000"/>
            <a:gd name="connsiteX26" fmla="*/ 351 w 10000"/>
            <a:gd name="connsiteY26" fmla="*/ 1789 h 10000"/>
            <a:gd name="connsiteX27" fmla="*/ 1378 w 10000"/>
            <a:gd name="connsiteY27" fmla="*/ 422 h 10000"/>
            <a:gd name="connsiteX28" fmla="*/ 1486 w 10000"/>
            <a:gd name="connsiteY28" fmla="*/ 294 h 10000"/>
            <a:gd name="connsiteX29" fmla="*/ 2494 w 10000"/>
            <a:gd name="connsiteY29" fmla="*/ 455 h 10000"/>
            <a:gd name="connsiteX30" fmla="*/ 2628 w 10000"/>
            <a:gd name="connsiteY30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8884 w 10000"/>
            <a:gd name="connsiteY9" fmla="*/ 7523 h 10000"/>
            <a:gd name="connsiteX10" fmla="*/ 10000 w 10000"/>
            <a:gd name="connsiteY10" fmla="*/ 8090 h 10000"/>
            <a:gd name="connsiteX11" fmla="*/ 9432 w 10000"/>
            <a:gd name="connsiteY11" fmla="*/ 9190 h 10000"/>
            <a:gd name="connsiteX12" fmla="*/ 7615 w 10000"/>
            <a:gd name="connsiteY12" fmla="*/ 9296 h 10000"/>
            <a:gd name="connsiteX13" fmla="*/ 7832 w 10000"/>
            <a:gd name="connsiteY13" fmla="*/ 9974 h 10000"/>
            <a:gd name="connsiteX14" fmla="*/ 5995 w 10000"/>
            <a:gd name="connsiteY14" fmla="*/ 9996 h 10000"/>
            <a:gd name="connsiteX15" fmla="*/ 4439 w 10000"/>
            <a:gd name="connsiteY15" fmla="*/ 9318 h 10000"/>
            <a:gd name="connsiteX16" fmla="*/ 3776 w 10000"/>
            <a:gd name="connsiteY16" fmla="*/ 8446 h 10000"/>
            <a:gd name="connsiteX17" fmla="*/ 3756 w 10000"/>
            <a:gd name="connsiteY17" fmla="*/ 8418 h 10000"/>
            <a:gd name="connsiteX18" fmla="*/ 2417 w 10000"/>
            <a:gd name="connsiteY18" fmla="*/ 7940 h 10000"/>
            <a:gd name="connsiteX19" fmla="*/ 2054 w 10000"/>
            <a:gd name="connsiteY19" fmla="*/ 6934 h 10000"/>
            <a:gd name="connsiteX20" fmla="*/ 1620 w 10000"/>
            <a:gd name="connsiteY20" fmla="*/ 6735 h 10000"/>
            <a:gd name="connsiteX21" fmla="*/ 108 w 10000"/>
            <a:gd name="connsiteY21" fmla="*/ 4617 h 10000"/>
            <a:gd name="connsiteX22" fmla="*/ 0 w 10000"/>
            <a:gd name="connsiteY22" fmla="*/ 4539 h 10000"/>
            <a:gd name="connsiteX23" fmla="*/ 491 w 10000"/>
            <a:gd name="connsiteY23" fmla="*/ 3045 h 10000"/>
            <a:gd name="connsiteX24" fmla="*/ 670 w 10000"/>
            <a:gd name="connsiteY24" fmla="*/ 2517 h 10000"/>
            <a:gd name="connsiteX25" fmla="*/ 351 w 10000"/>
            <a:gd name="connsiteY25" fmla="*/ 1789 h 10000"/>
            <a:gd name="connsiteX26" fmla="*/ 1378 w 10000"/>
            <a:gd name="connsiteY26" fmla="*/ 422 h 10000"/>
            <a:gd name="connsiteX27" fmla="*/ 1486 w 10000"/>
            <a:gd name="connsiteY27" fmla="*/ 294 h 10000"/>
            <a:gd name="connsiteX28" fmla="*/ 2494 w 10000"/>
            <a:gd name="connsiteY28" fmla="*/ 455 h 10000"/>
            <a:gd name="connsiteX29" fmla="*/ 2628 w 10000"/>
            <a:gd name="connsiteY29" fmla="*/ 30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2628" y="305"/>
              </a:moveTo>
              <a:cubicBezTo>
                <a:pt x="2691" y="228"/>
                <a:pt x="2832" y="78"/>
                <a:pt x="2895" y="0"/>
              </a:cubicBezTo>
              <a:cubicBezTo>
                <a:pt x="3744" y="267"/>
                <a:pt x="4005" y="1261"/>
                <a:pt x="5032" y="1189"/>
              </a:cubicBezTo>
              <a:cubicBezTo>
                <a:pt x="5083" y="1467"/>
                <a:pt x="5121" y="1750"/>
                <a:pt x="5198" y="2028"/>
              </a:cubicBezTo>
              <a:cubicBezTo>
                <a:pt x="5497" y="2116"/>
                <a:pt x="5816" y="2162"/>
                <a:pt x="6148" y="2145"/>
              </a:cubicBezTo>
              <a:cubicBezTo>
                <a:pt x="6378" y="2362"/>
                <a:pt x="6588" y="2584"/>
                <a:pt x="6811" y="2806"/>
              </a:cubicBezTo>
              <a:cubicBezTo>
                <a:pt x="6849" y="2945"/>
                <a:pt x="6926" y="3217"/>
                <a:pt x="6964" y="3356"/>
              </a:cubicBezTo>
              <a:cubicBezTo>
                <a:pt x="8036" y="3584"/>
                <a:pt x="8833" y="4290"/>
                <a:pt x="9279" y="5140"/>
              </a:cubicBezTo>
              <a:cubicBezTo>
                <a:pt x="9018" y="5462"/>
                <a:pt x="8763" y="5784"/>
                <a:pt x="8514" y="6112"/>
              </a:cubicBezTo>
              <a:cubicBezTo>
                <a:pt x="8448" y="6509"/>
                <a:pt x="8636" y="7193"/>
                <a:pt x="8884" y="7523"/>
              </a:cubicBezTo>
              <a:cubicBezTo>
                <a:pt x="9260" y="7701"/>
                <a:pt x="9636" y="7891"/>
                <a:pt x="10000" y="8090"/>
              </a:cubicBezTo>
              <a:cubicBezTo>
                <a:pt x="9815" y="8451"/>
                <a:pt x="9777" y="8907"/>
                <a:pt x="9432" y="9190"/>
              </a:cubicBezTo>
              <a:cubicBezTo>
                <a:pt x="8833" y="9296"/>
                <a:pt x="8221" y="9268"/>
                <a:pt x="7615" y="9296"/>
              </a:cubicBezTo>
              <a:cubicBezTo>
                <a:pt x="7691" y="9518"/>
                <a:pt x="7755" y="9746"/>
                <a:pt x="7832" y="9974"/>
              </a:cubicBezTo>
              <a:cubicBezTo>
                <a:pt x="7219" y="9996"/>
                <a:pt x="6607" y="10007"/>
                <a:pt x="5995" y="9996"/>
              </a:cubicBezTo>
              <a:cubicBezTo>
                <a:pt x="5504" y="9724"/>
                <a:pt x="4955" y="9552"/>
                <a:pt x="4439" y="9318"/>
              </a:cubicBezTo>
              <a:cubicBezTo>
                <a:pt x="4190" y="9040"/>
                <a:pt x="4005" y="8729"/>
                <a:pt x="3776" y="8446"/>
              </a:cubicBezTo>
              <a:cubicBezTo>
                <a:pt x="3769" y="8437"/>
                <a:pt x="3763" y="8427"/>
                <a:pt x="3756" y="8418"/>
              </a:cubicBezTo>
              <a:cubicBezTo>
                <a:pt x="3316" y="8240"/>
                <a:pt x="2838" y="8146"/>
                <a:pt x="2417" y="7940"/>
              </a:cubicBezTo>
              <a:cubicBezTo>
                <a:pt x="2245" y="7617"/>
                <a:pt x="2162" y="7268"/>
                <a:pt x="2054" y="6934"/>
              </a:cubicBezTo>
              <a:cubicBezTo>
                <a:pt x="1945" y="6879"/>
                <a:pt x="1728" y="6785"/>
                <a:pt x="1620" y="6735"/>
              </a:cubicBezTo>
              <a:cubicBezTo>
                <a:pt x="1231" y="5978"/>
                <a:pt x="1033" y="5023"/>
                <a:pt x="108" y="4617"/>
              </a:cubicBezTo>
              <a:cubicBezTo>
                <a:pt x="83" y="4600"/>
                <a:pt x="26" y="4562"/>
                <a:pt x="0" y="4539"/>
              </a:cubicBezTo>
              <a:cubicBezTo>
                <a:pt x="179" y="4045"/>
                <a:pt x="332" y="3544"/>
                <a:pt x="491" y="3045"/>
              </a:cubicBezTo>
              <a:cubicBezTo>
                <a:pt x="555" y="2867"/>
                <a:pt x="606" y="2689"/>
                <a:pt x="670" y="2517"/>
              </a:cubicBezTo>
              <a:cubicBezTo>
                <a:pt x="848" y="2217"/>
                <a:pt x="517" y="2011"/>
                <a:pt x="351" y="1789"/>
              </a:cubicBezTo>
              <a:cubicBezTo>
                <a:pt x="695" y="1339"/>
                <a:pt x="1040" y="884"/>
                <a:pt x="1378" y="422"/>
              </a:cubicBezTo>
              <a:lnTo>
                <a:pt x="1486" y="294"/>
              </a:lnTo>
              <a:cubicBezTo>
                <a:pt x="1811" y="366"/>
                <a:pt x="2149" y="422"/>
                <a:pt x="2494" y="455"/>
              </a:cubicBezTo>
              <a:lnTo>
                <a:pt x="2628" y="305"/>
              </a:ln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100359</xdr:colOff>
      <xdr:row>15</xdr:row>
      <xdr:rowOff>45717</xdr:rowOff>
    </xdr:from>
    <xdr:to>
      <xdr:col>34</xdr:col>
      <xdr:colOff>17968</xdr:colOff>
      <xdr:row>17</xdr:row>
      <xdr:rowOff>68264</xdr:rowOff>
    </xdr:to>
    <xdr:sp macro="" textlink="">
      <xdr:nvSpPr>
        <xdr:cNvPr id="487" name="chełmiński"/>
        <xdr:cNvSpPr>
          <a:spLocks/>
        </xdr:cNvSpPr>
      </xdr:nvSpPr>
      <xdr:spPr bwMode="auto">
        <a:xfrm>
          <a:off x="3643659" y="1760217"/>
          <a:ext cx="260509" cy="251147"/>
        </a:xfrm>
        <a:custGeom>
          <a:avLst/>
          <a:gdLst>
            <a:gd name="T0" fmla="*/ 319 w 928"/>
            <a:gd name="T1" fmla="*/ 125 h 880"/>
            <a:gd name="T2" fmla="*/ 573 w 928"/>
            <a:gd name="T3" fmla="*/ 0 h 880"/>
            <a:gd name="T4" fmla="*/ 896 w 928"/>
            <a:gd name="T5" fmla="*/ 178 h 880"/>
            <a:gd name="T6" fmla="*/ 839 w 928"/>
            <a:gd name="T7" fmla="*/ 336 h 880"/>
            <a:gd name="T8" fmla="*/ 928 w 928"/>
            <a:gd name="T9" fmla="*/ 381 h 880"/>
            <a:gd name="T10" fmla="*/ 887 w 928"/>
            <a:gd name="T11" fmla="*/ 576 h 880"/>
            <a:gd name="T12" fmla="*/ 814 w 928"/>
            <a:gd name="T13" fmla="*/ 623 h 880"/>
            <a:gd name="T14" fmla="*/ 775 w 928"/>
            <a:gd name="T15" fmla="*/ 681 h 880"/>
            <a:gd name="T16" fmla="*/ 771 w 928"/>
            <a:gd name="T17" fmla="*/ 685 h 880"/>
            <a:gd name="T18" fmla="*/ 661 w 928"/>
            <a:gd name="T19" fmla="*/ 638 h 880"/>
            <a:gd name="T20" fmla="*/ 118 w 928"/>
            <a:gd name="T21" fmla="*/ 880 h 880"/>
            <a:gd name="T22" fmla="*/ 0 w 928"/>
            <a:gd name="T23" fmla="*/ 634 h 880"/>
            <a:gd name="T24" fmla="*/ 57 w 928"/>
            <a:gd name="T25" fmla="*/ 410 h 880"/>
            <a:gd name="T26" fmla="*/ 219 w 928"/>
            <a:gd name="T27" fmla="*/ 203 h 880"/>
            <a:gd name="T28" fmla="*/ 245 w 928"/>
            <a:gd name="T29" fmla="*/ 128 h 880"/>
            <a:gd name="T30" fmla="*/ 319 w 928"/>
            <a:gd name="T31" fmla="*/ 125 h 8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928" h="880">
              <a:moveTo>
                <a:pt x="319" y="125"/>
              </a:moveTo>
              <a:cubicBezTo>
                <a:pt x="385" y="51"/>
                <a:pt x="481" y="24"/>
                <a:pt x="573" y="0"/>
              </a:cubicBezTo>
              <a:cubicBezTo>
                <a:pt x="680" y="61"/>
                <a:pt x="821" y="72"/>
                <a:pt x="896" y="178"/>
              </a:cubicBezTo>
              <a:cubicBezTo>
                <a:pt x="876" y="231"/>
                <a:pt x="857" y="283"/>
                <a:pt x="839" y="336"/>
              </a:cubicBezTo>
              <a:cubicBezTo>
                <a:pt x="861" y="347"/>
                <a:pt x="906" y="370"/>
                <a:pt x="928" y="381"/>
              </a:cubicBezTo>
              <a:cubicBezTo>
                <a:pt x="912" y="446"/>
                <a:pt x="898" y="511"/>
                <a:pt x="887" y="576"/>
              </a:cubicBezTo>
              <a:cubicBezTo>
                <a:pt x="862" y="592"/>
                <a:pt x="838" y="607"/>
                <a:pt x="814" y="623"/>
              </a:cubicBezTo>
              <a:cubicBezTo>
                <a:pt x="805" y="638"/>
                <a:pt x="784" y="667"/>
                <a:pt x="775" y="681"/>
              </a:cubicBezTo>
              <a:lnTo>
                <a:pt x="771" y="685"/>
              </a:lnTo>
              <a:cubicBezTo>
                <a:pt x="734" y="669"/>
                <a:pt x="697" y="653"/>
                <a:pt x="661" y="638"/>
              </a:cubicBezTo>
              <a:cubicBezTo>
                <a:pt x="470" y="698"/>
                <a:pt x="309" y="821"/>
                <a:pt x="118" y="880"/>
              </a:cubicBezTo>
              <a:cubicBezTo>
                <a:pt x="80" y="797"/>
                <a:pt x="32" y="719"/>
                <a:pt x="0" y="634"/>
              </a:cubicBezTo>
              <a:cubicBezTo>
                <a:pt x="11" y="557"/>
                <a:pt x="38" y="484"/>
                <a:pt x="57" y="410"/>
              </a:cubicBezTo>
              <a:cubicBezTo>
                <a:pt x="88" y="325"/>
                <a:pt x="147" y="256"/>
                <a:pt x="219" y="203"/>
              </a:cubicBezTo>
              <a:cubicBezTo>
                <a:pt x="225" y="184"/>
                <a:pt x="239" y="147"/>
                <a:pt x="245" y="128"/>
              </a:cubicBezTo>
              <a:cubicBezTo>
                <a:pt x="264" y="127"/>
                <a:pt x="300" y="126"/>
                <a:pt x="319" y="125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3082</xdr:colOff>
      <xdr:row>15</xdr:row>
      <xdr:rowOff>76159</xdr:rowOff>
    </xdr:from>
    <xdr:to>
      <xdr:col>36</xdr:col>
      <xdr:colOff>42436</xdr:colOff>
      <xdr:row>17</xdr:row>
      <xdr:rowOff>75875</xdr:rowOff>
    </xdr:to>
    <xdr:sp macro="" textlink="">
      <xdr:nvSpPr>
        <xdr:cNvPr id="488" name="wąbrzeski"/>
        <xdr:cNvSpPr>
          <a:spLocks/>
        </xdr:cNvSpPr>
      </xdr:nvSpPr>
      <xdr:spPr bwMode="auto">
        <a:xfrm>
          <a:off x="3889282" y="1790659"/>
          <a:ext cx="267954" cy="228316"/>
        </a:xfrm>
        <a:custGeom>
          <a:avLst/>
          <a:gdLst>
            <a:gd name="T0" fmla="*/ 0 w 952"/>
            <a:gd name="T1" fmla="*/ 177 h 794"/>
            <a:gd name="T2" fmla="*/ 276 w 952"/>
            <a:gd name="T3" fmla="*/ 0 h 794"/>
            <a:gd name="T4" fmla="*/ 297 w 952"/>
            <a:gd name="T5" fmla="*/ 32 h 794"/>
            <a:gd name="T6" fmla="*/ 373 w 952"/>
            <a:gd name="T7" fmla="*/ 211 h 794"/>
            <a:gd name="T8" fmla="*/ 748 w 952"/>
            <a:gd name="T9" fmla="*/ 129 h 794"/>
            <a:gd name="T10" fmla="*/ 823 w 952"/>
            <a:gd name="T11" fmla="*/ 13 h 794"/>
            <a:gd name="T12" fmla="*/ 915 w 952"/>
            <a:gd name="T13" fmla="*/ 244 h 794"/>
            <a:gd name="T14" fmla="*/ 944 w 952"/>
            <a:gd name="T15" fmla="*/ 501 h 794"/>
            <a:gd name="T16" fmla="*/ 952 w 952"/>
            <a:gd name="T17" fmla="*/ 633 h 794"/>
            <a:gd name="T18" fmla="*/ 846 w 952"/>
            <a:gd name="T19" fmla="*/ 744 h 794"/>
            <a:gd name="T20" fmla="*/ 701 w 952"/>
            <a:gd name="T21" fmla="*/ 794 h 794"/>
            <a:gd name="T22" fmla="*/ 627 w 952"/>
            <a:gd name="T23" fmla="*/ 645 h 794"/>
            <a:gd name="T24" fmla="*/ 597 w 952"/>
            <a:gd name="T25" fmla="*/ 720 h 794"/>
            <a:gd name="T26" fmla="*/ 587 w 952"/>
            <a:gd name="T27" fmla="*/ 743 h 794"/>
            <a:gd name="T28" fmla="*/ 168 w 952"/>
            <a:gd name="T29" fmla="*/ 726 h 794"/>
            <a:gd name="T30" fmla="*/ 197 w 952"/>
            <a:gd name="T31" fmla="*/ 523 h 794"/>
            <a:gd name="T32" fmla="*/ 73 w 952"/>
            <a:gd name="T33" fmla="*/ 468 h 794"/>
            <a:gd name="T34" fmla="*/ 80 w 952"/>
            <a:gd name="T35" fmla="*/ 264 h 794"/>
            <a:gd name="T36" fmla="*/ 0 w 952"/>
            <a:gd name="T37" fmla="*/ 177 h 79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952" h="794">
              <a:moveTo>
                <a:pt x="0" y="177"/>
              </a:moveTo>
              <a:cubicBezTo>
                <a:pt x="68" y="85"/>
                <a:pt x="167" y="29"/>
                <a:pt x="276" y="0"/>
              </a:cubicBezTo>
              <a:cubicBezTo>
                <a:pt x="282" y="8"/>
                <a:pt x="292" y="24"/>
                <a:pt x="297" y="32"/>
              </a:cubicBezTo>
              <a:cubicBezTo>
                <a:pt x="321" y="92"/>
                <a:pt x="346" y="152"/>
                <a:pt x="373" y="211"/>
              </a:cubicBezTo>
              <a:cubicBezTo>
                <a:pt x="497" y="180"/>
                <a:pt x="622" y="150"/>
                <a:pt x="748" y="129"/>
              </a:cubicBezTo>
              <a:cubicBezTo>
                <a:pt x="773" y="90"/>
                <a:pt x="798" y="52"/>
                <a:pt x="823" y="13"/>
              </a:cubicBezTo>
              <a:cubicBezTo>
                <a:pt x="848" y="92"/>
                <a:pt x="886" y="166"/>
                <a:pt x="915" y="244"/>
              </a:cubicBezTo>
              <a:cubicBezTo>
                <a:pt x="930" y="329"/>
                <a:pt x="916" y="417"/>
                <a:pt x="944" y="501"/>
              </a:cubicBezTo>
              <a:cubicBezTo>
                <a:pt x="946" y="545"/>
                <a:pt x="949" y="589"/>
                <a:pt x="952" y="633"/>
              </a:cubicBezTo>
              <a:cubicBezTo>
                <a:pt x="918" y="672"/>
                <a:pt x="883" y="709"/>
                <a:pt x="846" y="744"/>
              </a:cubicBezTo>
              <a:cubicBezTo>
                <a:pt x="798" y="762"/>
                <a:pt x="750" y="778"/>
                <a:pt x="701" y="794"/>
              </a:cubicBezTo>
              <a:cubicBezTo>
                <a:pt x="676" y="744"/>
                <a:pt x="652" y="695"/>
                <a:pt x="627" y="645"/>
              </a:cubicBezTo>
              <a:cubicBezTo>
                <a:pt x="620" y="664"/>
                <a:pt x="604" y="701"/>
                <a:pt x="597" y="720"/>
              </a:cubicBezTo>
              <a:lnTo>
                <a:pt x="587" y="743"/>
              </a:lnTo>
              <a:cubicBezTo>
                <a:pt x="447" y="732"/>
                <a:pt x="307" y="749"/>
                <a:pt x="168" y="726"/>
              </a:cubicBezTo>
              <a:cubicBezTo>
                <a:pt x="198" y="662"/>
                <a:pt x="210" y="593"/>
                <a:pt x="197" y="523"/>
              </a:cubicBezTo>
              <a:cubicBezTo>
                <a:pt x="155" y="504"/>
                <a:pt x="114" y="486"/>
                <a:pt x="73" y="468"/>
              </a:cubicBezTo>
              <a:cubicBezTo>
                <a:pt x="75" y="399"/>
                <a:pt x="78" y="332"/>
                <a:pt x="80" y="264"/>
              </a:cubicBezTo>
              <a:cubicBezTo>
                <a:pt x="53" y="235"/>
                <a:pt x="27" y="206"/>
                <a:pt x="0" y="177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107485</xdr:colOff>
      <xdr:row>16</xdr:row>
      <xdr:rowOff>106459</xdr:rowOff>
    </xdr:from>
    <xdr:to>
      <xdr:col>36</xdr:col>
      <xdr:colOff>12662</xdr:colOff>
      <xdr:row>20</xdr:row>
      <xdr:rowOff>90667</xdr:rowOff>
    </xdr:to>
    <xdr:sp macro="" textlink="">
      <xdr:nvSpPr>
        <xdr:cNvPr id="495" name="toruński"/>
        <xdr:cNvSpPr>
          <a:spLocks/>
        </xdr:cNvSpPr>
      </xdr:nvSpPr>
      <xdr:spPr bwMode="auto">
        <a:xfrm>
          <a:off x="3536485" y="1935259"/>
          <a:ext cx="590977" cy="441408"/>
        </a:xfrm>
        <a:custGeom>
          <a:avLst/>
          <a:gdLst>
            <a:gd name="T0" fmla="*/ 1142 w 2095"/>
            <a:gd name="T1" fmla="*/ 76 h 1532"/>
            <a:gd name="T2" fmla="*/ 1302 w 2095"/>
            <a:gd name="T3" fmla="*/ 0 h 1532"/>
            <a:gd name="T4" fmla="*/ 1410 w 2095"/>
            <a:gd name="T5" fmla="*/ 61 h 1532"/>
            <a:gd name="T6" fmla="*/ 1318 w 2095"/>
            <a:gd name="T7" fmla="*/ 322 h 1532"/>
            <a:gd name="T8" fmla="*/ 1257 w 2095"/>
            <a:gd name="T9" fmla="*/ 382 h 1532"/>
            <a:gd name="T10" fmla="*/ 1399 w 2095"/>
            <a:gd name="T11" fmla="*/ 440 h 1532"/>
            <a:gd name="T12" fmla="*/ 1436 w 2095"/>
            <a:gd name="T13" fmla="*/ 463 h 1532"/>
            <a:gd name="T14" fmla="*/ 1474 w 2095"/>
            <a:gd name="T15" fmla="*/ 671 h 1532"/>
            <a:gd name="T16" fmla="*/ 1723 w 2095"/>
            <a:gd name="T17" fmla="*/ 902 h 1532"/>
            <a:gd name="T18" fmla="*/ 1813 w 2095"/>
            <a:gd name="T19" fmla="*/ 1050 h 1532"/>
            <a:gd name="T20" fmla="*/ 1972 w 2095"/>
            <a:gd name="T21" fmla="*/ 932 h 1532"/>
            <a:gd name="T22" fmla="*/ 2095 w 2095"/>
            <a:gd name="T23" fmla="*/ 1014 h 1532"/>
            <a:gd name="T24" fmla="*/ 1899 w 2095"/>
            <a:gd name="T25" fmla="*/ 1047 h 1532"/>
            <a:gd name="T26" fmla="*/ 1970 w 2095"/>
            <a:gd name="T27" fmla="*/ 1475 h 1532"/>
            <a:gd name="T28" fmla="*/ 1680 w 2095"/>
            <a:gd name="T29" fmla="*/ 1532 h 1532"/>
            <a:gd name="T30" fmla="*/ 1635 w 2095"/>
            <a:gd name="T31" fmla="*/ 1448 h 1532"/>
            <a:gd name="T32" fmla="*/ 1511 w 2095"/>
            <a:gd name="T33" fmla="*/ 1339 h 1532"/>
            <a:gd name="T34" fmla="*/ 1295 w 2095"/>
            <a:gd name="T35" fmla="*/ 1213 h 1532"/>
            <a:gd name="T36" fmla="*/ 1234 w 2095"/>
            <a:gd name="T37" fmla="*/ 1191 h 1532"/>
            <a:gd name="T38" fmla="*/ 1212 w 2095"/>
            <a:gd name="T39" fmla="*/ 1235 h 1532"/>
            <a:gd name="T40" fmla="*/ 1159 w 2095"/>
            <a:gd name="T41" fmla="*/ 1289 h 1532"/>
            <a:gd name="T42" fmla="*/ 1024 w 2095"/>
            <a:gd name="T43" fmla="*/ 1387 h 1532"/>
            <a:gd name="T44" fmla="*/ 997 w 2095"/>
            <a:gd name="T45" fmla="*/ 1431 h 1532"/>
            <a:gd name="T46" fmla="*/ 780 w 2095"/>
            <a:gd name="T47" fmla="*/ 1122 h 1532"/>
            <a:gd name="T48" fmla="*/ 487 w 2095"/>
            <a:gd name="T49" fmla="*/ 1098 h 1532"/>
            <a:gd name="T50" fmla="*/ 599 w 2095"/>
            <a:gd name="T51" fmla="*/ 982 h 1532"/>
            <a:gd name="T52" fmla="*/ 528 w 2095"/>
            <a:gd name="T53" fmla="*/ 941 h 1532"/>
            <a:gd name="T54" fmla="*/ 577 w 2095"/>
            <a:gd name="T55" fmla="*/ 786 h 1532"/>
            <a:gd name="T56" fmla="*/ 554 w 2095"/>
            <a:gd name="T57" fmla="*/ 770 h 1532"/>
            <a:gd name="T58" fmla="*/ 379 w 2095"/>
            <a:gd name="T59" fmla="*/ 668 h 1532"/>
            <a:gd name="T60" fmla="*/ 84 w 2095"/>
            <a:gd name="T61" fmla="*/ 590 h 1532"/>
            <a:gd name="T62" fmla="*/ 55 w 2095"/>
            <a:gd name="T63" fmla="*/ 582 h 1532"/>
            <a:gd name="T64" fmla="*/ 0 w 2095"/>
            <a:gd name="T65" fmla="*/ 564 h 1532"/>
            <a:gd name="T66" fmla="*/ 1 w 2095"/>
            <a:gd name="T67" fmla="*/ 549 h 1532"/>
            <a:gd name="T68" fmla="*/ 219 w 2095"/>
            <a:gd name="T69" fmla="*/ 477 h 1532"/>
            <a:gd name="T70" fmla="*/ 339 w 2095"/>
            <a:gd name="T71" fmla="*/ 481 h 1532"/>
            <a:gd name="T72" fmla="*/ 396 w 2095"/>
            <a:gd name="T73" fmla="*/ 359 h 1532"/>
            <a:gd name="T74" fmla="*/ 1030 w 2095"/>
            <a:gd name="T75" fmla="*/ 80 h 1532"/>
            <a:gd name="T76" fmla="*/ 1114 w 2095"/>
            <a:gd name="T77" fmla="*/ 107 h 1532"/>
            <a:gd name="T78" fmla="*/ 1138 w 2095"/>
            <a:gd name="T79" fmla="*/ 80 h 1532"/>
            <a:gd name="T80" fmla="*/ 1142 w 2095"/>
            <a:gd name="T81" fmla="*/ 76 h 1532"/>
            <a:gd name="connsiteX0" fmla="*/ 5451 w 10000"/>
            <a:gd name="connsiteY0" fmla="*/ 496 h 10000"/>
            <a:gd name="connsiteX1" fmla="*/ 6215 w 10000"/>
            <a:gd name="connsiteY1" fmla="*/ 0 h 10000"/>
            <a:gd name="connsiteX2" fmla="*/ 6730 w 10000"/>
            <a:gd name="connsiteY2" fmla="*/ 398 h 10000"/>
            <a:gd name="connsiteX3" fmla="*/ 6291 w 10000"/>
            <a:gd name="connsiteY3" fmla="*/ 2102 h 10000"/>
            <a:gd name="connsiteX4" fmla="*/ 6000 w 10000"/>
            <a:gd name="connsiteY4" fmla="*/ 2493 h 10000"/>
            <a:gd name="connsiteX5" fmla="*/ 6678 w 10000"/>
            <a:gd name="connsiteY5" fmla="*/ 2872 h 10000"/>
            <a:gd name="connsiteX6" fmla="*/ 6854 w 10000"/>
            <a:gd name="connsiteY6" fmla="*/ 3022 h 10000"/>
            <a:gd name="connsiteX7" fmla="*/ 7036 w 10000"/>
            <a:gd name="connsiteY7" fmla="*/ 4380 h 10000"/>
            <a:gd name="connsiteX8" fmla="*/ 8224 w 10000"/>
            <a:gd name="connsiteY8" fmla="*/ 5888 h 10000"/>
            <a:gd name="connsiteX9" fmla="*/ 8654 w 10000"/>
            <a:gd name="connsiteY9" fmla="*/ 6854 h 10000"/>
            <a:gd name="connsiteX10" fmla="*/ 9413 w 10000"/>
            <a:gd name="connsiteY10" fmla="*/ 6084 h 10000"/>
            <a:gd name="connsiteX11" fmla="*/ 10000 w 10000"/>
            <a:gd name="connsiteY11" fmla="*/ 6619 h 10000"/>
            <a:gd name="connsiteX12" fmla="*/ 9064 w 10000"/>
            <a:gd name="connsiteY12" fmla="*/ 6834 h 10000"/>
            <a:gd name="connsiteX13" fmla="*/ 9403 w 10000"/>
            <a:gd name="connsiteY13" fmla="*/ 9628 h 10000"/>
            <a:gd name="connsiteX14" fmla="*/ 8019 w 10000"/>
            <a:gd name="connsiteY14" fmla="*/ 10000 h 10000"/>
            <a:gd name="connsiteX15" fmla="*/ 7804 w 10000"/>
            <a:gd name="connsiteY15" fmla="*/ 9452 h 10000"/>
            <a:gd name="connsiteX16" fmla="*/ 7212 w 10000"/>
            <a:gd name="connsiteY16" fmla="*/ 8740 h 10000"/>
            <a:gd name="connsiteX17" fmla="*/ 6181 w 10000"/>
            <a:gd name="connsiteY17" fmla="*/ 7918 h 10000"/>
            <a:gd name="connsiteX18" fmla="*/ 5890 w 10000"/>
            <a:gd name="connsiteY18" fmla="*/ 7774 h 10000"/>
            <a:gd name="connsiteX19" fmla="*/ 5785 w 10000"/>
            <a:gd name="connsiteY19" fmla="*/ 8061 h 10000"/>
            <a:gd name="connsiteX20" fmla="*/ 5532 w 10000"/>
            <a:gd name="connsiteY20" fmla="*/ 8414 h 10000"/>
            <a:gd name="connsiteX21" fmla="*/ 4888 w 10000"/>
            <a:gd name="connsiteY21" fmla="*/ 9054 h 10000"/>
            <a:gd name="connsiteX22" fmla="*/ 4759 w 10000"/>
            <a:gd name="connsiteY22" fmla="*/ 9341 h 10000"/>
            <a:gd name="connsiteX23" fmla="*/ 3723 w 10000"/>
            <a:gd name="connsiteY23" fmla="*/ 7324 h 10000"/>
            <a:gd name="connsiteX24" fmla="*/ 2325 w 10000"/>
            <a:gd name="connsiteY24" fmla="*/ 7167 h 10000"/>
            <a:gd name="connsiteX25" fmla="*/ 2859 w 10000"/>
            <a:gd name="connsiteY25" fmla="*/ 6410 h 10000"/>
            <a:gd name="connsiteX26" fmla="*/ 2520 w 10000"/>
            <a:gd name="connsiteY26" fmla="*/ 6142 h 10000"/>
            <a:gd name="connsiteX27" fmla="*/ 2754 w 10000"/>
            <a:gd name="connsiteY27" fmla="*/ 5131 h 10000"/>
            <a:gd name="connsiteX28" fmla="*/ 2644 w 10000"/>
            <a:gd name="connsiteY28" fmla="*/ 5026 h 10000"/>
            <a:gd name="connsiteX29" fmla="*/ 1809 w 10000"/>
            <a:gd name="connsiteY29" fmla="*/ 4360 h 10000"/>
            <a:gd name="connsiteX30" fmla="*/ 401 w 10000"/>
            <a:gd name="connsiteY30" fmla="*/ 3851 h 10000"/>
            <a:gd name="connsiteX31" fmla="*/ 263 w 10000"/>
            <a:gd name="connsiteY31" fmla="*/ 3799 h 10000"/>
            <a:gd name="connsiteX32" fmla="*/ 0 w 10000"/>
            <a:gd name="connsiteY32" fmla="*/ 3681 h 10000"/>
            <a:gd name="connsiteX33" fmla="*/ 5 w 10000"/>
            <a:gd name="connsiteY33" fmla="*/ 3584 h 10000"/>
            <a:gd name="connsiteX34" fmla="*/ 1045 w 10000"/>
            <a:gd name="connsiteY34" fmla="*/ 3114 h 10000"/>
            <a:gd name="connsiteX35" fmla="*/ 1618 w 10000"/>
            <a:gd name="connsiteY35" fmla="*/ 3140 h 10000"/>
            <a:gd name="connsiteX36" fmla="*/ 2231 w 10000"/>
            <a:gd name="connsiteY36" fmla="*/ 1574 h 10000"/>
            <a:gd name="connsiteX37" fmla="*/ 4916 w 10000"/>
            <a:gd name="connsiteY37" fmla="*/ 522 h 10000"/>
            <a:gd name="connsiteX38" fmla="*/ 5317 w 10000"/>
            <a:gd name="connsiteY38" fmla="*/ 698 h 10000"/>
            <a:gd name="connsiteX39" fmla="*/ 5432 w 10000"/>
            <a:gd name="connsiteY39" fmla="*/ 522 h 10000"/>
            <a:gd name="connsiteX40" fmla="*/ 5451 w 10000"/>
            <a:gd name="connsiteY40" fmla="*/ 49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10000" h="10000">
              <a:moveTo>
                <a:pt x="5451" y="496"/>
              </a:moveTo>
              <a:cubicBezTo>
                <a:pt x="5699" y="320"/>
                <a:pt x="5957" y="157"/>
                <a:pt x="6215" y="0"/>
              </a:cubicBezTo>
              <a:cubicBezTo>
                <a:pt x="6387" y="131"/>
                <a:pt x="6558" y="268"/>
                <a:pt x="6730" y="398"/>
              </a:cubicBezTo>
              <a:cubicBezTo>
                <a:pt x="6539" y="946"/>
                <a:pt x="6368" y="1501"/>
                <a:pt x="6291" y="2102"/>
              </a:cubicBezTo>
              <a:cubicBezTo>
                <a:pt x="6191" y="2232"/>
                <a:pt x="6095" y="2363"/>
                <a:pt x="6000" y="2493"/>
              </a:cubicBezTo>
              <a:cubicBezTo>
                <a:pt x="6224" y="2617"/>
                <a:pt x="6453" y="2735"/>
                <a:pt x="6678" y="2872"/>
              </a:cubicBezTo>
              <a:cubicBezTo>
                <a:pt x="6721" y="2911"/>
                <a:pt x="6811" y="2983"/>
                <a:pt x="6854" y="3022"/>
              </a:cubicBezTo>
              <a:cubicBezTo>
                <a:pt x="6916" y="3473"/>
                <a:pt x="6974" y="3923"/>
                <a:pt x="7036" y="4380"/>
              </a:cubicBezTo>
              <a:cubicBezTo>
                <a:pt x="7403" y="4915"/>
                <a:pt x="7771" y="5470"/>
                <a:pt x="8224" y="5888"/>
              </a:cubicBezTo>
              <a:lnTo>
                <a:pt x="8654" y="6854"/>
              </a:lnTo>
              <a:lnTo>
                <a:pt x="9413" y="6084"/>
              </a:lnTo>
              <a:cubicBezTo>
                <a:pt x="9609" y="6260"/>
                <a:pt x="9804" y="6443"/>
                <a:pt x="10000" y="6619"/>
              </a:cubicBezTo>
              <a:lnTo>
                <a:pt x="9064" y="6834"/>
              </a:lnTo>
              <a:cubicBezTo>
                <a:pt x="9107" y="7813"/>
                <a:pt x="9795" y="8642"/>
                <a:pt x="9403" y="9628"/>
              </a:cubicBezTo>
              <a:cubicBezTo>
                <a:pt x="8931" y="9667"/>
                <a:pt x="8458" y="9752"/>
                <a:pt x="8019" y="10000"/>
              </a:cubicBezTo>
              <a:cubicBezTo>
                <a:pt x="7947" y="9817"/>
                <a:pt x="7876" y="9634"/>
                <a:pt x="7804" y="9452"/>
              </a:cubicBezTo>
              <a:cubicBezTo>
                <a:pt x="7709" y="9086"/>
                <a:pt x="7475" y="8851"/>
                <a:pt x="7212" y="8740"/>
              </a:cubicBezTo>
              <a:lnTo>
                <a:pt x="6181" y="7918"/>
              </a:lnTo>
              <a:cubicBezTo>
                <a:pt x="6148" y="7546"/>
                <a:pt x="6048" y="7493"/>
                <a:pt x="5890" y="7774"/>
              </a:cubicBezTo>
              <a:cubicBezTo>
                <a:pt x="5866" y="7846"/>
                <a:pt x="5814" y="7990"/>
                <a:pt x="5785" y="8061"/>
              </a:cubicBezTo>
              <a:cubicBezTo>
                <a:pt x="5723" y="8146"/>
                <a:pt x="5594" y="8329"/>
                <a:pt x="5532" y="8414"/>
              </a:cubicBezTo>
              <a:cubicBezTo>
                <a:pt x="5284" y="8564"/>
                <a:pt x="4983" y="8655"/>
                <a:pt x="4888" y="9054"/>
              </a:cubicBezTo>
              <a:lnTo>
                <a:pt x="4759" y="9341"/>
              </a:lnTo>
              <a:cubicBezTo>
                <a:pt x="4220" y="8877"/>
                <a:pt x="3785" y="8225"/>
                <a:pt x="3723" y="7324"/>
              </a:cubicBezTo>
              <a:cubicBezTo>
                <a:pt x="3265" y="7180"/>
                <a:pt x="2792" y="7115"/>
                <a:pt x="2325" y="7167"/>
              </a:cubicBezTo>
              <a:cubicBezTo>
                <a:pt x="2501" y="6919"/>
                <a:pt x="2683" y="6664"/>
                <a:pt x="2859" y="6410"/>
              </a:cubicBezTo>
              <a:cubicBezTo>
                <a:pt x="2773" y="6345"/>
                <a:pt x="2606" y="6208"/>
                <a:pt x="2520" y="6142"/>
              </a:cubicBezTo>
              <a:cubicBezTo>
                <a:pt x="2601" y="5803"/>
                <a:pt x="2683" y="5470"/>
                <a:pt x="2754" y="5131"/>
              </a:cubicBezTo>
              <a:lnTo>
                <a:pt x="2644" y="5026"/>
              </a:lnTo>
              <a:cubicBezTo>
                <a:pt x="2372" y="4791"/>
                <a:pt x="2091" y="4569"/>
                <a:pt x="1809" y="4360"/>
              </a:cubicBezTo>
              <a:cubicBezTo>
                <a:pt x="1394" y="3956"/>
                <a:pt x="902" y="3819"/>
                <a:pt x="401" y="3851"/>
              </a:cubicBezTo>
              <a:cubicBezTo>
                <a:pt x="368" y="3838"/>
                <a:pt x="296" y="3812"/>
                <a:pt x="263" y="3799"/>
              </a:cubicBezTo>
              <a:cubicBezTo>
                <a:pt x="200" y="3766"/>
                <a:pt x="67" y="3714"/>
                <a:pt x="0" y="3681"/>
              </a:cubicBezTo>
              <a:cubicBezTo>
                <a:pt x="2" y="3649"/>
                <a:pt x="3" y="3616"/>
                <a:pt x="5" y="3584"/>
              </a:cubicBezTo>
              <a:cubicBezTo>
                <a:pt x="377" y="3531"/>
                <a:pt x="721" y="3349"/>
                <a:pt x="1045" y="3114"/>
              </a:cubicBezTo>
              <a:cubicBezTo>
                <a:pt x="1232" y="3120"/>
                <a:pt x="1427" y="3211"/>
                <a:pt x="1618" y="3140"/>
              </a:cubicBezTo>
              <a:cubicBezTo>
                <a:pt x="1771" y="2924"/>
                <a:pt x="2141" y="1835"/>
                <a:pt x="2231" y="1574"/>
              </a:cubicBezTo>
              <a:cubicBezTo>
                <a:pt x="3253" y="1006"/>
                <a:pt x="3876" y="1031"/>
                <a:pt x="4916" y="522"/>
              </a:cubicBezTo>
              <a:lnTo>
                <a:pt x="5317" y="698"/>
              </a:lnTo>
              <a:cubicBezTo>
                <a:pt x="5355" y="639"/>
                <a:pt x="5394" y="581"/>
                <a:pt x="5432" y="522"/>
              </a:cubicBezTo>
              <a:cubicBezTo>
                <a:pt x="5438" y="513"/>
                <a:pt x="5445" y="505"/>
                <a:pt x="5451" y="496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32854</xdr:colOff>
      <xdr:row>17</xdr:row>
      <xdr:rowOff>2739</xdr:rowOff>
    </xdr:from>
    <xdr:to>
      <xdr:col>36</xdr:col>
      <xdr:colOff>106455</xdr:colOff>
      <xdr:row>19</xdr:row>
      <xdr:rowOff>60369</xdr:rowOff>
    </xdr:to>
    <xdr:sp macro="" textlink="">
      <xdr:nvSpPr>
        <xdr:cNvPr id="497" name="golubsko-dobrzyński"/>
        <xdr:cNvSpPr>
          <a:spLocks/>
        </xdr:cNvSpPr>
      </xdr:nvSpPr>
      <xdr:spPr bwMode="auto">
        <a:xfrm>
          <a:off x="3919054" y="1945839"/>
          <a:ext cx="302201" cy="286230"/>
        </a:xfrm>
        <a:custGeom>
          <a:avLst/>
          <a:gdLst>
            <a:gd name="T0" fmla="*/ 900 w 1105"/>
            <a:gd name="T1" fmla="*/ 18 h 988"/>
            <a:gd name="T2" fmla="*/ 1105 w 1105"/>
            <a:gd name="T3" fmla="*/ 158 h 988"/>
            <a:gd name="T4" fmla="*/ 956 w 1105"/>
            <a:gd name="T5" fmla="*/ 330 h 988"/>
            <a:gd name="T6" fmla="*/ 1070 w 1105"/>
            <a:gd name="T7" fmla="*/ 466 h 988"/>
            <a:gd name="T8" fmla="*/ 998 w 1105"/>
            <a:gd name="T9" fmla="*/ 656 h 988"/>
            <a:gd name="T10" fmla="*/ 902 w 1105"/>
            <a:gd name="T11" fmla="*/ 719 h 988"/>
            <a:gd name="T12" fmla="*/ 963 w 1105"/>
            <a:gd name="T13" fmla="*/ 841 h 988"/>
            <a:gd name="T14" fmla="*/ 827 w 1105"/>
            <a:gd name="T15" fmla="*/ 988 h 988"/>
            <a:gd name="T16" fmla="*/ 612 w 1105"/>
            <a:gd name="T17" fmla="*/ 858 h 988"/>
            <a:gd name="T18" fmla="*/ 476 w 1105"/>
            <a:gd name="T19" fmla="*/ 939 h 988"/>
            <a:gd name="T20" fmla="*/ 107 w 1105"/>
            <a:gd name="T21" fmla="*/ 449 h 988"/>
            <a:gd name="T22" fmla="*/ 81 w 1105"/>
            <a:gd name="T23" fmla="*/ 430 h 988"/>
            <a:gd name="T24" fmla="*/ 44 w 1105"/>
            <a:gd name="T25" fmla="*/ 407 h 988"/>
            <a:gd name="T26" fmla="*/ 0 w 1105"/>
            <a:gd name="T27" fmla="*/ 212 h 988"/>
            <a:gd name="T28" fmla="*/ 476 w 1105"/>
            <a:gd name="T29" fmla="*/ 211 h 988"/>
            <a:gd name="T30" fmla="*/ 486 w 1105"/>
            <a:gd name="T31" fmla="*/ 188 h 988"/>
            <a:gd name="T32" fmla="*/ 621 w 1105"/>
            <a:gd name="T33" fmla="*/ 291 h 988"/>
            <a:gd name="T34" fmla="*/ 735 w 1105"/>
            <a:gd name="T35" fmla="*/ 212 h 988"/>
            <a:gd name="T36" fmla="*/ 841 w 1105"/>
            <a:gd name="T37" fmla="*/ 101 h 988"/>
            <a:gd name="T38" fmla="*/ 900 w 1105"/>
            <a:gd name="T39" fmla="*/ 18 h 9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105" h="988">
              <a:moveTo>
                <a:pt x="900" y="18"/>
              </a:moveTo>
              <a:cubicBezTo>
                <a:pt x="1000" y="0"/>
                <a:pt x="1051" y="92"/>
                <a:pt x="1105" y="158"/>
              </a:cubicBezTo>
              <a:cubicBezTo>
                <a:pt x="1052" y="212"/>
                <a:pt x="1002" y="270"/>
                <a:pt x="956" y="330"/>
              </a:cubicBezTo>
              <a:cubicBezTo>
                <a:pt x="905" y="403"/>
                <a:pt x="1008" y="457"/>
                <a:pt x="1070" y="466"/>
              </a:cubicBezTo>
              <a:cubicBezTo>
                <a:pt x="1055" y="533"/>
                <a:pt x="1030" y="596"/>
                <a:pt x="998" y="656"/>
              </a:cubicBezTo>
              <a:cubicBezTo>
                <a:pt x="966" y="677"/>
                <a:pt x="933" y="698"/>
                <a:pt x="902" y="719"/>
              </a:cubicBezTo>
              <a:cubicBezTo>
                <a:pt x="922" y="760"/>
                <a:pt x="942" y="800"/>
                <a:pt x="963" y="841"/>
              </a:cubicBezTo>
              <a:cubicBezTo>
                <a:pt x="919" y="889"/>
                <a:pt x="891" y="965"/>
                <a:pt x="827" y="988"/>
              </a:cubicBezTo>
              <a:cubicBezTo>
                <a:pt x="752" y="951"/>
                <a:pt x="687" y="895"/>
                <a:pt x="612" y="858"/>
              </a:cubicBezTo>
              <a:cubicBezTo>
                <a:pt x="564" y="880"/>
                <a:pt x="521" y="911"/>
                <a:pt x="476" y="939"/>
              </a:cubicBezTo>
              <a:cubicBezTo>
                <a:pt x="347" y="779"/>
                <a:pt x="144" y="669"/>
                <a:pt x="107" y="449"/>
              </a:cubicBezTo>
              <a:lnTo>
                <a:pt x="81" y="430"/>
              </a:lnTo>
              <a:cubicBezTo>
                <a:pt x="72" y="424"/>
                <a:pt x="53" y="413"/>
                <a:pt x="44" y="407"/>
              </a:cubicBezTo>
              <a:cubicBezTo>
                <a:pt x="4" y="349"/>
                <a:pt x="5" y="278"/>
                <a:pt x="0" y="212"/>
              </a:cubicBezTo>
              <a:cubicBezTo>
                <a:pt x="150" y="252"/>
                <a:pt x="334" y="282"/>
                <a:pt x="476" y="211"/>
              </a:cubicBezTo>
              <a:lnTo>
                <a:pt x="486" y="188"/>
              </a:lnTo>
              <a:cubicBezTo>
                <a:pt x="522" y="232"/>
                <a:pt x="551" y="303"/>
                <a:pt x="621" y="291"/>
              </a:cubicBezTo>
              <a:cubicBezTo>
                <a:pt x="672" y="295"/>
                <a:pt x="698" y="238"/>
                <a:pt x="735" y="212"/>
              </a:cubicBezTo>
              <a:cubicBezTo>
                <a:pt x="772" y="177"/>
                <a:pt x="807" y="140"/>
                <a:pt x="841" y="101"/>
              </a:cubicBezTo>
              <a:cubicBezTo>
                <a:pt x="861" y="74"/>
                <a:pt x="881" y="46"/>
                <a:pt x="900" y="1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64765</xdr:colOff>
      <xdr:row>17</xdr:row>
      <xdr:rowOff>22601</xdr:rowOff>
    </xdr:from>
    <xdr:to>
      <xdr:col>39</xdr:col>
      <xdr:colOff>27034</xdr:colOff>
      <xdr:row>20</xdr:row>
      <xdr:rowOff>2311</xdr:rowOff>
    </xdr:to>
    <xdr:sp macro="" textlink="">
      <xdr:nvSpPr>
        <xdr:cNvPr id="500" name="rypiński"/>
        <xdr:cNvSpPr>
          <a:spLocks/>
        </xdr:cNvSpPr>
      </xdr:nvSpPr>
      <xdr:spPr bwMode="auto">
        <a:xfrm>
          <a:off x="4179565" y="1965701"/>
          <a:ext cx="305169" cy="322610"/>
        </a:xfrm>
        <a:custGeom>
          <a:avLst/>
          <a:gdLst>
            <a:gd name="T0" fmla="*/ 172 w 1092"/>
            <a:gd name="T1" fmla="*/ 82 h 1092"/>
            <a:gd name="T2" fmla="*/ 341 w 1092"/>
            <a:gd name="T3" fmla="*/ 0 h 1092"/>
            <a:gd name="T4" fmla="*/ 396 w 1092"/>
            <a:gd name="T5" fmla="*/ 389 h 1092"/>
            <a:gd name="T6" fmla="*/ 659 w 1092"/>
            <a:gd name="T7" fmla="*/ 402 h 1092"/>
            <a:gd name="T8" fmla="*/ 868 w 1092"/>
            <a:gd name="T9" fmla="*/ 495 h 1092"/>
            <a:gd name="T10" fmla="*/ 969 w 1092"/>
            <a:gd name="T11" fmla="*/ 383 h 1092"/>
            <a:gd name="T12" fmla="*/ 1076 w 1092"/>
            <a:gd name="T13" fmla="*/ 737 h 1092"/>
            <a:gd name="T14" fmla="*/ 1047 w 1092"/>
            <a:gd name="T15" fmla="*/ 850 h 1092"/>
            <a:gd name="T16" fmla="*/ 1092 w 1092"/>
            <a:gd name="T17" fmla="*/ 951 h 1092"/>
            <a:gd name="T18" fmla="*/ 813 w 1092"/>
            <a:gd name="T19" fmla="*/ 828 h 1092"/>
            <a:gd name="T20" fmla="*/ 864 w 1092"/>
            <a:gd name="T21" fmla="*/ 961 h 1092"/>
            <a:gd name="T22" fmla="*/ 571 w 1092"/>
            <a:gd name="T23" fmla="*/ 973 h 1092"/>
            <a:gd name="T24" fmla="*/ 573 w 1092"/>
            <a:gd name="T25" fmla="*/ 1072 h 1092"/>
            <a:gd name="T26" fmla="*/ 275 w 1092"/>
            <a:gd name="T27" fmla="*/ 1010 h 1092"/>
            <a:gd name="T28" fmla="*/ 111 w 1092"/>
            <a:gd name="T29" fmla="*/ 798 h 1092"/>
            <a:gd name="T30" fmla="*/ 0 w 1092"/>
            <a:gd name="T31" fmla="*/ 677 h 1092"/>
            <a:gd name="T32" fmla="*/ 65 w 1092"/>
            <a:gd name="T33" fmla="*/ 580 h 1092"/>
            <a:gd name="T34" fmla="*/ 137 w 1092"/>
            <a:gd name="T35" fmla="*/ 390 h 1092"/>
            <a:gd name="T36" fmla="*/ 23 w 1092"/>
            <a:gd name="T37" fmla="*/ 254 h 1092"/>
            <a:gd name="T38" fmla="*/ 172 w 1092"/>
            <a:gd name="T39" fmla="*/ 82 h 10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092" h="1092">
              <a:moveTo>
                <a:pt x="172" y="82"/>
              </a:moveTo>
              <a:cubicBezTo>
                <a:pt x="227" y="53"/>
                <a:pt x="284" y="27"/>
                <a:pt x="341" y="0"/>
              </a:cubicBezTo>
              <a:cubicBezTo>
                <a:pt x="343" y="131"/>
                <a:pt x="339" y="267"/>
                <a:pt x="396" y="389"/>
              </a:cubicBezTo>
              <a:cubicBezTo>
                <a:pt x="474" y="437"/>
                <a:pt x="574" y="375"/>
                <a:pt x="659" y="402"/>
              </a:cubicBezTo>
              <a:cubicBezTo>
                <a:pt x="732" y="426"/>
                <a:pt x="799" y="462"/>
                <a:pt x="868" y="495"/>
              </a:cubicBezTo>
              <a:cubicBezTo>
                <a:pt x="901" y="457"/>
                <a:pt x="935" y="420"/>
                <a:pt x="969" y="383"/>
              </a:cubicBezTo>
              <a:cubicBezTo>
                <a:pt x="992" y="504"/>
                <a:pt x="996" y="636"/>
                <a:pt x="1076" y="737"/>
              </a:cubicBezTo>
              <a:cubicBezTo>
                <a:pt x="1069" y="765"/>
                <a:pt x="1054" y="822"/>
                <a:pt x="1047" y="850"/>
              </a:cubicBezTo>
              <a:cubicBezTo>
                <a:pt x="1062" y="883"/>
                <a:pt x="1077" y="917"/>
                <a:pt x="1092" y="951"/>
              </a:cubicBezTo>
              <a:cubicBezTo>
                <a:pt x="1001" y="905"/>
                <a:pt x="908" y="864"/>
                <a:pt x="813" y="828"/>
              </a:cubicBezTo>
              <a:cubicBezTo>
                <a:pt x="830" y="872"/>
                <a:pt x="847" y="917"/>
                <a:pt x="864" y="961"/>
              </a:cubicBezTo>
              <a:cubicBezTo>
                <a:pt x="771" y="1008"/>
                <a:pt x="669" y="1000"/>
                <a:pt x="571" y="973"/>
              </a:cubicBezTo>
              <a:cubicBezTo>
                <a:pt x="572" y="998"/>
                <a:pt x="573" y="1047"/>
                <a:pt x="573" y="1072"/>
              </a:cubicBezTo>
              <a:cubicBezTo>
                <a:pt x="468" y="1092"/>
                <a:pt x="368" y="1055"/>
                <a:pt x="275" y="1010"/>
              </a:cubicBezTo>
              <a:cubicBezTo>
                <a:pt x="234" y="929"/>
                <a:pt x="179" y="858"/>
                <a:pt x="111" y="798"/>
              </a:cubicBezTo>
              <a:cubicBezTo>
                <a:pt x="72" y="759"/>
                <a:pt x="36" y="718"/>
                <a:pt x="0" y="677"/>
              </a:cubicBezTo>
              <a:cubicBezTo>
                <a:pt x="17" y="653"/>
                <a:pt x="48" y="604"/>
                <a:pt x="65" y="580"/>
              </a:cubicBezTo>
              <a:cubicBezTo>
                <a:pt x="97" y="520"/>
                <a:pt x="122" y="457"/>
                <a:pt x="137" y="390"/>
              </a:cubicBezTo>
              <a:cubicBezTo>
                <a:pt x="144" y="324"/>
                <a:pt x="68" y="288"/>
                <a:pt x="23" y="254"/>
              </a:cubicBezTo>
              <a:cubicBezTo>
                <a:pt x="69" y="194"/>
                <a:pt x="119" y="136"/>
                <a:pt x="172" y="82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19580</xdr:colOff>
      <xdr:row>17</xdr:row>
      <xdr:rowOff>77596</xdr:rowOff>
    </xdr:from>
    <xdr:to>
      <xdr:col>30</xdr:col>
      <xdr:colOff>90548</xdr:colOff>
      <xdr:row>19</xdr:row>
      <xdr:rowOff>31544</xdr:rowOff>
    </xdr:to>
    <xdr:sp macro="" textlink="">
      <xdr:nvSpPr>
        <xdr:cNvPr id="501" name="Bydgoszcz"/>
        <xdr:cNvSpPr>
          <a:spLocks/>
        </xdr:cNvSpPr>
      </xdr:nvSpPr>
      <xdr:spPr bwMode="auto">
        <a:xfrm>
          <a:off x="3334280" y="2020696"/>
          <a:ext cx="185268" cy="182548"/>
        </a:xfrm>
        <a:custGeom>
          <a:avLst/>
          <a:gdLst>
            <a:gd name="T0" fmla="*/ 168 w 745"/>
            <a:gd name="T1" fmla="*/ 31 h 581"/>
            <a:gd name="T2" fmla="*/ 244 w 745"/>
            <a:gd name="T3" fmla="*/ 35 h 581"/>
            <a:gd name="T4" fmla="*/ 236 w 745"/>
            <a:gd name="T5" fmla="*/ 155 h 581"/>
            <a:gd name="T6" fmla="*/ 371 w 745"/>
            <a:gd name="T7" fmla="*/ 132 h 581"/>
            <a:gd name="T8" fmla="*/ 483 w 745"/>
            <a:gd name="T9" fmla="*/ 173 h 581"/>
            <a:gd name="T10" fmla="*/ 737 w 745"/>
            <a:gd name="T11" fmla="*/ 129 h 581"/>
            <a:gd name="T12" fmla="*/ 745 w 745"/>
            <a:gd name="T13" fmla="*/ 248 h 581"/>
            <a:gd name="T14" fmla="*/ 639 w 745"/>
            <a:gd name="T15" fmla="*/ 332 h 581"/>
            <a:gd name="T16" fmla="*/ 631 w 745"/>
            <a:gd name="T17" fmla="*/ 397 h 581"/>
            <a:gd name="T18" fmla="*/ 630 w 745"/>
            <a:gd name="T19" fmla="*/ 412 h 581"/>
            <a:gd name="T20" fmla="*/ 611 w 745"/>
            <a:gd name="T21" fmla="*/ 535 h 581"/>
            <a:gd name="T22" fmla="*/ 507 w 745"/>
            <a:gd name="T23" fmla="*/ 571 h 581"/>
            <a:gd name="T24" fmla="*/ 476 w 745"/>
            <a:gd name="T25" fmla="*/ 581 h 581"/>
            <a:gd name="T26" fmla="*/ 389 w 745"/>
            <a:gd name="T27" fmla="*/ 423 h 581"/>
            <a:gd name="T28" fmla="*/ 197 w 745"/>
            <a:gd name="T29" fmla="*/ 405 h 581"/>
            <a:gd name="T30" fmla="*/ 183 w 745"/>
            <a:gd name="T31" fmla="*/ 340 h 581"/>
            <a:gd name="T32" fmla="*/ 0 w 745"/>
            <a:gd name="T33" fmla="*/ 237 h 581"/>
            <a:gd name="T34" fmla="*/ 93 w 745"/>
            <a:gd name="T35" fmla="*/ 171 h 581"/>
            <a:gd name="T36" fmla="*/ 165 w 745"/>
            <a:gd name="T37" fmla="*/ 193 h 581"/>
            <a:gd name="T38" fmla="*/ 168 w 745"/>
            <a:gd name="T39" fmla="*/ 31 h 581"/>
            <a:gd name="connsiteX0" fmla="*/ 4291 w 10000"/>
            <a:gd name="connsiteY0" fmla="*/ 3278 h 9469"/>
            <a:gd name="connsiteX1" fmla="*/ 3275 w 10000"/>
            <a:gd name="connsiteY1" fmla="*/ 71 h 9469"/>
            <a:gd name="connsiteX2" fmla="*/ 3168 w 10000"/>
            <a:gd name="connsiteY2" fmla="*/ 2137 h 9469"/>
            <a:gd name="connsiteX3" fmla="*/ 4980 w 10000"/>
            <a:gd name="connsiteY3" fmla="*/ 1741 h 9469"/>
            <a:gd name="connsiteX4" fmla="*/ 6483 w 10000"/>
            <a:gd name="connsiteY4" fmla="*/ 2447 h 9469"/>
            <a:gd name="connsiteX5" fmla="*/ 9893 w 10000"/>
            <a:gd name="connsiteY5" fmla="*/ 1689 h 9469"/>
            <a:gd name="connsiteX6" fmla="*/ 10000 w 10000"/>
            <a:gd name="connsiteY6" fmla="*/ 3738 h 9469"/>
            <a:gd name="connsiteX7" fmla="*/ 8577 w 10000"/>
            <a:gd name="connsiteY7" fmla="*/ 5183 h 9469"/>
            <a:gd name="connsiteX8" fmla="*/ 8470 w 10000"/>
            <a:gd name="connsiteY8" fmla="*/ 6302 h 9469"/>
            <a:gd name="connsiteX9" fmla="*/ 8456 w 10000"/>
            <a:gd name="connsiteY9" fmla="*/ 6560 h 9469"/>
            <a:gd name="connsiteX10" fmla="*/ 8201 w 10000"/>
            <a:gd name="connsiteY10" fmla="*/ 8677 h 9469"/>
            <a:gd name="connsiteX11" fmla="*/ 6805 w 10000"/>
            <a:gd name="connsiteY11" fmla="*/ 9297 h 9469"/>
            <a:gd name="connsiteX12" fmla="*/ 6389 w 10000"/>
            <a:gd name="connsiteY12" fmla="*/ 9469 h 9469"/>
            <a:gd name="connsiteX13" fmla="*/ 5221 w 10000"/>
            <a:gd name="connsiteY13" fmla="*/ 6750 h 9469"/>
            <a:gd name="connsiteX14" fmla="*/ 2644 w 10000"/>
            <a:gd name="connsiteY14" fmla="*/ 6440 h 9469"/>
            <a:gd name="connsiteX15" fmla="*/ 2456 w 10000"/>
            <a:gd name="connsiteY15" fmla="*/ 5321 h 9469"/>
            <a:gd name="connsiteX16" fmla="*/ 0 w 10000"/>
            <a:gd name="connsiteY16" fmla="*/ 3548 h 9469"/>
            <a:gd name="connsiteX17" fmla="*/ 1248 w 10000"/>
            <a:gd name="connsiteY17" fmla="*/ 2412 h 9469"/>
            <a:gd name="connsiteX18" fmla="*/ 2215 w 10000"/>
            <a:gd name="connsiteY18" fmla="*/ 2791 h 9469"/>
            <a:gd name="connsiteX19" fmla="*/ 4291 w 10000"/>
            <a:gd name="connsiteY19" fmla="*/ 3278 h 9469"/>
            <a:gd name="connsiteX0" fmla="*/ 4291 w 10000"/>
            <a:gd name="connsiteY0" fmla="*/ 3461 h 9999"/>
            <a:gd name="connsiteX1" fmla="*/ 3275 w 10000"/>
            <a:gd name="connsiteY1" fmla="*/ 74 h 9999"/>
            <a:gd name="connsiteX2" fmla="*/ 3168 w 10000"/>
            <a:gd name="connsiteY2" fmla="*/ 2256 h 9999"/>
            <a:gd name="connsiteX3" fmla="*/ 4980 w 10000"/>
            <a:gd name="connsiteY3" fmla="*/ 1838 h 9999"/>
            <a:gd name="connsiteX4" fmla="*/ 8177 w 10000"/>
            <a:gd name="connsiteY4" fmla="*/ 1877 h 9999"/>
            <a:gd name="connsiteX5" fmla="*/ 9893 w 10000"/>
            <a:gd name="connsiteY5" fmla="*/ 1783 h 9999"/>
            <a:gd name="connsiteX6" fmla="*/ 10000 w 10000"/>
            <a:gd name="connsiteY6" fmla="*/ 3947 h 9999"/>
            <a:gd name="connsiteX7" fmla="*/ 8577 w 10000"/>
            <a:gd name="connsiteY7" fmla="*/ 5473 h 9999"/>
            <a:gd name="connsiteX8" fmla="*/ 8470 w 10000"/>
            <a:gd name="connsiteY8" fmla="*/ 6654 h 9999"/>
            <a:gd name="connsiteX9" fmla="*/ 8456 w 10000"/>
            <a:gd name="connsiteY9" fmla="*/ 6927 h 9999"/>
            <a:gd name="connsiteX10" fmla="*/ 8201 w 10000"/>
            <a:gd name="connsiteY10" fmla="*/ 9163 h 9999"/>
            <a:gd name="connsiteX11" fmla="*/ 6805 w 10000"/>
            <a:gd name="connsiteY11" fmla="*/ 9817 h 9999"/>
            <a:gd name="connsiteX12" fmla="*/ 6389 w 10000"/>
            <a:gd name="connsiteY12" fmla="*/ 9999 h 9999"/>
            <a:gd name="connsiteX13" fmla="*/ 5221 w 10000"/>
            <a:gd name="connsiteY13" fmla="*/ 7128 h 9999"/>
            <a:gd name="connsiteX14" fmla="*/ 2644 w 10000"/>
            <a:gd name="connsiteY14" fmla="*/ 6800 h 9999"/>
            <a:gd name="connsiteX15" fmla="*/ 2456 w 10000"/>
            <a:gd name="connsiteY15" fmla="*/ 5618 h 9999"/>
            <a:gd name="connsiteX16" fmla="*/ 0 w 10000"/>
            <a:gd name="connsiteY16" fmla="*/ 3746 h 9999"/>
            <a:gd name="connsiteX17" fmla="*/ 1248 w 10000"/>
            <a:gd name="connsiteY17" fmla="*/ 2546 h 9999"/>
            <a:gd name="connsiteX18" fmla="*/ 2215 w 10000"/>
            <a:gd name="connsiteY18" fmla="*/ 2947 h 9999"/>
            <a:gd name="connsiteX19" fmla="*/ 4291 w 10000"/>
            <a:gd name="connsiteY19" fmla="*/ 3461 h 9999"/>
            <a:gd name="connsiteX0" fmla="*/ 4291 w 10000"/>
            <a:gd name="connsiteY0" fmla="*/ 3461 h 10000"/>
            <a:gd name="connsiteX1" fmla="*/ 3275 w 10000"/>
            <a:gd name="connsiteY1" fmla="*/ 74 h 10000"/>
            <a:gd name="connsiteX2" fmla="*/ 3168 w 10000"/>
            <a:gd name="connsiteY2" fmla="*/ 2256 h 10000"/>
            <a:gd name="connsiteX3" fmla="*/ 6392 w 10000"/>
            <a:gd name="connsiteY3" fmla="*/ 1838 h 10000"/>
            <a:gd name="connsiteX4" fmla="*/ 8177 w 10000"/>
            <a:gd name="connsiteY4" fmla="*/ 1877 h 10000"/>
            <a:gd name="connsiteX5" fmla="*/ 9893 w 10000"/>
            <a:gd name="connsiteY5" fmla="*/ 1783 h 10000"/>
            <a:gd name="connsiteX6" fmla="*/ 10000 w 10000"/>
            <a:gd name="connsiteY6" fmla="*/ 3947 h 10000"/>
            <a:gd name="connsiteX7" fmla="*/ 8577 w 10000"/>
            <a:gd name="connsiteY7" fmla="*/ 5474 h 10000"/>
            <a:gd name="connsiteX8" fmla="*/ 8470 w 10000"/>
            <a:gd name="connsiteY8" fmla="*/ 6655 h 10000"/>
            <a:gd name="connsiteX9" fmla="*/ 8456 w 10000"/>
            <a:gd name="connsiteY9" fmla="*/ 6928 h 10000"/>
            <a:gd name="connsiteX10" fmla="*/ 8201 w 10000"/>
            <a:gd name="connsiteY10" fmla="*/ 9164 h 10000"/>
            <a:gd name="connsiteX11" fmla="*/ 6805 w 10000"/>
            <a:gd name="connsiteY11" fmla="*/ 9818 h 10000"/>
            <a:gd name="connsiteX12" fmla="*/ 6389 w 10000"/>
            <a:gd name="connsiteY12" fmla="*/ 10000 h 10000"/>
            <a:gd name="connsiteX13" fmla="*/ 5221 w 10000"/>
            <a:gd name="connsiteY13" fmla="*/ 7129 h 10000"/>
            <a:gd name="connsiteX14" fmla="*/ 2644 w 10000"/>
            <a:gd name="connsiteY14" fmla="*/ 6801 h 10000"/>
            <a:gd name="connsiteX15" fmla="*/ 2456 w 10000"/>
            <a:gd name="connsiteY15" fmla="*/ 5619 h 10000"/>
            <a:gd name="connsiteX16" fmla="*/ 0 w 10000"/>
            <a:gd name="connsiteY16" fmla="*/ 3746 h 10000"/>
            <a:gd name="connsiteX17" fmla="*/ 1248 w 10000"/>
            <a:gd name="connsiteY17" fmla="*/ 2546 h 10000"/>
            <a:gd name="connsiteX18" fmla="*/ 2215 w 10000"/>
            <a:gd name="connsiteY18" fmla="*/ 2947 h 10000"/>
            <a:gd name="connsiteX19" fmla="*/ 4291 w 10000"/>
            <a:gd name="connsiteY19" fmla="*/ 3461 h 10000"/>
            <a:gd name="connsiteX0" fmla="*/ 4291 w 10000"/>
            <a:gd name="connsiteY0" fmla="*/ 1678 h 8217"/>
            <a:gd name="connsiteX1" fmla="*/ 3168 w 10000"/>
            <a:gd name="connsiteY1" fmla="*/ 473 h 8217"/>
            <a:gd name="connsiteX2" fmla="*/ 6392 w 10000"/>
            <a:gd name="connsiteY2" fmla="*/ 55 h 8217"/>
            <a:gd name="connsiteX3" fmla="*/ 8177 w 10000"/>
            <a:gd name="connsiteY3" fmla="*/ 94 h 8217"/>
            <a:gd name="connsiteX4" fmla="*/ 9893 w 10000"/>
            <a:gd name="connsiteY4" fmla="*/ 0 h 8217"/>
            <a:gd name="connsiteX5" fmla="*/ 10000 w 10000"/>
            <a:gd name="connsiteY5" fmla="*/ 2164 h 8217"/>
            <a:gd name="connsiteX6" fmla="*/ 8577 w 10000"/>
            <a:gd name="connsiteY6" fmla="*/ 3691 h 8217"/>
            <a:gd name="connsiteX7" fmla="*/ 8470 w 10000"/>
            <a:gd name="connsiteY7" fmla="*/ 4872 h 8217"/>
            <a:gd name="connsiteX8" fmla="*/ 8456 w 10000"/>
            <a:gd name="connsiteY8" fmla="*/ 5145 h 8217"/>
            <a:gd name="connsiteX9" fmla="*/ 8201 w 10000"/>
            <a:gd name="connsiteY9" fmla="*/ 7381 h 8217"/>
            <a:gd name="connsiteX10" fmla="*/ 6805 w 10000"/>
            <a:gd name="connsiteY10" fmla="*/ 8035 h 8217"/>
            <a:gd name="connsiteX11" fmla="*/ 6389 w 10000"/>
            <a:gd name="connsiteY11" fmla="*/ 8217 h 8217"/>
            <a:gd name="connsiteX12" fmla="*/ 5221 w 10000"/>
            <a:gd name="connsiteY12" fmla="*/ 5346 h 8217"/>
            <a:gd name="connsiteX13" fmla="*/ 2644 w 10000"/>
            <a:gd name="connsiteY13" fmla="*/ 5018 h 8217"/>
            <a:gd name="connsiteX14" fmla="*/ 2456 w 10000"/>
            <a:gd name="connsiteY14" fmla="*/ 3836 h 8217"/>
            <a:gd name="connsiteX15" fmla="*/ 0 w 10000"/>
            <a:gd name="connsiteY15" fmla="*/ 1963 h 8217"/>
            <a:gd name="connsiteX16" fmla="*/ 1248 w 10000"/>
            <a:gd name="connsiteY16" fmla="*/ 763 h 8217"/>
            <a:gd name="connsiteX17" fmla="*/ 2215 w 10000"/>
            <a:gd name="connsiteY17" fmla="*/ 1164 h 8217"/>
            <a:gd name="connsiteX18" fmla="*/ 4291 w 10000"/>
            <a:gd name="connsiteY18" fmla="*/ 1678 h 82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8217">
              <a:moveTo>
                <a:pt x="4291" y="1678"/>
              </a:moveTo>
              <a:cubicBezTo>
                <a:pt x="4450" y="1563"/>
                <a:pt x="2818" y="743"/>
                <a:pt x="3168" y="473"/>
              </a:cubicBezTo>
              <a:cubicBezTo>
                <a:pt x="3785" y="509"/>
                <a:pt x="5801" y="272"/>
                <a:pt x="6392" y="55"/>
              </a:cubicBezTo>
              <a:cubicBezTo>
                <a:pt x="6889" y="309"/>
                <a:pt x="7667" y="-142"/>
                <a:pt x="8177" y="94"/>
              </a:cubicBezTo>
              <a:cubicBezTo>
                <a:pt x="9332" y="-16"/>
                <a:pt x="8765" y="382"/>
                <a:pt x="9893" y="0"/>
              </a:cubicBezTo>
              <a:cubicBezTo>
                <a:pt x="9919" y="546"/>
                <a:pt x="9973" y="1618"/>
                <a:pt x="10000" y="2164"/>
              </a:cubicBezTo>
              <a:lnTo>
                <a:pt x="8577" y="3691"/>
              </a:lnTo>
              <a:cubicBezTo>
                <a:pt x="8550" y="4000"/>
                <a:pt x="8497" y="4582"/>
                <a:pt x="8470" y="4872"/>
              </a:cubicBezTo>
              <a:cubicBezTo>
                <a:pt x="8465" y="4963"/>
                <a:pt x="8461" y="5054"/>
                <a:pt x="8456" y="5145"/>
              </a:cubicBezTo>
              <a:cubicBezTo>
                <a:pt x="8376" y="5890"/>
                <a:pt x="8282" y="6636"/>
                <a:pt x="8201" y="7381"/>
              </a:cubicBezTo>
              <a:lnTo>
                <a:pt x="6805" y="8035"/>
              </a:lnTo>
              <a:lnTo>
                <a:pt x="6389" y="8217"/>
              </a:lnTo>
              <a:cubicBezTo>
                <a:pt x="6000" y="7254"/>
                <a:pt x="5611" y="6309"/>
                <a:pt x="5221" y="5346"/>
              </a:cubicBezTo>
              <a:lnTo>
                <a:pt x="2644" y="5018"/>
              </a:lnTo>
              <a:cubicBezTo>
                <a:pt x="2604" y="4727"/>
                <a:pt x="2510" y="4127"/>
                <a:pt x="2456" y="3836"/>
              </a:cubicBezTo>
              <a:cubicBezTo>
                <a:pt x="1597" y="3291"/>
                <a:pt x="752" y="2744"/>
                <a:pt x="0" y="1963"/>
              </a:cubicBezTo>
              <a:cubicBezTo>
                <a:pt x="416" y="1545"/>
                <a:pt x="832" y="1146"/>
                <a:pt x="1248" y="763"/>
              </a:cubicBezTo>
              <a:cubicBezTo>
                <a:pt x="1490" y="872"/>
                <a:pt x="1973" y="1073"/>
                <a:pt x="2215" y="1164"/>
              </a:cubicBezTo>
              <a:cubicBezTo>
                <a:pt x="2430" y="200"/>
                <a:pt x="4331" y="2659"/>
                <a:pt x="4291" y="1678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32</xdr:col>
      <xdr:colOff>90550</xdr:colOff>
      <xdr:row>18</xdr:row>
      <xdr:rowOff>14326</xdr:rowOff>
    </xdr:from>
    <xdr:to>
      <xdr:col>34</xdr:col>
      <xdr:colOff>10525</xdr:colOff>
      <xdr:row>19</xdr:row>
      <xdr:rowOff>41194</xdr:rowOff>
    </xdr:to>
    <xdr:sp macro="" textlink="">
      <xdr:nvSpPr>
        <xdr:cNvPr id="513" name="Toruń"/>
        <xdr:cNvSpPr>
          <a:spLocks/>
        </xdr:cNvSpPr>
      </xdr:nvSpPr>
      <xdr:spPr bwMode="auto">
        <a:xfrm>
          <a:off x="3748150" y="2071726"/>
          <a:ext cx="148575" cy="141168"/>
        </a:xfrm>
        <a:custGeom>
          <a:avLst/>
          <a:gdLst>
            <a:gd name="T0" fmla="*/ 89 w 506"/>
            <a:gd name="T1" fmla="*/ 3 h 310"/>
            <a:gd name="T2" fmla="*/ 91 w 506"/>
            <a:gd name="T3" fmla="*/ 3 h 310"/>
            <a:gd name="T4" fmla="*/ 480 w 506"/>
            <a:gd name="T5" fmla="*/ 8 h 310"/>
            <a:gd name="T6" fmla="*/ 506 w 506"/>
            <a:gd name="T7" fmla="*/ 161 h 310"/>
            <a:gd name="T8" fmla="*/ 416 w 506"/>
            <a:gd name="T9" fmla="*/ 243 h 310"/>
            <a:gd name="T10" fmla="*/ 137 w 506"/>
            <a:gd name="T11" fmla="*/ 310 h 310"/>
            <a:gd name="T12" fmla="*/ 155 w 506"/>
            <a:gd name="T13" fmla="*/ 174 h 310"/>
            <a:gd name="T14" fmla="*/ 0 w 506"/>
            <a:gd name="T15" fmla="*/ 146 h 310"/>
            <a:gd name="T16" fmla="*/ 89 w 506"/>
            <a:gd name="T17" fmla="*/ 3 h 3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506" h="310">
              <a:moveTo>
                <a:pt x="89" y="3"/>
              </a:moveTo>
              <a:lnTo>
                <a:pt x="91" y="3"/>
              </a:lnTo>
              <a:cubicBezTo>
                <a:pt x="221" y="0"/>
                <a:pt x="350" y="2"/>
                <a:pt x="480" y="8"/>
              </a:cubicBezTo>
              <a:cubicBezTo>
                <a:pt x="489" y="59"/>
                <a:pt x="497" y="110"/>
                <a:pt x="506" y="161"/>
              </a:cubicBezTo>
              <a:cubicBezTo>
                <a:pt x="476" y="189"/>
                <a:pt x="446" y="216"/>
                <a:pt x="416" y="243"/>
              </a:cubicBezTo>
              <a:cubicBezTo>
                <a:pt x="320" y="255"/>
                <a:pt x="227" y="277"/>
                <a:pt x="137" y="310"/>
              </a:cubicBezTo>
              <a:cubicBezTo>
                <a:pt x="143" y="264"/>
                <a:pt x="149" y="219"/>
                <a:pt x="155" y="174"/>
              </a:cubicBezTo>
              <a:cubicBezTo>
                <a:pt x="103" y="164"/>
                <a:pt x="52" y="155"/>
                <a:pt x="0" y="146"/>
              </a:cubicBezTo>
              <a:cubicBezTo>
                <a:pt x="48" y="110"/>
                <a:pt x="74" y="59"/>
                <a:pt x="89" y="3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15</xdr:col>
      <xdr:colOff>31154</xdr:colOff>
      <xdr:row>21</xdr:row>
      <xdr:rowOff>67692</xdr:rowOff>
    </xdr:from>
    <xdr:to>
      <xdr:col>18</xdr:col>
      <xdr:colOff>60412</xdr:colOff>
      <xdr:row>25</xdr:row>
      <xdr:rowOff>51901</xdr:rowOff>
    </xdr:to>
    <xdr:sp macro="" textlink="">
      <xdr:nvSpPr>
        <xdr:cNvPr id="407" name="międzyrzecki"/>
        <xdr:cNvSpPr>
          <a:spLocks/>
        </xdr:cNvSpPr>
      </xdr:nvSpPr>
      <xdr:spPr bwMode="auto">
        <a:xfrm>
          <a:off x="1745654" y="2467992"/>
          <a:ext cx="372158" cy="441409"/>
        </a:xfrm>
        <a:custGeom>
          <a:avLst/>
          <a:gdLst>
            <a:gd name="T0" fmla="*/ 329 w 1349"/>
            <a:gd name="T1" fmla="*/ 29 h 1534"/>
            <a:gd name="T2" fmla="*/ 716 w 1349"/>
            <a:gd name="T3" fmla="*/ 36 h 1534"/>
            <a:gd name="T4" fmla="*/ 744 w 1349"/>
            <a:gd name="T5" fmla="*/ 36 h 1534"/>
            <a:gd name="T6" fmla="*/ 1182 w 1349"/>
            <a:gd name="T7" fmla="*/ 100 h 1534"/>
            <a:gd name="T8" fmla="*/ 1112 w 1349"/>
            <a:gd name="T9" fmla="*/ 210 h 1534"/>
            <a:gd name="T10" fmla="*/ 1345 w 1349"/>
            <a:gd name="T11" fmla="*/ 965 h 1534"/>
            <a:gd name="T12" fmla="*/ 1218 w 1349"/>
            <a:gd name="T13" fmla="*/ 909 h 1534"/>
            <a:gd name="T14" fmla="*/ 1141 w 1349"/>
            <a:gd name="T15" fmla="*/ 996 h 1534"/>
            <a:gd name="T16" fmla="*/ 1349 w 1349"/>
            <a:gd name="T17" fmla="*/ 1185 h 1534"/>
            <a:gd name="T18" fmla="*/ 1290 w 1349"/>
            <a:gd name="T19" fmla="*/ 1534 h 1534"/>
            <a:gd name="T20" fmla="*/ 1220 w 1349"/>
            <a:gd name="T21" fmla="*/ 1395 h 1534"/>
            <a:gd name="T22" fmla="*/ 1086 w 1349"/>
            <a:gd name="T23" fmla="*/ 1439 h 1534"/>
            <a:gd name="T24" fmla="*/ 1014 w 1349"/>
            <a:gd name="T25" fmla="*/ 1487 h 1534"/>
            <a:gd name="T26" fmla="*/ 794 w 1349"/>
            <a:gd name="T27" fmla="*/ 1383 h 1534"/>
            <a:gd name="T28" fmla="*/ 387 w 1349"/>
            <a:gd name="T29" fmla="*/ 1185 h 1534"/>
            <a:gd name="T30" fmla="*/ 330 w 1349"/>
            <a:gd name="T31" fmla="*/ 1092 h 1534"/>
            <a:gd name="T32" fmla="*/ 319 w 1349"/>
            <a:gd name="T33" fmla="*/ 1075 h 1534"/>
            <a:gd name="T34" fmla="*/ 142 w 1349"/>
            <a:gd name="T35" fmla="*/ 1017 h 1534"/>
            <a:gd name="T36" fmla="*/ 123 w 1349"/>
            <a:gd name="T37" fmla="*/ 988 h 1534"/>
            <a:gd name="T38" fmla="*/ 33 w 1349"/>
            <a:gd name="T39" fmla="*/ 811 h 1534"/>
            <a:gd name="T40" fmla="*/ 0 w 1349"/>
            <a:gd name="T41" fmla="*/ 795 h 1534"/>
            <a:gd name="T42" fmla="*/ 127 w 1349"/>
            <a:gd name="T43" fmla="*/ 411 h 1534"/>
            <a:gd name="T44" fmla="*/ 163 w 1349"/>
            <a:gd name="T45" fmla="*/ 358 h 1534"/>
            <a:gd name="T46" fmla="*/ 204 w 1349"/>
            <a:gd name="T47" fmla="*/ 296 h 1534"/>
            <a:gd name="T48" fmla="*/ 329 w 1349"/>
            <a:gd name="T49" fmla="*/ 29 h 15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349" h="1534">
              <a:moveTo>
                <a:pt x="329" y="29"/>
              </a:moveTo>
              <a:cubicBezTo>
                <a:pt x="457" y="46"/>
                <a:pt x="588" y="62"/>
                <a:pt x="716" y="36"/>
              </a:cubicBezTo>
              <a:lnTo>
                <a:pt x="744" y="36"/>
              </a:lnTo>
              <a:cubicBezTo>
                <a:pt x="893" y="42"/>
                <a:pt x="1055" y="0"/>
                <a:pt x="1182" y="100"/>
              </a:cubicBezTo>
              <a:cubicBezTo>
                <a:pt x="1159" y="137"/>
                <a:pt x="1136" y="173"/>
                <a:pt x="1112" y="210"/>
              </a:cubicBezTo>
              <a:cubicBezTo>
                <a:pt x="1166" y="469"/>
                <a:pt x="1312" y="700"/>
                <a:pt x="1345" y="965"/>
              </a:cubicBezTo>
              <a:cubicBezTo>
                <a:pt x="1303" y="947"/>
                <a:pt x="1260" y="928"/>
                <a:pt x="1218" y="909"/>
              </a:cubicBezTo>
              <a:cubicBezTo>
                <a:pt x="1192" y="938"/>
                <a:pt x="1166" y="967"/>
                <a:pt x="1141" y="996"/>
              </a:cubicBezTo>
              <a:cubicBezTo>
                <a:pt x="1208" y="1061"/>
                <a:pt x="1278" y="1123"/>
                <a:pt x="1349" y="1185"/>
              </a:cubicBezTo>
              <a:cubicBezTo>
                <a:pt x="1320" y="1299"/>
                <a:pt x="1307" y="1417"/>
                <a:pt x="1290" y="1534"/>
              </a:cubicBezTo>
              <a:cubicBezTo>
                <a:pt x="1266" y="1487"/>
                <a:pt x="1243" y="1442"/>
                <a:pt x="1220" y="1395"/>
              </a:cubicBezTo>
              <a:cubicBezTo>
                <a:pt x="1175" y="1409"/>
                <a:pt x="1130" y="1422"/>
                <a:pt x="1086" y="1439"/>
              </a:cubicBezTo>
              <a:cubicBezTo>
                <a:pt x="1068" y="1451"/>
                <a:pt x="1032" y="1475"/>
                <a:pt x="1014" y="1487"/>
              </a:cubicBezTo>
              <a:cubicBezTo>
                <a:pt x="927" y="1484"/>
                <a:pt x="845" y="1456"/>
                <a:pt x="794" y="1383"/>
              </a:cubicBezTo>
              <a:cubicBezTo>
                <a:pt x="697" y="1254"/>
                <a:pt x="529" y="1236"/>
                <a:pt x="387" y="1185"/>
              </a:cubicBezTo>
              <a:cubicBezTo>
                <a:pt x="368" y="1154"/>
                <a:pt x="349" y="1123"/>
                <a:pt x="330" y="1092"/>
              </a:cubicBezTo>
              <a:lnTo>
                <a:pt x="319" y="1075"/>
              </a:lnTo>
              <a:cubicBezTo>
                <a:pt x="293" y="1003"/>
                <a:pt x="207" y="995"/>
                <a:pt x="142" y="1017"/>
              </a:cubicBezTo>
              <a:lnTo>
                <a:pt x="123" y="988"/>
              </a:lnTo>
              <a:cubicBezTo>
                <a:pt x="149" y="910"/>
                <a:pt x="120" y="826"/>
                <a:pt x="33" y="811"/>
              </a:cubicBezTo>
              <a:cubicBezTo>
                <a:pt x="24" y="807"/>
                <a:pt x="9" y="799"/>
                <a:pt x="0" y="795"/>
              </a:cubicBezTo>
              <a:cubicBezTo>
                <a:pt x="22" y="661"/>
                <a:pt x="77" y="537"/>
                <a:pt x="127" y="411"/>
              </a:cubicBezTo>
              <a:cubicBezTo>
                <a:pt x="136" y="398"/>
                <a:pt x="154" y="371"/>
                <a:pt x="163" y="358"/>
              </a:cubicBezTo>
              <a:cubicBezTo>
                <a:pt x="173" y="342"/>
                <a:pt x="194" y="311"/>
                <a:pt x="204" y="296"/>
              </a:cubicBezTo>
              <a:cubicBezTo>
                <a:pt x="275" y="221"/>
                <a:pt x="332" y="136"/>
                <a:pt x="329" y="29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98341</xdr:colOff>
      <xdr:row>22</xdr:row>
      <xdr:rowOff>2025</xdr:rowOff>
    </xdr:from>
    <xdr:to>
      <xdr:col>16</xdr:col>
      <xdr:colOff>13615</xdr:colOff>
      <xdr:row>26</xdr:row>
      <xdr:rowOff>1455</xdr:rowOff>
    </xdr:to>
    <xdr:sp macro="" textlink="">
      <xdr:nvSpPr>
        <xdr:cNvPr id="408" name="sulęciński"/>
        <xdr:cNvSpPr>
          <a:spLocks/>
        </xdr:cNvSpPr>
      </xdr:nvSpPr>
      <xdr:spPr bwMode="auto">
        <a:xfrm>
          <a:off x="1355641" y="2516625"/>
          <a:ext cx="486774" cy="456630"/>
        </a:xfrm>
        <a:custGeom>
          <a:avLst/>
          <a:gdLst>
            <a:gd name="T0" fmla="*/ 955 w 1729"/>
            <a:gd name="T1" fmla="*/ 106 h 1574"/>
            <a:gd name="T2" fmla="*/ 1149 w 1729"/>
            <a:gd name="T3" fmla="*/ 0 h 1574"/>
            <a:gd name="T4" fmla="*/ 1240 w 1729"/>
            <a:gd name="T5" fmla="*/ 223 h 1574"/>
            <a:gd name="T6" fmla="*/ 1452 w 1729"/>
            <a:gd name="T7" fmla="*/ 213 h 1574"/>
            <a:gd name="T8" fmla="*/ 1450 w 1729"/>
            <a:gd name="T9" fmla="*/ 360 h 1574"/>
            <a:gd name="T10" fmla="*/ 1383 w 1729"/>
            <a:gd name="T11" fmla="*/ 400 h 1574"/>
            <a:gd name="T12" fmla="*/ 1348 w 1729"/>
            <a:gd name="T13" fmla="*/ 611 h 1574"/>
            <a:gd name="T14" fmla="*/ 1379 w 1729"/>
            <a:gd name="T15" fmla="*/ 629 h 1574"/>
            <a:gd name="T16" fmla="*/ 1412 w 1729"/>
            <a:gd name="T17" fmla="*/ 645 h 1574"/>
            <a:gd name="T18" fmla="*/ 1502 w 1729"/>
            <a:gd name="T19" fmla="*/ 822 h 1574"/>
            <a:gd name="T20" fmla="*/ 1521 w 1729"/>
            <a:gd name="T21" fmla="*/ 851 h 1574"/>
            <a:gd name="T22" fmla="*/ 1698 w 1729"/>
            <a:gd name="T23" fmla="*/ 909 h 1574"/>
            <a:gd name="T24" fmla="*/ 1709 w 1729"/>
            <a:gd name="T25" fmla="*/ 926 h 1574"/>
            <a:gd name="T26" fmla="*/ 1729 w 1729"/>
            <a:gd name="T27" fmla="*/ 998 h 1574"/>
            <a:gd name="T28" fmla="*/ 1613 w 1729"/>
            <a:gd name="T29" fmla="*/ 1000 h 1574"/>
            <a:gd name="T30" fmla="*/ 1574 w 1729"/>
            <a:gd name="T31" fmla="*/ 988 h 1574"/>
            <a:gd name="T32" fmla="*/ 1475 w 1729"/>
            <a:gd name="T33" fmla="*/ 975 h 1574"/>
            <a:gd name="T34" fmla="*/ 1333 w 1729"/>
            <a:gd name="T35" fmla="*/ 973 h 1574"/>
            <a:gd name="T36" fmla="*/ 1292 w 1729"/>
            <a:gd name="T37" fmla="*/ 1046 h 1574"/>
            <a:gd name="T38" fmla="*/ 1242 w 1729"/>
            <a:gd name="T39" fmla="*/ 1115 h 1574"/>
            <a:gd name="T40" fmla="*/ 1159 w 1729"/>
            <a:gd name="T41" fmla="*/ 1230 h 1574"/>
            <a:gd name="T42" fmla="*/ 1191 w 1729"/>
            <a:gd name="T43" fmla="*/ 1343 h 1574"/>
            <a:gd name="T44" fmla="*/ 1161 w 1729"/>
            <a:gd name="T45" fmla="*/ 1376 h 1574"/>
            <a:gd name="T46" fmla="*/ 1031 w 1729"/>
            <a:gd name="T47" fmla="*/ 1449 h 1574"/>
            <a:gd name="T48" fmla="*/ 1047 w 1729"/>
            <a:gd name="T49" fmla="*/ 1487 h 1574"/>
            <a:gd name="T50" fmla="*/ 527 w 1729"/>
            <a:gd name="T51" fmla="*/ 1574 h 1574"/>
            <a:gd name="T52" fmla="*/ 519 w 1729"/>
            <a:gd name="T53" fmla="*/ 1451 h 1574"/>
            <a:gd name="T54" fmla="*/ 550 w 1729"/>
            <a:gd name="T55" fmla="*/ 1306 h 1574"/>
            <a:gd name="T56" fmla="*/ 441 w 1729"/>
            <a:gd name="T57" fmla="*/ 1262 h 1574"/>
            <a:gd name="T58" fmla="*/ 539 w 1729"/>
            <a:gd name="T59" fmla="*/ 1124 h 1574"/>
            <a:gd name="T60" fmla="*/ 480 w 1729"/>
            <a:gd name="T61" fmla="*/ 1046 h 1574"/>
            <a:gd name="T62" fmla="*/ 577 w 1729"/>
            <a:gd name="T63" fmla="*/ 912 h 1574"/>
            <a:gd name="T64" fmla="*/ 591 w 1729"/>
            <a:gd name="T65" fmla="*/ 881 h 1574"/>
            <a:gd name="T66" fmla="*/ 650 w 1729"/>
            <a:gd name="T67" fmla="*/ 870 h 1574"/>
            <a:gd name="T68" fmla="*/ 807 w 1729"/>
            <a:gd name="T69" fmla="*/ 928 h 1574"/>
            <a:gd name="T70" fmla="*/ 846 w 1729"/>
            <a:gd name="T71" fmla="*/ 716 h 1574"/>
            <a:gd name="T72" fmla="*/ 853 w 1729"/>
            <a:gd name="T73" fmla="*/ 694 h 1574"/>
            <a:gd name="T74" fmla="*/ 747 w 1729"/>
            <a:gd name="T75" fmla="*/ 612 h 1574"/>
            <a:gd name="T76" fmla="*/ 760 w 1729"/>
            <a:gd name="T77" fmla="*/ 422 h 1574"/>
            <a:gd name="T78" fmla="*/ 359 w 1729"/>
            <a:gd name="T79" fmla="*/ 444 h 1574"/>
            <a:gd name="T80" fmla="*/ 334 w 1729"/>
            <a:gd name="T81" fmla="*/ 336 h 1574"/>
            <a:gd name="T82" fmla="*/ 299 w 1729"/>
            <a:gd name="T83" fmla="*/ 324 h 1574"/>
            <a:gd name="T84" fmla="*/ 276 w 1729"/>
            <a:gd name="T85" fmla="*/ 316 h 1574"/>
            <a:gd name="T86" fmla="*/ 65 w 1729"/>
            <a:gd name="T87" fmla="*/ 251 h 1574"/>
            <a:gd name="T88" fmla="*/ 29 w 1729"/>
            <a:gd name="T89" fmla="*/ 228 h 1574"/>
            <a:gd name="T90" fmla="*/ 0 w 1729"/>
            <a:gd name="T91" fmla="*/ 210 h 1574"/>
            <a:gd name="T92" fmla="*/ 80 w 1729"/>
            <a:gd name="T93" fmla="*/ 178 h 1574"/>
            <a:gd name="T94" fmla="*/ 366 w 1729"/>
            <a:gd name="T95" fmla="*/ 116 h 1574"/>
            <a:gd name="T96" fmla="*/ 390 w 1729"/>
            <a:gd name="T97" fmla="*/ 106 h 1574"/>
            <a:gd name="T98" fmla="*/ 627 w 1729"/>
            <a:gd name="T99" fmla="*/ 87 h 1574"/>
            <a:gd name="T100" fmla="*/ 654 w 1729"/>
            <a:gd name="T101" fmla="*/ 73 h 1574"/>
            <a:gd name="T102" fmla="*/ 900 w 1729"/>
            <a:gd name="T103" fmla="*/ 34 h 1574"/>
            <a:gd name="T104" fmla="*/ 955 w 1729"/>
            <a:gd name="T105" fmla="*/ 106 h 157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</a:cxnLst>
          <a:rect l="0" t="0" r="r" b="b"/>
          <a:pathLst>
            <a:path w="1729" h="1574">
              <a:moveTo>
                <a:pt x="955" y="106"/>
              </a:moveTo>
              <a:cubicBezTo>
                <a:pt x="1026" y="83"/>
                <a:pt x="1083" y="32"/>
                <a:pt x="1149" y="0"/>
              </a:cubicBezTo>
              <a:cubicBezTo>
                <a:pt x="1196" y="66"/>
                <a:pt x="1217" y="146"/>
                <a:pt x="1240" y="223"/>
              </a:cubicBezTo>
              <a:cubicBezTo>
                <a:pt x="1311" y="220"/>
                <a:pt x="1382" y="217"/>
                <a:pt x="1452" y="213"/>
              </a:cubicBezTo>
              <a:cubicBezTo>
                <a:pt x="1451" y="262"/>
                <a:pt x="1450" y="311"/>
                <a:pt x="1450" y="360"/>
              </a:cubicBezTo>
              <a:cubicBezTo>
                <a:pt x="1433" y="370"/>
                <a:pt x="1399" y="390"/>
                <a:pt x="1383" y="400"/>
              </a:cubicBezTo>
              <a:cubicBezTo>
                <a:pt x="1371" y="471"/>
                <a:pt x="1358" y="540"/>
                <a:pt x="1348" y="611"/>
              </a:cubicBezTo>
              <a:lnTo>
                <a:pt x="1379" y="629"/>
              </a:lnTo>
              <a:cubicBezTo>
                <a:pt x="1388" y="633"/>
                <a:pt x="1403" y="641"/>
                <a:pt x="1412" y="645"/>
              </a:cubicBezTo>
              <a:cubicBezTo>
                <a:pt x="1414" y="715"/>
                <a:pt x="1458" y="771"/>
                <a:pt x="1502" y="822"/>
              </a:cubicBezTo>
              <a:lnTo>
                <a:pt x="1521" y="851"/>
              </a:lnTo>
              <a:cubicBezTo>
                <a:pt x="1557" y="913"/>
                <a:pt x="1638" y="901"/>
                <a:pt x="1698" y="909"/>
              </a:cubicBezTo>
              <a:lnTo>
                <a:pt x="1709" y="926"/>
              </a:lnTo>
              <a:cubicBezTo>
                <a:pt x="1714" y="944"/>
                <a:pt x="1724" y="980"/>
                <a:pt x="1729" y="998"/>
              </a:cubicBezTo>
              <a:cubicBezTo>
                <a:pt x="1700" y="998"/>
                <a:pt x="1642" y="1000"/>
                <a:pt x="1613" y="1000"/>
              </a:cubicBezTo>
              <a:lnTo>
                <a:pt x="1574" y="988"/>
              </a:lnTo>
              <a:cubicBezTo>
                <a:pt x="1541" y="982"/>
                <a:pt x="1508" y="979"/>
                <a:pt x="1475" y="975"/>
              </a:cubicBezTo>
              <a:cubicBezTo>
                <a:pt x="1428" y="973"/>
                <a:pt x="1380" y="971"/>
                <a:pt x="1333" y="973"/>
              </a:cubicBezTo>
              <a:cubicBezTo>
                <a:pt x="1323" y="991"/>
                <a:pt x="1302" y="1028"/>
                <a:pt x="1292" y="1046"/>
              </a:cubicBezTo>
              <a:cubicBezTo>
                <a:pt x="1279" y="1064"/>
                <a:pt x="1254" y="1098"/>
                <a:pt x="1242" y="1115"/>
              </a:cubicBezTo>
              <a:cubicBezTo>
                <a:pt x="1231" y="1165"/>
                <a:pt x="1209" y="1209"/>
                <a:pt x="1159" y="1230"/>
              </a:cubicBezTo>
              <a:cubicBezTo>
                <a:pt x="1170" y="1267"/>
                <a:pt x="1182" y="1305"/>
                <a:pt x="1191" y="1343"/>
              </a:cubicBezTo>
              <a:cubicBezTo>
                <a:pt x="1184" y="1351"/>
                <a:pt x="1169" y="1368"/>
                <a:pt x="1161" y="1376"/>
              </a:cubicBezTo>
              <a:cubicBezTo>
                <a:pt x="1099" y="1312"/>
                <a:pt x="968" y="1352"/>
                <a:pt x="1031" y="1449"/>
              </a:cubicBezTo>
              <a:lnTo>
                <a:pt x="1047" y="1487"/>
              </a:lnTo>
              <a:cubicBezTo>
                <a:pt x="868" y="1468"/>
                <a:pt x="694" y="1517"/>
                <a:pt x="527" y="1574"/>
              </a:cubicBezTo>
              <a:cubicBezTo>
                <a:pt x="525" y="1543"/>
                <a:pt x="521" y="1482"/>
                <a:pt x="519" y="1451"/>
              </a:cubicBezTo>
              <a:cubicBezTo>
                <a:pt x="530" y="1402"/>
                <a:pt x="540" y="1354"/>
                <a:pt x="550" y="1306"/>
              </a:cubicBezTo>
              <a:cubicBezTo>
                <a:pt x="523" y="1295"/>
                <a:pt x="468" y="1273"/>
                <a:pt x="441" y="1262"/>
              </a:cubicBezTo>
              <a:cubicBezTo>
                <a:pt x="473" y="1216"/>
                <a:pt x="506" y="1169"/>
                <a:pt x="539" y="1124"/>
              </a:cubicBezTo>
              <a:cubicBezTo>
                <a:pt x="519" y="1098"/>
                <a:pt x="500" y="1072"/>
                <a:pt x="480" y="1046"/>
              </a:cubicBezTo>
              <a:cubicBezTo>
                <a:pt x="549" y="1033"/>
                <a:pt x="566" y="973"/>
                <a:pt x="577" y="912"/>
              </a:cubicBezTo>
              <a:cubicBezTo>
                <a:pt x="580" y="904"/>
                <a:pt x="587" y="889"/>
                <a:pt x="591" y="881"/>
              </a:cubicBezTo>
              <a:cubicBezTo>
                <a:pt x="605" y="878"/>
                <a:pt x="635" y="873"/>
                <a:pt x="650" y="870"/>
              </a:cubicBezTo>
              <a:cubicBezTo>
                <a:pt x="699" y="900"/>
                <a:pt x="746" y="940"/>
                <a:pt x="807" y="928"/>
              </a:cubicBezTo>
              <a:cubicBezTo>
                <a:pt x="837" y="861"/>
                <a:pt x="835" y="786"/>
                <a:pt x="846" y="716"/>
              </a:cubicBezTo>
              <a:cubicBezTo>
                <a:pt x="848" y="710"/>
                <a:pt x="852" y="699"/>
                <a:pt x="853" y="694"/>
              </a:cubicBezTo>
              <a:cubicBezTo>
                <a:pt x="818" y="666"/>
                <a:pt x="782" y="639"/>
                <a:pt x="747" y="612"/>
              </a:cubicBezTo>
              <a:cubicBezTo>
                <a:pt x="750" y="549"/>
                <a:pt x="755" y="485"/>
                <a:pt x="760" y="422"/>
              </a:cubicBezTo>
              <a:cubicBezTo>
                <a:pt x="628" y="371"/>
                <a:pt x="491" y="419"/>
                <a:pt x="359" y="444"/>
              </a:cubicBezTo>
              <a:cubicBezTo>
                <a:pt x="353" y="417"/>
                <a:pt x="340" y="363"/>
                <a:pt x="334" y="336"/>
              </a:cubicBezTo>
              <a:lnTo>
                <a:pt x="299" y="324"/>
              </a:lnTo>
              <a:lnTo>
                <a:pt x="276" y="316"/>
              </a:lnTo>
              <a:cubicBezTo>
                <a:pt x="207" y="289"/>
                <a:pt x="136" y="269"/>
                <a:pt x="65" y="251"/>
              </a:cubicBezTo>
              <a:lnTo>
                <a:pt x="29" y="228"/>
              </a:lnTo>
              <a:cubicBezTo>
                <a:pt x="22" y="224"/>
                <a:pt x="8" y="214"/>
                <a:pt x="0" y="210"/>
              </a:cubicBezTo>
              <a:cubicBezTo>
                <a:pt x="20" y="202"/>
                <a:pt x="60" y="186"/>
                <a:pt x="80" y="178"/>
              </a:cubicBezTo>
              <a:cubicBezTo>
                <a:pt x="176" y="162"/>
                <a:pt x="276" y="158"/>
                <a:pt x="366" y="116"/>
              </a:cubicBezTo>
              <a:lnTo>
                <a:pt x="390" y="106"/>
              </a:lnTo>
              <a:cubicBezTo>
                <a:pt x="468" y="127"/>
                <a:pt x="557" y="135"/>
                <a:pt x="627" y="87"/>
              </a:cubicBezTo>
              <a:lnTo>
                <a:pt x="654" y="73"/>
              </a:lnTo>
              <a:cubicBezTo>
                <a:pt x="735" y="51"/>
                <a:pt x="818" y="42"/>
                <a:pt x="900" y="34"/>
              </a:cubicBezTo>
              <a:cubicBezTo>
                <a:pt x="914" y="52"/>
                <a:pt x="941" y="88"/>
                <a:pt x="955" y="106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53483</xdr:colOff>
      <xdr:row>17</xdr:row>
      <xdr:rowOff>98706</xdr:rowOff>
    </xdr:from>
    <xdr:to>
      <xdr:col>19</xdr:col>
      <xdr:colOff>42873</xdr:colOff>
      <xdr:row>21</xdr:row>
      <xdr:rowOff>75303</xdr:rowOff>
    </xdr:to>
    <xdr:sp macro="" textlink="">
      <xdr:nvSpPr>
        <xdr:cNvPr id="504" name="strzelecko-drezdenecki"/>
        <xdr:cNvSpPr>
          <a:spLocks/>
        </xdr:cNvSpPr>
      </xdr:nvSpPr>
      <xdr:spPr bwMode="auto">
        <a:xfrm>
          <a:off x="1767983" y="2041806"/>
          <a:ext cx="446590" cy="433797"/>
        </a:xfrm>
        <a:custGeom>
          <a:avLst/>
          <a:gdLst>
            <a:gd name="T0" fmla="*/ 1326 w 1596"/>
            <a:gd name="T1" fmla="*/ 0 h 1495"/>
            <a:gd name="T2" fmla="*/ 1581 w 1596"/>
            <a:gd name="T3" fmla="*/ 55 h 1495"/>
            <a:gd name="T4" fmla="*/ 1483 w 1596"/>
            <a:gd name="T5" fmla="*/ 444 h 1495"/>
            <a:gd name="T6" fmla="*/ 1407 w 1596"/>
            <a:gd name="T7" fmla="*/ 1046 h 1495"/>
            <a:gd name="T8" fmla="*/ 1327 w 1596"/>
            <a:gd name="T9" fmla="*/ 1074 h 1495"/>
            <a:gd name="T10" fmla="*/ 1375 w 1596"/>
            <a:gd name="T11" fmla="*/ 1157 h 1495"/>
            <a:gd name="T12" fmla="*/ 1402 w 1596"/>
            <a:gd name="T13" fmla="*/ 1447 h 1495"/>
            <a:gd name="T14" fmla="*/ 1036 w 1596"/>
            <a:gd name="T15" fmla="*/ 1495 h 1495"/>
            <a:gd name="T16" fmla="*/ 936 w 1596"/>
            <a:gd name="T17" fmla="*/ 1465 h 1495"/>
            <a:gd name="T18" fmla="*/ 682 w 1596"/>
            <a:gd name="T19" fmla="*/ 1493 h 1495"/>
            <a:gd name="T20" fmla="*/ 609 w 1596"/>
            <a:gd name="T21" fmla="*/ 1249 h 1495"/>
            <a:gd name="T22" fmla="*/ 463 w 1596"/>
            <a:gd name="T23" fmla="*/ 1280 h 1495"/>
            <a:gd name="T24" fmla="*/ 438 w 1596"/>
            <a:gd name="T25" fmla="*/ 1284 h 1495"/>
            <a:gd name="T26" fmla="*/ 386 w 1596"/>
            <a:gd name="T27" fmla="*/ 1267 h 1495"/>
            <a:gd name="T28" fmla="*/ 360 w 1596"/>
            <a:gd name="T29" fmla="*/ 1124 h 1495"/>
            <a:gd name="T30" fmla="*/ 345 w 1596"/>
            <a:gd name="T31" fmla="*/ 1116 h 1495"/>
            <a:gd name="T32" fmla="*/ 288 w 1596"/>
            <a:gd name="T33" fmla="*/ 1085 h 1495"/>
            <a:gd name="T34" fmla="*/ 302 w 1596"/>
            <a:gd name="T35" fmla="*/ 984 h 1495"/>
            <a:gd name="T36" fmla="*/ 346 w 1596"/>
            <a:gd name="T37" fmla="*/ 938 h 1495"/>
            <a:gd name="T38" fmla="*/ 332 w 1596"/>
            <a:gd name="T39" fmla="*/ 814 h 1495"/>
            <a:gd name="T40" fmla="*/ 145 w 1596"/>
            <a:gd name="T41" fmla="*/ 740 h 1495"/>
            <a:gd name="T42" fmla="*/ 0 w 1596"/>
            <a:gd name="T43" fmla="*/ 553 h 1495"/>
            <a:gd name="T44" fmla="*/ 156 w 1596"/>
            <a:gd name="T45" fmla="*/ 607 h 1495"/>
            <a:gd name="T46" fmla="*/ 230 w 1596"/>
            <a:gd name="T47" fmla="*/ 525 h 1495"/>
            <a:gd name="T48" fmla="*/ 586 w 1596"/>
            <a:gd name="T49" fmla="*/ 361 h 1495"/>
            <a:gd name="T50" fmla="*/ 650 w 1596"/>
            <a:gd name="T51" fmla="*/ 457 h 1495"/>
            <a:gd name="T52" fmla="*/ 893 w 1596"/>
            <a:gd name="T53" fmla="*/ 438 h 1495"/>
            <a:gd name="T54" fmla="*/ 1083 w 1596"/>
            <a:gd name="T55" fmla="*/ 440 h 1495"/>
            <a:gd name="T56" fmla="*/ 1222 w 1596"/>
            <a:gd name="T57" fmla="*/ 139 h 1495"/>
            <a:gd name="T58" fmla="*/ 1326 w 1596"/>
            <a:gd name="T59" fmla="*/ 0 h 14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596" h="1495">
              <a:moveTo>
                <a:pt x="1326" y="0"/>
              </a:moveTo>
              <a:cubicBezTo>
                <a:pt x="1411" y="15"/>
                <a:pt x="1496" y="34"/>
                <a:pt x="1581" y="55"/>
              </a:cubicBezTo>
              <a:cubicBezTo>
                <a:pt x="1596" y="198"/>
                <a:pt x="1469" y="303"/>
                <a:pt x="1483" y="444"/>
              </a:cubicBezTo>
              <a:cubicBezTo>
                <a:pt x="1488" y="645"/>
                <a:pt x="1562" y="880"/>
                <a:pt x="1407" y="1046"/>
              </a:cubicBezTo>
              <a:cubicBezTo>
                <a:pt x="1387" y="1053"/>
                <a:pt x="1347" y="1067"/>
                <a:pt x="1327" y="1074"/>
              </a:cubicBezTo>
              <a:cubicBezTo>
                <a:pt x="1324" y="1110"/>
                <a:pt x="1354" y="1132"/>
                <a:pt x="1375" y="1157"/>
              </a:cubicBezTo>
              <a:cubicBezTo>
                <a:pt x="1394" y="1253"/>
                <a:pt x="1411" y="1350"/>
                <a:pt x="1402" y="1447"/>
              </a:cubicBezTo>
              <a:cubicBezTo>
                <a:pt x="1280" y="1456"/>
                <a:pt x="1158" y="1473"/>
                <a:pt x="1036" y="1495"/>
              </a:cubicBezTo>
              <a:cubicBezTo>
                <a:pt x="1003" y="1485"/>
                <a:pt x="969" y="1474"/>
                <a:pt x="936" y="1465"/>
              </a:cubicBezTo>
              <a:cubicBezTo>
                <a:pt x="852" y="1481"/>
                <a:pt x="767" y="1491"/>
                <a:pt x="682" y="1493"/>
              </a:cubicBezTo>
              <a:cubicBezTo>
                <a:pt x="658" y="1412"/>
                <a:pt x="633" y="1331"/>
                <a:pt x="609" y="1249"/>
              </a:cubicBezTo>
              <a:cubicBezTo>
                <a:pt x="561" y="1260"/>
                <a:pt x="512" y="1271"/>
                <a:pt x="463" y="1280"/>
              </a:cubicBezTo>
              <a:lnTo>
                <a:pt x="438" y="1284"/>
              </a:lnTo>
              <a:cubicBezTo>
                <a:pt x="425" y="1279"/>
                <a:pt x="399" y="1271"/>
                <a:pt x="386" y="1267"/>
              </a:cubicBezTo>
              <a:cubicBezTo>
                <a:pt x="383" y="1218"/>
                <a:pt x="376" y="1170"/>
                <a:pt x="360" y="1124"/>
              </a:cubicBezTo>
              <a:lnTo>
                <a:pt x="345" y="1116"/>
              </a:lnTo>
              <a:cubicBezTo>
                <a:pt x="331" y="1108"/>
                <a:pt x="302" y="1093"/>
                <a:pt x="288" y="1085"/>
              </a:cubicBezTo>
              <a:cubicBezTo>
                <a:pt x="292" y="1060"/>
                <a:pt x="299" y="1010"/>
                <a:pt x="302" y="984"/>
              </a:cubicBezTo>
              <a:cubicBezTo>
                <a:pt x="313" y="973"/>
                <a:pt x="335" y="950"/>
                <a:pt x="346" y="938"/>
              </a:cubicBezTo>
              <a:cubicBezTo>
                <a:pt x="342" y="897"/>
                <a:pt x="337" y="855"/>
                <a:pt x="332" y="814"/>
              </a:cubicBezTo>
              <a:cubicBezTo>
                <a:pt x="269" y="792"/>
                <a:pt x="205" y="769"/>
                <a:pt x="145" y="740"/>
              </a:cubicBezTo>
              <a:cubicBezTo>
                <a:pt x="80" y="692"/>
                <a:pt x="37" y="623"/>
                <a:pt x="0" y="553"/>
              </a:cubicBezTo>
              <a:cubicBezTo>
                <a:pt x="52" y="571"/>
                <a:pt x="104" y="589"/>
                <a:pt x="156" y="607"/>
              </a:cubicBezTo>
              <a:cubicBezTo>
                <a:pt x="181" y="580"/>
                <a:pt x="205" y="552"/>
                <a:pt x="230" y="525"/>
              </a:cubicBezTo>
              <a:cubicBezTo>
                <a:pt x="316" y="415"/>
                <a:pt x="470" y="420"/>
                <a:pt x="586" y="361"/>
              </a:cubicBezTo>
              <a:cubicBezTo>
                <a:pt x="608" y="393"/>
                <a:pt x="629" y="425"/>
                <a:pt x="650" y="457"/>
              </a:cubicBezTo>
              <a:cubicBezTo>
                <a:pt x="733" y="494"/>
                <a:pt x="817" y="486"/>
                <a:pt x="893" y="438"/>
              </a:cubicBezTo>
              <a:cubicBezTo>
                <a:pt x="955" y="461"/>
                <a:pt x="1020" y="467"/>
                <a:pt x="1083" y="440"/>
              </a:cubicBezTo>
              <a:cubicBezTo>
                <a:pt x="1118" y="335"/>
                <a:pt x="1164" y="234"/>
                <a:pt x="1222" y="139"/>
              </a:cubicBezTo>
              <a:cubicBezTo>
                <a:pt x="1281" y="113"/>
                <a:pt x="1320" y="67"/>
                <a:pt x="1326" y="0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109029</xdr:colOff>
      <xdr:row>13</xdr:row>
      <xdr:rowOff>10919</xdr:rowOff>
    </xdr:from>
    <xdr:to>
      <xdr:col>26</xdr:col>
      <xdr:colOff>110653</xdr:colOff>
      <xdr:row>17</xdr:row>
      <xdr:rowOff>53042</xdr:rowOff>
    </xdr:to>
    <xdr:sp macro="" textlink="">
      <xdr:nvSpPr>
        <xdr:cNvPr id="470" name="złotowski"/>
        <xdr:cNvSpPr>
          <a:spLocks/>
        </xdr:cNvSpPr>
      </xdr:nvSpPr>
      <xdr:spPr bwMode="auto">
        <a:xfrm>
          <a:off x="2509329" y="1496819"/>
          <a:ext cx="573124" cy="499323"/>
        </a:xfrm>
        <a:custGeom>
          <a:avLst/>
          <a:gdLst>
            <a:gd name="T0" fmla="*/ 889 w 2059"/>
            <a:gd name="T1" fmla="*/ 96 h 1751"/>
            <a:gd name="T2" fmla="*/ 993 w 2059"/>
            <a:gd name="T3" fmla="*/ 0 h 1751"/>
            <a:gd name="T4" fmla="*/ 969 w 2059"/>
            <a:gd name="T5" fmla="*/ 131 h 1751"/>
            <a:gd name="T6" fmla="*/ 1056 w 2059"/>
            <a:gd name="T7" fmla="*/ 230 h 1751"/>
            <a:gd name="T8" fmla="*/ 1096 w 2059"/>
            <a:gd name="T9" fmla="*/ 433 h 1751"/>
            <a:gd name="T10" fmla="*/ 1181 w 2059"/>
            <a:gd name="T11" fmla="*/ 398 h 1751"/>
            <a:gd name="T12" fmla="*/ 1271 w 2059"/>
            <a:gd name="T13" fmla="*/ 519 h 1751"/>
            <a:gd name="T14" fmla="*/ 1438 w 2059"/>
            <a:gd name="T15" fmla="*/ 436 h 1751"/>
            <a:gd name="T16" fmla="*/ 1799 w 2059"/>
            <a:gd name="T17" fmla="*/ 484 h 1751"/>
            <a:gd name="T18" fmla="*/ 1954 w 2059"/>
            <a:gd name="T19" fmla="*/ 611 h 1751"/>
            <a:gd name="T20" fmla="*/ 2059 w 2059"/>
            <a:gd name="T21" fmla="*/ 633 h 1751"/>
            <a:gd name="T22" fmla="*/ 1723 w 2059"/>
            <a:gd name="T23" fmla="*/ 1045 h 1751"/>
            <a:gd name="T24" fmla="*/ 1695 w 2059"/>
            <a:gd name="T25" fmla="*/ 1277 h 1751"/>
            <a:gd name="T26" fmla="*/ 1468 w 2059"/>
            <a:gd name="T27" fmla="*/ 1526 h 1751"/>
            <a:gd name="T28" fmla="*/ 1061 w 2059"/>
            <a:gd name="T29" fmla="*/ 1583 h 1751"/>
            <a:gd name="T30" fmla="*/ 896 w 2059"/>
            <a:gd name="T31" fmla="*/ 1751 h 1751"/>
            <a:gd name="T32" fmla="*/ 723 w 2059"/>
            <a:gd name="T33" fmla="*/ 1663 h 1751"/>
            <a:gd name="T34" fmla="*/ 761 w 2059"/>
            <a:gd name="T35" fmla="*/ 1507 h 1751"/>
            <a:gd name="T36" fmla="*/ 750 w 2059"/>
            <a:gd name="T37" fmla="*/ 1322 h 1751"/>
            <a:gd name="T38" fmla="*/ 559 w 2059"/>
            <a:gd name="T39" fmla="*/ 1304 h 1751"/>
            <a:gd name="T40" fmla="*/ 375 w 2059"/>
            <a:gd name="T41" fmla="*/ 1120 h 1751"/>
            <a:gd name="T42" fmla="*/ 214 w 2059"/>
            <a:gd name="T43" fmla="*/ 1051 h 1751"/>
            <a:gd name="T44" fmla="*/ 0 w 2059"/>
            <a:gd name="T45" fmla="*/ 790 h 1751"/>
            <a:gd name="T46" fmla="*/ 63 w 2059"/>
            <a:gd name="T47" fmla="*/ 728 h 1751"/>
            <a:gd name="T48" fmla="*/ 22 w 2059"/>
            <a:gd name="T49" fmla="*/ 637 h 1751"/>
            <a:gd name="T50" fmla="*/ 437 w 2059"/>
            <a:gd name="T51" fmla="*/ 608 h 1751"/>
            <a:gd name="T52" fmla="*/ 614 w 2059"/>
            <a:gd name="T53" fmla="*/ 492 h 1751"/>
            <a:gd name="T54" fmla="*/ 818 w 2059"/>
            <a:gd name="T55" fmla="*/ 58 h 1751"/>
            <a:gd name="T56" fmla="*/ 889 w 2059"/>
            <a:gd name="T57" fmla="*/ 96 h 1751"/>
            <a:gd name="connsiteX0" fmla="*/ 4318 w 10000"/>
            <a:gd name="connsiteY0" fmla="*/ 548 h 10000"/>
            <a:gd name="connsiteX1" fmla="*/ 4823 w 10000"/>
            <a:gd name="connsiteY1" fmla="*/ 0 h 10000"/>
            <a:gd name="connsiteX2" fmla="*/ 4706 w 10000"/>
            <a:gd name="connsiteY2" fmla="*/ 748 h 10000"/>
            <a:gd name="connsiteX3" fmla="*/ 5129 w 10000"/>
            <a:gd name="connsiteY3" fmla="*/ 1314 h 10000"/>
            <a:gd name="connsiteX4" fmla="*/ 5323 w 10000"/>
            <a:gd name="connsiteY4" fmla="*/ 2473 h 10000"/>
            <a:gd name="connsiteX5" fmla="*/ 5736 w 10000"/>
            <a:gd name="connsiteY5" fmla="*/ 2273 h 10000"/>
            <a:gd name="connsiteX6" fmla="*/ 6173 w 10000"/>
            <a:gd name="connsiteY6" fmla="*/ 2964 h 10000"/>
            <a:gd name="connsiteX7" fmla="*/ 6984 w 10000"/>
            <a:gd name="connsiteY7" fmla="*/ 2490 h 10000"/>
            <a:gd name="connsiteX8" fmla="*/ 8737 w 10000"/>
            <a:gd name="connsiteY8" fmla="*/ 2764 h 10000"/>
            <a:gd name="connsiteX9" fmla="*/ 9490 w 10000"/>
            <a:gd name="connsiteY9" fmla="*/ 3489 h 10000"/>
            <a:gd name="connsiteX10" fmla="*/ 10000 w 10000"/>
            <a:gd name="connsiteY10" fmla="*/ 3615 h 10000"/>
            <a:gd name="connsiteX11" fmla="*/ 8368 w 10000"/>
            <a:gd name="connsiteY11" fmla="*/ 5968 h 10000"/>
            <a:gd name="connsiteX12" fmla="*/ 8232 w 10000"/>
            <a:gd name="connsiteY12" fmla="*/ 7293 h 10000"/>
            <a:gd name="connsiteX13" fmla="*/ 7130 w 10000"/>
            <a:gd name="connsiteY13" fmla="*/ 8715 h 10000"/>
            <a:gd name="connsiteX14" fmla="*/ 5968 w 10000"/>
            <a:gd name="connsiteY14" fmla="*/ 9580 h 10000"/>
            <a:gd name="connsiteX15" fmla="*/ 4352 w 10000"/>
            <a:gd name="connsiteY15" fmla="*/ 10000 h 10000"/>
            <a:gd name="connsiteX16" fmla="*/ 3511 w 10000"/>
            <a:gd name="connsiteY16" fmla="*/ 9497 h 10000"/>
            <a:gd name="connsiteX17" fmla="*/ 3696 w 10000"/>
            <a:gd name="connsiteY17" fmla="*/ 8607 h 10000"/>
            <a:gd name="connsiteX18" fmla="*/ 3643 w 10000"/>
            <a:gd name="connsiteY18" fmla="*/ 7550 h 10000"/>
            <a:gd name="connsiteX19" fmla="*/ 2715 w 10000"/>
            <a:gd name="connsiteY19" fmla="*/ 7447 h 10000"/>
            <a:gd name="connsiteX20" fmla="*/ 1821 w 10000"/>
            <a:gd name="connsiteY20" fmla="*/ 6396 h 10000"/>
            <a:gd name="connsiteX21" fmla="*/ 1039 w 10000"/>
            <a:gd name="connsiteY21" fmla="*/ 6002 h 10000"/>
            <a:gd name="connsiteX22" fmla="*/ 0 w 10000"/>
            <a:gd name="connsiteY22" fmla="*/ 4512 h 10000"/>
            <a:gd name="connsiteX23" fmla="*/ 306 w 10000"/>
            <a:gd name="connsiteY23" fmla="*/ 4158 h 10000"/>
            <a:gd name="connsiteX24" fmla="*/ 107 w 10000"/>
            <a:gd name="connsiteY24" fmla="*/ 3638 h 10000"/>
            <a:gd name="connsiteX25" fmla="*/ 2122 w 10000"/>
            <a:gd name="connsiteY25" fmla="*/ 3472 h 10000"/>
            <a:gd name="connsiteX26" fmla="*/ 2982 w 10000"/>
            <a:gd name="connsiteY26" fmla="*/ 2810 h 10000"/>
            <a:gd name="connsiteX27" fmla="*/ 3973 w 10000"/>
            <a:gd name="connsiteY27" fmla="*/ 331 h 10000"/>
            <a:gd name="connsiteX28" fmla="*/ 4318 w 10000"/>
            <a:gd name="connsiteY28" fmla="*/ 54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4318" y="548"/>
              </a:moveTo>
              <a:cubicBezTo>
                <a:pt x="4483" y="366"/>
                <a:pt x="4653" y="183"/>
                <a:pt x="4823" y="0"/>
              </a:cubicBezTo>
              <a:cubicBezTo>
                <a:pt x="4794" y="188"/>
                <a:pt x="4735" y="565"/>
                <a:pt x="4706" y="748"/>
              </a:cubicBezTo>
              <a:cubicBezTo>
                <a:pt x="4842" y="942"/>
                <a:pt x="4983" y="1131"/>
                <a:pt x="5129" y="1314"/>
              </a:cubicBezTo>
              <a:cubicBezTo>
                <a:pt x="5187" y="1702"/>
                <a:pt x="5255" y="2090"/>
                <a:pt x="5323" y="2473"/>
              </a:cubicBezTo>
              <a:cubicBezTo>
                <a:pt x="5459" y="2404"/>
                <a:pt x="5600" y="2342"/>
                <a:pt x="5736" y="2273"/>
              </a:cubicBezTo>
              <a:cubicBezTo>
                <a:pt x="5823" y="2553"/>
                <a:pt x="5828" y="2975"/>
                <a:pt x="6173" y="2964"/>
              </a:cubicBezTo>
              <a:cubicBezTo>
                <a:pt x="6493" y="3033"/>
                <a:pt x="6722" y="2644"/>
                <a:pt x="6984" y="2490"/>
              </a:cubicBezTo>
              <a:cubicBezTo>
                <a:pt x="7557" y="2667"/>
                <a:pt x="8150" y="2701"/>
                <a:pt x="8737" y="2764"/>
              </a:cubicBezTo>
              <a:cubicBezTo>
                <a:pt x="9116" y="2741"/>
                <a:pt x="9267" y="3215"/>
                <a:pt x="9490" y="3489"/>
              </a:cubicBezTo>
              <a:cubicBezTo>
                <a:pt x="9616" y="3518"/>
                <a:pt x="9874" y="3581"/>
                <a:pt x="10000" y="3615"/>
              </a:cubicBezTo>
              <a:cubicBezTo>
                <a:pt x="9563" y="4495"/>
                <a:pt x="8844" y="5117"/>
                <a:pt x="8368" y="5968"/>
              </a:cubicBezTo>
              <a:cubicBezTo>
                <a:pt x="8533" y="6419"/>
                <a:pt x="8723" y="7025"/>
                <a:pt x="8232" y="7293"/>
              </a:cubicBezTo>
              <a:cubicBezTo>
                <a:pt x="7766" y="7647"/>
                <a:pt x="7460" y="8201"/>
                <a:pt x="7130" y="8715"/>
              </a:cubicBezTo>
              <a:cubicBezTo>
                <a:pt x="6474" y="8835"/>
                <a:pt x="6604" y="9340"/>
                <a:pt x="5968" y="9580"/>
              </a:cubicBezTo>
              <a:cubicBezTo>
                <a:pt x="5570" y="9705"/>
                <a:pt x="4580" y="9646"/>
                <a:pt x="4352" y="10000"/>
              </a:cubicBezTo>
              <a:cubicBezTo>
                <a:pt x="4060" y="9863"/>
                <a:pt x="3779" y="9697"/>
                <a:pt x="3511" y="9497"/>
              </a:cubicBezTo>
              <a:cubicBezTo>
                <a:pt x="3584" y="9200"/>
                <a:pt x="3643" y="8903"/>
                <a:pt x="3696" y="8607"/>
              </a:cubicBezTo>
              <a:cubicBezTo>
                <a:pt x="3696" y="8252"/>
                <a:pt x="3667" y="7898"/>
                <a:pt x="3643" y="7550"/>
              </a:cubicBezTo>
              <a:cubicBezTo>
                <a:pt x="3332" y="7499"/>
                <a:pt x="3026" y="7453"/>
                <a:pt x="2715" y="7447"/>
              </a:cubicBezTo>
              <a:cubicBezTo>
                <a:pt x="2414" y="7105"/>
                <a:pt x="2113" y="6756"/>
                <a:pt x="1821" y="6396"/>
              </a:cubicBezTo>
              <a:cubicBezTo>
                <a:pt x="1559" y="6265"/>
                <a:pt x="1302" y="6128"/>
                <a:pt x="1039" y="6002"/>
              </a:cubicBezTo>
              <a:cubicBezTo>
                <a:pt x="588" y="5620"/>
                <a:pt x="189" y="5140"/>
                <a:pt x="0" y="4512"/>
              </a:cubicBezTo>
              <a:cubicBezTo>
                <a:pt x="78" y="4426"/>
                <a:pt x="233" y="4249"/>
                <a:pt x="306" y="4158"/>
              </a:cubicBezTo>
              <a:cubicBezTo>
                <a:pt x="257" y="4026"/>
                <a:pt x="160" y="3769"/>
                <a:pt x="107" y="3638"/>
              </a:cubicBezTo>
              <a:cubicBezTo>
                <a:pt x="782" y="3689"/>
                <a:pt x="1462" y="3655"/>
                <a:pt x="2122" y="3472"/>
              </a:cubicBezTo>
              <a:cubicBezTo>
                <a:pt x="2375" y="3198"/>
                <a:pt x="2666" y="2981"/>
                <a:pt x="2982" y="2810"/>
              </a:cubicBezTo>
              <a:cubicBezTo>
                <a:pt x="3123" y="1896"/>
                <a:pt x="3137" y="771"/>
                <a:pt x="3973" y="331"/>
              </a:cubicBezTo>
              <a:cubicBezTo>
                <a:pt x="4085" y="405"/>
                <a:pt x="4201" y="474"/>
                <a:pt x="4318" y="54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59896</xdr:colOff>
      <xdr:row>15</xdr:row>
      <xdr:rowOff>106601</xdr:rowOff>
    </xdr:from>
    <xdr:to>
      <xdr:col>27</xdr:col>
      <xdr:colOff>14207</xdr:colOff>
      <xdr:row>19</xdr:row>
      <xdr:rowOff>60368</xdr:rowOff>
    </xdr:to>
    <xdr:sp macro="" textlink="">
      <xdr:nvSpPr>
        <xdr:cNvPr id="491" name="pilski"/>
        <xdr:cNvSpPr>
          <a:spLocks/>
        </xdr:cNvSpPr>
      </xdr:nvSpPr>
      <xdr:spPr bwMode="auto">
        <a:xfrm>
          <a:off x="2460196" y="1821101"/>
          <a:ext cx="640111" cy="410967"/>
        </a:xfrm>
        <a:custGeom>
          <a:avLst/>
          <a:gdLst>
            <a:gd name="T0" fmla="*/ 1973 w 2312"/>
            <a:gd name="T1" fmla="*/ 0 h 1430"/>
            <a:gd name="T2" fmla="*/ 2125 w 2312"/>
            <a:gd name="T3" fmla="*/ 62 h 1430"/>
            <a:gd name="T4" fmla="*/ 2133 w 2312"/>
            <a:gd name="T5" fmla="*/ 151 h 1430"/>
            <a:gd name="T6" fmla="*/ 2312 w 2312"/>
            <a:gd name="T7" fmla="*/ 317 h 1430"/>
            <a:gd name="T8" fmla="*/ 2260 w 2312"/>
            <a:gd name="T9" fmla="*/ 440 h 1430"/>
            <a:gd name="T10" fmla="*/ 2062 w 2312"/>
            <a:gd name="T11" fmla="*/ 490 h 1430"/>
            <a:gd name="T12" fmla="*/ 2141 w 2312"/>
            <a:gd name="T13" fmla="*/ 785 h 1430"/>
            <a:gd name="T14" fmla="*/ 2116 w 2312"/>
            <a:gd name="T15" fmla="*/ 967 h 1430"/>
            <a:gd name="T16" fmla="*/ 2041 w 2312"/>
            <a:gd name="T17" fmla="*/ 1025 h 1430"/>
            <a:gd name="T18" fmla="*/ 1707 w 2312"/>
            <a:gd name="T19" fmla="*/ 1004 h 1430"/>
            <a:gd name="T20" fmla="*/ 1592 w 2312"/>
            <a:gd name="T21" fmla="*/ 1045 h 1430"/>
            <a:gd name="T22" fmla="*/ 1570 w 2312"/>
            <a:gd name="T23" fmla="*/ 1045 h 1430"/>
            <a:gd name="T24" fmla="*/ 909 w 2312"/>
            <a:gd name="T25" fmla="*/ 1087 h 1430"/>
            <a:gd name="T26" fmla="*/ 570 w 2312"/>
            <a:gd name="T27" fmla="*/ 1430 h 1430"/>
            <a:gd name="T28" fmla="*/ 555 w 2312"/>
            <a:gd name="T29" fmla="*/ 1095 h 1430"/>
            <a:gd name="T30" fmla="*/ 732 w 2312"/>
            <a:gd name="T31" fmla="*/ 858 h 1430"/>
            <a:gd name="T32" fmla="*/ 682 w 2312"/>
            <a:gd name="T33" fmla="*/ 766 h 1430"/>
            <a:gd name="T34" fmla="*/ 498 w 2312"/>
            <a:gd name="T35" fmla="*/ 829 h 1430"/>
            <a:gd name="T36" fmla="*/ 63 w 2312"/>
            <a:gd name="T37" fmla="*/ 774 h 1430"/>
            <a:gd name="T38" fmla="*/ 0 w 2312"/>
            <a:gd name="T39" fmla="*/ 725 h 1430"/>
            <a:gd name="T40" fmla="*/ 250 w 2312"/>
            <a:gd name="T41" fmla="*/ 652 h 1430"/>
            <a:gd name="T42" fmla="*/ 424 w 2312"/>
            <a:gd name="T43" fmla="*/ 418 h 1430"/>
            <a:gd name="T44" fmla="*/ 512 w 2312"/>
            <a:gd name="T45" fmla="*/ 534 h 1430"/>
            <a:gd name="T46" fmla="*/ 578 w 2312"/>
            <a:gd name="T47" fmla="*/ 318 h 1430"/>
            <a:gd name="T48" fmla="*/ 749 w 2312"/>
            <a:gd name="T49" fmla="*/ 181 h 1430"/>
            <a:gd name="T50" fmla="*/ 940 w 2312"/>
            <a:gd name="T51" fmla="*/ 199 h 1430"/>
            <a:gd name="T52" fmla="*/ 951 w 2312"/>
            <a:gd name="T53" fmla="*/ 384 h 1430"/>
            <a:gd name="T54" fmla="*/ 851 w 2312"/>
            <a:gd name="T55" fmla="*/ 569 h 1430"/>
            <a:gd name="T56" fmla="*/ 1158 w 2312"/>
            <a:gd name="T57" fmla="*/ 659 h 1430"/>
            <a:gd name="T58" fmla="*/ 1193 w 2312"/>
            <a:gd name="T59" fmla="*/ 532 h 1430"/>
            <a:gd name="T60" fmla="*/ 1665 w 2312"/>
            <a:gd name="T61" fmla="*/ 440 h 1430"/>
            <a:gd name="T62" fmla="*/ 1885 w 2312"/>
            <a:gd name="T63" fmla="*/ 154 h 1430"/>
            <a:gd name="T64" fmla="*/ 1959 w 2312"/>
            <a:gd name="T65" fmla="*/ 138 h 1430"/>
            <a:gd name="T66" fmla="*/ 1973 w 2312"/>
            <a:gd name="T67" fmla="*/ 0 h 143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2312" h="1430">
              <a:moveTo>
                <a:pt x="1973" y="0"/>
              </a:moveTo>
              <a:cubicBezTo>
                <a:pt x="2023" y="20"/>
                <a:pt x="2074" y="41"/>
                <a:pt x="2125" y="62"/>
              </a:cubicBezTo>
              <a:cubicBezTo>
                <a:pt x="2127" y="84"/>
                <a:pt x="2131" y="129"/>
                <a:pt x="2133" y="151"/>
              </a:cubicBezTo>
              <a:cubicBezTo>
                <a:pt x="2194" y="204"/>
                <a:pt x="2253" y="260"/>
                <a:pt x="2312" y="317"/>
              </a:cubicBezTo>
              <a:cubicBezTo>
                <a:pt x="2294" y="357"/>
                <a:pt x="2277" y="398"/>
                <a:pt x="2260" y="440"/>
              </a:cubicBezTo>
              <a:cubicBezTo>
                <a:pt x="2194" y="456"/>
                <a:pt x="2128" y="473"/>
                <a:pt x="2062" y="490"/>
              </a:cubicBezTo>
              <a:cubicBezTo>
                <a:pt x="2080" y="590"/>
                <a:pt x="2102" y="690"/>
                <a:pt x="2141" y="785"/>
              </a:cubicBezTo>
              <a:cubicBezTo>
                <a:pt x="2133" y="845"/>
                <a:pt x="2124" y="906"/>
                <a:pt x="2116" y="967"/>
              </a:cubicBezTo>
              <a:cubicBezTo>
                <a:pt x="2097" y="982"/>
                <a:pt x="2059" y="1010"/>
                <a:pt x="2041" y="1025"/>
              </a:cubicBezTo>
              <a:cubicBezTo>
                <a:pt x="1930" y="1008"/>
                <a:pt x="1818" y="1001"/>
                <a:pt x="1707" y="1004"/>
              </a:cubicBezTo>
              <a:cubicBezTo>
                <a:pt x="1660" y="995"/>
                <a:pt x="1621" y="1009"/>
                <a:pt x="1592" y="1045"/>
              </a:cubicBezTo>
              <a:lnTo>
                <a:pt x="1570" y="1045"/>
              </a:lnTo>
              <a:cubicBezTo>
                <a:pt x="1348" y="1030"/>
                <a:pt x="1132" y="1108"/>
                <a:pt x="909" y="1087"/>
              </a:cubicBezTo>
              <a:cubicBezTo>
                <a:pt x="810" y="1213"/>
                <a:pt x="730" y="1373"/>
                <a:pt x="570" y="1430"/>
              </a:cubicBezTo>
              <a:cubicBezTo>
                <a:pt x="577" y="1318"/>
                <a:pt x="579" y="1205"/>
                <a:pt x="555" y="1095"/>
              </a:cubicBezTo>
              <a:cubicBezTo>
                <a:pt x="611" y="1014"/>
                <a:pt x="679" y="941"/>
                <a:pt x="732" y="858"/>
              </a:cubicBezTo>
              <a:cubicBezTo>
                <a:pt x="747" y="819"/>
                <a:pt x="708" y="788"/>
                <a:pt x="682" y="766"/>
              </a:cubicBezTo>
              <a:cubicBezTo>
                <a:pt x="615" y="756"/>
                <a:pt x="558" y="807"/>
                <a:pt x="498" y="829"/>
              </a:cubicBezTo>
              <a:cubicBezTo>
                <a:pt x="357" y="780"/>
                <a:pt x="208" y="790"/>
                <a:pt x="63" y="774"/>
              </a:cubicBezTo>
              <a:lnTo>
                <a:pt x="0" y="725"/>
              </a:lnTo>
              <a:cubicBezTo>
                <a:pt x="82" y="696"/>
                <a:pt x="165" y="671"/>
                <a:pt x="250" y="652"/>
              </a:cubicBezTo>
              <a:cubicBezTo>
                <a:pt x="306" y="572"/>
                <a:pt x="356" y="488"/>
                <a:pt x="424" y="418"/>
              </a:cubicBezTo>
              <a:cubicBezTo>
                <a:pt x="453" y="457"/>
                <a:pt x="483" y="495"/>
                <a:pt x="512" y="534"/>
              </a:cubicBezTo>
              <a:cubicBezTo>
                <a:pt x="548" y="467"/>
                <a:pt x="558" y="391"/>
                <a:pt x="578" y="318"/>
              </a:cubicBezTo>
              <a:cubicBezTo>
                <a:pt x="608" y="246"/>
                <a:pt x="686" y="217"/>
                <a:pt x="749" y="181"/>
              </a:cubicBezTo>
              <a:cubicBezTo>
                <a:pt x="813" y="182"/>
                <a:pt x="876" y="190"/>
                <a:pt x="940" y="199"/>
              </a:cubicBezTo>
              <a:cubicBezTo>
                <a:pt x="945" y="260"/>
                <a:pt x="951" y="322"/>
                <a:pt x="951" y="384"/>
              </a:cubicBezTo>
              <a:cubicBezTo>
                <a:pt x="910" y="442"/>
                <a:pt x="878" y="504"/>
                <a:pt x="851" y="569"/>
              </a:cubicBezTo>
              <a:cubicBezTo>
                <a:pt x="945" y="623"/>
                <a:pt x="1046" y="670"/>
                <a:pt x="1158" y="659"/>
              </a:cubicBezTo>
              <a:cubicBezTo>
                <a:pt x="1170" y="616"/>
                <a:pt x="1181" y="574"/>
                <a:pt x="1193" y="532"/>
              </a:cubicBezTo>
              <a:cubicBezTo>
                <a:pt x="1342" y="461"/>
                <a:pt x="1510" y="481"/>
                <a:pt x="1665" y="440"/>
              </a:cubicBezTo>
              <a:cubicBezTo>
                <a:pt x="1774" y="380"/>
                <a:pt x="1824" y="256"/>
                <a:pt x="1885" y="154"/>
              </a:cubicBezTo>
              <a:cubicBezTo>
                <a:pt x="1904" y="150"/>
                <a:pt x="1941" y="142"/>
                <a:pt x="1959" y="138"/>
              </a:cubicBezTo>
              <a:cubicBezTo>
                <a:pt x="1963" y="92"/>
                <a:pt x="1968" y="46"/>
                <a:pt x="1973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61520</xdr:colOff>
      <xdr:row>16</xdr:row>
      <xdr:rowOff>68407</xdr:rowOff>
    </xdr:from>
    <xdr:to>
      <xdr:col>29</xdr:col>
      <xdr:colOff>38675</xdr:colOff>
      <xdr:row>20</xdr:row>
      <xdr:rowOff>17532</xdr:rowOff>
    </xdr:to>
    <xdr:sp macro="" textlink="">
      <xdr:nvSpPr>
        <xdr:cNvPr id="493" name="nakielski"/>
        <xdr:cNvSpPr>
          <a:spLocks/>
        </xdr:cNvSpPr>
      </xdr:nvSpPr>
      <xdr:spPr bwMode="auto">
        <a:xfrm>
          <a:off x="3033320" y="1897207"/>
          <a:ext cx="320055" cy="406325"/>
        </a:xfrm>
        <a:custGeom>
          <a:avLst/>
          <a:gdLst>
            <a:gd name="T0" fmla="*/ 486 w 1166"/>
            <a:gd name="T1" fmla="*/ 32 h 1389"/>
            <a:gd name="T2" fmla="*/ 556 w 1166"/>
            <a:gd name="T3" fmla="*/ 0 h 1389"/>
            <a:gd name="T4" fmla="*/ 853 w 1166"/>
            <a:gd name="T5" fmla="*/ 24 h 1389"/>
            <a:gd name="T6" fmla="*/ 791 w 1166"/>
            <a:gd name="T7" fmla="*/ 240 h 1389"/>
            <a:gd name="T8" fmla="*/ 820 w 1166"/>
            <a:gd name="T9" fmla="*/ 265 h 1389"/>
            <a:gd name="T10" fmla="*/ 837 w 1166"/>
            <a:gd name="T11" fmla="*/ 279 h 1389"/>
            <a:gd name="T12" fmla="*/ 950 w 1166"/>
            <a:gd name="T13" fmla="*/ 433 h 1389"/>
            <a:gd name="T14" fmla="*/ 921 w 1166"/>
            <a:gd name="T15" fmla="*/ 526 h 1389"/>
            <a:gd name="T16" fmla="*/ 1020 w 1166"/>
            <a:gd name="T17" fmla="*/ 571 h 1389"/>
            <a:gd name="T18" fmla="*/ 1017 w 1166"/>
            <a:gd name="T19" fmla="*/ 701 h 1389"/>
            <a:gd name="T20" fmla="*/ 1117 w 1166"/>
            <a:gd name="T21" fmla="*/ 718 h 1389"/>
            <a:gd name="T22" fmla="*/ 1156 w 1166"/>
            <a:gd name="T23" fmla="*/ 909 h 1389"/>
            <a:gd name="T24" fmla="*/ 1113 w 1166"/>
            <a:gd name="T25" fmla="*/ 981 h 1389"/>
            <a:gd name="T26" fmla="*/ 962 w 1166"/>
            <a:gd name="T27" fmla="*/ 1321 h 1389"/>
            <a:gd name="T28" fmla="*/ 823 w 1166"/>
            <a:gd name="T29" fmla="*/ 1310 h 1389"/>
            <a:gd name="T30" fmla="*/ 768 w 1166"/>
            <a:gd name="T31" fmla="*/ 1333 h 1389"/>
            <a:gd name="T32" fmla="*/ 574 w 1166"/>
            <a:gd name="T33" fmla="*/ 1382 h 1389"/>
            <a:gd name="T34" fmla="*/ 430 w 1166"/>
            <a:gd name="T35" fmla="*/ 1389 h 1389"/>
            <a:gd name="T36" fmla="*/ 444 w 1166"/>
            <a:gd name="T37" fmla="*/ 1301 h 1389"/>
            <a:gd name="T38" fmla="*/ 169 w 1166"/>
            <a:gd name="T39" fmla="*/ 1094 h 1389"/>
            <a:gd name="T40" fmla="*/ 31 w 1166"/>
            <a:gd name="T41" fmla="*/ 1131 h 1389"/>
            <a:gd name="T42" fmla="*/ 0 w 1166"/>
            <a:gd name="T43" fmla="*/ 1026 h 1389"/>
            <a:gd name="T44" fmla="*/ 59 w 1166"/>
            <a:gd name="T45" fmla="*/ 770 h 1389"/>
            <a:gd name="T46" fmla="*/ 108 w 1166"/>
            <a:gd name="T47" fmla="*/ 590 h 1389"/>
            <a:gd name="T48" fmla="*/ 176 w 1166"/>
            <a:gd name="T49" fmla="*/ 524 h 1389"/>
            <a:gd name="T50" fmla="*/ 67 w 1166"/>
            <a:gd name="T51" fmla="*/ 235 h 1389"/>
            <a:gd name="T52" fmla="*/ 224 w 1166"/>
            <a:gd name="T53" fmla="*/ 199 h 1389"/>
            <a:gd name="T54" fmla="*/ 313 w 1166"/>
            <a:gd name="T55" fmla="*/ 48 h 1389"/>
            <a:gd name="T56" fmla="*/ 344 w 1166"/>
            <a:gd name="T57" fmla="*/ 6 h 1389"/>
            <a:gd name="T58" fmla="*/ 486 w 1166"/>
            <a:gd name="T59" fmla="*/ 32 h 138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166" h="1389">
              <a:moveTo>
                <a:pt x="486" y="32"/>
              </a:moveTo>
              <a:cubicBezTo>
                <a:pt x="503" y="24"/>
                <a:pt x="539" y="8"/>
                <a:pt x="556" y="0"/>
              </a:cubicBezTo>
              <a:cubicBezTo>
                <a:pt x="647" y="58"/>
                <a:pt x="753" y="42"/>
                <a:pt x="853" y="24"/>
              </a:cubicBezTo>
              <a:cubicBezTo>
                <a:pt x="831" y="95"/>
                <a:pt x="808" y="167"/>
                <a:pt x="791" y="240"/>
              </a:cubicBezTo>
              <a:lnTo>
                <a:pt x="820" y="265"/>
              </a:lnTo>
              <a:cubicBezTo>
                <a:pt x="824" y="269"/>
                <a:pt x="833" y="276"/>
                <a:pt x="837" y="279"/>
              </a:cubicBezTo>
              <a:cubicBezTo>
                <a:pt x="875" y="330"/>
                <a:pt x="912" y="382"/>
                <a:pt x="950" y="433"/>
              </a:cubicBezTo>
              <a:cubicBezTo>
                <a:pt x="940" y="464"/>
                <a:pt x="930" y="495"/>
                <a:pt x="921" y="526"/>
              </a:cubicBezTo>
              <a:cubicBezTo>
                <a:pt x="954" y="541"/>
                <a:pt x="987" y="556"/>
                <a:pt x="1020" y="571"/>
              </a:cubicBezTo>
              <a:cubicBezTo>
                <a:pt x="1019" y="614"/>
                <a:pt x="1018" y="657"/>
                <a:pt x="1017" y="701"/>
              </a:cubicBezTo>
              <a:cubicBezTo>
                <a:pt x="1042" y="705"/>
                <a:pt x="1092" y="714"/>
                <a:pt x="1117" y="718"/>
              </a:cubicBezTo>
              <a:cubicBezTo>
                <a:pt x="1130" y="782"/>
                <a:pt x="1143" y="845"/>
                <a:pt x="1156" y="909"/>
              </a:cubicBezTo>
              <a:cubicBezTo>
                <a:pt x="1141" y="933"/>
                <a:pt x="1127" y="957"/>
                <a:pt x="1113" y="981"/>
              </a:cubicBezTo>
              <a:cubicBezTo>
                <a:pt x="1166" y="1122"/>
                <a:pt x="1072" y="1242"/>
                <a:pt x="962" y="1321"/>
              </a:cubicBezTo>
              <a:cubicBezTo>
                <a:pt x="916" y="1316"/>
                <a:pt x="869" y="1312"/>
                <a:pt x="823" y="1310"/>
              </a:cubicBezTo>
              <a:lnTo>
                <a:pt x="768" y="1333"/>
              </a:lnTo>
              <a:cubicBezTo>
                <a:pt x="702" y="1348"/>
                <a:pt x="637" y="1363"/>
                <a:pt x="574" y="1382"/>
              </a:cubicBezTo>
              <a:cubicBezTo>
                <a:pt x="526" y="1385"/>
                <a:pt x="478" y="1388"/>
                <a:pt x="430" y="1389"/>
              </a:cubicBezTo>
              <a:cubicBezTo>
                <a:pt x="433" y="1367"/>
                <a:pt x="440" y="1323"/>
                <a:pt x="444" y="1301"/>
              </a:cubicBezTo>
              <a:cubicBezTo>
                <a:pt x="360" y="1221"/>
                <a:pt x="266" y="1156"/>
                <a:pt x="169" y="1094"/>
              </a:cubicBezTo>
              <a:cubicBezTo>
                <a:pt x="123" y="1107"/>
                <a:pt x="77" y="1119"/>
                <a:pt x="31" y="1131"/>
              </a:cubicBezTo>
              <a:cubicBezTo>
                <a:pt x="20" y="1096"/>
                <a:pt x="10" y="1061"/>
                <a:pt x="0" y="1026"/>
              </a:cubicBezTo>
              <a:cubicBezTo>
                <a:pt x="95" y="968"/>
                <a:pt x="78" y="865"/>
                <a:pt x="59" y="770"/>
              </a:cubicBezTo>
              <a:cubicBezTo>
                <a:pt x="77" y="710"/>
                <a:pt x="93" y="650"/>
                <a:pt x="108" y="590"/>
              </a:cubicBezTo>
              <a:lnTo>
                <a:pt x="176" y="524"/>
              </a:lnTo>
              <a:cubicBezTo>
                <a:pt x="79" y="456"/>
                <a:pt x="64" y="343"/>
                <a:pt x="67" y="235"/>
              </a:cubicBezTo>
              <a:cubicBezTo>
                <a:pt x="119" y="223"/>
                <a:pt x="171" y="211"/>
                <a:pt x="224" y="199"/>
              </a:cubicBezTo>
              <a:cubicBezTo>
                <a:pt x="252" y="148"/>
                <a:pt x="280" y="97"/>
                <a:pt x="313" y="48"/>
              </a:cubicBezTo>
              <a:lnTo>
                <a:pt x="344" y="6"/>
              </a:lnTo>
              <a:cubicBezTo>
                <a:pt x="391" y="15"/>
                <a:pt x="438" y="24"/>
                <a:pt x="486" y="3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82740</xdr:colOff>
      <xdr:row>17</xdr:row>
      <xdr:rowOff>98706</xdr:rowOff>
    </xdr:from>
    <xdr:to>
      <xdr:col>23</xdr:col>
      <xdr:colOff>76920</xdr:colOff>
      <xdr:row>21</xdr:row>
      <xdr:rowOff>44861</xdr:rowOff>
    </xdr:to>
    <xdr:sp macro="" textlink="">
      <xdr:nvSpPr>
        <xdr:cNvPr id="505" name="czarnkowsko-trzcianecki"/>
        <xdr:cNvSpPr>
          <a:spLocks/>
        </xdr:cNvSpPr>
      </xdr:nvSpPr>
      <xdr:spPr bwMode="auto">
        <a:xfrm>
          <a:off x="2140140" y="2041806"/>
          <a:ext cx="565680" cy="403355"/>
        </a:xfrm>
        <a:custGeom>
          <a:avLst/>
          <a:gdLst>
            <a:gd name="T0" fmla="*/ 1086 w 2025"/>
            <a:gd name="T1" fmla="*/ 25 h 1412"/>
            <a:gd name="T2" fmla="*/ 1235 w 2025"/>
            <a:gd name="T3" fmla="*/ 18 h 1412"/>
            <a:gd name="T4" fmla="*/ 1461 w 2025"/>
            <a:gd name="T5" fmla="*/ 49 h 1412"/>
            <a:gd name="T6" fmla="*/ 1712 w 2025"/>
            <a:gd name="T7" fmla="*/ 107 h 1412"/>
            <a:gd name="T8" fmla="*/ 1837 w 2025"/>
            <a:gd name="T9" fmla="*/ 18 h 1412"/>
            <a:gd name="T10" fmla="*/ 1738 w 2025"/>
            <a:gd name="T11" fmla="*/ 162 h 1412"/>
            <a:gd name="T12" fmla="*/ 1736 w 2025"/>
            <a:gd name="T13" fmla="*/ 240 h 1412"/>
            <a:gd name="T14" fmla="*/ 1623 w 2025"/>
            <a:gd name="T15" fmla="*/ 320 h 1412"/>
            <a:gd name="T16" fmla="*/ 1693 w 2025"/>
            <a:gd name="T17" fmla="*/ 679 h 1412"/>
            <a:gd name="T18" fmla="*/ 1813 w 2025"/>
            <a:gd name="T19" fmla="*/ 687 h 1412"/>
            <a:gd name="T20" fmla="*/ 1871 w 2025"/>
            <a:gd name="T21" fmla="*/ 597 h 1412"/>
            <a:gd name="T22" fmla="*/ 1929 w 2025"/>
            <a:gd name="T23" fmla="*/ 618 h 1412"/>
            <a:gd name="T24" fmla="*/ 1944 w 2025"/>
            <a:gd name="T25" fmla="*/ 652 h 1412"/>
            <a:gd name="T26" fmla="*/ 1976 w 2025"/>
            <a:gd name="T27" fmla="*/ 838 h 1412"/>
            <a:gd name="T28" fmla="*/ 1979 w 2025"/>
            <a:gd name="T29" fmla="*/ 961 h 1412"/>
            <a:gd name="T30" fmla="*/ 1799 w 2025"/>
            <a:gd name="T31" fmla="*/ 997 h 1412"/>
            <a:gd name="T32" fmla="*/ 2025 w 2025"/>
            <a:gd name="T33" fmla="*/ 1275 h 1412"/>
            <a:gd name="T34" fmla="*/ 1856 w 2025"/>
            <a:gd name="T35" fmla="*/ 1377 h 1412"/>
            <a:gd name="T36" fmla="*/ 1590 w 2025"/>
            <a:gd name="T37" fmla="*/ 1407 h 1412"/>
            <a:gd name="T38" fmla="*/ 1489 w 2025"/>
            <a:gd name="T39" fmla="*/ 1410 h 1412"/>
            <a:gd name="T40" fmla="*/ 1478 w 2025"/>
            <a:gd name="T41" fmla="*/ 1409 h 1412"/>
            <a:gd name="T42" fmla="*/ 1402 w 2025"/>
            <a:gd name="T43" fmla="*/ 1350 h 1412"/>
            <a:gd name="T44" fmla="*/ 1238 w 2025"/>
            <a:gd name="T45" fmla="*/ 1394 h 1412"/>
            <a:gd name="T46" fmla="*/ 1219 w 2025"/>
            <a:gd name="T47" fmla="*/ 1315 h 1412"/>
            <a:gd name="T48" fmla="*/ 1056 w 2025"/>
            <a:gd name="T49" fmla="*/ 1265 h 1412"/>
            <a:gd name="T50" fmla="*/ 1007 w 2025"/>
            <a:gd name="T51" fmla="*/ 1352 h 1412"/>
            <a:gd name="T52" fmla="*/ 840 w 2025"/>
            <a:gd name="T53" fmla="*/ 1268 h 1412"/>
            <a:gd name="T54" fmla="*/ 800 w 2025"/>
            <a:gd name="T55" fmla="*/ 1223 h 1412"/>
            <a:gd name="T56" fmla="*/ 561 w 2025"/>
            <a:gd name="T57" fmla="*/ 1212 h 1412"/>
            <a:gd name="T58" fmla="*/ 494 w 2025"/>
            <a:gd name="T59" fmla="*/ 1259 h 1412"/>
            <a:gd name="T60" fmla="*/ 405 w 2025"/>
            <a:gd name="T61" fmla="*/ 1317 h 1412"/>
            <a:gd name="T62" fmla="*/ 349 w 2025"/>
            <a:gd name="T63" fmla="*/ 1412 h 1412"/>
            <a:gd name="T64" fmla="*/ 262 w 2025"/>
            <a:gd name="T65" fmla="*/ 1406 h 1412"/>
            <a:gd name="T66" fmla="*/ 91 w 2025"/>
            <a:gd name="T67" fmla="*/ 1298 h 1412"/>
            <a:gd name="T68" fmla="*/ 72 w 2025"/>
            <a:gd name="T69" fmla="*/ 1184 h 1412"/>
            <a:gd name="T70" fmla="*/ 51 w 2025"/>
            <a:gd name="T71" fmla="*/ 1160 h 1412"/>
            <a:gd name="T72" fmla="*/ 3 w 2025"/>
            <a:gd name="T73" fmla="*/ 1077 h 1412"/>
            <a:gd name="T74" fmla="*/ 83 w 2025"/>
            <a:gd name="T75" fmla="*/ 1049 h 1412"/>
            <a:gd name="T76" fmla="*/ 124 w 2025"/>
            <a:gd name="T77" fmla="*/ 1035 h 1412"/>
            <a:gd name="T78" fmla="*/ 195 w 2025"/>
            <a:gd name="T79" fmla="*/ 297 h 1412"/>
            <a:gd name="T80" fmla="*/ 489 w 2025"/>
            <a:gd name="T81" fmla="*/ 409 h 1412"/>
            <a:gd name="T82" fmla="*/ 841 w 2025"/>
            <a:gd name="T83" fmla="*/ 298 h 1412"/>
            <a:gd name="T84" fmla="*/ 962 w 2025"/>
            <a:gd name="T85" fmla="*/ 343 h 1412"/>
            <a:gd name="T86" fmla="*/ 1082 w 2025"/>
            <a:gd name="T87" fmla="*/ 195 h 1412"/>
            <a:gd name="T88" fmla="*/ 1086 w 2025"/>
            <a:gd name="T89" fmla="*/ 25 h 14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</a:cxnLst>
          <a:rect l="0" t="0" r="r" b="b"/>
          <a:pathLst>
            <a:path w="2025" h="1412">
              <a:moveTo>
                <a:pt x="1086" y="25"/>
              </a:moveTo>
              <a:cubicBezTo>
                <a:pt x="1135" y="3"/>
                <a:pt x="1184" y="0"/>
                <a:pt x="1235" y="18"/>
              </a:cubicBezTo>
              <a:cubicBezTo>
                <a:pt x="1305" y="55"/>
                <a:pt x="1384" y="59"/>
                <a:pt x="1461" y="49"/>
              </a:cubicBezTo>
              <a:cubicBezTo>
                <a:pt x="1542" y="81"/>
                <a:pt x="1626" y="97"/>
                <a:pt x="1712" y="107"/>
              </a:cubicBezTo>
              <a:cubicBezTo>
                <a:pt x="1747" y="70"/>
                <a:pt x="1777" y="12"/>
                <a:pt x="1837" y="18"/>
              </a:cubicBezTo>
              <a:cubicBezTo>
                <a:pt x="1885" y="102"/>
                <a:pt x="1793" y="126"/>
                <a:pt x="1738" y="162"/>
              </a:cubicBezTo>
              <a:cubicBezTo>
                <a:pt x="1737" y="181"/>
                <a:pt x="1736" y="220"/>
                <a:pt x="1736" y="240"/>
              </a:cubicBezTo>
              <a:cubicBezTo>
                <a:pt x="1698" y="267"/>
                <a:pt x="1661" y="294"/>
                <a:pt x="1623" y="320"/>
              </a:cubicBezTo>
              <a:cubicBezTo>
                <a:pt x="1744" y="414"/>
                <a:pt x="1647" y="557"/>
                <a:pt x="1693" y="679"/>
              </a:cubicBezTo>
              <a:cubicBezTo>
                <a:pt x="1733" y="682"/>
                <a:pt x="1773" y="684"/>
                <a:pt x="1813" y="687"/>
              </a:cubicBezTo>
              <a:cubicBezTo>
                <a:pt x="1832" y="657"/>
                <a:pt x="1852" y="627"/>
                <a:pt x="1871" y="597"/>
              </a:cubicBezTo>
              <a:lnTo>
                <a:pt x="1929" y="618"/>
              </a:lnTo>
              <a:lnTo>
                <a:pt x="1944" y="652"/>
              </a:lnTo>
              <a:cubicBezTo>
                <a:pt x="1954" y="714"/>
                <a:pt x="1964" y="776"/>
                <a:pt x="1976" y="838"/>
              </a:cubicBezTo>
              <a:cubicBezTo>
                <a:pt x="1978" y="878"/>
                <a:pt x="1979" y="919"/>
                <a:pt x="1979" y="961"/>
              </a:cubicBezTo>
              <a:cubicBezTo>
                <a:pt x="1917" y="966"/>
                <a:pt x="1858" y="979"/>
                <a:pt x="1799" y="997"/>
              </a:cubicBezTo>
              <a:cubicBezTo>
                <a:pt x="1863" y="1099"/>
                <a:pt x="1934" y="1196"/>
                <a:pt x="2025" y="1275"/>
              </a:cubicBezTo>
              <a:cubicBezTo>
                <a:pt x="1975" y="1318"/>
                <a:pt x="1918" y="1353"/>
                <a:pt x="1856" y="1377"/>
              </a:cubicBezTo>
              <a:cubicBezTo>
                <a:pt x="1767" y="1383"/>
                <a:pt x="1678" y="1393"/>
                <a:pt x="1590" y="1407"/>
              </a:cubicBezTo>
              <a:cubicBezTo>
                <a:pt x="1557" y="1408"/>
                <a:pt x="1523" y="1409"/>
                <a:pt x="1489" y="1410"/>
              </a:cubicBezTo>
              <a:lnTo>
                <a:pt x="1478" y="1409"/>
              </a:lnTo>
              <a:cubicBezTo>
                <a:pt x="1459" y="1395"/>
                <a:pt x="1421" y="1365"/>
                <a:pt x="1402" y="1350"/>
              </a:cubicBezTo>
              <a:cubicBezTo>
                <a:pt x="1347" y="1363"/>
                <a:pt x="1292" y="1378"/>
                <a:pt x="1238" y="1394"/>
              </a:cubicBezTo>
              <a:cubicBezTo>
                <a:pt x="1233" y="1374"/>
                <a:pt x="1224" y="1335"/>
                <a:pt x="1219" y="1315"/>
              </a:cubicBezTo>
              <a:cubicBezTo>
                <a:pt x="1164" y="1299"/>
                <a:pt x="1110" y="1282"/>
                <a:pt x="1056" y="1265"/>
              </a:cubicBezTo>
              <a:cubicBezTo>
                <a:pt x="1039" y="1294"/>
                <a:pt x="1023" y="1323"/>
                <a:pt x="1007" y="1352"/>
              </a:cubicBezTo>
              <a:cubicBezTo>
                <a:pt x="986" y="1267"/>
                <a:pt x="909" y="1269"/>
                <a:pt x="840" y="1268"/>
              </a:cubicBezTo>
              <a:cubicBezTo>
                <a:pt x="830" y="1257"/>
                <a:pt x="810" y="1234"/>
                <a:pt x="800" y="1223"/>
              </a:cubicBezTo>
              <a:cubicBezTo>
                <a:pt x="740" y="1163"/>
                <a:pt x="630" y="1165"/>
                <a:pt x="561" y="1212"/>
              </a:cubicBezTo>
              <a:cubicBezTo>
                <a:pt x="544" y="1224"/>
                <a:pt x="511" y="1247"/>
                <a:pt x="494" y="1259"/>
              </a:cubicBezTo>
              <a:cubicBezTo>
                <a:pt x="464" y="1279"/>
                <a:pt x="435" y="1298"/>
                <a:pt x="405" y="1317"/>
              </a:cubicBezTo>
              <a:cubicBezTo>
                <a:pt x="386" y="1349"/>
                <a:pt x="368" y="1380"/>
                <a:pt x="349" y="1412"/>
              </a:cubicBezTo>
              <a:cubicBezTo>
                <a:pt x="327" y="1410"/>
                <a:pt x="284" y="1407"/>
                <a:pt x="262" y="1406"/>
              </a:cubicBezTo>
              <a:cubicBezTo>
                <a:pt x="209" y="1364"/>
                <a:pt x="150" y="1329"/>
                <a:pt x="91" y="1298"/>
              </a:cubicBezTo>
              <a:cubicBezTo>
                <a:pt x="85" y="1259"/>
                <a:pt x="79" y="1222"/>
                <a:pt x="72" y="1184"/>
              </a:cubicBezTo>
              <a:lnTo>
                <a:pt x="51" y="1160"/>
              </a:lnTo>
              <a:cubicBezTo>
                <a:pt x="30" y="1135"/>
                <a:pt x="0" y="1113"/>
                <a:pt x="3" y="1077"/>
              </a:cubicBezTo>
              <a:cubicBezTo>
                <a:pt x="23" y="1070"/>
                <a:pt x="63" y="1056"/>
                <a:pt x="83" y="1049"/>
              </a:cubicBezTo>
              <a:lnTo>
                <a:pt x="124" y="1035"/>
              </a:lnTo>
              <a:cubicBezTo>
                <a:pt x="303" y="828"/>
                <a:pt x="148" y="539"/>
                <a:pt x="195" y="297"/>
              </a:cubicBezTo>
              <a:cubicBezTo>
                <a:pt x="296" y="325"/>
                <a:pt x="388" y="379"/>
                <a:pt x="489" y="409"/>
              </a:cubicBezTo>
              <a:cubicBezTo>
                <a:pt x="616" y="424"/>
                <a:pt x="727" y="342"/>
                <a:pt x="841" y="298"/>
              </a:cubicBezTo>
              <a:lnTo>
                <a:pt x="962" y="343"/>
              </a:lnTo>
              <a:cubicBezTo>
                <a:pt x="1002" y="293"/>
                <a:pt x="1042" y="244"/>
                <a:pt x="1082" y="195"/>
              </a:cubicBezTo>
              <a:cubicBezTo>
                <a:pt x="1082" y="138"/>
                <a:pt x="1064" y="79"/>
                <a:pt x="1086" y="25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32261</xdr:colOff>
      <xdr:row>18</xdr:row>
      <xdr:rowOff>45289</xdr:rowOff>
    </xdr:from>
    <xdr:to>
      <xdr:col>26</xdr:col>
      <xdr:colOff>54077</xdr:colOff>
      <xdr:row>20</xdr:row>
      <xdr:rowOff>90667</xdr:rowOff>
    </xdr:to>
    <xdr:sp macro="" textlink="">
      <xdr:nvSpPr>
        <xdr:cNvPr id="510" name="chodzieski"/>
        <xdr:cNvSpPr>
          <a:spLocks/>
        </xdr:cNvSpPr>
      </xdr:nvSpPr>
      <xdr:spPr bwMode="auto">
        <a:xfrm>
          <a:off x="2661161" y="2102689"/>
          <a:ext cx="364716" cy="273978"/>
        </a:xfrm>
        <a:custGeom>
          <a:avLst/>
          <a:gdLst>
            <a:gd name="T0" fmla="*/ 969 w 1305"/>
            <a:gd name="T1" fmla="*/ 3 h 946"/>
            <a:gd name="T2" fmla="*/ 1303 w 1305"/>
            <a:gd name="T3" fmla="*/ 24 h 946"/>
            <a:gd name="T4" fmla="*/ 1305 w 1305"/>
            <a:gd name="T5" fmla="*/ 24 h 946"/>
            <a:gd name="T6" fmla="*/ 1233 w 1305"/>
            <a:gd name="T7" fmla="*/ 196 h 946"/>
            <a:gd name="T8" fmla="*/ 1027 w 1305"/>
            <a:gd name="T9" fmla="*/ 214 h 946"/>
            <a:gd name="T10" fmla="*/ 925 w 1305"/>
            <a:gd name="T11" fmla="*/ 657 h 946"/>
            <a:gd name="T12" fmla="*/ 732 w 1305"/>
            <a:gd name="T13" fmla="*/ 825 h 946"/>
            <a:gd name="T14" fmla="*/ 686 w 1305"/>
            <a:gd name="T15" fmla="*/ 896 h 946"/>
            <a:gd name="T16" fmla="*/ 481 w 1305"/>
            <a:gd name="T17" fmla="*/ 938 h 946"/>
            <a:gd name="T18" fmla="*/ 410 w 1305"/>
            <a:gd name="T19" fmla="*/ 946 h 946"/>
            <a:gd name="T20" fmla="*/ 92 w 1305"/>
            <a:gd name="T21" fmla="*/ 734 h 946"/>
            <a:gd name="T22" fmla="*/ 89 w 1305"/>
            <a:gd name="T23" fmla="*/ 611 h 946"/>
            <a:gd name="T24" fmla="*/ 57 w 1305"/>
            <a:gd name="T25" fmla="*/ 425 h 946"/>
            <a:gd name="T26" fmla="*/ 42 w 1305"/>
            <a:gd name="T27" fmla="*/ 391 h 946"/>
            <a:gd name="T28" fmla="*/ 190 w 1305"/>
            <a:gd name="T29" fmla="*/ 111 h 946"/>
            <a:gd name="T30" fmla="*/ 832 w 1305"/>
            <a:gd name="T31" fmla="*/ 44 h 946"/>
            <a:gd name="T32" fmla="*/ 854 w 1305"/>
            <a:gd name="T33" fmla="*/ 44 h 946"/>
            <a:gd name="T34" fmla="*/ 969 w 1305"/>
            <a:gd name="T35" fmla="*/ 3 h 9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305" h="946">
              <a:moveTo>
                <a:pt x="969" y="3"/>
              </a:moveTo>
              <a:cubicBezTo>
                <a:pt x="1080" y="0"/>
                <a:pt x="1192" y="7"/>
                <a:pt x="1303" y="24"/>
              </a:cubicBezTo>
              <a:lnTo>
                <a:pt x="1305" y="24"/>
              </a:lnTo>
              <a:cubicBezTo>
                <a:pt x="1277" y="80"/>
                <a:pt x="1257" y="139"/>
                <a:pt x="1233" y="196"/>
              </a:cubicBezTo>
              <a:cubicBezTo>
                <a:pt x="1164" y="201"/>
                <a:pt x="1094" y="197"/>
                <a:pt x="1027" y="214"/>
              </a:cubicBezTo>
              <a:cubicBezTo>
                <a:pt x="1023" y="367"/>
                <a:pt x="995" y="519"/>
                <a:pt x="925" y="657"/>
              </a:cubicBezTo>
              <a:cubicBezTo>
                <a:pt x="823" y="661"/>
                <a:pt x="751" y="727"/>
                <a:pt x="732" y="825"/>
              </a:cubicBezTo>
              <a:cubicBezTo>
                <a:pt x="720" y="843"/>
                <a:pt x="697" y="879"/>
                <a:pt x="686" y="896"/>
              </a:cubicBezTo>
              <a:cubicBezTo>
                <a:pt x="617" y="909"/>
                <a:pt x="549" y="923"/>
                <a:pt x="481" y="938"/>
              </a:cubicBezTo>
              <a:cubicBezTo>
                <a:pt x="463" y="940"/>
                <a:pt x="428" y="944"/>
                <a:pt x="410" y="946"/>
              </a:cubicBezTo>
              <a:cubicBezTo>
                <a:pt x="305" y="873"/>
                <a:pt x="186" y="820"/>
                <a:pt x="92" y="734"/>
              </a:cubicBezTo>
              <a:cubicBezTo>
                <a:pt x="92" y="692"/>
                <a:pt x="91" y="651"/>
                <a:pt x="89" y="611"/>
              </a:cubicBezTo>
              <a:cubicBezTo>
                <a:pt x="159" y="555"/>
                <a:pt x="137" y="456"/>
                <a:pt x="57" y="425"/>
              </a:cubicBezTo>
              <a:lnTo>
                <a:pt x="42" y="391"/>
              </a:lnTo>
              <a:cubicBezTo>
                <a:pt x="0" y="268"/>
                <a:pt x="150" y="212"/>
                <a:pt x="190" y="111"/>
              </a:cubicBezTo>
              <a:cubicBezTo>
                <a:pt x="407" y="119"/>
                <a:pt x="619" y="73"/>
                <a:pt x="832" y="44"/>
              </a:cubicBezTo>
              <a:lnTo>
                <a:pt x="854" y="44"/>
              </a:lnTo>
              <a:cubicBezTo>
                <a:pt x="905" y="64"/>
                <a:pt x="943" y="51"/>
                <a:pt x="969" y="3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75453</xdr:colOff>
      <xdr:row>14</xdr:row>
      <xdr:rowOff>68692</xdr:rowOff>
    </xdr:from>
    <xdr:to>
      <xdr:col>51</xdr:col>
      <xdr:colOff>69633</xdr:colOff>
      <xdr:row>20</xdr:row>
      <xdr:rowOff>98278</xdr:rowOff>
    </xdr:to>
    <xdr:sp macro="" textlink="">
      <xdr:nvSpPr>
        <xdr:cNvPr id="479" name="ostrołęcki"/>
        <xdr:cNvSpPr>
          <a:spLocks/>
        </xdr:cNvSpPr>
      </xdr:nvSpPr>
      <xdr:spPr bwMode="auto">
        <a:xfrm>
          <a:off x="5333253" y="1668892"/>
          <a:ext cx="565680" cy="715386"/>
        </a:xfrm>
        <a:custGeom>
          <a:avLst/>
          <a:gdLst>
            <a:gd name="T0" fmla="*/ 843 w 2034"/>
            <a:gd name="T1" fmla="*/ 76 h 2482"/>
            <a:gd name="T2" fmla="*/ 1136 w 2034"/>
            <a:gd name="T3" fmla="*/ 0 h 2482"/>
            <a:gd name="T4" fmla="*/ 1193 w 2034"/>
            <a:gd name="T5" fmla="*/ 209 h 2482"/>
            <a:gd name="T6" fmla="*/ 1309 w 2034"/>
            <a:gd name="T7" fmla="*/ 410 h 2482"/>
            <a:gd name="T8" fmla="*/ 1318 w 2034"/>
            <a:gd name="T9" fmla="*/ 740 h 2482"/>
            <a:gd name="T10" fmla="*/ 1246 w 2034"/>
            <a:gd name="T11" fmla="*/ 760 h 2482"/>
            <a:gd name="T12" fmla="*/ 1476 w 2034"/>
            <a:gd name="T13" fmla="*/ 1371 h 2482"/>
            <a:gd name="T14" fmla="*/ 1678 w 2034"/>
            <a:gd name="T15" fmla="*/ 1350 h 2482"/>
            <a:gd name="T16" fmla="*/ 1814 w 2034"/>
            <a:gd name="T17" fmla="*/ 1514 h 2482"/>
            <a:gd name="T18" fmla="*/ 1945 w 2034"/>
            <a:gd name="T19" fmla="*/ 1484 h 2482"/>
            <a:gd name="T20" fmla="*/ 1837 w 2034"/>
            <a:gd name="T21" fmla="*/ 1633 h 2482"/>
            <a:gd name="T22" fmla="*/ 2034 w 2034"/>
            <a:gd name="T23" fmla="*/ 1810 h 2482"/>
            <a:gd name="T24" fmla="*/ 1885 w 2034"/>
            <a:gd name="T25" fmla="*/ 1810 h 2482"/>
            <a:gd name="T26" fmla="*/ 1757 w 2034"/>
            <a:gd name="T27" fmla="*/ 1883 h 2482"/>
            <a:gd name="T28" fmla="*/ 1791 w 2034"/>
            <a:gd name="T29" fmla="*/ 1981 h 2482"/>
            <a:gd name="T30" fmla="*/ 1235 w 2034"/>
            <a:gd name="T31" fmla="*/ 2097 h 2482"/>
            <a:gd name="T32" fmla="*/ 1262 w 2034"/>
            <a:gd name="T33" fmla="*/ 2342 h 2482"/>
            <a:gd name="T34" fmla="*/ 1051 w 2034"/>
            <a:gd name="T35" fmla="*/ 2482 h 2482"/>
            <a:gd name="T36" fmla="*/ 887 w 2034"/>
            <a:gd name="T37" fmla="*/ 2199 h 2482"/>
            <a:gd name="T38" fmla="*/ 1016 w 2034"/>
            <a:gd name="T39" fmla="*/ 1806 h 2482"/>
            <a:gd name="T40" fmla="*/ 582 w 2034"/>
            <a:gd name="T41" fmla="*/ 1529 h 2482"/>
            <a:gd name="T42" fmla="*/ 356 w 2034"/>
            <a:gd name="T43" fmla="*/ 1373 h 2482"/>
            <a:gd name="T44" fmla="*/ 353 w 2034"/>
            <a:gd name="T45" fmla="*/ 1231 h 2482"/>
            <a:gd name="T46" fmla="*/ 265 w 2034"/>
            <a:gd name="T47" fmla="*/ 1157 h 2482"/>
            <a:gd name="T48" fmla="*/ 237 w 2034"/>
            <a:gd name="T49" fmla="*/ 856 h 2482"/>
            <a:gd name="T50" fmla="*/ 335 w 2034"/>
            <a:gd name="T51" fmla="*/ 742 h 2482"/>
            <a:gd name="T52" fmla="*/ 0 w 2034"/>
            <a:gd name="T53" fmla="*/ 588 h 2482"/>
            <a:gd name="T54" fmla="*/ 420 w 2034"/>
            <a:gd name="T55" fmla="*/ 260 h 2482"/>
            <a:gd name="T56" fmla="*/ 808 w 2034"/>
            <a:gd name="T57" fmla="*/ 192 h 2482"/>
            <a:gd name="T58" fmla="*/ 843 w 2034"/>
            <a:gd name="T59" fmla="*/ 77 h 2482"/>
            <a:gd name="T60" fmla="*/ 843 w 2034"/>
            <a:gd name="T61" fmla="*/ 76 h 24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2034" h="2482">
              <a:moveTo>
                <a:pt x="843" y="76"/>
              </a:moveTo>
              <a:cubicBezTo>
                <a:pt x="938" y="41"/>
                <a:pt x="1036" y="15"/>
                <a:pt x="1136" y="0"/>
              </a:cubicBezTo>
              <a:cubicBezTo>
                <a:pt x="1150" y="71"/>
                <a:pt x="1164" y="142"/>
                <a:pt x="1193" y="209"/>
              </a:cubicBezTo>
              <a:cubicBezTo>
                <a:pt x="1233" y="275"/>
                <a:pt x="1274" y="341"/>
                <a:pt x="1309" y="410"/>
              </a:cubicBezTo>
              <a:cubicBezTo>
                <a:pt x="1290" y="520"/>
                <a:pt x="1296" y="631"/>
                <a:pt x="1318" y="740"/>
              </a:cubicBezTo>
              <a:cubicBezTo>
                <a:pt x="1300" y="745"/>
                <a:pt x="1264" y="755"/>
                <a:pt x="1246" y="760"/>
              </a:cubicBezTo>
              <a:cubicBezTo>
                <a:pt x="1419" y="924"/>
                <a:pt x="1334" y="1191"/>
                <a:pt x="1476" y="1371"/>
              </a:cubicBezTo>
              <a:cubicBezTo>
                <a:pt x="1543" y="1363"/>
                <a:pt x="1610" y="1357"/>
                <a:pt x="1678" y="1350"/>
              </a:cubicBezTo>
              <a:cubicBezTo>
                <a:pt x="1723" y="1405"/>
                <a:pt x="1768" y="1460"/>
                <a:pt x="1814" y="1514"/>
              </a:cubicBezTo>
              <a:cubicBezTo>
                <a:pt x="1847" y="1507"/>
                <a:pt x="1912" y="1491"/>
                <a:pt x="1945" y="1484"/>
              </a:cubicBezTo>
              <a:cubicBezTo>
                <a:pt x="1906" y="1531"/>
                <a:pt x="1852" y="1571"/>
                <a:pt x="1837" y="1633"/>
              </a:cubicBezTo>
              <a:cubicBezTo>
                <a:pt x="1859" y="1728"/>
                <a:pt x="1947" y="1781"/>
                <a:pt x="2034" y="1810"/>
              </a:cubicBezTo>
              <a:cubicBezTo>
                <a:pt x="1985" y="1831"/>
                <a:pt x="1934" y="1823"/>
                <a:pt x="1885" y="1810"/>
              </a:cubicBezTo>
              <a:cubicBezTo>
                <a:pt x="1841" y="1834"/>
                <a:pt x="1799" y="1858"/>
                <a:pt x="1757" y="1883"/>
              </a:cubicBezTo>
              <a:cubicBezTo>
                <a:pt x="1768" y="1916"/>
                <a:pt x="1779" y="1948"/>
                <a:pt x="1791" y="1981"/>
              </a:cubicBezTo>
              <a:cubicBezTo>
                <a:pt x="1622" y="2105"/>
                <a:pt x="1403" y="1966"/>
                <a:pt x="1235" y="2097"/>
              </a:cubicBezTo>
              <a:cubicBezTo>
                <a:pt x="1297" y="2172"/>
                <a:pt x="1315" y="2258"/>
                <a:pt x="1262" y="2342"/>
              </a:cubicBezTo>
              <a:cubicBezTo>
                <a:pt x="1210" y="2413"/>
                <a:pt x="1125" y="2442"/>
                <a:pt x="1051" y="2482"/>
              </a:cubicBezTo>
              <a:cubicBezTo>
                <a:pt x="994" y="2389"/>
                <a:pt x="939" y="2295"/>
                <a:pt x="887" y="2199"/>
              </a:cubicBezTo>
              <a:cubicBezTo>
                <a:pt x="934" y="2069"/>
                <a:pt x="976" y="1938"/>
                <a:pt x="1016" y="1806"/>
              </a:cubicBezTo>
              <a:cubicBezTo>
                <a:pt x="866" y="1721"/>
                <a:pt x="750" y="1579"/>
                <a:pt x="582" y="1529"/>
              </a:cubicBezTo>
              <a:cubicBezTo>
                <a:pt x="571" y="1406"/>
                <a:pt x="441" y="1415"/>
                <a:pt x="356" y="1373"/>
              </a:cubicBezTo>
              <a:cubicBezTo>
                <a:pt x="352" y="1325"/>
                <a:pt x="353" y="1278"/>
                <a:pt x="353" y="1231"/>
              </a:cubicBezTo>
              <a:cubicBezTo>
                <a:pt x="323" y="1206"/>
                <a:pt x="294" y="1182"/>
                <a:pt x="265" y="1157"/>
              </a:cubicBezTo>
              <a:cubicBezTo>
                <a:pt x="272" y="1056"/>
                <a:pt x="260" y="955"/>
                <a:pt x="237" y="856"/>
              </a:cubicBezTo>
              <a:cubicBezTo>
                <a:pt x="270" y="818"/>
                <a:pt x="302" y="780"/>
                <a:pt x="335" y="742"/>
              </a:cubicBezTo>
              <a:cubicBezTo>
                <a:pt x="227" y="683"/>
                <a:pt x="118" y="625"/>
                <a:pt x="0" y="588"/>
              </a:cubicBezTo>
              <a:cubicBezTo>
                <a:pt x="150" y="491"/>
                <a:pt x="250" y="330"/>
                <a:pt x="420" y="260"/>
              </a:cubicBezTo>
              <a:cubicBezTo>
                <a:pt x="553" y="295"/>
                <a:pt x="682" y="226"/>
                <a:pt x="808" y="192"/>
              </a:cubicBezTo>
              <a:lnTo>
                <a:pt x="843" y="77"/>
              </a:lnTo>
              <a:lnTo>
                <a:pt x="843" y="76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73317</xdr:colOff>
      <xdr:row>15</xdr:row>
      <xdr:rowOff>98990</xdr:rowOff>
    </xdr:from>
    <xdr:to>
      <xdr:col>47</xdr:col>
      <xdr:colOff>50472</xdr:colOff>
      <xdr:row>20</xdr:row>
      <xdr:rowOff>29783</xdr:rowOff>
    </xdr:to>
    <xdr:sp macro="" textlink="">
      <xdr:nvSpPr>
        <xdr:cNvPr id="490" name="przasnyski"/>
        <xdr:cNvSpPr>
          <a:spLocks/>
        </xdr:cNvSpPr>
      </xdr:nvSpPr>
      <xdr:spPr bwMode="auto">
        <a:xfrm>
          <a:off x="5102517" y="1813490"/>
          <a:ext cx="320055" cy="502293"/>
        </a:xfrm>
        <a:custGeom>
          <a:avLst/>
          <a:gdLst>
            <a:gd name="T0" fmla="*/ 550 w 1155"/>
            <a:gd name="T1" fmla="*/ 0 h 1757"/>
            <a:gd name="T2" fmla="*/ 791 w 1155"/>
            <a:gd name="T3" fmla="*/ 91 h 1757"/>
            <a:gd name="T4" fmla="*/ 1112 w 1155"/>
            <a:gd name="T5" fmla="*/ 262 h 1757"/>
            <a:gd name="T6" fmla="*/ 1030 w 1155"/>
            <a:gd name="T7" fmla="*/ 359 h 1757"/>
            <a:gd name="T8" fmla="*/ 1042 w 1155"/>
            <a:gd name="T9" fmla="*/ 710 h 1757"/>
            <a:gd name="T10" fmla="*/ 1155 w 1155"/>
            <a:gd name="T11" fmla="*/ 760 h 1757"/>
            <a:gd name="T12" fmla="*/ 1110 w 1155"/>
            <a:gd name="T13" fmla="*/ 825 h 1757"/>
            <a:gd name="T14" fmla="*/ 993 w 1155"/>
            <a:gd name="T15" fmla="*/ 818 h 1757"/>
            <a:gd name="T16" fmla="*/ 861 w 1155"/>
            <a:gd name="T17" fmla="*/ 1030 h 1757"/>
            <a:gd name="T18" fmla="*/ 801 w 1155"/>
            <a:gd name="T19" fmla="*/ 1073 h 1757"/>
            <a:gd name="T20" fmla="*/ 832 w 1155"/>
            <a:gd name="T21" fmla="*/ 1478 h 1757"/>
            <a:gd name="T22" fmla="*/ 690 w 1155"/>
            <a:gd name="T23" fmla="*/ 1512 h 1757"/>
            <a:gd name="T24" fmla="*/ 762 w 1155"/>
            <a:gd name="T25" fmla="*/ 1657 h 1757"/>
            <a:gd name="T26" fmla="*/ 550 w 1155"/>
            <a:gd name="T27" fmla="*/ 1698 h 1757"/>
            <a:gd name="T28" fmla="*/ 490 w 1155"/>
            <a:gd name="T29" fmla="*/ 1757 h 1757"/>
            <a:gd name="T30" fmla="*/ 308 w 1155"/>
            <a:gd name="T31" fmla="*/ 1482 h 1757"/>
            <a:gd name="T32" fmla="*/ 334 w 1155"/>
            <a:gd name="T33" fmla="*/ 1369 h 1757"/>
            <a:gd name="T34" fmla="*/ 67 w 1155"/>
            <a:gd name="T35" fmla="*/ 1272 h 1757"/>
            <a:gd name="T36" fmla="*/ 49 w 1155"/>
            <a:gd name="T37" fmla="*/ 977 h 1757"/>
            <a:gd name="T38" fmla="*/ 117 w 1155"/>
            <a:gd name="T39" fmla="*/ 929 h 1757"/>
            <a:gd name="T40" fmla="*/ 155 w 1155"/>
            <a:gd name="T41" fmla="*/ 901 h 1757"/>
            <a:gd name="T42" fmla="*/ 87 w 1155"/>
            <a:gd name="T43" fmla="*/ 791 h 1757"/>
            <a:gd name="T44" fmla="*/ 46 w 1155"/>
            <a:gd name="T45" fmla="*/ 412 h 1757"/>
            <a:gd name="T46" fmla="*/ 37 w 1155"/>
            <a:gd name="T47" fmla="*/ 378 h 1757"/>
            <a:gd name="T48" fmla="*/ 59 w 1155"/>
            <a:gd name="T49" fmla="*/ 234 h 1757"/>
            <a:gd name="T50" fmla="*/ 368 w 1155"/>
            <a:gd name="T51" fmla="*/ 255 h 1757"/>
            <a:gd name="T52" fmla="*/ 401 w 1155"/>
            <a:gd name="T53" fmla="*/ 221 h 1757"/>
            <a:gd name="T54" fmla="*/ 451 w 1155"/>
            <a:gd name="T55" fmla="*/ 173 h 1757"/>
            <a:gd name="T56" fmla="*/ 579 w 1155"/>
            <a:gd name="T57" fmla="*/ 145 h 1757"/>
            <a:gd name="T58" fmla="*/ 550 w 1155"/>
            <a:gd name="T59" fmla="*/ 0 h 17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155" h="1757">
              <a:moveTo>
                <a:pt x="550" y="0"/>
              </a:moveTo>
              <a:cubicBezTo>
                <a:pt x="638" y="7"/>
                <a:pt x="723" y="33"/>
                <a:pt x="791" y="91"/>
              </a:cubicBezTo>
              <a:cubicBezTo>
                <a:pt x="884" y="172"/>
                <a:pt x="998" y="220"/>
                <a:pt x="1112" y="262"/>
              </a:cubicBezTo>
              <a:cubicBezTo>
                <a:pt x="1084" y="293"/>
                <a:pt x="1054" y="324"/>
                <a:pt x="1030" y="359"/>
              </a:cubicBezTo>
              <a:cubicBezTo>
                <a:pt x="1039" y="476"/>
                <a:pt x="1060" y="593"/>
                <a:pt x="1042" y="710"/>
              </a:cubicBezTo>
              <a:cubicBezTo>
                <a:pt x="1079" y="727"/>
                <a:pt x="1117" y="744"/>
                <a:pt x="1155" y="760"/>
              </a:cubicBezTo>
              <a:cubicBezTo>
                <a:pt x="1143" y="777"/>
                <a:pt x="1121" y="809"/>
                <a:pt x="1110" y="825"/>
              </a:cubicBezTo>
              <a:cubicBezTo>
                <a:pt x="1078" y="780"/>
                <a:pt x="1027" y="767"/>
                <a:pt x="993" y="818"/>
              </a:cubicBezTo>
              <a:cubicBezTo>
                <a:pt x="924" y="870"/>
                <a:pt x="895" y="954"/>
                <a:pt x="861" y="1030"/>
              </a:cubicBezTo>
              <a:cubicBezTo>
                <a:pt x="841" y="1044"/>
                <a:pt x="821" y="1059"/>
                <a:pt x="801" y="1073"/>
              </a:cubicBezTo>
              <a:cubicBezTo>
                <a:pt x="654" y="1183"/>
                <a:pt x="773" y="1355"/>
                <a:pt x="832" y="1478"/>
              </a:cubicBezTo>
              <a:cubicBezTo>
                <a:pt x="784" y="1489"/>
                <a:pt x="737" y="1500"/>
                <a:pt x="690" y="1512"/>
              </a:cubicBezTo>
              <a:cubicBezTo>
                <a:pt x="714" y="1560"/>
                <a:pt x="737" y="1609"/>
                <a:pt x="762" y="1657"/>
              </a:cubicBezTo>
              <a:cubicBezTo>
                <a:pt x="692" y="1676"/>
                <a:pt x="622" y="1692"/>
                <a:pt x="550" y="1698"/>
              </a:cubicBezTo>
              <a:cubicBezTo>
                <a:pt x="535" y="1713"/>
                <a:pt x="505" y="1742"/>
                <a:pt x="490" y="1757"/>
              </a:cubicBezTo>
              <a:cubicBezTo>
                <a:pt x="425" y="1669"/>
                <a:pt x="364" y="1576"/>
                <a:pt x="308" y="1482"/>
              </a:cubicBezTo>
              <a:cubicBezTo>
                <a:pt x="317" y="1444"/>
                <a:pt x="325" y="1407"/>
                <a:pt x="334" y="1369"/>
              </a:cubicBezTo>
              <a:cubicBezTo>
                <a:pt x="244" y="1340"/>
                <a:pt x="155" y="1307"/>
                <a:pt x="67" y="1272"/>
              </a:cubicBezTo>
              <a:cubicBezTo>
                <a:pt x="61" y="1174"/>
                <a:pt x="54" y="1075"/>
                <a:pt x="49" y="977"/>
              </a:cubicBezTo>
              <a:cubicBezTo>
                <a:pt x="66" y="965"/>
                <a:pt x="100" y="941"/>
                <a:pt x="117" y="929"/>
              </a:cubicBezTo>
              <a:cubicBezTo>
                <a:pt x="126" y="922"/>
                <a:pt x="145" y="908"/>
                <a:pt x="155" y="901"/>
              </a:cubicBezTo>
              <a:cubicBezTo>
                <a:pt x="133" y="864"/>
                <a:pt x="110" y="828"/>
                <a:pt x="87" y="791"/>
              </a:cubicBezTo>
              <a:cubicBezTo>
                <a:pt x="120" y="662"/>
                <a:pt x="111" y="529"/>
                <a:pt x="46" y="412"/>
              </a:cubicBezTo>
              <a:lnTo>
                <a:pt x="37" y="378"/>
              </a:lnTo>
              <a:cubicBezTo>
                <a:pt x="32" y="329"/>
                <a:pt x="0" y="263"/>
                <a:pt x="59" y="234"/>
              </a:cubicBezTo>
              <a:cubicBezTo>
                <a:pt x="153" y="156"/>
                <a:pt x="271" y="222"/>
                <a:pt x="368" y="255"/>
              </a:cubicBezTo>
              <a:cubicBezTo>
                <a:pt x="376" y="247"/>
                <a:pt x="393" y="230"/>
                <a:pt x="401" y="221"/>
              </a:cubicBezTo>
              <a:cubicBezTo>
                <a:pt x="414" y="209"/>
                <a:pt x="439" y="185"/>
                <a:pt x="451" y="173"/>
              </a:cubicBezTo>
              <a:cubicBezTo>
                <a:pt x="493" y="163"/>
                <a:pt x="536" y="153"/>
                <a:pt x="579" y="145"/>
              </a:cubicBezTo>
              <a:cubicBezTo>
                <a:pt x="570" y="97"/>
                <a:pt x="560" y="48"/>
                <a:pt x="55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21729</xdr:colOff>
      <xdr:row>16</xdr:row>
      <xdr:rowOff>91238</xdr:rowOff>
    </xdr:from>
    <xdr:to>
      <xdr:col>44</xdr:col>
      <xdr:colOff>100121</xdr:colOff>
      <xdr:row>20</xdr:row>
      <xdr:rowOff>67836</xdr:rowOff>
    </xdr:to>
    <xdr:sp macro="" textlink="">
      <xdr:nvSpPr>
        <xdr:cNvPr id="494" name="mławski"/>
        <xdr:cNvSpPr>
          <a:spLocks/>
        </xdr:cNvSpPr>
      </xdr:nvSpPr>
      <xdr:spPr bwMode="auto">
        <a:xfrm>
          <a:off x="4708029" y="1920038"/>
          <a:ext cx="421292" cy="433798"/>
        </a:xfrm>
        <a:custGeom>
          <a:avLst/>
          <a:gdLst>
            <a:gd name="T0" fmla="*/ 1128 w 1510"/>
            <a:gd name="T1" fmla="*/ 134 h 1497"/>
            <a:gd name="T2" fmla="*/ 1430 w 1510"/>
            <a:gd name="T3" fmla="*/ 0 h 1497"/>
            <a:gd name="T4" fmla="*/ 1439 w 1510"/>
            <a:gd name="T5" fmla="*/ 34 h 1497"/>
            <a:gd name="T6" fmla="*/ 1510 w 1510"/>
            <a:gd name="T7" fmla="*/ 551 h 1497"/>
            <a:gd name="T8" fmla="*/ 1442 w 1510"/>
            <a:gd name="T9" fmla="*/ 599 h 1497"/>
            <a:gd name="T10" fmla="*/ 1303 w 1510"/>
            <a:gd name="T11" fmla="*/ 559 h 1497"/>
            <a:gd name="T12" fmla="*/ 1264 w 1510"/>
            <a:gd name="T13" fmla="*/ 547 h 1497"/>
            <a:gd name="T14" fmla="*/ 1131 w 1510"/>
            <a:gd name="T15" fmla="*/ 877 h 1497"/>
            <a:gd name="T16" fmla="*/ 1130 w 1510"/>
            <a:gd name="T17" fmla="*/ 898 h 1497"/>
            <a:gd name="T18" fmla="*/ 1063 w 1510"/>
            <a:gd name="T19" fmla="*/ 977 h 1497"/>
            <a:gd name="T20" fmla="*/ 1031 w 1510"/>
            <a:gd name="T21" fmla="*/ 1030 h 1497"/>
            <a:gd name="T22" fmla="*/ 900 w 1510"/>
            <a:gd name="T23" fmla="*/ 1150 h 1497"/>
            <a:gd name="T24" fmla="*/ 905 w 1510"/>
            <a:gd name="T25" fmla="*/ 1214 h 1497"/>
            <a:gd name="T26" fmla="*/ 845 w 1510"/>
            <a:gd name="T27" fmla="*/ 1268 h 1497"/>
            <a:gd name="T28" fmla="*/ 752 w 1510"/>
            <a:gd name="T29" fmla="*/ 1447 h 1497"/>
            <a:gd name="T30" fmla="*/ 705 w 1510"/>
            <a:gd name="T31" fmla="*/ 1497 h 1497"/>
            <a:gd name="T32" fmla="*/ 419 w 1510"/>
            <a:gd name="T33" fmla="*/ 1397 h 1497"/>
            <a:gd name="T34" fmla="*/ 285 w 1510"/>
            <a:gd name="T35" fmla="*/ 1327 h 1497"/>
            <a:gd name="T36" fmla="*/ 225 w 1510"/>
            <a:gd name="T37" fmla="*/ 1350 h 1497"/>
            <a:gd name="T38" fmla="*/ 151 w 1510"/>
            <a:gd name="T39" fmla="*/ 1387 h 1497"/>
            <a:gd name="T40" fmla="*/ 119 w 1510"/>
            <a:gd name="T41" fmla="*/ 1400 h 1497"/>
            <a:gd name="T42" fmla="*/ 130 w 1510"/>
            <a:gd name="T43" fmla="*/ 1323 h 1497"/>
            <a:gd name="T44" fmla="*/ 176 w 1510"/>
            <a:gd name="T45" fmla="*/ 1242 h 1497"/>
            <a:gd name="T46" fmla="*/ 8 w 1510"/>
            <a:gd name="T47" fmla="*/ 1186 h 1497"/>
            <a:gd name="T48" fmla="*/ 0 w 1510"/>
            <a:gd name="T49" fmla="*/ 1157 h 1497"/>
            <a:gd name="T50" fmla="*/ 7 w 1510"/>
            <a:gd name="T51" fmla="*/ 946 h 1497"/>
            <a:gd name="T52" fmla="*/ 8 w 1510"/>
            <a:gd name="T53" fmla="*/ 935 h 1497"/>
            <a:gd name="T54" fmla="*/ 177 w 1510"/>
            <a:gd name="T55" fmla="*/ 583 h 1497"/>
            <a:gd name="T56" fmla="*/ 207 w 1510"/>
            <a:gd name="T57" fmla="*/ 500 h 1497"/>
            <a:gd name="T58" fmla="*/ 334 w 1510"/>
            <a:gd name="T59" fmla="*/ 406 h 1497"/>
            <a:gd name="T60" fmla="*/ 608 w 1510"/>
            <a:gd name="T61" fmla="*/ 456 h 1497"/>
            <a:gd name="T62" fmla="*/ 902 w 1510"/>
            <a:gd name="T63" fmla="*/ 109 h 1497"/>
            <a:gd name="T64" fmla="*/ 1128 w 1510"/>
            <a:gd name="T65" fmla="*/ 134 h 14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510" h="1497">
              <a:moveTo>
                <a:pt x="1128" y="134"/>
              </a:moveTo>
              <a:cubicBezTo>
                <a:pt x="1230" y="92"/>
                <a:pt x="1325" y="35"/>
                <a:pt x="1430" y="0"/>
              </a:cubicBezTo>
              <a:lnTo>
                <a:pt x="1439" y="34"/>
              </a:lnTo>
              <a:cubicBezTo>
                <a:pt x="1491" y="204"/>
                <a:pt x="1404" y="398"/>
                <a:pt x="1510" y="551"/>
              </a:cubicBezTo>
              <a:cubicBezTo>
                <a:pt x="1493" y="563"/>
                <a:pt x="1459" y="587"/>
                <a:pt x="1442" y="599"/>
              </a:cubicBezTo>
              <a:cubicBezTo>
                <a:pt x="1396" y="586"/>
                <a:pt x="1349" y="572"/>
                <a:pt x="1303" y="559"/>
              </a:cubicBezTo>
              <a:lnTo>
                <a:pt x="1264" y="547"/>
              </a:lnTo>
              <a:cubicBezTo>
                <a:pt x="1116" y="586"/>
                <a:pt x="1136" y="759"/>
                <a:pt x="1131" y="877"/>
              </a:cubicBezTo>
              <a:lnTo>
                <a:pt x="1130" y="898"/>
              </a:lnTo>
              <a:cubicBezTo>
                <a:pt x="1101" y="918"/>
                <a:pt x="1078" y="944"/>
                <a:pt x="1063" y="977"/>
              </a:cubicBezTo>
              <a:cubicBezTo>
                <a:pt x="1055" y="991"/>
                <a:pt x="1039" y="1017"/>
                <a:pt x="1031" y="1030"/>
              </a:cubicBezTo>
              <a:cubicBezTo>
                <a:pt x="954" y="1015"/>
                <a:pt x="840" y="1057"/>
                <a:pt x="900" y="1150"/>
              </a:cubicBezTo>
              <a:cubicBezTo>
                <a:pt x="901" y="1166"/>
                <a:pt x="903" y="1198"/>
                <a:pt x="905" y="1214"/>
              </a:cubicBezTo>
              <a:cubicBezTo>
                <a:pt x="890" y="1227"/>
                <a:pt x="860" y="1255"/>
                <a:pt x="845" y="1268"/>
              </a:cubicBezTo>
              <a:cubicBezTo>
                <a:pt x="781" y="1306"/>
                <a:pt x="751" y="1374"/>
                <a:pt x="752" y="1447"/>
              </a:cubicBezTo>
              <a:cubicBezTo>
                <a:pt x="740" y="1460"/>
                <a:pt x="716" y="1485"/>
                <a:pt x="705" y="1497"/>
              </a:cubicBezTo>
              <a:cubicBezTo>
                <a:pt x="603" y="1487"/>
                <a:pt x="490" y="1481"/>
                <a:pt x="419" y="1397"/>
              </a:cubicBezTo>
              <a:cubicBezTo>
                <a:pt x="383" y="1360"/>
                <a:pt x="335" y="1339"/>
                <a:pt x="285" y="1327"/>
              </a:cubicBezTo>
              <a:cubicBezTo>
                <a:pt x="270" y="1333"/>
                <a:pt x="240" y="1344"/>
                <a:pt x="225" y="1350"/>
              </a:cubicBezTo>
              <a:cubicBezTo>
                <a:pt x="207" y="1359"/>
                <a:pt x="170" y="1378"/>
                <a:pt x="151" y="1387"/>
              </a:cubicBezTo>
              <a:lnTo>
                <a:pt x="119" y="1400"/>
              </a:lnTo>
              <a:cubicBezTo>
                <a:pt x="121" y="1380"/>
                <a:pt x="127" y="1342"/>
                <a:pt x="130" y="1323"/>
              </a:cubicBezTo>
              <a:cubicBezTo>
                <a:pt x="141" y="1303"/>
                <a:pt x="165" y="1262"/>
                <a:pt x="176" y="1242"/>
              </a:cubicBezTo>
              <a:cubicBezTo>
                <a:pt x="120" y="1224"/>
                <a:pt x="63" y="1207"/>
                <a:pt x="8" y="1186"/>
              </a:cubicBezTo>
              <a:lnTo>
                <a:pt x="0" y="1157"/>
              </a:lnTo>
              <a:cubicBezTo>
                <a:pt x="64" y="1100"/>
                <a:pt x="52" y="1010"/>
                <a:pt x="7" y="946"/>
              </a:cubicBezTo>
              <a:lnTo>
                <a:pt x="8" y="935"/>
              </a:lnTo>
              <a:cubicBezTo>
                <a:pt x="66" y="819"/>
                <a:pt x="136" y="707"/>
                <a:pt x="177" y="583"/>
              </a:cubicBezTo>
              <a:cubicBezTo>
                <a:pt x="187" y="555"/>
                <a:pt x="197" y="528"/>
                <a:pt x="207" y="500"/>
              </a:cubicBezTo>
              <a:cubicBezTo>
                <a:pt x="228" y="448"/>
                <a:pt x="274" y="402"/>
                <a:pt x="334" y="406"/>
              </a:cubicBezTo>
              <a:cubicBezTo>
                <a:pt x="421" y="434"/>
                <a:pt x="514" y="501"/>
                <a:pt x="608" y="456"/>
              </a:cubicBezTo>
              <a:cubicBezTo>
                <a:pt x="723" y="357"/>
                <a:pt x="799" y="220"/>
                <a:pt x="902" y="109"/>
              </a:cubicBezTo>
              <a:cubicBezTo>
                <a:pt x="978" y="112"/>
                <a:pt x="1052" y="133"/>
                <a:pt x="1128" y="13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4704</xdr:colOff>
      <xdr:row>17</xdr:row>
      <xdr:rowOff>37822</xdr:rowOff>
    </xdr:from>
    <xdr:to>
      <xdr:col>41</xdr:col>
      <xdr:colOff>88716</xdr:colOff>
      <xdr:row>20</xdr:row>
      <xdr:rowOff>90667</xdr:rowOff>
    </xdr:to>
    <xdr:sp macro="" textlink="">
      <xdr:nvSpPr>
        <xdr:cNvPr id="502" name="żuromiński"/>
        <xdr:cNvSpPr>
          <a:spLocks/>
        </xdr:cNvSpPr>
      </xdr:nvSpPr>
      <xdr:spPr bwMode="auto">
        <a:xfrm>
          <a:off x="4462404" y="1980922"/>
          <a:ext cx="312612" cy="395745"/>
        </a:xfrm>
        <a:custGeom>
          <a:avLst/>
          <a:gdLst>
            <a:gd name="T0" fmla="*/ 482 w 1123"/>
            <a:gd name="T1" fmla="*/ 94 h 1360"/>
            <a:gd name="T2" fmla="*/ 614 w 1123"/>
            <a:gd name="T3" fmla="*/ 0 h 1360"/>
            <a:gd name="T4" fmla="*/ 601 w 1123"/>
            <a:gd name="T5" fmla="*/ 111 h 1360"/>
            <a:gd name="T6" fmla="*/ 772 w 1123"/>
            <a:gd name="T7" fmla="*/ 236 h 1360"/>
            <a:gd name="T8" fmla="*/ 1049 w 1123"/>
            <a:gd name="T9" fmla="*/ 158 h 1360"/>
            <a:gd name="T10" fmla="*/ 1111 w 1123"/>
            <a:gd name="T11" fmla="*/ 281 h 1360"/>
            <a:gd name="T12" fmla="*/ 1081 w 1123"/>
            <a:gd name="T13" fmla="*/ 364 h 1360"/>
            <a:gd name="T14" fmla="*/ 914 w 1123"/>
            <a:gd name="T15" fmla="*/ 592 h 1360"/>
            <a:gd name="T16" fmla="*/ 912 w 1123"/>
            <a:gd name="T17" fmla="*/ 716 h 1360"/>
            <a:gd name="T18" fmla="*/ 911 w 1123"/>
            <a:gd name="T19" fmla="*/ 727 h 1360"/>
            <a:gd name="T20" fmla="*/ 904 w 1123"/>
            <a:gd name="T21" fmla="*/ 938 h 1360"/>
            <a:gd name="T22" fmla="*/ 912 w 1123"/>
            <a:gd name="T23" fmla="*/ 967 h 1360"/>
            <a:gd name="T24" fmla="*/ 940 w 1123"/>
            <a:gd name="T25" fmla="*/ 1084 h 1360"/>
            <a:gd name="T26" fmla="*/ 1039 w 1123"/>
            <a:gd name="T27" fmla="*/ 1062 h 1360"/>
            <a:gd name="T28" fmla="*/ 1034 w 1123"/>
            <a:gd name="T29" fmla="*/ 1104 h 1360"/>
            <a:gd name="T30" fmla="*/ 1023 w 1123"/>
            <a:gd name="T31" fmla="*/ 1181 h 1360"/>
            <a:gd name="T32" fmla="*/ 1055 w 1123"/>
            <a:gd name="T33" fmla="*/ 1168 h 1360"/>
            <a:gd name="T34" fmla="*/ 1123 w 1123"/>
            <a:gd name="T35" fmla="*/ 1151 h 1360"/>
            <a:gd name="T36" fmla="*/ 1072 w 1123"/>
            <a:gd name="T37" fmla="*/ 1350 h 1360"/>
            <a:gd name="T38" fmla="*/ 793 w 1123"/>
            <a:gd name="T39" fmla="*/ 1279 h 1360"/>
            <a:gd name="T40" fmla="*/ 777 w 1123"/>
            <a:gd name="T41" fmla="*/ 1360 h 1360"/>
            <a:gd name="T42" fmla="*/ 730 w 1123"/>
            <a:gd name="T43" fmla="*/ 1355 h 1360"/>
            <a:gd name="T44" fmla="*/ 704 w 1123"/>
            <a:gd name="T45" fmla="*/ 1145 h 1360"/>
            <a:gd name="T46" fmla="*/ 672 w 1123"/>
            <a:gd name="T47" fmla="*/ 1117 h 1360"/>
            <a:gd name="T48" fmla="*/ 304 w 1123"/>
            <a:gd name="T49" fmla="*/ 913 h 1360"/>
            <a:gd name="T50" fmla="*/ 273 w 1123"/>
            <a:gd name="T51" fmla="*/ 893 h 1360"/>
            <a:gd name="T52" fmla="*/ 61 w 1123"/>
            <a:gd name="T53" fmla="*/ 811 h 1360"/>
            <a:gd name="T54" fmla="*/ 129 w 1123"/>
            <a:gd name="T55" fmla="*/ 662 h 1360"/>
            <a:gd name="T56" fmla="*/ 25 w 1123"/>
            <a:gd name="T57" fmla="*/ 574 h 1360"/>
            <a:gd name="T58" fmla="*/ 60 w 1123"/>
            <a:gd name="T59" fmla="*/ 493 h 1360"/>
            <a:gd name="T60" fmla="*/ 0 w 1123"/>
            <a:gd name="T61" fmla="*/ 403 h 1360"/>
            <a:gd name="T62" fmla="*/ 358 w 1123"/>
            <a:gd name="T63" fmla="*/ 177 h 1360"/>
            <a:gd name="T64" fmla="*/ 471 w 1123"/>
            <a:gd name="T65" fmla="*/ 255 h 1360"/>
            <a:gd name="T66" fmla="*/ 482 w 1123"/>
            <a:gd name="T67" fmla="*/ 94 h 13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123" h="1360">
              <a:moveTo>
                <a:pt x="482" y="94"/>
              </a:moveTo>
              <a:cubicBezTo>
                <a:pt x="526" y="63"/>
                <a:pt x="570" y="31"/>
                <a:pt x="614" y="0"/>
              </a:cubicBezTo>
              <a:cubicBezTo>
                <a:pt x="609" y="37"/>
                <a:pt x="605" y="74"/>
                <a:pt x="601" y="111"/>
              </a:cubicBezTo>
              <a:cubicBezTo>
                <a:pt x="658" y="152"/>
                <a:pt x="716" y="193"/>
                <a:pt x="772" y="236"/>
              </a:cubicBezTo>
              <a:cubicBezTo>
                <a:pt x="866" y="218"/>
                <a:pt x="959" y="191"/>
                <a:pt x="1049" y="158"/>
              </a:cubicBezTo>
              <a:cubicBezTo>
                <a:pt x="1069" y="199"/>
                <a:pt x="1090" y="240"/>
                <a:pt x="1111" y="281"/>
              </a:cubicBezTo>
              <a:cubicBezTo>
                <a:pt x="1101" y="309"/>
                <a:pt x="1091" y="336"/>
                <a:pt x="1081" y="364"/>
              </a:cubicBezTo>
              <a:cubicBezTo>
                <a:pt x="1032" y="445"/>
                <a:pt x="973" y="519"/>
                <a:pt x="914" y="592"/>
              </a:cubicBezTo>
              <a:cubicBezTo>
                <a:pt x="914" y="633"/>
                <a:pt x="913" y="674"/>
                <a:pt x="912" y="716"/>
              </a:cubicBezTo>
              <a:lnTo>
                <a:pt x="911" y="727"/>
              </a:lnTo>
              <a:cubicBezTo>
                <a:pt x="899" y="796"/>
                <a:pt x="882" y="868"/>
                <a:pt x="904" y="938"/>
              </a:cubicBezTo>
              <a:lnTo>
                <a:pt x="912" y="967"/>
              </a:lnTo>
              <a:lnTo>
                <a:pt x="940" y="1084"/>
              </a:lnTo>
              <a:cubicBezTo>
                <a:pt x="973" y="1076"/>
                <a:pt x="1006" y="1069"/>
                <a:pt x="1039" y="1062"/>
              </a:cubicBezTo>
              <a:lnTo>
                <a:pt x="1034" y="1104"/>
              </a:lnTo>
              <a:cubicBezTo>
                <a:pt x="1031" y="1123"/>
                <a:pt x="1025" y="1161"/>
                <a:pt x="1023" y="1181"/>
              </a:cubicBezTo>
              <a:lnTo>
                <a:pt x="1055" y="1168"/>
              </a:lnTo>
              <a:lnTo>
                <a:pt x="1123" y="1151"/>
              </a:lnTo>
              <a:cubicBezTo>
                <a:pt x="1106" y="1217"/>
                <a:pt x="1089" y="1284"/>
                <a:pt x="1072" y="1350"/>
              </a:cubicBezTo>
              <a:cubicBezTo>
                <a:pt x="975" y="1341"/>
                <a:pt x="879" y="1324"/>
                <a:pt x="793" y="1279"/>
              </a:cubicBezTo>
              <a:cubicBezTo>
                <a:pt x="789" y="1299"/>
                <a:pt x="781" y="1340"/>
                <a:pt x="777" y="1360"/>
              </a:cubicBezTo>
              <a:cubicBezTo>
                <a:pt x="765" y="1359"/>
                <a:pt x="742" y="1356"/>
                <a:pt x="730" y="1355"/>
              </a:cubicBezTo>
              <a:cubicBezTo>
                <a:pt x="744" y="1286"/>
                <a:pt x="754" y="1201"/>
                <a:pt x="704" y="1145"/>
              </a:cubicBezTo>
              <a:cubicBezTo>
                <a:pt x="696" y="1139"/>
                <a:pt x="680" y="1124"/>
                <a:pt x="672" y="1117"/>
              </a:cubicBezTo>
              <a:cubicBezTo>
                <a:pt x="532" y="1082"/>
                <a:pt x="411" y="1008"/>
                <a:pt x="304" y="913"/>
              </a:cubicBezTo>
              <a:lnTo>
                <a:pt x="273" y="893"/>
              </a:lnTo>
              <a:cubicBezTo>
                <a:pt x="203" y="864"/>
                <a:pt x="131" y="839"/>
                <a:pt x="61" y="811"/>
              </a:cubicBezTo>
              <a:cubicBezTo>
                <a:pt x="83" y="761"/>
                <a:pt x="106" y="712"/>
                <a:pt x="129" y="662"/>
              </a:cubicBezTo>
              <a:cubicBezTo>
                <a:pt x="94" y="632"/>
                <a:pt x="59" y="603"/>
                <a:pt x="25" y="574"/>
              </a:cubicBezTo>
              <a:lnTo>
                <a:pt x="60" y="493"/>
              </a:lnTo>
              <a:cubicBezTo>
                <a:pt x="45" y="470"/>
                <a:pt x="15" y="426"/>
                <a:pt x="0" y="403"/>
              </a:cubicBezTo>
              <a:cubicBezTo>
                <a:pt x="123" y="334"/>
                <a:pt x="235" y="247"/>
                <a:pt x="358" y="177"/>
              </a:cubicBezTo>
              <a:cubicBezTo>
                <a:pt x="395" y="204"/>
                <a:pt x="433" y="230"/>
                <a:pt x="471" y="255"/>
              </a:cubicBezTo>
              <a:cubicBezTo>
                <a:pt x="475" y="202"/>
                <a:pt x="479" y="148"/>
                <a:pt x="482" y="9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92992</xdr:colOff>
      <xdr:row>17</xdr:row>
      <xdr:rowOff>106317</xdr:rowOff>
    </xdr:from>
    <xdr:to>
      <xdr:col>49</xdr:col>
      <xdr:colOff>7951</xdr:colOff>
      <xdr:row>21</xdr:row>
      <xdr:rowOff>29640</xdr:rowOff>
    </xdr:to>
    <xdr:sp macro="" textlink="">
      <xdr:nvSpPr>
        <xdr:cNvPr id="506" name="makowski"/>
        <xdr:cNvSpPr>
          <a:spLocks/>
        </xdr:cNvSpPr>
      </xdr:nvSpPr>
      <xdr:spPr bwMode="auto">
        <a:xfrm>
          <a:off x="5236492" y="2049417"/>
          <a:ext cx="372159" cy="380523"/>
        </a:xfrm>
        <a:custGeom>
          <a:avLst/>
          <a:gdLst>
            <a:gd name="T0" fmla="*/ 416 w 1321"/>
            <a:gd name="T1" fmla="*/ 164 h 1335"/>
            <a:gd name="T2" fmla="*/ 611 w 1321"/>
            <a:gd name="T3" fmla="*/ 0 h 1335"/>
            <a:gd name="T4" fmla="*/ 754 w 1321"/>
            <a:gd name="T5" fmla="*/ 160 h 1335"/>
            <a:gd name="T6" fmla="*/ 846 w 1321"/>
            <a:gd name="T7" fmla="*/ 149 h 1335"/>
            <a:gd name="T8" fmla="*/ 921 w 1321"/>
            <a:gd name="T9" fmla="*/ 221 h 1335"/>
            <a:gd name="T10" fmla="*/ 956 w 1321"/>
            <a:gd name="T11" fmla="*/ 256 h 1335"/>
            <a:gd name="T12" fmla="*/ 1316 w 1321"/>
            <a:gd name="T13" fmla="*/ 509 h 1335"/>
            <a:gd name="T14" fmla="*/ 1172 w 1321"/>
            <a:gd name="T15" fmla="*/ 887 h 1335"/>
            <a:gd name="T16" fmla="*/ 1321 w 1321"/>
            <a:gd name="T17" fmla="*/ 1135 h 1335"/>
            <a:gd name="T18" fmla="*/ 1259 w 1321"/>
            <a:gd name="T19" fmla="*/ 1243 h 1335"/>
            <a:gd name="T20" fmla="*/ 738 w 1321"/>
            <a:gd name="T21" fmla="*/ 1329 h 1335"/>
            <a:gd name="T22" fmla="*/ 718 w 1321"/>
            <a:gd name="T23" fmla="*/ 1335 h 1335"/>
            <a:gd name="T24" fmla="*/ 684 w 1321"/>
            <a:gd name="T25" fmla="*/ 1240 h 1335"/>
            <a:gd name="T26" fmla="*/ 543 w 1321"/>
            <a:gd name="T27" fmla="*/ 1152 h 1335"/>
            <a:gd name="T28" fmla="*/ 446 w 1321"/>
            <a:gd name="T29" fmla="*/ 1229 h 1335"/>
            <a:gd name="T30" fmla="*/ 271 w 1321"/>
            <a:gd name="T31" fmla="*/ 1281 h 1335"/>
            <a:gd name="T32" fmla="*/ 150 w 1321"/>
            <a:gd name="T33" fmla="*/ 1143 h 1335"/>
            <a:gd name="T34" fmla="*/ 117 w 1321"/>
            <a:gd name="T35" fmla="*/ 1121 h 1335"/>
            <a:gd name="T36" fmla="*/ 86 w 1321"/>
            <a:gd name="T37" fmla="*/ 1106 h 1335"/>
            <a:gd name="T38" fmla="*/ 0 w 1321"/>
            <a:gd name="T39" fmla="*/ 1024 h 1335"/>
            <a:gd name="T40" fmla="*/ 46 w 1321"/>
            <a:gd name="T41" fmla="*/ 931 h 1335"/>
            <a:gd name="T42" fmla="*/ 326 w 1321"/>
            <a:gd name="T43" fmla="*/ 829 h 1335"/>
            <a:gd name="T44" fmla="*/ 233 w 1321"/>
            <a:gd name="T45" fmla="*/ 710 h 1335"/>
            <a:gd name="T46" fmla="*/ 356 w 1321"/>
            <a:gd name="T47" fmla="*/ 686 h 1335"/>
            <a:gd name="T48" fmla="*/ 351 w 1321"/>
            <a:gd name="T49" fmla="*/ 577 h 1335"/>
            <a:gd name="T50" fmla="*/ 302 w 1321"/>
            <a:gd name="T51" fmla="*/ 248 h 1335"/>
            <a:gd name="T52" fmla="*/ 362 w 1321"/>
            <a:gd name="T53" fmla="*/ 205 h 1335"/>
            <a:gd name="T54" fmla="*/ 416 w 1321"/>
            <a:gd name="T55" fmla="*/ 164 h 13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321" h="1335">
              <a:moveTo>
                <a:pt x="416" y="164"/>
              </a:moveTo>
              <a:cubicBezTo>
                <a:pt x="468" y="96"/>
                <a:pt x="513" y="6"/>
                <a:pt x="611" y="0"/>
              </a:cubicBezTo>
              <a:cubicBezTo>
                <a:pt x="655" y="56"/>
                <a:pt x="704" y="109"/>
                <a:pt x="754" y="160"/>
              </a:cubicBezTo>
              <a:cubicBezTo>
                <a:pt x="785" y="156"/>
                <a:pt x="815" y="152"/>
                <a:pt x="846" y="149"/>
              </a:cubicBezTo>
              <a:cubicBezTo>
                <a:pt x="870" y="173"/>
                <a:pt x="895" y="197"/>
                <a:pt x="921" y="221"/>
              </a:cubicBezTo>
              <a:cubicBezTo>
                <a:pt x="930" y="229"/>
                <a:pt x="948" y="247"/>
                <a:pt x="956" y="256"/>
              </a:cubicBezTo>
              <a:cubicBezTo>
                <a:pt x="1069" y="349"/>
                <a:pt x="1191" y="433"/>
                <a:pt x="1316" y="509"/>
              </a:cubicBezTo>
              <a:cubicBezTo>
                <a:pt x="1273" y="636"/>
                <a:pt x="1226" y="763"/>
                <a:pt x="1172" y="887"/>
              </a:cubicBezTo>
              <a:cubicBezTo>
                <a:pt x="1224" y="968"/>
                <a:pt x="1286" y="1045"/>
                <a:pt x="1321" y="1135"/>
              </a:cubicBezTo>
              <a:cubicBezTo>
                <a:pt x="1320" y="1179"/>
                <a:pt x="1279" y="1207"/>
                <a:pt x="1259" y="1243"/>
              </a:cubicBezTo>
              <a:cubicBezTo>
                <a:pt x="1081" y="1169"/>
                <a:pt x="902" y="1264"/>
                <a:pt x="738" y="1329"/>
              </a:cubicBezTo>
              <a:lnTo>
                <a:pt x="718" y="1335"/>
              </a:lnTo>
              <a:cubicBezTo>
                <a:pt x="734" y="1293"/>
                <a:pt x="723" y="1262"/>
                <a:pt x="684" y="1240"/>
              </a:cubicBezTo>
              <a:cubicBezTo>
                <a:pt x="636" y="1211"/>
                <a:pt x="590" y="1181"/>
                <a:pt x="543" y="1152"/>
              </a:cubicBezTo>
              <a:cubicBezTo>
                <a:pt x="510" y="1178"/>
                <a:pt x="478" y="1203"/>
                <a:pt x="446" y="1229"/>
              </a:cubicBezTo>
              <a:cubicBezTo>
                <a:pt x="388" y="1170"/>
                <a:pt x="317" y="1243"/>
                <a:pt x="271" y="1281"/>
              </a:cubicBezTo>
              <a:cubicBezTo>
                <a:pt x="233" y="1232"/>
                <a:pt x="193" y="1186"/>
                <a:pt x="150" y="1143"/>
              </a:cubicBezTo>
              <a:cubicBezTo>
                <a:pt x="141" y="1137"/>
                <a:pt x="126" y="1126"/>
                <a:pt x="117" y="1121"/>
              </a:cubicBezTo>
              <a:cubicBezTo>
                <a:pt x="110" y="1117"/>
                <a:pt x="94" y="1110"/>
                <a:pt x="86" y="1106"/>
              </a:cubicBezTo>
              <a:cubicBezTo>
                <a:pt x="56" y="1080"/>
                <a:pt x="27" y="1053"/>
                <a:pt x="0" y="1024"/>
              </a:cubicBezTo>
              <a:cubicBezTo>
                <a:pt x="14" y="993"/>
                <a:pt x="30" y="961"/>
                <a:pt x="46" y="931"/>
              </a:cubicBezTo>
              <a:cubicBezTo>
                <a:pt x="145" y="915"/>
                <a:pt x="239" y="880"/>
                <a:pt x="326" y="829"/>
              </a:cubicBezTo>
              <a:cubicBezTo>
                <a:pt x="295" y="790"/>
                <a:pt x="264" y="750"/>
                <a:pt x="233" y="710"/>
              </a:cubicBezTo>
              <a:cubicBezTo>
                <a:pt x="264" y="704"/>
                <a:pt x="326" y="692"/>
                <a:pt x="356" y="686"/>
              </a:cubicBezTo>
              <a:cubicBezTo>
                <a:pt x="355" y="650"/>
                <a:pt x="353" y="613"/>
                <a:pt x="351" y="577"/>
              </a:cubicBezTo>
              <a:cubicBezTo>
                <a:pt x="267" y="485"/>
                <a:pt x="245" y="361"/>
                <a:pt x="302" y="248"/>
              </a:cubicBezTo>
              <a:cubicBezTo>
                <a:pt x="322" y="234"/>
                <a:pt x="342" y="219"/>
                <a:pt x="362" y="205"/>
              </a:cubicBezTo>
              <a:cubicBezTo>
                <a:pt x="376" y="195"/>
                <a:pt x="402" y="175"/>
                <a:pt x="416" y="16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12371</xdr:colOff>
      <xdr:row>17</xdr:row>
      <xdr:rowOff>49481</xdr:rowOff>
    </xdr:from>
    <xdr:to>
      <xdr:col>50</xdr:col>
      <xdr:colOff>15552</xdr:colOff>
      <xdr:row>18</xdr:row>
      <xdr:rowOff>65372</xdr:rowOff>
    </xdr:to>
    <xdr:sp macro="" textlink="">
      <xdr:nvSpPr>
        <xdr:cNvPr id="507" name="Ostrołęka"/>
        <xdr:cNvSpPr>
          <a:spLocks/>
        </xdr:cNvSpPr>
      </xdr:nvSpPr>
      <xdr:spPr bwMode="auto">
        <a:xfrm>
          <a:off x="5613071" y="1992581"/>
          <a:ext cx="117481" cy="130191"/>
        </a:xfrm>
        <a:custGeom>
          <a:avLst/>
          <a:gdLst>
            <a:gd name="T0" fmla="*/ 22 w 253"/>
            <a:gd name="T1" fmla="*/ 0 h 224"/>
            <a:gd name="T2" fmla="*/ 165 w 253"/>
            <a:gd name="T3" fmla="*/ 2 h 224"/>
            <a:gd name="T4" fmla="*/ 198 w 253"/>
            <a:gd name="T5" fmla="*/ 70 h 224"/>
            <a:gd name="T6" fmla="*/ 253 w 253"/>
            <a:gd name="T7" fmla="*/ 179 h 224"/>
            <a:gd name="T8" fmla="*/ 163 w 253"/>
            <a:gd name="T9" fmla="*/ 224 h 224"/>
            <a:gd name="T10" fmla="*/ 0 w 253"/>
            <a:gd name="T11" fmla="*/ 146 h 224"/>
            <a:gd name="T12" fmla="*/ 22 w 253"/>
            <a:gd name="T13" fmla="*/ 0 h 2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253" h="224">
              <a:moveTo>
                <a:pt x="22" y="0"/>
              </a:moveTo>
              <a:cubicBezTo>
                <a:pt x="70" y="0"/>
                <a:pt x="117" y="1"/>
                <a:pt x="165" y="2"/>
              </a:cubicBezTo>
              <a:cubicBezTo>
                <a:pt x="173" y="19"/>
                <a:pt x="190" y="53"/>
                <a:pt x="198" y="70"/>
              </a:cubicBezTo>
              <a:cubicBezTo>
                <a:pt x="216" y="106"/>
                <a:pt x="235" y="143"/>
                <a:pt x="253" y="179"/>
              </a:cubicBezTo>
              <a:cubicBezTo>
                <a:pt x="230" y="191"/>
                <a:pt x="185" y="213"/>
                <a:pt x="163" y="224"/>
              </a:cubicBezTo>
              <a:cubicBezTo>
                <a:pt x="108" y="198"/>
                <a:pt x="54" y="172"/>
                <a:pt x="0" y="146"/>
              </a:cubicBezTo>
              <a:cubicBezTo>
                <a:pt x="7" y="97"/>
                <a:pt x="14" y="48"/>
                <a:pt x="22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42</xdr:col>
      <xdr:colOff>27392</xdr:colOff>
      <xdr:row>18</xdr:row>
      <xdr:rowOff>22457</xdr:rowOff>
    </xdr:from>
    <xdr:to>
      <xdr:col>46</xdr:col>
      <xdr:colOff>15908</xdr:colOff>
      <xdr:row>21</xdr:row>
      <xdr:rowOff>89401</xdr:rowOff>
    </xdr:to>
    <xdr:sp macro="" textlink="">
      <xdr:nvSpPr>
        <xdr:cNvPr id="508" name="ciechanowski"/>
        <xdr:cNvSpPr>
          <a:spLocks/>
        </xdr:cNvSpPr>
      </xdr:nvSpPr>
      <xdr:spPr bwMode="auto">
        <a:xfrm>
          <a:off x="4827992" y="2079857"/>
          <a:ext cx="445716" cy="409844"/>
        </a:xfrm>
        <a:custGeom>
          <a:avLst/>
          <a:gdLst>
            <a:gd name="T0" fmla="*/ 873 w 1618"/>
            <a:gd name="T1" fmla="*/ 0 h 1431"/>
            <a:gd name="T2" fmla="*/ 912 w 1618"/>
            <a:gd name="T3" fmla="*/ 12 h 1431"/>
            <a:gd name="T4" fmla="*/ 1054 w 1618"/>
            <a:gd name="T5" fmla="*/ 396 h 1431"/>
            <a:gd name="T6" fmla="*/ 1277 w 1618"/>
            <a:gd name="T7" fmla="*/ 470 h 1431"/>
            <a:gd name="T8" fmla="*/ 1253 w 1618"/>
            <a:gd name="T9" fmla="*/ 555 h 1431"/>
            <a:gd name="T10" fmla="*/ 1499 w 1618"/>
            <a:gd name="T11" fmla="*/ 980 h 1431"/>
            <a:gd name="T12" fmla="*/ 1587 w 1618"/>
            <a:gd name="T13" fmla="*/ 1006 h 1431"/>
            <a:gd name="T14" fmla="*/ 1618 w 1618"/>
            <a:gd name="T15" fmla="*/ 1021 h 1431"/>
            <a:gd name="T16" fmla="*/ 1572 w 1618"/>
            <a:gd name="T17" fmla="*/ 1174 h 1431"/>
            <a:gd name="T18" fmla="*/ 1566 w 1618"/>
            <a:gd name="T19" fmla="*/ 1198 h 1431"/>
            <a:gd name="T20" fmla="*/ 1268 w 1618"/>
            <a:gd name="T21" fmla="*/ 1246 h 1431"/>
            <a:gd name="T22" fmla="*/ 1218 w 1618"/>
            <a:gd name="T23" fmla="*/ 1427 h 1431"/>
            <a:gd name="T24" fmla="*/ 846 w 1618"/>
            <a:gd name="T25" fmla="*/ 1329 h 1431"/>
            <a:gd name="T26" fmla="*/ 749 w 1618"/>
            <a:gd name="T27" fmla="*/ 1424 h 1431"/>
            <a:gd name="T28" fmla="*/ 388 w 1618"/>
            <a:gd name="T29" fmla="*/ 1313 h 1431"/>
            <a:gd name="T30" fmla="*/ 33 w 1618"/>
            <a:gd name="T31" fmla="*/ 1135 h 1431"/>
            <a:gd name="T32" fmla="*/ 314 w 1618"/>
            <a:gd name="T33" fmla="*/ 950 h 1431"/>
            <a:gd name="T34" fmla="*/ 361 w 1618"/>
            <a:gd name="T35" fmla="*/ 900 h 1431"/>
            <a:gd name="T36" fmla="*/ 454 w 1618"/>
            <a:gd name="T37" fmla="*/ 721 h 1431"/>
            <a:gd name="T38" fmla="*/ 514 w 1618"/>
            <a:gd name="T39" fmla="*/ 667 h 1431"/>
            <a:gd name="T40" fmla="*/ 509 w 1618"/>
            <a:gd name="T41" fmla="*/ 603 h 1431"/>
            <a:gd name="T42" fmla="*/ 541 w 1618"/>
            <a:gd name="T43" fmla="*/ 573 h 1431"/>
            <a:gd name="T44" fmla="*/ 621 w 1618"/>
            <a:gd name="T45" fmla="*/ 514 h 1431"/>
            <a:gd name="T46" fmla="*/ 640 w 1618"/>
            <a:gd name="T47" fmla="*/ 483 h 1431"/>
            <a:gd name="T48" fmla="*/ 672 w 1618"/>
            <a:gd name="T49" fmla="*/ 430 h 1431"/>
            <a:gd name="T50" fmla="*/ 739 w 1618"/>
            <a:gd name="T51" fmla="*/ 351 h 1431"/>
            <a:gd name="T52" fmla="*/ 740 w 1618"/>
            <a:gd name="T53" fmla="*/ 330 h 1431"/>
            <a:gd name="T54" fmla="*/ 816 w 1618"/>
            <a:gd name="T55" fmla="*/ 240 h 1431"/>
            <a:gd name="T56" fmla="*/ 873 w 1618"/>
            <a:gd name="T57" fmla="*/ 0 h 1431"/>
            <a:gd name="connsiteX0" fmla="*/ 5215 w 9819"/>
            <a:gd name="connsiteY0" fmla="*/ 0 h 9973"/>
            <a:gd name="connsiteX1" fmla="*/ 5456 w 9819"/>
            <a:gd name="connsiteY1" fmla="*/ 84 h 9973"/>
            <a:gd name="connsiteX2" fmla="*/ 6333 w 9819"/>
            <a:gd name="connsiteY2" fmla="*/ 2767 h 9973"/>
            <a:gd name="connsiteX3" fmla="*/ 7711 w 9819"/>
            <a:gd name="connsiteY3" fmla="*/ 3284 h 9973"/>
            <a:gd name="connsiteX4" fmla="*/ 8303 w 9819"/>
            <a:gd name="connsiteY4" fmla="*/ 4042 h 9973"/>
            <a:gd name="connsiteX5" fmla="*/ 9084 w 9819"/>
            <a:gd name="connsiteY5" fmla="*/ 6848 h 9973"/>
            <a:gd name="connsiteX6" fmla="*/ 9627 w 9819"/>
            <a:gd name="connsiteY6" fmla="*/ 7030 h 9973"/>
            <a:gd name="connsiteX7" fmla="*/ 9819 w 9819"/>
            <a:gd name="connsiteY7" fmla="*/ 7135 h 9973"/>
            <a:gd name="connsiteX8" fmla="*/ 9535 w 9819"/>
            <a:gd name="connsiteY8" fmla="*/ 8204 h 9973"/>
            <a:gd name="connsiteX9" fmla="*/ 9498 w 9819"/>
            <a:gd name="connsiteY9" fmla="*/ 8372 h 9973"/>
            <a:gd name="connsiteX10" fmla="*/ 7656 w 9819"/>
            <a:gd name="connsiteY10" fmla="*/ 8707 h 9973"/>
            <a:gd name="connsiteX11" fmla="*/ 7347 w 9819"/>
            <a:gd name="connsiteY11" fmla="*/ 9972 h 9973"/>
            <a:gd name="connsiteX12" fmla="*/ 5048 w 9819"/>
            <a:gd name="connsiteY12" fmla="*/ 9287 h 9973"/>
            <a:gd name="connsiteX13" fmla="*/ 4448 w 9819"/>
            <a:gd name="connsiteY13" fmla="*/ 9951 h 9973"/>
            <a:gd name="connsiteX14" fmla="*/ 2217 w 9819"/>
            <a:gd name="connsiteY14" fmla="*/ 9175 h 9973"/>
            <a:gd name="connsiteX15" fmla="*/ 23 w 9819"/>
            <a:gd name="connsiteY15" fmla="*/ 7932 h 9973"/>
            <a:gd name="connsiteX16" fmla="*/ 1760 w 9819"/>
            <a:gd name="connsiteY16" fmla="*/ 6639 h 9973"/>
            <a:gd name="connsiteX17" fmla="*/ 2050 w 9819"/>
            <a:gd name="connsiteY17" fmla="*/ 6289 h 9973"/>
            <a:gd name="connsiteX18" fmla="*/ 2625 w 9819"/>
            <a:gd name="connsiteY18" fmla="*/ 5038 h 9973"/>
            <a:gd name="connsiteX19" fmla="*/ 2996 w 9819"/>
            <a:gd name="connsiteY19" fmla="*/ 4661 h 9973"/>
            <a:gd name="connsiteX20" fmla="*/ 2965 w 9819"/>
            <a:gd name="connsiteY20" fmla="*/ 4214 h 9973"/>
            <a:gd name="connsiteX21" fmla="*/ 3163 w 9819"/>
            <a:gd name="connsiteY21" fmla="*/ 4004 h 9973"/>
            <a:gd name="connsiteX22" fmla="*/ 3657 w 9819"/>
            <a:gd name="connsiteY22" fmla="*/ 3592 h 9973"/>
            <a:gd name="connsiteX23" fmla="*/ 3775 w 9819"/>
            <a:gd name="connsiteY23" fmla="*/ 3375 h 9973"/>
            <a:gd name="connsiteX24" fmla="*/ 3972 w 9819"/>
            <a:gd name="connsiteY24" fmla="*/ 3005 h 9973"/>
            <a:gd name="connsiteX25" fmla="*/ 4386 w 9819"/>
            <a:gd name="connsiteY25" fmla="*/ 2453 h 9973"/>
            <a:gd name="connsiteX26" fmla="*/ 4393 w 9819"/>
            <a:gd name="connsiteY26" fmla="*/ 2306 h 9973"/>
            <a:gd name="connsiteX27" fmla="*/ 4862 w 9819"/>
            <a:gd name="connsiteY27" fmla="*/ 1677 h 9973"/>
            <a:gd name="connsiteX28" fmla="*/ 5215 w 9819"/>
            <a:gd name="connsiteY28" fmla="*/ 0 h 9973"/>
            <a:gd name="connsiteX0" fmla="*/ 5311 w 10000"/>
            <a:gd name="connsiteY0" fmla="*/ 0 h 10000"/>
            <a:gd name="connsiteX1" fmla="*/ 5557 w 10000"/>
            <a:gd name="connsiteY1" fmla="*/ 84 h 10000"/>
            <a:gd name="connsiteX2" fmla="*/ 7053 w 10000"/>
            <a:gd name="connsiteY2" fmla="*/ 2774 h 10000"/>
            <a:gd name="connsiteX3" fmla="*/ 7853 w 10000"/>
            <a:gd name="connsiteY3" fmla="*/ 3293 h 10000"/>
            <a:gd name="connsiteX4" fmla="*/ 8456 w 10000"/>
            <a:gd name="connsiteY4" fmla="*/ 4053 h 10000"/>
            <a:gd name="connsiteX5" fmla="*/ 9251 w 10000"/>
            <a:gd name="connsiteY5" fmla="*/ 6867 h 10000"/>
            <a:gd name="connsiteX6" fmla="*/ 9804 w 10000"/>
            <a:gd name="connsiteY6" fmla="*/ 7049 h 10000"/>
            <a:gd name="connsiteX7" fmla="*/ 10000 w 10000"/>
            <a:gd name="connsiteY7" fmla="*/ 7154 h 10000"/>
            <a:gd name="connsiteX8" fmla="*/ 9711 w 10000"/>
            <a:gd name="connsiteY8" fmla="*/ 8226 h 10000"/>
            <a:gd name="connsiteX9" fmla="*/ 9673 w 10000"/>
            <a:gd name="connsiteY9" fmla="*/ 8395 h 10000"/>
            <a:gd name="connsiteX10" fmla="*/ 7797 w 10000"/>
            <a:gd name="connsiteY10" fmla="*/ 8731 h 10000"/>
            <a:gd name="connsiteX11" fmla="*/ 7482 w 10000"/>
            <a:gd name="connsiteY11" fmla="*/ 9999 h 10000"/>
            <a:gd name="connsiteX12" fmla="*/ 5141 w 10000"/>
            <a:gd name="connsiteY12" fmla="*/ 9312 h 10000"/>
            <a:gd name="connsiteX13" fmla="*/ 4530 w 10000"/>
            <a:gd name="connsiteY13" fmla="*/ 9978 h 10000"/>
            <a:gd name="connsiteX14" fmla="*/ 2258 w 10000"/>
            <a:gd name="connsiteY14" fmla="*/ 9200 h 10000"/>
            <a:gd name="connsiteX15" fmla="*/ 23 w 10000"/>
            <a:gd name="connsiteY15" fmla="*/ 7953 h 10000"/>
            <a:gd name="connsiteX16" fmla="*/ 1792 w 10000"/>
            <a:gd name="connsiteY16" fmla="*/ 6657 h 10000"/>
            <a:gd name="connsiteX17" fmla="*/ 2088 w 10000"/>
            <a:gd name="connsiteY17" fmla="*/ 6306 h 10000"/>
            <a:gd name="connsiteX18" fmla="*/ 2673 w 10000"/>
            <a:gd name="connsiteY18" fmla="*/ 5052 h 10000"/>
            <a:gd name="connsiteX19" fmla="*/ 3051 w 10000"/>
            <a:gd name="connsiteY19" fmla="*/ 4674 h 10000"/>
            <a:gd name="connsiteX20" fmla="*/ 3020 w 10000"/>
            <a:gd name="connsiteY20" fmla="*/ 4225 h 10000"/>
            <a:gd name="connsiteX21" fmla="*/ 3221 w 10000"/>
            <a:gd name="connsiteY21" fmla="*/ 4015 h 10000"/>
            <a:gd name="connsiteX22" fmla="*/ 3724 w 10000"/>
            <a:gd name="connsiteY22" fmla="*/ 3602 h 10000"/>
            <a:gd name="connsiteX23" fmla="*/ 3845 w 10000"/>
            <a:gd name="connsiteY23" fmla="*/ 3384 h 10000"/>
            <a:gd name="connsiteX24" fmla="*/ 4045 w 10000"/>
            <a:gd name="connsiteY24" fmla="*/ 3013 h 10000"/>
            <a:gd name="connsiteX25" fmla="*/ 4467 w 10000"/>
            <a:gd name="connsiteY25" fmla="*/ 2460 h 10000"/>
            <a:gd name="connsiteX26" fmla="*/ 4474 w 10000"/>
            <a:gd name="connsiteY26" fmla="*/ 2312 h 10000"/>
            <a:gd name="connsiteX27" fmla="*/ 4952 w 10000"/>
            <a:gd name="connsiteY27" fmla="*/ 1682 h 10000"/>
            <a:gd name="connsiteX28" fmla="*/ 5311 w 10000"/>
            <a:gd name="connsiteY28" fmla="*/ 0 h 10000"/>
            <a:gd name="connsiteX0" fmla="*/ 5311 w 10000"/>
            <a:gd name="connsiteY0" fmla="*/ 0 h 10000"/>
            <a:gd name="connsiteX1" fmla="*/ 5557 w 10000"/>
            <a:gd name="connsiteY1" fmla="*/ 84 h 10000"/>
            <a:gd name="connsiteX2" fmla="*/ 7053 w 10000"/>
            <a:gd name="connsiteY2" fmla="*/ 2774 h 10000"/>
            <a:gd name="connsiteX3" fmla="*/ 7853 w 10000"/>
            <a:gd name="connsiteY3" fmla="*/ 3293 h 10000"/>
            <a:gd name="connsiteX4" fmla="*/ 8456 w 10000"/>
            <a:gd name="connsiteY4" fmla="*/ 4053 h 10000"/>
            <a:gd name="connsiteX5" fmla="*/ 9251 w 10000"/>
            <a:gd name="connsiteY5" fmla="*/ 6867 h 10000"/>
            <a:gd name="connsiteX6" fmla="*/ 9804 w 10000"/>
            <a:gd name="connsiteY6" fmla="*/ 7049 h 10000"/>
            <a:gd name="connsiteX7" fmla="*/ 10000 w 10000"/>
            <a:gd name="connsiteY7" fmla="*/ 7154 h 10000"/>
            <a:gd name="connsiteX8" fmla="*/ 9711 w 10000"/>
            <a:gd name="connsiteY8" fmla="*/ 8226 h 10000"/>
            <a:gd name="connsiteX9" fmla="*/ 9673 w 10000"/>
            <a:gd name="connsiteY9" fmla="*/ 8395 h 10000"/>
            <a:gd name="connsiteX10" fmla="*/ 7797 w 10000"/>
            <a:gd name="connsiteY10" fmla="*/ 8731 h 10000"/>
            <a:gd name="connsiteX11" fmla="*/ 7482 w 10000"/>
            <a:gd name="connsiteY11" fmla="*/ 9999 h 10000"/>
            <a:gd name="connsiteX12" fmla="*/ 5141 w 10000"/>
            <a:gd name="connsiteY12" fmla="*/ 9312 h 10000"/>
            <a:gd name="connsiteX13" fmla="*/ 4530 w 10000"/>
            <a:gd name="connsiteY13" fmla="*/ 9978 h 10000"/>
            <a:gd name="connsiteX14" fmla="*/ 2258 w 10000"/>
            <a:gd name="connsiteY14" fmla="*/ 9200 h 10000"/>
            <a:gd name="connsiteX15" fmla="*/ 23 w 10000"/>
            <a:gd name="connsiteY15" fmla="*/ 7953 h 10000"/>
            <a:gd name="connsiteX16" fmla="*/ 1792 w 10000"/>
            <a:gd name="connsiteY16" fmla="*/ 6657 h 10000"/>
            <a:gd name="connsiteX17" fmla="*/ 2088 w 10000"/>
            <a:gd name="connsiteY17" fmla="*/ 6306 h 10000"/>
            <a:gd name="connsiteX18" fmla="*/ 2673 w 10000"/>
            <a:gd name="connsiteY18" fmla="*/ 5052 h 10000"/>
            <a:gd name="connsiteX19" fmla="*/ 3051 w 10000"/>
            <a:gd name="connsiteY19" fmla="*/ 4674 h 10000"/>
            <a:gd name="connsiteX20" fmla="*/ 3020 w 10000"/>
            <a:gd name="connsiteY20" fmla="*/ 4225 h 10000"/>
            <a:gd name="connsiteX21" fmla="*/ 3221 w 10000"/>
            <a:gd name="connsiteY21" fmla="*/ 4015 h 10000"/>
            <a:gd name="connsiteX22" fmla="*/ 3724 w 10000"/>
            <a:gd name="connsiteY22" fmla="*/ 3602 h 10000"/>
            <a:gd name="connsiteX23" fmla="*/ 3845 w 10000"/>
            <a:gd name="connsiteY23" fmla="*/ 3384 h 10000"/>
            <a:gd name="connsiteX24" fmla="*/ 4045 w 10000"/>
            <a:gd name="connsiteY24" fmla="*/ 3013 h 10000"/>
            <a:gd name="connsiteX25" fmla="*/ 4467 w 10000"/>
            <a:gd name="connsiteY25" fmla="*/ 2460 h 10000"/>
            <a:gd name="connsiteX26" fmla="*/ 4474 w 10000"/>
            <a:gd name="connsiteY26" fmla="*/ 2312 h 10000"/>
            <a:gd name="connsiteX27" fmla="*/ 4500 w 10000"/>
            <a:gd name="connsiteY27" fmla="*/ 1682 h 10000"/>
            <a:gd name="connsiteX28" fmla="*/ 5311 w 10000"/>
            <a:gd name="connsiteY2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5311" y="0"/>
              </a:moveTo>
              <a:lnTo>
                <a:pt x="5557" y="84"/>
              </a:lnTo>
              <a:cubicBezTo>
                <a:pt x="6570" y="532"/>
                <a:pt x="6744" y="1857"/>
                <a:pt x="7053" y="2774"/>
              </a:cubicBezTo>
              <a:cubicBezTo>
                <a:pt x="7500" y="3013"/>
                <a:pt x="7382" y="3139"/>
                <a:pt x="7853" y="3293"/>
              </a:cubicBezTo>
              <a:cubicBezTo>
                <a:pt x="7803" y="3489"/>
                <a:pt x="8507" y="3850"/>
                <a:pt x="8456" y="4053"/>
              </a:cubicBezTo>
              <a:cubicBezTo>
                <a:pt x="9111" y="4950"/>
                <a:pt x="8880" y="5788"/>
                <a:pt x="9251" y="6867"/>
              </a:cubicBezTo>
              <a:cubicBezTo>
                <a:pt x="9389" y="6909"/>
                <a:pt x="9666" y="7000"/>
                <a:pt x="9804" y="7049"/>
              </a:cubicBezTo>
              <a:cubicBezTo>
                <a:pt x="9855" y="7077"/>
                <a:pt x="9956" y="7126"/>
                <a:pt x="10000" y="7154"/>
              </a:cubicBezTo>
              <a:cubicBezTo>
                <a:pt x="9604" y="7337"/>
                <a:pt x="9478" y="7827"/>
                <a:pt x="9711" y="8226"/>
              </a:cubicBezTo>
              <a:cubicBezTo>
                <a:pt x="9699" y="8282"/>
                <a:pt x="9685" y="8339"/>
                <a:pt x="9673" y="8395"/>
              </a:cubicBezTo>
              <a:cubicBezTo>
                <a:pt x="9044" y="8479"/>
                <a:pt x="8414" y="8583"/>
                <a:pt x="7797" y="8731"/>
              </a:cubicBezTo>
              <a:cubicBezTo>
                <a:pt x="7690" y="9151"/>
                <a:pt x="7583" y="9572"/>
                <a:pt x="7482" y="9999"/>
              </a:cubicBezTo>
              <a:cubicBezTo>
                <a:pt x="6645" y="10027"/>
                <a:pt x="5890" y="9670"/>
                <a:pt x="5141" y="9312"/>
              </a:cubicBezTo>
              <a:cubicBezTo>
                <a:pt x="4920" y="9509"/>
                <a:pt x="4726" y="9746"/>
                <a:pt x="4530" y="9978"/>
              </a:cubicBezTo>
              <a:cubicBezTo>
                <a:pt x="3762" y="9739"/>
                <a:pt x="3051" y="9312"/>
                <a:pt x="2258" y="9200"/>
              </a:cubicBezTo>
              <a:cubicBezTo>
                <a:pt x="1692" y="8416"/>
                <a:pt x="779" y="8353"/>
                <a:pt x="23" y="7953"/>
              </a:cubicBezTo>
              <a:cubicBezTo>
                <a:pt x="-184" y="6796"/>
                <a:pt x="1094" y="6789"/>
                <a:pt x="1792" y="6657"/>
              </a:cubicBezTo>
              <a:cubicBezTo>
                <a:pt x="1862" y="6573"/>
                <a:pt x="2012" y="6397"/>
                <a:pt x="2088" y="6306"/>
              </a:cubicBezTo>
              <a:cubicBezTo>
                <a:pt x="2541" y="6096"/>
                <a:pt x="2793" y="5592"/>
                <a:pt x="2673" y="5052"/>
              </a:cubicBezTo>
              <a:cubicBezTo>
                <a:pt x="2768" y="4961"/>
                <a:pt x="2957" y="4765"/>
                <a:pt x="3051" y="4674"/>
              </a:cubicBezTo>
              <a:cubicBezTo>
                <a:pt x="3038" y="4561"/>
                <a:pt x="3026" y="4338"/>
                <a:pt x="3020" y="4225"/>
              </a:cubicBezTo>
              <a:cubicBezTo>
                <a:pt x="3070" y="4169"/>
                <a:pt x="3170" y="4071"/>
                <a:pt x="3221" y="4015"/>
              </a:cubicBezTo>
              <a:cubicBezTo>
                <a:pt x="3347" y="3917"/>
                <a:pt x="3598" y="3707"/>
                <a:pt x="3724" y="3602"/>
              </a:cubicBezTo>
              <a:cubicBezTo>
                <a:pt x="3756" y="3546"/>
                <a:pt x="3813" y="3440"/>
                <a:pt x="3845" y="3384"/>
              </a:cubicBezTo>
              <a:cubicBezTo>
                <a:pt x="3894" y="3293"/>
                <a:pt x="3995" y="3111"/>
                <a:pt x="4045" y="3013"/>
              </a:cubicBezTo>
              <a:cubicBezTo>
                <a:pt x="4405" y="3251"/>
                <a:pt x="4933" y="2767"/>
                <a:pt x="4467" y="2460"/>
              </a:cubicBezTo>
              <a:cubicBezTo>
                <a:pt x="4469" y="2411"/>
                <a:pt x="4472" y="2361"/>
                <a:pt x="4474" y="2312"/>
              </a:cubicBezTo>
              <a:cubicBezTo>
                <a:pt x="4625" y="2102"/>
                <a:pt x="4337" y="1892"/>
                <a:pt x="4500" y="1682"/>
              </a:cubicBezTo>
              <a:cubicBezTo>
                <a:pt x="4236" y="1065"/>
                <a:pt x="5015" y="511"/>
                <a:pt x="5311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93430</xdr:colOff>
      <xdr:row>5</xdr:row>
      <xdr:rowOff>85197</xdr:rowOff>
    </xdr:from>
    <xdr:to>
      <xdr:col>32</xdr:col>
      <xdr:colOff>90263</xdr:colOff>
      <xdr:row>8</xdr:row>
      <xdr:rowOff>46716</xdr:rowOff>
    </xdr:to>
    <xdr:sp macro="" textlink="">
      <xdr:nvSpPr>
        <xdr:cNvPr id="417" name="kartuski"/>
        <xdr:cNvSpPr>
          <a:spLocks/>
        </xdr:cNvSpPr>
      </xdr:nvSpPr>
      <xdr:spPr bwMode="auto">
        <a:xfrm>
          <a:off x="3293830" y="656697"/>
          <a:ext cx="454033" cy="304419"/>
        </a:xfrm>
        <a:custGeom>
          <a:avLst/>
          <a:gdLst>
            <a:gd name="T0" fmla="*/ 1357 w 1616"/>
            <a:gd name="T1" fmla="*/ 161 h 1058"/>
            <a:gd name="T2" fmla="*/ 1562 w 1616"/>
            <a:gd name="T3" fmla="*/ 0 h 1058"/>
            <a:gd name="T4" fmla="*/ 1563 w 1616"/>
            <a:gd name="T5" fmla="*/ 305 h 1058"/>
            <a:gd name="T6" fmla="*/ 1555 w 1616"/>
            <a:gd name="T7" fmla="*/ 325 h 1058"/>
            <a:gd name="T8" fmla="*/ 1616 w 1616"/>
            <a:gd name="T9" fmla="*/ 441 h 1058"/>
            <a:gd name="T10" fmla="*/ 1613 w 1616"/>
            <a:gd name="T11" fmla="*/ 479 h 1058"/>
            <a:gd name="T12" fmla="*/ 1554 w 1616"/>
            <a:gd name="T13" fmla="*/ 646 h 1058"/>
            <a:gd name="T14" fmla="*/ 1234 w 1616"/>
            <a:gd name="T15" fmla="*/ 786 h 1058"/>
            <a:gd name="T16" fmla="*/ 1077 w 1616"/>
            <a:gd name="T17" fmla="*/ 984 h 1058"/>
            <a:gd name="T18" fmla="*/ 938 w 1616"/>
            <a:gd name="T19" fmla="*/ 1004 h 1058"/>
            <a:gd name="T20" fmla="*/ 883 w 1616"/>
            <a:gd name="T21" fmla="*/ 998 h 1058"/>
            <a:gd name="T22" fmla="*/ 781 w 1616"/>
            <a:gd name="T23" fmla="*/ 992 h 1058"/>
            <a:gd name="T24" fmla="*/ 738 w 1616"/>
            <a:gd name="T25" fmla="*/ 1046 h 1058"/>
            <a:gd name="T26" fmla="*/ 593 w 1616"/>
            <a:gd name="T27" fmla="*/ 999 h 1058"/>
            <a:gd name="T28" fmla="*/ 563 w 1616"/>
            <a:gd name="T29" fmla="*/ 998 h 1058"/>
            <a:gd name="T30" fmla="*/ 462 w 1616"/>
            <a:gd name="T31" fmla="*/ 1041 h 1058"/>
            <a:gd name="T32" fmla="*/ 204 w 1616"/>
            <a:gd name="T33" fmla="*/ 1058 h 1058"/>
            <a:gd name="T34" fmla="*/ 0 w 1616"/>
            <a:gd name="T35" fmla="*/ 821 h 1058"/>
            <a:gd name="T36" fmla="*/ 29 w 1616"/>
            <a:gd name="T37" fmla="*/ 567 h 1058"/>
            <a:gd name="T38" fmla="*/ 221 w 1616"/>
            <a:gd name="T39" fmla="*/ 197 h 1058"/>
            <a:gd name="T40" fmla="*/ 283 w 1616"/>
            <a:gd name="T41" fmla="*/ 214 h 1058"/>
            <a:gd name="T42" fmla="*/ 317 w 1616"/>
            <a:gd name="T43" fmla="*/ 230 h 1058"/>
            <a:gd name="T44" fmla="*/ 350 w 1616"/>
            <a:gd name="T45" fmla="*/ 246 h 1058"/>
            <a:gd name="T46" fmla="*/ 807 w 1616"/>
            <a:gd name="T47" fmla="*/ 157 h 1058"/>
            <a:gd name="T48" fmla="*/ 1021 w 1616"/>
            <a:gd name="T49" fmla="*/ 201 h 1058"/>
            <a:gd name="T50" fmla="*/ 1060 w 1616"/>
            <a:gd name="T51" fmla="*/ 153 h 1058"/>
            <a:gd name="T52" fmla="*/ 1127 w 1616"/>
            <a:gd name="T53" fmla="*/ 134 h 1058"/>
            <a:gd name="T54" fmla="*/ 1357 w 1616"/>
            <a:gd name="T55" fmla="*/ 161 h 10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616" h="1058">
              <a:moveTo>
                <a:pt x="1357" y="161"/>
              </a:moveTo>
              <a:cubicBezTo>
                <a:pt x="1443" y="135"/>
                <a:pt x="1502" y="62"/>
                <a:pt x="1562" y="0"/>
              </a:cubicBezTo>
              <a:cubicBezTo>
                <a:pt x="1569" y="101"/>
                <a:pt x="1580" y="204"/>
                <a:pt x="1563" y="305"/>
              </a:cubicBezTo>
              <a:lnTo>
                <a:pt x="1555" y="325"/>
              </a:lnTo>
              <a:cubicBezTo>
                <a:pt x="1525" y="372"/>
                <a:pt x="1565" y="434"/>
                <a:pt x="1616" y="441"/>
              </a:cubicBezTo>
              <a:lnTo>
                <a:pt x="1613" y="479"/>
              </a:lnTo>
              <a:cubicBezTo>
                <a:pt x="1601" y="536"/>
                <a:pt x="1601" y="605"/>
                <a:pt x="1554" y="646"/>
              </a:cubicBezTo>
              <a:cubicBezTo>
                <a:pt x="1450" y="699"/>
                <a:pt x="1327" y="711"/>
                <a:pt x="1234" y="786"/>
              </a:cubicBezTo>
              <a:cubicBezTo>
                <a:pt x="1164" y="836"/>
                <a:pt x="1121" y="913"/>
                <a:pt x="1077" y="984"/>
              </a:cubicBezTo>
              <a:cubicBezTo>
                <a:pt x="1030" y="992"/>
                <a:pt x="984" y="999"/>
                <a:pt x="938" y="1004"/>
              </a:cubicBezTo>
              <a:cubicBezTo>
                <a:pt x="924" y="1003"/>
                <a:pt x="897" y="1000"/>
                <a:pt x="883" y="998"/>
              </a:cubicBezTo>
              <a:cubicBezTo>
                <a:pt x="873" y="940"/>
                <a:pt x="799" y="939"/>
                <a:pt x="781" y="992"/>
              </a:cubicBezTo>
              <a:cubicBezTo>
                <a:pt x="770" y="1005"/>
                <a:pt x="749" y="1032"/>
                <a:pt x="738" y="1046"/>
              </a:cubicBezTo>
              <a:cubicBezTo>
                <a:pt x="692" y="1025"/>
                <a:pt x="644" y="1002"/>
                <a:pt x="593" y="999"/>
              </a:cubicBezTo>
              <a:lnTo>
                <a:pt x="563" y="998"/>
              </a:lnTo>
              <a:cubicBezTo>
                <a:pt x="529" y="1011"/>
                <a:pt x="496" y="1026"/>
                <a:pt x="462" y="1041"/>
              </a:cubicBezTo>
              <a:cubicBezTo>
                <a:pt x="376" y="987"/>
                <a:pt x="283" y="995"/>
                <a:pt x="204" y="1058"/>
              </a:cubicBezTo>
              <a:cubicBezTo>
                <a:pt x="97" y="1019"/>
                <a:pt x="30" y="927"/>
                <a:pt x="0" y="821"/>
              </a:cubicBezTo>
              <a:cubicBezTo>
                <a:pt x="29" y="739"/>
                <a:pt x="35" y="653"/>
                <a:pt x="29" y="567"/>
              </a:cubicBezTo>
              <a:cubicBezTo>
                <a:pt x="102" y="447"/>
                <a:pt x="235" y="353"/>
                <a:pt x="221" y="197"/>
              </a:cubicBezTo>
              <a:cubicBezTo>
                <a:pt x="236" y="201"/>
                <a:pt x="267" y="210"/>
                <a:pt x="283" y="214"/>
              </a:cubicBezTo>
              <a:lnTo>
                <a:pt x="317" y="230"/>
              </a:lnTo>
              <a:lnTo>
                <a:pt x="350" y="246"/>
              </a:lnTo>
              <a:cubicBezTo>
                <a:pt x="495" y="181"/>
                <a:pt x="648" y="145"/>
                <a:pt x="807" y="157"/>
              </a:cubicBezTo>
              <a:cubicBezTo>
                <a:pt x="873" y="189"/>
                <a:pt x="946" y="244"/>
                <a:pt x="1021" y="201"/>
              </a:cubicBezTo>
              <a:cubicBezTo>
                <a:pt x="1031" y="189"/>
                <a:pt x="1051" y="165"/>
                <a:pt x="1060" y="153"/>
              </a:cubicBezTo>
              <a:cubicBezTo>
                <a:pt x="1077" y="149"/>
                <a:pt x="1110" y="139"/>
                <a:pt x="1127" y="134"/>
              </a:cubicBezTo>
              <a:cubicBezTo>
                <a:pt x="1203" y="146"/>
                <a:pt x="1279" y="176"/>
                <a:pt x="1357" y="161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110137</xdr:colOff>
      <xdr:row>2</xdr:row>
      <xdr:rowOff>24741</xdr:rowOff>
    </xdr:from>
    <xdr:to>
      <xdr:col>34</xdr:col>
      <xdr:colOff>99843</xdr:colOff>
      <xdr:row>4</xdr:row>
      <xdr:rowOff>32202</xdr:rowOff>
    </xdr:to>
    <xdr:sp macro="" textlink="">
      <xdr:nvSpPr>
        <xdr:cNvPr id="409" name="pucki"/>
        <xdr:cNvSpPr>
          <a:spLocks/>
        </xdr:cNvSpPr>
      </xdr:nvSpPr>
      <xdr:spPr bwMode="auto">
        <a:xfrm>
          <a:off x="3424837" y="253341"/>
          <a:ext cx="561206" cy="236061"/>
        </a:xfrm>
        <a:custGeom>
          <a:avLst/>
          <a:gdLst>
            <a:gd name="T0" fmla="*/ 0 w 1334"/>
            <a:gd name="T1" fmla="*/ 19 h 981"/>
            <a:gd name="T2" fmla="*/ 56 w 1334"/>
            <a:gd name="T3" fmla="*/ 0 h 981"/>
            <a:gd name="T4" fmla="*/ 282 w 1334"/>
            <a:gd name="T5" fmla="*/ 8 h 981"/>
            <a:gd name="T6" fmla="*/ 432 w 1334"/>
            <a:gd name="T7" fmla="*/ 54 h 981"/>
            <a:gd name="T8" fmla="*/ 949 w 1334"/>
            <a:gd name="T9" fmla="*/ 53 h 981"/>
            <a:gd name="T10" fmla="*/ 1203 w 1334"/>
            <a:gd name="T11" fmla="*/ 210 h 981"/>
            <a:gd name="T12" fmla="*/ 1067 w 1334"/>
            <a:gd name="T13" fmla="*/ 252 h 981"/>
            <a:gd name="T14" fmla="*/ 1030 w 1334"/>
            <a:gd name="T15" fmla="*/ 401 h 981"/>
            <a:gd name="T16" fmla="*/ 1190 w 1334"/>
            <a:gd name="T17" fmla="*/ 524 h 981"/>
            <a:gd name="T18" fmla="*/ 1202 w 1334"/>
            <a:gd name="T19" fmla="*/ 759 h 981"/>
            <a:gd name="T20" fmla="*/ 1295 w 1334"/>
            <a:gd name="T21" fmla="*/ 730 h 981"/>
            <a:gd name="T22" fmla="*/ 1318 w 1334"/>
            <a:gd name="T23" fmla="*/ 848 h 981"/>
            <a:gd name="T24" fmla="*/ 1334 w 1334"/>
            <a:gd name="T25" fmla="*/ 950 h 981"/>
            <a:gd name="T26" fmla="*/ 1115 w 1334"/>
            <a:gd name="T27" fmla="*/ 981 h 981"/>
            <a:gd name="T28" fmla="*/ 1104 w 1334"/>
            <a:gd name="T29" fmla="*/ 836 h 981"/>
            <a:gd name="T30" fmla="*/ 1023 w 1334"/>
            <a:gd name="T31" fmla="*/ 795 h 981"/>
            <a:gd name="T32" fmla="*/ 1008 w 1334"/>
            <a:gd name="T33" fmla="*/ 729 h 981"/>
            <a:gd name="T34" fmla="*/ 959 w 1334"/>
            <a:gd name="T35" fmla="*/ 743 h 981"/>
            <a:gd name="T36" fmla="*/ 555 w 1334"/>
            <a:gd name="T37" fmla="*/ 544 h 981"/>
            <a:gd name="T38" fmla="*/ 391 w 1334"/>
            <a:gd name="T39" fmla="*/ 460 h 981"/>
            <a:gd name="T40" fmla="*/ 315 w 1334"/>
            <a:gd name="T41" fmla="*/ 185 h 981"/>
            <a:gd name="T42" fmla="*/ 318 w 1334"/>
            <a:gd name="T43" fmla="*/ 108 h 981"/>
            <a:gd name="T44" fmla="*/ 187 w 1334"/>
            <a:gd name="T45" fmla="*/ 284 h 981"/>
            <a:gd name="T46" fmla="*/ 0 w 1334"/>
            <a:gd name="T47" fmla="*/ 19 h 981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7999 w 15026"/>
            <a:gd name="connsiteY6" fmla="*/ 2569 h 10000"/>
            <a:gd name="connsiteX7" fmla="*/ 7721 w 15026"/>
            <a:gd name="connsiteY7" fmla="*/ 4088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8844 w 15026"/>
            <a:gd name="connsiteY6" fmla="*/ 2846 h 10000"/>
            <a:gd name="connsiteX7" fmla="*/ 7721 w 15026"/>
            <a:gd name="connsiteY7" fmla="*/ 4088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7721 w 15026"/>
            <a:gd name="connsiteY7" fmla="*/ 4088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7615 w 15026"/>
            <a:gd name="connsiteY7" fmla="*/ 2147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7404 w 15026"/>
            <a:gd name="connsiteY7" fmla="*/ 1731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11913 w 15026"/>
            <a:gd name="connsiteY7" fmla="*/ 4908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10000 w 15026"/>
            <a:gd name="connsiteY13" fmla="*/ 9684 h 10000"/>
            <a:gd name="connsiteX14" fmla="*/ 8358 w 15026"/>
            <a:gd name="connsiteY14" fmla="*/ 10000 h 10000"/>
            <a:gd name="connsiteX15" fmla="*/ 8276 w 15026"/>
            <a:gd name="connsiteY15" fmla="*/ 8522 h 10000"/>
            <a:gd name="connsiteX16" fmla="*/ 7669 w 15026"/>
            <a:gd name="connsiteY16" fmla="*/ 8104 h 10000"/>
            <a:gd name="connsiteX17" fmla="*/ 7556 w 15026"/>
            <a:gd name="connsiteY17" fmla="*/ 7431 h 10000"/>
            <a:gd name="connsiteX18" fmla="*/ 7189 w 15026"/>
            <a:gd name="connsiteY18" fmla="*/ 7574 h 10000"/>
            <a:gd name="connsiteX19" fmla="*/ 4160 w 15026"/>
            <a:gd name="connsiteY19" fmla="*/ 5545 h 10000"/>
            <a:gd name="connsiteX20" fmla="*/ 2931 w 15026"/>
            <a:gd name="connsiteY20" fmla="*/ 4689 h 10000"/>
            <a:gd name="connsiteX21" fmla="*/ 2361 w 15026"/>
            <a:gd name="connsiteY21" fmla="*/ 1886 h 10000"/>
            <a:gd name="connsiteX22" fmla="*/ 2384 w 15026"/>
            <a:gd name="connsiteY22" fmla="*/ 1101 h 10000"/>
            <a:gd name="connsiteX23" fmla="*/ 1402 w 15026"/>
            <a:gd name="connsiteY23" fmla="*/ 2895 h 10000"/>
            <a:gd name="connsiteX24" fmla="*/ 0 w 15026"/>
            <a:gd name="connsiteY24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12441 w 15026"/>
            <a:gd name="connsiteY7" fmla="*/ 4769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10000 w 15026"/>
            <a:gd name="connsiteY13" fmla="*/ 9684 h 10000"/>
            <a:gd name="connsiteX14" fmla="*/ 8358 w 15026"/>
            <a:gd name="connsiteY14" fmla="*/ 10000 h 10000"/>
            <a:gd name="connsiteX15" fmla="*/ 8276 w 15026"/>
            <a:gd name="connsiteY15" fmla="*/ 8522 h 10000"/>
            <a:gd name="connsiteX16" fmla="*/ 7669 w 15026"/>
            <a:gd name="connsiteY16" fmla="*/ 8104 h 10000"/>
            <a:gd name="connsiteX17" fmla="*/ 7556 w 15026"/>
            <a:gd name="connsiteY17" fmla="*/ 7431 h 10000"/>
            <a:gd name="connsiteX18" fmla="*/ 7189 w 15026"/>
            <a:gd name="connsiteY18" fmla="*/ 7574 h 10000"/>
            <a:gd name="connsiteX19" fmla="*/ 4160 w 15026"/>
            <a:gd name="connsiteY19" fmla="*/ 5545 h 10000"/>
            <a:gd name="connsiteX20" fmla="*/ 2931 w 15026"/>
            <a:gd name="connsiteY20" fmla="*/ 4689 h 10000"/>
            <a:gd name="connsiteX21" fmla="*/ 2361 w 15026"/>
            <a:gd name="connsiteY21" fmla="*/ 1886 h 10000"/>
            <a:gd name="connsiteX22" fmla="*/ 2384 w 15026"/>
            <a:gd name="connsiteY22" fmla="*/ 1101 h 10000"/>
            <a:gd name="connsiteX23" fmla="*/ 1402 w 15026"/>
            <a:gd name="connsiteY23" fmla="*/ 2895 h 10000"/>
            <a:gd name="connsiteX24" fmla="*/ 0 w 15026"/>
            <a:gd name="connsiteY24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123 w 15026"/>
            <a:gd name="connsiteY6" fmla="*/ 6590 h 10000"/>
            <a:gd name="connsiteX7" fmla="*/ 12441 w 15026"/>
            <a:gd name="connsiteY7" fmla="*/ 4769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10000 w 15026"/>
            <a:gd name="connsiteY13" fmla="*/ 9684 h 10000"/>
            <a:gd name="connsiteX14" fmla="*/ 8358 w 15026"/>
            <a:gd name="connsiteY14" fmla="*/ 10000 h 10000"/>
            <a:gd name="connsiteX15" fmla="*/ 8276 w 15026"/>
            <a:gd name="connsiteY15" fmla="*/ 8522 h 10000"/>
            <a:gd name="connsiteX16" fmla="*/ 7669 w 15026"/>
            <a:gd name="connsiteY16" fmla="*/ 8104 h 10000"/>
            <a:gd name="connsiteX17" fmla="*/ 7556 w 15026"/>
            <a:gd name="connsiteY17" fmla="*/ 7431 h 10000"/>
            <a:gd name="connsiteX18" fmla="*/ 7189 w 15026"/>
            <a:gd name="connsiteY18" fmla="*/ 7574 h 10000"/>
            <a:gd name="connsiteX19" fmla="*/ 4160 w 15026"/>
            <a:gd name="connsiteY19" fmla="*/ 5545 h 10000"/>
            <a:gd name="connsiteX20" fmla="*/ 2931 w 15026"/>
            <a:gd name="connsiteY20" fmla="*/ 4689 h 10000"/>
            <a:gd name="connsiteX21" fmla="*/ 2361 w 15026"/>
            <a:gd name="connsiteY21" fmla="*/ 1886 h 10000"/>
            <a:gd name="connsiteX22" fmla="*/ 2384 w 15026"/>
            <a:gd name="connsiteY22" fmla="*/ 1101 h 10000"/>
            <a:gd name="connsiteX23" fmla="*/ 1402 w 15026"/>
            <a:gd name="connsiteY23" fmla="*/ 2895 h 10000"/>
            <a:gd name="connsiteX24" fmla="*/ 0 w 15026"/>
            <a:gd name="connsiteY24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123 w 15026"/>
            <a:gd name="connsiteY6" fmla="*/ 6590 h 10000"/>
            <a:gd name="connsiteX7" fmla="*/ 12441 w 15026"/>
            <a:gd name="connsiteY7" fmla="*/ 4769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8714"/>
            <a:gd name="connsiteX1" fmla="*/ 420 w 15026"/>
            <a:gd name="connsiteY1" fmla="*/ 0 h 8714"/>
            <a:gd name="connsiteX2" fmla="*/ 2114 w 15026"/>
            <a:gd name="connsiteY2" fmla="*/ 82 h 8714"/>
            <a:gd name="connsiteX3" fmla="*/ 3238 w 15026"/>
            <a:gd name="connsiteY3" fmla="*/ 550 h 8714"/>
            <a:gd name="connsiteX4" fmla="*/ 7114 w 15026"/>
            <a:gd name="connsiteY4" fmla="*/ 540 h 8714"/>
            <a:gd name="connsiteX5" fmla="*/ 15026 w 15026"/>
            <a:gd name="connsiteY5" fmla="*/ 6023 h 8714"/>
            <a:gd name="connsiteX6" fmla="*/ 14123 w 15026"/>
            <a:gd name="connsiteY6" fmla="*/ 6590 h 8714"/>
            <a:gd name="connsiteX7" fmla="*/ 12441 w 15026"/>
            <a:gd name="connsiteY7" fmla="*/ 4769 h 8714"/>
            <a:gd name="connsiteX8" fmla="*/ 7404 w 15026"/>
            <a:gd name="connsiteY8" fmla="*/ 1731 h 8714"/>
            <a:gd name="connsiteX9" fmla="*/ 8921 w 15026"/>
            <a:gd name="connsiteY9" fmla="*/ 5341 h 8714"/>
            <a:gd name="connsiteX10" fmla="*/ 9010 w 15026"/>
            <a:gd name="connsiteY10" fmla="*/ 7737 h 8714"/>
            <a:gd name="connsiteX11" fmla="*/ 9708 w 15026"/>
            <a:gd name="connsiteY11" fmla="*/ 7441 h 8714"/>
            <a:gd name="connsiteX12" fmla="*/ 9880 w 15026"/>
            <a:gd name="connsiteY12" fmla="*/ 8644 h 8714"/>
            <a:gd name="connsiteX13" fmla="*/ 8276 w 15026"/>
            <a:gd name="connsiteY13" fmla="*/ 8522 h 8714"/>
            <a:gd name="connsiteX14" fmla="*/ 7669 w 15026"/>
            <a:gd name="connsiteY14" fmla="*/ 8104 h 8714"/>
            <a:gd name="connsiteX15" fmla="*/ 7556 w 15026"/>
            <a:gd name="connsiteY15" fmla="*/ 7431 h 8714"/>
            <a:gd name="connsiteX16" fmla="*/ 7189 w 15026"/>
            <a:gd name="connsiteY16" fmla="*/ 7574 h 8714"/>
            <a:gd name="connsiteX17" fmla="*/ 4160 w 15026"/>
            <a:gd name="connsiteY17" fmla="*/ 5545 h 8714"/>
            <a:gd name="connsiteX18" fmla="*/ 2931 w 15026"/>
            <a:gd name="connsiteY18" fmla="*/ 4689 h 8714"/>
            <a:gd name="connsiteX19" fmla="*/ 2361 w 15026"/>
            <a:gd name="connsiteY19" fmla="*/ 1886 h 8714"/>
            <a:gd name="connsiteX20" fmla="*/ 2384 w 15026"/>
            <a:gd name="connsiteY20" fmla="*/ 1101 h 8714"/>
            <a:gd name="connsiteX21" fmla="*/ 1402 w 15026"/>
            <a:gd name="connsiteY21" fmla="*/ 2895 h 8714"/>
            <a:gd name="connsiteX22" fmla="*/ 0 w 15026"/>
            <a:gd name="connsiteY22" fmla="*/ 194 h 8714"/>
            <a:gd name="connsiteX0" fmla="*/ 0 w 10000"/>
            <a:gd name="connsiteY0" fmla="*/ 223 h 9780"/>
            <a:gd name="connsiteX1" fmla="*/ 280 w 10000"/>
            <a:gd name="connsiteY1" fmla="*/ 0 h 9780"/>
            <a:gd name="connsiteX2" fmla="*/ 1407 w 10000"/>
            <a:gd name="connsiteY2" fmla="*/ 94 h 9780"/>
            <a:gd name="connsiteX3" fmla="*/ 2155 w 10000"/>
            <a:gd name="connsiteY3" fmla="*/ 631 h 9780"/>
            <a:gd name="connsiteX4" fmla="*/ 4734 w 10000"/>
            <a:gd name="connsiteY4" fmla="*/ 620 h 9780"/>
            <a:gd name="connsiteX5" fmla="*/ 10000 w 10000"/>
            <a:gd name="connsiteY5" fmla="*/ 6912 h 9780"/>
            <a:gd name="connsiteX6" fmla="*/ 9399 w 10000"/>
            <a:gd name="connsiteY6" fmla="*/ 7563 h 9780"/>
            <a:gd name="connsiteX7" fmla="*/ 8280 w 10000"/>
            <a:gd name="connsiteY7" fmla="*/ 5473 h 9780"/>
            <a:gd name="connsiteX8" fmla="*/ 4927 w 10000"/>
            <a:gd name="connsiteY8" fmla="*/ 1986 h 9780"/>
            <a:gd name="connsiteX9" fmla="*/ 5937 w 10000"/>
            <a:gd name="connsiteY9" fmla="*/ 6129 h 9780"/>
            <a:gd name="connsiteX10" fmla="*/ 5996 w 10000"/>
            <a:gd name="connsiteY10" fmla="*/ 8879 h 9780"/>
            <a:gd name="connsiteX11" fmla="*/ 6461 w 10000"/>
            <a:gd name="connsiteY11" fmla="*/ 8539 h 9780"/>
            <a:gd name="connsiteX12" fmla="*/ 5508 w 10000"/>
            <a:gd name="connsiteY12" fmla="*/ 9780 h 9780"/>
            <a:gd name="connsiteX13" fmla="*/ 5104 w 10000"/>
            <a:gd name="connsiteY13" fmla="*/ 9300 h 9780"/>
            <a:gd name="connsiteX14" fmla="*/ 5029 w 10000"/>
            <a:gd name="connsiteY14" fmla="*/ 8528 h 9780"/>
            <a:gd name="connsiteX15" fmla="*/ 4784 w 10000"/>
            <a:gd name="connsiteY15" fmla="*/ 8692 h 9780"/>
            <a:gd name="connsiteX16" fmla="*/ 2769 w 10000"/>
            <a:gd name="connsiteY16" fmla="*/ 6363 h 9780"/>
            <a:gd name="connsiteX17" fmla="*/ 1951 w 10000"/>
            <a:gd name="connsiteY17" fmla="*/ 5381 h 9780"/>
            <a:gd name="connsiteX18" fmla="*/ 1571 w 10000"/>
            <a:gd name="connsiteY18" fmla="*/ 2164 h 9780"/>
            <a:gd name="connsiteX19" fmla="*/ 1587 w 10000"/>
            <a:gd name="connsiteY19" fmla="*/ 1263 h 9780"/>
            <a:gd name="connsiteX20" fmla="*/ 933 w 10000"/>
            <a:gd name="connsiteY20" fmla="*/ 3322 h 9780"/>
            <a:gd name="connsiteX21" fmla="*/ 0 w 10000"/>
            <a:gd name="connsiteY21" fmla="*/ 223 h 9780"/>
            <a:gd name="connsiteX0" fmla="*/ 0 w 10000"/>
            <a:gd name="connsiteY0" fmla="*/ 228 h 10000"/>
            <a:gd name="connsiteX1" fmla="*/ 280 w 10000"/>
            <a:gd name="connsiteY1" fmla="*/ 0 h 10000"/>
            <a:gd name="connsiteX2" fmla="*/ 1407 w 10000"/>
            <a:gd name="connsiteY2" fmla="*/ 96 h 10000"/>
            <a:gd name="connsiteX3" fmla="*/ 2155 w 10000"/>
            <a:gd name="connsiteY3" fmla="*/ 645 h 10000"/>
            <a:gd name="connsiteX4" fmla="*/ 4734 w 10000"/>
            <a:gd name="connsiteY4" fmla="*/ 634 h 10000"/>
            <a:gd name="connsiteX5" fmla="*/ 10000 w 10000"/>
            <a:gd name="connsiteY5" fmla="*/ 7067 h 10000"/>
            <a:gd name="connsiteX6" fmla="*/ 9399 w 10000"/>
            <a:gd name="connsiteY6" fmla="*/ 7733 h 10000"/>
            <a:gd name="connsiteX7" fmla="*/ 8280 w 10000"/>
            <a:gd name="connsiteY7" fmla="*/ 5596 h 10000"/>
            <a:gd name="connsiteX8" fmla="*/ 4927 w 10000"/>
            <a:gd name="connsiteY8" fmla="*/ 2031 h 10000"/>
            <a:gd name="connsiteX9" fmla="*/ 5937 w 10000"/>
            <a:gd name="connsiteY9" fmla="*/ 6267 h 10000"/>
            <a:gd name="connsiteX10" fmla="*/ 5996 w 10000"/>
            <a:gd name="connsiteY10" fmla="*/ 9079 h 10000"/>
            <a:gd name="connsiteX11" fmla="*/ 5508 w 10000"/>
            <a:gd name="connsiteY11" fmla="*/ 10000 h 10000"/>
            <a:gd name="connsiteX12" fmla="*/ 5104 w 10000"/>
            <a:gd name="connsiteY12" fmla="*/ 9509 h 10000"/>
            <a:gd name="connsiteX13" fmla="*/ 5029 w 10000"/>
            <a:gd name="connsiteY13" fmla="*/ 8720 h 10000"/>
            <a:gd name="connsiteX14" fmla="*/ 4784 w 10000"/>
            <a:gd name="connsiteY14" fmla="*/ 8888 h 10000"/>
            <a:gd name="connsiteX15" fmla="*/ 2769 w 10000"/>
            <a:gd name="connsiteY15" fmla="*/ 6506 h 10000"/>
            <a:gd name="connsiteX16" fmla="*/ 1951 w 10000"/>
            <a:gd name="connsiteY16" fmla="*/ 5502 h 10000"/>
            <a:gd name="connsiteX17" fmla="*/ 1571 w 10000"/>
            <a:gd name="connsiteY17" fmla="*/ 2213 h 10000"/>
            <a:gd name="connsiteX18" fmla="*/ 1587 w 10000"/>
            <a:gd name="connsiteY18" fmla="*/ 1291 h 10000"/>
            <a:gd name="connsiteX19" fmla="*/ 933 w 10000"/>
            <a:gd name="connsiteY19" fmla="*/ 3397 h 10000"/>
            <a:gd name="connsiteX20" fmla="*/ 0 w 10000"/>
            <a:gd name="connsiteY20" fmla="*/ 228 h 10000"/>
            <a:gd name="connsiteX0" fmla="*/ 0 w 10000"/>
            <a:gd name="connsiteY0" fmla="*/ 228 h 9544"/>
            <a:gd name="connsiteX1" fmla="*/ 280 w 10000"/>
            <a:gd name="connsiteY1" fmla="*/ 0 h 9544"/>
            <a:gd name="connsiteX2" fmla="*/ 1407 w 10000"/>
            <a:gd name="connsiteY2" fmla="*/ 96 h 9544"/>
            <a:gd name="connsiteX3" fmla="*/ 2155 w 10000"/>
            <a:gd name="connsiteY3" fmla="*/ 645 h 9544"/>
            <a:gd name="connsiteX4" fmla="*/ 4734 w 10000"/>
            <a:gd name="connsiteY4" fmla="*/ 634 h 9544"/>
            <a:gd name="connsiteX5" fmla="*/ 10000 w 10000"/>
            <a:gd name="connsiteY5" fmla="*/ 7067 h 9544"/>
            <a:gd name="connsiteX6" fmla="*/ 9399 w 10000"/>
            <a:gd name="connsiteY6" fmla="*/ 7733 h 9544"/>
            <a:gd name="connsiteX7" fmla="*/ 8280 w 10000"/>
            <a:gd name="connsiteY7" fmla="*/ 5596 h 9544"/>
            <a:gd name="connsiteX8" fmla="*/ 4927 w 10000"/>
            <a:gd name="connsiteY8" fmla="*/ 2031 h 9544"/>
            <a:gd name="connsiteX9" fmla="*/ 5937 w 10000"/>
            <a:gd name="connsiteY9" fmla="*/ 6267 h 9544"/>
            <a:gd name="connsiteX10" fmla="*/ 5996 w 10000"/>
            <a:gd name="connsiteY10" fmla="*/ 9079 h 9544"/>
            <a:gd name="connsiteX11" fmla="*/ 5104 w 10000"/>
            <a:gd name="connsiteY11" fmla="*/ 9509 h 9544"/>
            <a:gd name="connsiteX12" fmla="*/ 5029 w 10000"/>
            <a:gd name="connsiteY12" fmla="*/ 8720 h 9544"/>
            <a:gd name="connsiteX13" fmla="*/ 4784 w 10000"/>
            <a:gd name="connsiteY13" fmla="*/ 8888 h 9544"/>
            <a:gd name="connsiteX14" fmla="*/ 2769 w 10000"/>
            <a:gd name="connsiteY14" fmla="*/ 6506 h 9544"/>
            <a:gd name="connsiteX15" fmla="*/ 1951 w 10000"/>
            <a:gd name="connsiteY15" fmla="*/ 5502 h 9544"/>
            <a:gd name="connsiteX16" fmla="*/ 1571 w 10000"/>
            <a:gd name="connsiteY16" fmla="*/ 2213 h 9544"/>
            <a:gd name="connsiteX17" fmla="*/ 1587 w 10000"/>
            <a:gd name="connsiteY17" fmla="*/ 1291 h 9544"/>
            <a:gd name="connsiteX18" fmla="*/ 933 w 10000"/>
            <a:gd name="connsiteY18" fmla="*/ 3397 h 9544"/>
            <a:gd name="connsiteX19" fmla="*/ 0 w 10000"/>
            <a:gd name="connsiteY19" fmla="*/ 228 h 95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0000" h="9544">
              <a:moveTo>
                <a:pt x="0" y="228"/>
              </a:moveTo>
              <a:lnTo>
                <a:pt x="280" y="0"/>
              </a:lnTo>
              <a:cubicBezTo>
                <a:pt x="614" y="491"/>
                <a:pt x="1063" y="670"/>
                <a:pt x="1407" y="96"/>
              </a:cubicBezTo>
              <a:cubicBezTo>
                <a:pt x="1641" y="395"/>
                <a:pt x="1881" y="682"/>
                <a:pt x="2155" y="645"/>
              </a:cubicBezTo>
              <a:cubicBezTo>
                <a:pt x="3013" y="693"/>
                <a:pt x="3877" y="622"/>
                <a:pt x="4734" y="634"/>
              </a:cubicBezTo>
              <a:cubicBezTo>
                <a:pt x="5114" y="1400"/>
                <a:pt x="9536" y="6600"/>
                <a:pt x="10000" y="7067"/>
              </a:cubicBezTo>
              <a:cubicBezTo>
                <a:pt x="9776" y="7246"/>
                <a:pt x="9623" y="7577"/>
                <a:pt x="9399" y="7733"/>
              </a:cubicBezTo>
              <a:cubicBezTo>
                <a:pt x="9054" y="7514"/>
                <a:pt x="9060" y="6464"/>
                <a:pt x="8280" y="5596"/>
              </a:cubicBezTo>
              <a:cubicBezTo>
                <a:pt x="7499" y="4728"/>
                <a:pt x="5260" y="1947"/>
                <a:pt x="4927" y="2031"/>
              </a:cubicBezTo>
              <a:cubicBezTo>
                <a:pt x="5197" y="2521"/>
                <a:pt x="5672" y="5778"/>
                <a:pt x="5937" y="6267"/>
              </a:cubicBezTo>
              <a:cubicBezTo>
                <a:pt x="5957" y="7213"/>
                <a:pt x="5977" y="8145"/>
                <a:pt x="5996" y="9079"/>
              </a:cubicBezTo>
              <a:cubicBezTo>
                <a:pt x="5857" y="9619"/>
                <a:pt x="5265" y="9569"/>
                <a:pt x="5104" y="9509"/>
              </a:cubicBezTo>
              <a:cubicBezTo>
                <a:pt x="5084" y="9318"/>
                <a:pt x="5049" y="8911"/>
                <a:pt x="5029" y="8720"/>
              </a:cubicBezTo>
              <a:cubicBezTo>
                <a:pt x="4969" y="8756"/>
                <a:pt x="4849" y="8839"/>
                <a:pt x="4784" y="8888"/>
              </a:cubicBezTo>
              <a:cubicBezTo>
                <a:pt x="3981" y="9090"/>
                <a:pt x="3293" y="7834"/>
                <a:pt x="2769" y="6506"/>
              </a:cubicBezTo>
              <a:cubicBezTo>
                <a:pt x="2490" y="6220"/>
                <a:pt x="2075" y="6304"/>
                <a:pt x="1951" y="5502"/>
              </a:cubicBezTo>
              <a:cubicBezTo>
                <a:pt x="1751" y="4473"/>
                <a:pt x="1666" y="3325"/>
                <a:pt x="1571" y="2213"/>
              </a:cubicBezTo>
              <a:cubicBezTo>
                <a:pt x="1577" y="1986"/>
                <a:pt x="1581" y="1519"/>
                <a:pt x="1587" y="1291"/>
              </a:cubicBezTo>
              <a:cubicBezTo>
                <a:pt x="1342" y="1938"/>
                <a:pt x="1133" y="2667"/>
                <a:pt x="933" y="3397"/>
              </a:cubicBezTo>
              <a:cubicBezTo>
                <a:pt x="514" y="2547"/>
                <a:pt x="100" y="1591"/>
                <a:pt x="0" y="228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99842</xdr:colOff>
      <xdr:row>6</xdr:row>
      <xdr:rowOff>47002</xdr:rowOff>
    </xdr:from>
    <xdr:to>
      <xdr:col>38</xdr:col>
      <xdr:colOff>74346</xdr:colOff>
      <xdr:row>8</xdr:row>
      <xdr:rowOff>77159</xdr:rowOff>
    </xdr:to>
    <xdr:sp macro="" textlink="">
      <xdr:nvSpPr>
        <xdr:cNvPr id="428" name="nowodworski (pomorskie)"/>
        <xdr:cNvSpPr>
          <a:spLocks/>
        </xdr:cNvSpPr>
      </xdr:nvSpPr>
      <xdr:spPr bwMode="auto">
        <a:xfrm>
          <a:off x="3986042" y="732802"/>
          <a:ext cx="431704" cy="258757"/>
        </a:xfrm>
        <a:custGeom>
          <a:avLst/>
          <a:gdLst>
            <a:gd name="T0" fmla="*/ 210 w 975"/>
            <a:gd name="T1" fmla="*/ 40 h 763"/>
            <a:gd name="T2" fmla="*/ 790 w 975"/>
            <a:gd name="T3" fmla="*/ 0 h 763"/>
            <a:gd name="T4" fmla="*/ 780 w 975"/>
            <a:gd name="T5" fmla="*/ 52 h 763"/>
            <a:gd name="T6" fmla="*/ 845 w 975"/>
            <a:gd name="T7" fmla="*/ 179 h 763"/>
            <a:gd name="T8" fmla="*/ 828 w 975"/>
            <a:gd name="T9" fmla="*/ 328 h 763"/>
            <a:gd name="T10" fmla="*/ 975 w 975"/>
            <a:gd name="T11" fmla="*/ 557 h 763"/>
            <a:gd name="T12" fmla="*/ 784 w 975"/>
            <a:gd name="T13" fmla="*/ 755 h 763"/>
            <a:gd name="T14" fmla="*/ 521 w 975"/>
            <a:gd name="T15" fmla="*/ 738 h 763"/>
            <a:gd name="T16" fmla="*/ 266 w 975"/>
            <a:gd name="T17" fmla="*/ 666 h 763"/>
            <a:gd name="T18" fmla="*/ 196 w 975"/>
            <a:gd name="T19" fmla="*/ 688 h 763"/>
            <a:gd name="T20" fmla="*/ 155 w 975"/>
            <a:gd name="T21" fmla="*/ 701 h 763"/>
            <a:gd name="T22" fmla="*/ 0 w 975"/>
            <a:gd name="T23" fmla="*/ 722 h 763"/>
            <a:gd name="T24" fmla="*/ 28 w 975"/>
            <a:gd name="T25" fmla="*/ 628 h 763"/>
            <a:gd name="T26" fmla="*/ 173 w 975"/>
            <a:gd name="T27" fmla="*/ 488 h 763"/>
            <a:gd name="T28" fmla="*/ 214 w 975"/>
            <a:gd name="T29" fmla="*/ 446 h 763"/>
            <a:gd name="T30" fmla="*/ 210 w 975"/>
            <a:gd name="T31" fmla="*/ 40 h 763"/>
            <a:gd name="connsiteX0" fmla="*/ 2154 w 15569"/>
            <a:gd name="connsiteY0" fmla="*/ 1614 h 10995"/>
            <a:gd name="connsiteX1" fmla="*/ 15569 w 15569"/>
            <a:gd name="connsiteY1" fmla="*/ 0 h 10995"/>
            <a:gd name="connsiteX2" fmla="*/ 8000 w 15569"/>
            <a:gd name="connsiteY2" fmla="*/ 1772 h 10995"/>
            <a:gd name="connsiteX3" fmla="*/ 8667 w 15569"/>
            <a:gd name="connsiteY3" fmla="*/ 3436 h 10995"/>
            <a:gd name="connsiteX4" fmla="*/ 8492 w 15569"/>
            <a:gd name="connsiteY4" fmla="*/ 5389 h 10995"/>
            <a:gd name="connsiteX5" fmla="*/ 10000 w 15569"/>
            <a:gd name="connsiteY5" fmla="*/ 8390 h 10995"/>
            <a:gd name="connsiteX6" fmla="*/ 8041 w 15569"/>
            <a:gd name="connsiteY6" fmla="*/ 10985 h 10995"/>
            <a:gd name="connsiteX7" fmla="*/ 5344 w 15569"/>
            <a:gd name="connsiteY7" fmla="*/ 10762 h 10995"/>
            <a:gd name="connsiteX8" fmla="*/ 2728 w 15569"/>
            <a:gd name="connsiteY8" fmla="*/ 9819 h 10995"/>
            <a:gd name="connsiteX9" fmla="*/ 2010 w 15569"/>
            <a:gd name="connsiteY9" fmla="*/ 10107 h 10995"/>
            <a:gd name="connsiteX10" fmla="*/ 1590 w 15569"/>
            <a:gd name="connsiteY10" fmla="*/ 10277 h 10995"/>
            <a:gd name="connsiteX11" fmla="*/ 0 w 15569"/>
            <a:gd name="connsiteY11" fmla="*/ 10553 h 10995"/>
            <a:gd name="connsiteX12" fmla="*/ 287 w 15569"/>
            <a:gd name="connsiteY12" fmla="*/ 9321 h 10995"/>
            <a:gd name="connsiteX13" fmla="*/ 1774 w 15569"/>
            <a:gd name="connsiteY13" fmla="*/ 7486 h 10995"/>
            <a:gd name="connsiteX14" fmla="*/ 2195 w 15569"/>
            <a:gd name="connsiteY14" fmla="*/ 6935 h 10995"/>
            <a:gd name="connsiteX15" fmla="*/ 2154 w 15569"/>
            <a:gd name="connsiteY15" fmla="*/ 1614 h 10995"/>
            <a:gd name="connsiteX0" fmla="*/ 2154 w 15767"/>
            <a:gd name="connsiteY0" fmla="*/ 1626 h 11007"/>
            <a:gd name="connsiteX1" fmla="*/ 15569 w 15767"/>
            <a:gd name="connsiteY1" fmla="*/ 12 h 11007"/>
            <a:gd name="connsiteX2" fmla="*/ 10039 w 15767"/>
            <a:gd name="connsiteY2" fmla="*/ 923 h 11007"/>
            <a:gd name="connsiteX3" fmla="*/ 8000 w 15767"/>
            <a:gd name="connsiteY3" fmla="*/ 1784 h 11007"/>
            <a:gd name="connsiteX4" fmla="*/ 8667 w 15767"/>
            <a:gd name="connsiteY4" fmla="*/ 3448 h 11007"/>
            <a:gd name="connsiteX5" fmla="*/ 8492 w 15767"/>
            <a:gd name="connsiteY5" fmla="*/ 5401 h 11007"/>
            <a:gd name="connsiteX6" fmla="*/ 10000 w 15767"/>
            <a:gd name="connsiteY6" fmla="*/ 8402 h 11007"/>
            <a:gd name="connsiteX7" fmla="*/ 8041 w 15767"/>
            <a:gd name="connsiteY7" fmla="*/ 10997 h 11007"/>
            <a:gd name="connsiteX8" fmla="*/ 5344 w 15767"/>
            <a:gd name="connsiteY8" fmla="*/ 10774 h 11007"/>
            <a:gd name="connsiteX9" fmla="*/ 2728 w 15767"/>
            <a:gd name="connsiteY9" fmla="*/ 9831 h 11007"/>
            <a:gd name="connsiteX10" fmla="*/ 2010 w 15767"/>
            <a:gd name="connsiteY10" fmla="*/ 10119 h 11007"/>
            <a:gd name="connsiteX11" fmla="*/ 1590 w 15767"/>
            <a:gd name="connsiteY11" fmla="*/ 10289 h 11007"/>
            <a:gd name="connsiteX12" fmla="*/ 0 w 15767"/>
            <a:gd name="connsiteY12" fmla="*/ 10565 h 11007"/>
            <a:gd name="connsiteX13" fmla="*/ 287 w 15767"/>
            <a:gd name="connsiteY13" fmla="*/ 9333 h 11007"/>
            <a:gd name="connsiteX14" fmla="*/ 1774 w 15767"/>
            <a:gd name="connsiteY14" fmla="*/ 7498 h 11007"/>
            <a:gd name="connsiteX15" fmla="*/ 2195 w 15767"/>
            <a:gd name="connsiteY15" fmla="*/ 6947 h 11007"/>
            <a:gd name="connsiteX16" fmla="*/ 2154 w 15767"/>
            <a:gd name="connsiteY16" fmla="*/ 1626 h 11007"/>
            <a:gd name="connsiteX0" fmla="*/ 2154 w 16350"/>
            <a:gd name="connsiteY0" fmla="*/ 1626 h 11007"/>
            <a:gd name="connsiteX1" fmla="*/ 15569 w 16350"/>
            <a:gd name="connsiteY1" fmla="*/ 12 h 11007"/>
            <a:gd name="connsiteX2" fmla="*/ 15141 w 16350"/>
            <a:gd name="connsiteY2" fmla="*/ 923 h 11007"/>
            <a:gd name="connsiteX3" fmla="*/ 8000 w 16350"/>
            <a:gd name="connsiteY3" fmla="*/ 1784 h 11007"/>
            <a:gd name="connsiteX4" fmla="*/ 8667 w 16350"/>
            <a:gd name="connsiteY4" fmla="*/ 3448 h 11007"/>
            <a:gd name="connsiteX5" fmla="*/ 8492 w 16350"/>
            <a:gd name="connsiteY5" fmla="*/ 5401 h 11007"/>
            <a:gd name="connsiteX6" fmla="*/ 10000 w 16350"/>
            <a:gd name="connsiteY6" fmla="*/ 8402 h 11007"/>
            <a:gd name="connsiteX7" fmla="*/ 8041 w 16350"/>
            <a:gd name="connsiteY7" fmla="*/ 10997 h 11007"/>
            <a:gd name="connsiteX8" fmla="*/ 5344 w 16350"/>
            <a:gd name="connsiteY8" fmla="*/ 10774 h 11007"/>
            <a:gd name="connsiteX9" fmla="*/ 2728 w 16350"/>
            <a:gd name="connsiteY9" fmla="*/ 9831 h 11007"/>
            <a:gd name="connsiteX10" fmla="*/ 2010 w 16350"/>
            <a:gd name="connsiteY10" fmla="*/ 10119 h 11007"/>
            <a:gd name="connsiteX11" fmla="*/ 1590 w 16350"/>
            <a:gd name="connsiteY11" fmla="*/ 10289 h 11007"/>
            <a:gd name="connsiteX12" fmla="*/ 0 w 16350"/>
            <a:gd name="connsiteY12" fmla="*/ 10565 h 11007"/>
            <a:gd name="connsiteX13" fmla="*/ 287 w 16350"/>
            <a:gd name="connsiteY13" fmla="*/ 9333 h 11007"/>
            <a:gd name="connsiteX14" fmla="*/ 1774 w 16350"/>
            <a:gd name="connsiteY14" fmla="*/ 7498 h 11007"/>
            <a:gd name="connsiteX15" fmla="*/ 2195 w 16350"/>
            <a:gd name="connsiteY15" fmla="*/ 6947 h 11007"/>
            <a:gd name="connsiteX16" fmla="*/ 2154 w 16350"/>
            <a:gd name="connsiteY16" fmla="*/ 1626 h 11007"/>
            <a:gd name="connsiteX0" fmla="*/ 2154 w 16350"/>
            <a:gd name="connsiteY0" fmla="*/ 1626 h 11007"/>
            <a:gd name="connsiteX1" fmla="*/ 15569 w 16350"/>
            <a:gd name="connsiteY1" fmla="*/ 12 h 11007"/>
            <a:gd name="connsiteX2" fmla="*/ 15141 w 16350"/>
            <a:gd name="connsiteY2" fmla="*/ 923 h 11007"/>
            <a:gd name="connsiteX3" fmla="*/ 8146 w 16350"/>
            <a:gd name="connsiteY3" fmla="*/ 2509 h 11007"/>
            <a:gd name="connsiteX4" fmla="*/ 8667 w 16350"/>
            <a:gd name="connsiteY4" fmla="*/ 3448 h 11007"/>
            <a:gd name="connsiteX5" fmla="*/ 8492 w 16350"/>
            <a:gd name="connsiteY5" fmla="*/ 5401 h 11007"/>
            <a:gd name="connsiteX6" fmla="*/ 10000 w 16350"/>
            <a:gd name="connsiteY6" fmla="*/ 8402 h 11007"/>
            <a:gd name="connsiteX7" fmla="*/ 8041 w 16350"/>
            <a:gd name="connsiteY7" fmla="*/ 10997 h 11007"/>
            <a:gd name="connsiteX8" fmla="*/ 5344 w 16350"/>
            <a:gd name="connsiteY8" fmla="*/ 10774 h 11007"/>
            <a:gd name="connsiteX9" fmla="*/ 2728 w 16350"/>
            <a:gd name="connsiteY9" fmla="*/ 9831 h 11007"/>
            <a:gd name="connsiteX10" fmla="*/ 2010 w 16350"/>
            <a:gd name="connsiteY10" fmla="*/ 10119 h 11007"/>
            <a:gd name="connsiteX11" fmla="*/ 1590 w 16350"/>
            <a:gd name="connsiteY11" fmla="*/ 10289 h 11007"/>
            <a:gd name="connsiteX12" fmla="*/ 0 w 16350"/>
            <a:gd name="connsiteY12" fmla="*/ 10565 h 11007"/>
            <a:gd name="connsiteX13" fmla="*/ 287 w 16350"/>
            <a:gd name="connsiteY13" fmla="*/ 9333 h 11007"/>
            <a:gd name="connsiteX14" fmla="*/ 1774 w 16350"/>
            <a:gd name="connsiteY14" fmla="*/ 7498 h 11007"/>
            <a:gd name="connsiteX15" fmla="*/ 2195 w 16350"/>
            <a:gd name="connsiteY15" fmla="*/ 6947 h 11007"/>
            <a:gd name="connsiteX16" fmla="*/ 2154 w 16350"/>
            <a:gd name="connsiteY16" fmla="*/ 1626 h 11007"/>
            <a:gd name="connsiteX0" fmla="*/ 2154 w 16101"/>
            <a:gd name="connsiteY0" fmla="*/ 2165 h 11546"/>
            <a:gd name="connsiteX1" fmla="*/ 15131 w 16101"/>
            <a:gd name="connsiteY1" fmla="*/ 7 h 11546"/>
            <a:gd name="connsiteX2" fmla="*/ 15141 w 16101"/>
            <a:gd name="connsiteY2" fmla="*/ 1462 h 11546"/>
            <a:gd name="connsiteX3" fmla="*/ 8146 w 16101"/>
            <a:gd name="connsiteY3" fmla="*/ 3048 h 11546"/>
            <a:gd name="connsiteX4" fmla="*/ 8667 w 16101"/>
            <a:gd name="connsiteY4" fmla="*/ 3987 h 11546"/>
            <a:gd name="connsiteX5" fmla="*/ 8492 w 16101"/>
            <a:gd name="connsiteY5" fmla="*/ 5940 h 11546"/>
            <a:gd name="connsiteX6" fmla="*/ 10000 w 16101"/>
            <a:gd name="connsiteY6" fmla="*/ 8941 h 11546"/>
            <a:gd name="connsiteX7" fmla="*/ 8041 w 16101"/>
            <a:gd name="connsiteY7" fmla="*/ 11536 h 11546"/>
            <a:gd name="connsiteX8" fmla="*/ 5344 w 16101"/>
            <a:gd name="connsiteY8" fmla="*/ 11313 h 11546"/>
            <a:gd name="connsiteX9" fmla="*/ 2728 w 16101"/>
            <a:gd name="connsiteY9" fmla="*/ 10370 h 11546"/>
            <a:gd name="connsiteX10" fmla="*/ 2010 w 16101"/>
            <a:gd name="connsiteY10" fmla="*/ 10658 h 11546"/>
            <a:gd name="connsiteX11" fmla="*/ 1590 w 16101"/>
            <a:gd name="connsiteY11" fmla="*/ 10828 h 11546"/>
            <a:gd name="connsiteX12" fmla="*/ 0 w 16101"/>
            <a:gd name="connsiteY12" fmla="*/ 11104 h 11546"/>
            <a:gd name="connsiteX13" fmla="*/ 287 w 16101"/>
            <a:gd name="connsiteY13" fmla="*/ 9872 h 11546"/>
            <a:gd name="connsiteX14" fmla="*/ 1774 w 16101"/>
            <a:gd name="connsiteY14" fmla="*/ 8037 h 11546"/>
            <a:gd name="connsiteX15" fmla="*/ 2195 w 16101"/>
            <a:gd name="connsiteY15" fmla="*/ 7486 h 11546"/>
            <a:gd name="connsiteX16" fmla="*/ 2154 w 16101"/>
            <a:gd name="connsiteY16" fmla="*/ 2165 h 11546"/>
            <a:gd name="connsiteX0" fmla="*/ 2154 w 16177"/>
            <a:gd name="connsiteY0" fmla="*/ 2173 h 11554"/>
            <a:gd name="connsiteX1" fmla="*/ 15131 w 16177"/>
            <a:gd name="connsiteY1" fmla="*/ 15 h 11554"/>
            <a:gd name="connsiteX2" fmla="*/ 15287 w 16177"/>
            <a:gd name="connsiteY2" fmla="*/ 754 h 11554"/>
            <a:gd name="connsiteX3" fmla="*/ 8146 w 16177"/>
            <a:gd name="connsiteY3" fmla="*/ 3056 h 11554"/>
            <a:gd name="connsiteX4" fmla="*/ 8667 w 16177"/>
            <a:gd name="connsiteY4" fmla="*/ 3995 h 11554"/>
            <a:gd name="connsiteX5" fmla="*/ 8492 w 16177"/>
            <a:gd name="connsiteY5" fmla="*/ 5948 h 11554"/>
            <a:gd name="connsiteX6" fmla="*/ 10000 w 16177"/>
            <a:gd name="connsiteY6" fmla="*/ 8949 h 11554"/>
            <a:gd name="connsiteX7" fmla="*/ 8041 w 16177"/>
            <a:gd name="connsiteY7" fmla="*/ 11544 h 11554"/>
            <a:gd name="connsiteX8" fmla="*/ 5344 w 16177"/>
            <a:gd name="connsiteY8" fmla="*/ 11321 h 11554"/>
            <a:gd name="connsiteX9" fmla="*/ 2728 w 16177"/>
            <a:gd name="connsiteY9" fmla="*/ 10378 h 11554"/>
            <a:gd name="connsiteX10" fmla="*/ 2010 w 16177"/>
            <a:gd name="connsiteY10" fmla="*/ 10666 h 11554"/>
            <a:gd name="connsiteX11" fmla="*/ 1590 w 16177"/>
            <a:gd name="connsiteY11" fmla="*/ 10836 h 11554"/>
            <a:gd name="connsiteX12" fmla="*/ 0 w 16177"/>
            <a:gd name="connsiteY12" fmla="*/ 11112 h 11554"/>
            <a:gd name="connsiteX13" fmla="*/ 287 w 16177"/>
            <a:gd name="connsiteY13" fmla="*/ 9880 h 11554"/>
            <a:gd name="connsiteX14" fmla="*/ 1774 w 16177"/>
            <a:gd name="connsiteY14" fmla="*/ 8045 h 11554"/>
            <a:gd name="connsiteX15" fmla="*/ 2195 w 16177"/>
            <a:gd name="connsiteY15" fmla="*/ 7494 h 11554"/>
            <a:gd name="connsiteX16" fmla="*/ 2154 w 16177"/>
            <a:gd name="connsiteY16" fmla="*/ 2173 h 11554"/>
            <a:gd name="connsiteX0" fmla="*/ 2154 w 16177"/>
            <a:gd name="connsiteY0" fmla="*/ 2173 h 11554"/>
            <a:gd name="connsiteX1" fmla="*/ 15131 w 16177"/>
            <a:gd name="connsiteY1" fmla="*/ 15 h 11554"/>
            <a:gd name="connsiteX2" fmla="*/ 15287 w 16177"/>
            <a:gd name="connsiteY2" fmla="*/ 754 h 11554"/>
            <a:gd name="connsiteX3" fmla="*/ 8146 w 16177"/>
            <a:gd name="connsiteY3" fmla="*/ 2519 h 11554"/>
            <a:gd name="connsiteX4" fmla="*/ 8667 w 16177"/>
            <a:gd name="connsiteY4" fmla="*/ 3995 h 11554"/>
            <a:gd name="connsiteX5" fmla="*/ 8492 w 16177"/>
            <a:gd name="connsiteY5" fmla="*/ 5948 h 11554"/>
            <a:gd name="connsiteX6" fmla="*/ 10000 w 16177"/>
            <a:gd name="connsiteY6" fmla="*/ 8949 h 11554"/>
            <a:gd name="connsiteX7" fmla="*/ 8041 w 16177"/>
            <a:gd name="connsiteY7" fmla="*/ 11544 h 11554"/>
            <a:gd name="connsiteX8" fmla="*/ 5344 w 16177"/>
            <a:gd name="connsiteY8" fmla="*/ 11321 h 11554"/>
            <a:gd name="connsiteX9" fmla="*/ 2728 w 16177"/>
            <a:gd name="connsiteY9" fmla="*/ 10378 h 11554"/>
            <a:gd name="connsiteX10" fmla="*/ 2010 w 16177"/>
            <a:gd name="connsiteY10" fmla="*/ 10666 h 11554"/>
            <a:gd name="connsiteX11" fmla="*/ 1590 w 16177"/>
            <a:gd name="connsiteY11" fmla="*/ 10836 h 11554"/>
            <a:gd name="connsiteX12" fmla="*/ 0 w 16177"/>
            <a:gd name="connsiteY12" fmla="*/ 11112 h 11554"/>
            <a:gd name="connsiteX13" fmla="*/ 287 w 16177"/>
            <a:gd name="connsiteY13" fmla="*/ 9880 h 11554"/>
            <a:gd name="connsiteX14" fmla="*/ 1774 w 16177"/>
            <a:gd name="connsiteY14" fmla="*/ 8045 h 11554"/>
            <a:gd name="connsiteX15" fmla="*/ 2195 w 16177"/>
            <a:gd name="connsiteY15" fmla="*/ 7494 h 11554"/>
            <a:gd name="connsiteX16" fmla="*/ 2154 w 16177"/>
            <a:gd name="connsiteY16" fmla="*/ 2173 h 115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16177" h="11554">
              <a:moveTo>
                <a:pt x="2154" y="2173"/>
              </a:moveTo>
              <a:cubicBezTo>
                <a:pt x="4144" y="2409"/>
                <a:pt x="13192" y="644"/>
                <a:pt x="15131" y="15"/>
              </a:cubicBezTo>
              <a:cubicBezTo>
                <a:pt x="16445" y="-102"/>
                <a:pt x="16548" y="459"/>
                <a:pt x="15287" y="754"/>
              </a:cubicBezTo>
              <a:cubicBezTo>
                <a:pt x="14026" y="1049"/>
                <a:pt x="8375" y="2098"/>
                <a:pt x="8146" y="2519"/>
              </a:cubicBezTo>
              <a:cubicBezTo>
                <a:pt x="8341" y="3082"/>
                <a:pt x="8431" y="3445"/>
                <a:pt x="8667" y="3995"/>
              </a:cubicBezTo>
              <a:cubicBezTo>
                <a:pt x="8605" y="4637"/>
                <a:pt x="8544" y="5293"/>
                <a:pt x="8492" y="5948"/>
              </a:cubicBezTo>
              <a:cubicBezTo>
                <a:pt x="9097" y="6852"/>
                <a:pt x="9621" y="7848"/>
                <a:pt x="10000" y="8949"/>
              </a:cubicBezTo>
              <a:cubicBezTo>
                <a:pt x="9241" y="9683"/>
                <a:pt x="8544" y="10509"/>
                <a:pt x="8041" y="11544"/>
              </a:cubicBezTo>
              <a:cubicBezTo>
                <a:pt x="7138" y="11531"/>
                <a:pt x="6215" y="11649"/>
                <a:pt x="5344" y="11321"/>
              </a:cubicBezTo>
              <a:cubicBezTo>
                <a:pt x="4472" y="10836"/>
                <a:pt x="3692" y="9172"/>
                <a:pt x="2728" y="10378"/>
              </a:cubicBezTo>
              <a:cubicBezTo>
                <a:pt x="2482" y="10483"/>
                <a:pt x="2246" y="10574"/>
                <a:pt x="2010" y="10666"/>
              </a:cubicBezTo>
              <a:lnTo>
                <a:pt x="1590" y="10836"/>
              </a:lnTo>
              <a:lnTo>
                <a:pt x="0" y="11112"/>
              </a:lnTo>
              <a:cubicBezTo>
                <a:pt x="72" y="10797"/>
                <a:pt x="215" y="10181"/>
                <a:pt x="287" y="9880"/>
              </a:cubicBezTo>
              <a:cubicBezTo>
                <a:pt x="728" y="9198"/>
                <a:pt x="1272" y="8635"/>
                <a:pt x="1774" y="8045"/>
              </a:cubicBezTo>
              <a:cubicBezTo>
                <a:pt x="1877" y="7901"/>
                <a:pt x="2082" y="7639"/>
                <a:pt x="2195" y="7494"/>
              </a:cubicBezTo>
              <a:cubicBezTo>
                <a:pt x="2185" y="5725"/>
                <a:pt x="2113" y="3943"/>
                <a:pt x="2154" y="2173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56271</xdr:colOff>
      <xdr:row>7</xdr:row>
      <xdr:rowOff>54678</xdr:rowOff>
    </xdr:from>
    <xdr:to>
      <xdr:col>35</xdr:col>
      <xdr:colOff>51697</xdr:colOff>
      <xdr:row>9</xdr:row>
      <xdr:rowOff>23589</xdr:rowOff>
    </xdr:to>
    <xdr:sp macro="" textlink="">
      <xdr:nvSpPr>
        <xdr:cNvPr id="429" name="gdański"/>
        <xdr:cNvSpPr>
          <a:spLocks/>
        </xdr:cNvSpPr>
      </xdr:nvSpPr>
      <xdr:spPr bwMode="auto">
        <a:xfrm>
          <a:off x="3599571" y="854778"/>
          <a:ext cx="452626" cy="197511"/>
        </a:xfrm>
        <a:custGeom>
          <a:avLst/>
          <a:gdLst>
            <a:gd name="T0" fmla="*/ 838 w 1548"/>
            <a:gd name="T1" fmla="*/ 283 h 876"/>
            <a:gd name="T2" fmla="*/ 1101 w 1548"/>
            <a:gd name="T3" fmla="*/ 0 h 876"/>
            <a:gd name="T4" fmla="*/ 1391 w 1548"/>
            <a:gd name="T5" fmla="*/ 131 h 876"/>
            <a:gd name="T6" fmla="*/ 1483 w 1548"/>
            <a:gd name="T7" fmla="*/ 182 h 876"/>
            <a:gd name="T8" fmla="*/ 1528 w 1548"/>
            <a:gd name="T9" fmla="*/ 458 h 876"/>
            <a:gd name="T10" fmla="*/ 1383 w 1548"/>
            <a:gd name="T11" fmla="*/ 598 h 876"/>
            <a:gd name="T12" fmla="*/ 1292 w 1548"/>
            <a:gd name="T13" fmla="*/ 717 h 876"/>
            <a:gd name="T14" fmla="*/ 1257 w 1548"/>
            <a:gd name="T15" fmla="*/ 720 h 876"/>
            <a:gd name="T16" fmla="*/ 800 w 1548"/>
            <a:gd name="T17" fmla="*/ 876 h 876"/>
            <a:gd name="T18" fmla="*/ 330 w 1548"/>
            <a:gd name="T19" fmla="*/ 805 h 876"/>
            <a:gd name="T20" fmla="*/ 279 w 1548"/>
            <a:gd name="T21" fmla="*/ 757 h 876"/>
            <a:gd name="T22" fmla="*/ 117 w 1548"/>
            <a:gd name="T23" fmla="*/ 699 h 876"/>
            <a:gd name="T24" fmla="*/ 15 w 1548"/>
            <a:gd name="T25" fmla="*/ 641 h 876"/>
            <a:gd name="T26" fmla="*/ 68 w 1548"/>
            <a:gd name="T27" fmla="*/ 439 h 876"/>
            <a:gd name="T28" fmla="*/ 578 w 1548"/>
            <a:gd name="T29" fmla="*/ 113 h 876"/>
            <a:gd name="T30" fmla="*/ 616 w 1548"/>
            <a:gd name="T31" fmla="*/ 45 h 876"/>
            <a:gd name="T32" fmla="*/ 810 w 1548"/>
            <a:gd name="T33" fmla="*/ 183 h 876"/>
            <a:gd name="T34" fmla="*/ 838 w 1548"/>
            <a:gd name="T35" fmla="*/ 283 h 876"/>
            <a:gd name="connsiteX0" fmla="*/ 5357 w 9873"/>
            <a:gd name="connsiteY0" fmla="*/ 2717 h 9486"/>
            <a:gd name="connsiteX1" fmla="*/ 7518 w 9873"/>
            <a:gd name="connsiteY1" fmla="*/ 1500 h 9486"/>
            <a:gd name="connsiteX2" fmla="*/ 8930 w 9873"/>
            <a:gd name="connsiteY2" fmla="*/ 981 h 9486"/>
            <a:gd name="connsiteX3" fmla="*/ 9524 w 9873"/>
            <a:gd name="connsiteY3" fmla="*/ 1564 h 9486"/>
            <a:gd name="connsiteX4" fmla="*/ 9815 w 9873"/>
            <a:gd name="connsiteY4" fmla="*/ 4714 h 9486"/>
            <a:gd name="connsiteX5" fmla="*/ 8878 w 9873"/>
            <a:gd name="connsiteY5" fmla="*/ 6312 h 9486"/>
            <a:gd name="connsiteX6" fmla="*/ 8290 w 9873"/>
            <a:gd name="connsiteY6" fmla="*/ 7671 h 9486"/>
            <a:gd name="connsiteX7" fmla="*/ 8064 w 9873"/>
            <a:gd name="connsiteY7" fmla="*/ 7705 h 9486"/>
            <a:gd name="connsiteX8" fmla="*/ 5112 w 9873"/>
            <a:gd name="connsiteY8" fmla="*/ 9486 h 9486"/>
            <a:gd name="connsiteX9" fmla="*/ 2076 w 9873"/>
            <a:gd name="connsiteY9" fmla="*/ 8675 h 9486"/>
            <a:gd name="connsiteX10" fmla="*/ 1746 w 9873"/>
            <a:gd name="connsiteY10" fmla="*/ 8128 h 9486"/>
            <a:gd name="connsiteX11" fmla="*/ 700 w 9873"/>
            <a:gd name="connsiteY11" fmla="*/ 7465 h 9486"/>
            <a:gd name="connsiteX12" fmla="*/ 41 w 9873"/>
            <a:gd name="connsiteY12" fmla="*/ 6803 h 9486"/>
            <a:gd name="connsiteX13" fmla="*/ 383 w 9873"/>
            <a:gd name="connsiteY13" fmla="*/ 4497 h 9486"/>
            <a:gd name="connsiteX14" fmla="*/ 3678 w 9873"/>
            <a:gd name="connsiteY14" fmla="*/ 776 h 9486"/>
            <a:gd name="connsiteX15" fmla="*/ 3923 w 9873"/>
            <a:gd name="connsiteY15" fmla="*/ 0 h 9486"/>
            <a:gd name="connsiteX16" fmla="*/ 5177 w 9873"/>
            <a:gd name="connsiteY16" fmla="*/ 1575 h 9486"/>
            <a:gd name="connsiteX17" fmla="*/ 5357 w 9873"/>
            <a:gd name="connsiteY17" fmla="*/ 2717 h 9486"/>
            <a:gd name="connsiteX0" fmla="*/ 5426 w 10166"/>
            <a:gd name="connsiteY0" fmla="*/ 2864 h 10000"/>
            <a:gd name="connsiteX1" fmla="*/ 7615 w 10166"/>
            <a:gd name="connsiteY1" fmla="*/ 1581 h 10000"/>
            <a:gd name="connsiteX2" fmla="*/ 9045 w 10166"/>
            <a:gd name="connsiteY2" fmla="*/ 1034 h 10000"/>
            <a:gd name="connsiteX3" fmla="*/ 9998 w 10166"/>
            <a:gd name="connsiteY3" fmla="*/ 587 h 10000"/>
            <a:gd name="connsiteX4" fmla="*/ 9941 w 10166"/>
            <a:gd name="connsiteY4" fmla="*/ 4969 h 10000"/>
            <a:gd name="connsiteX5" fmla="*/ 8992 w 10166"/>
            <a:gd name="connsiteY5" fmla="*/ 6654 h 10000"/>
            <a:gd name="connsiteX6" fmla="*/ 8397 w 10166"/>
            <a:gd name="connsiteY6" fmla="*/ 8087 h 10000"/>
            <a:gd name="connsiteX7" fmla="*/ 8168 w 10166"/>
            <a:gd name="connsiteY7" fmla="*/ 8122 h 10000"/>
            <a:gd name="connsiteX8" fmla="*/ 5178 w 10166"/>
            <a:gd name="connsiteY8" fmla="*/ 10000 h 10000"/>
            <a:gd name="connsiteX9" fmla="*/ 2103 w 10166"/>
            <a:gd name="connsiteY9" fmla="*/ 9145 h 10000"/>
            <a:gd name="connsiteX10" fmla="*/ 1768 w 10166"/>
            <a:gd name="connsiteY10" fmla="*/ 8568 h 10000"/>
            <a:gd name="connsiteX11" fmla="*/ 709 w 10166"/>
            <a:gd name="connsiteY11" fmla="*/ 7869 h 10000"/>
            <a:gd name="connsiteX12" fmla="*/ 42 w 10166"/>
            <a:gd name="connsiteY12" fmla="*/ 7172 h 10000"/>
            <a:gd name="connsiteX13" fmla="*/ 388 w 10166"/>
            <a:gd name="connsiteY13" fmla="*/ 4741 h 10000"/>
            <a:gd name="connsiteX14" fmla="*/ 3725 w 10166"/>
            <a:gd name="connsiteY14" fmla="*/ 818 h 10000"/>
            <a:gd name="connsiteX15" fmla="*/ 3973 w 10166"/>
            <a:gd name="connsiteY15" fmla="*/ 0 h 10000"/>
            <a:gd name="connsiteX16" fmla="*/ 5244 w 10166"/>
            <a:gd name="connsiteY16" fmla="*/ 1660 h 10000"/>
            <a:gd name="connsiteX17" fmla="*/ 5426 w 10166"/>
            <a:gd name="connsiteY17" fmla="*/ 2864 h 10000"/>
            <a:gd name="connsiteX0" fmla="*/ 5426 w 11588"/>
            <a:gd name="connsiteY0" fmla="*/ 2864 h 10000"/>
            <a:gd name="connsiteX1" fmla="*/ 7615 w 11588"/>
            <a:gd name="connsiteY1" fmla="*/ 1581 h 10000"/>
            <a:gd name="connsiteX2" fmla="*/ 9045 w 11588"/>
            <a:gd name="connsiteY2" fmla="*/ 1034 h 10000"/>
            <a:gd name="connsiteX3" fmla="*/ 9998 w 11588"/>
            <a:gd name="connsiteY3" fmla="*/ 587 h 10000"/>
            <a:gd name="connsiteX4" fmla="*/ 11580 w 11588"/>
            <a:gd name="connsiteY4" fmla="*/ 3270 h 10000"/>
            <a:gd name="connsiteX5" fmla="*/ 8992 w 11588"/>
            <a:gd name="connsiteY5" fmla="*/ 6654 h 10000"/>
            <a:gd name="connsiteX6" fmla="*/ 8397 w 11588"/>
            <a:gd name="connsiteY6" fmla="*/ 8087 h 10000"/>
            <a:gd name="connsiteX7" fmla="*/ 8168 w 11588"/>
            <a:gd name="connsiteY7" fmla="*/ 8122 h 10000"/>
            <a:gd name="connsiteX8" fmla="*/ 5178 w 11588"/>
            <a:gd name="connsiteY8" fmla="*/ 10000 h 10000"/>
            <a:gd name="connsiteX9" fmla="*/ 2103 w 11588"/>
            <a:gd name="connsiteY9" fmla="*/ 9145 h 10000"/>
            <a:gd name="connsiteX10" fmla="*/ 1768 w 11588"/>
            <a:gd name="connsiteY10" fmla="*/ 8568 h 10000"/>
            <a:gd name="connsiteX11" fmla="*/ 709 w 11588"/>
            <a:gd name="connsiteY11" fmla="*/ 7869 h 10000"/>
            <a:gd name="connsiteX12" fmla="*/ 42 w 11588"/>
            <a:gd name="connsiteY12" fmla="*/ 7172 h 10000"/>
            <a:gd name="connsiteX13" fmla="*/ 388 w 11588"/>
            <a:gd name="connsiteY13" fmla="*/ 4741 h 10000"/>
            <a:gd name="connsiteX14" fmla="*/ 3725 w 11588"/>
            <a:gd name="connsiteY14" fmla="*/ 818 h 10000"/>
            <a:gd name="connsiteX15" fmla="*/ 3973 w 11588"/>
            <a:gd name="connsiteY15" fmla="*/ 0 h 10000"/>
            <a:gd name="connsiteX16" fmla="*/ 5244 w 11588"/>
            <a:gd name="connsiteY16" fmla="*/ 1660 h 10000"/>
            <a:gd name="connsiteX17" fmla="*/ 5426 w 11588"/>
            <a:gd name="connsiteY17" fmla="*/ 2864 h 10000"/>
            <a:gd name="connsiteX0" fmla="*/ 5426 w 11588"/>
            <a:gd name="connsiteY0" fmla="*/ 2864 h 10000"/>
            <a:gd name="connsiteX1" fmla="*/ 7615 w 11588"/>
            <a:gd name="connsiteY1" fmla="*/ 1581 h 10000"/>
            <a:gd name="connsiteX2" fmla="*/ 9045 w 11588"/>
            <a:gd name="connsiteY2" fmla="*/ 1034 h 10000"/>
            <a:gd name="connsiteX3" fmla="*/ 9998 w 11588"/>
            <a:gd name="connsiteY3" fmla="*/ 587 h 10000"/>
            <a:gd name="connsiteX4" fmla="*/ 11580 w 11588"/>
            <a:gd name="connsiteY4" fmla="*/ 3270 h 10000"/>
            <a:gd name="connsiteX5" fmla="*/ 8992 w 11588"/>
            <a:gd name="connsiteY5" fmla="*/ 6654 h 10000"/>
            <a:gd name="connsiteX6" fmla="*/ 8397 w 11588"/>
            <a:gd name="connsiteY6" fmla="*/ 8087 h 10000"/>
            <a:gd name="connsiteX7" fmla="*/ 8168 w 11588"/>
            <a:gd name="connsiteY7" fmla="*/ 8122 h 10000"/>
            <a:gd name="connsiteX8" fmla="*/ 5178 w 11588"/>
            <a:gd name="connsiteY8" fmla="*/ 10000 h 10000"/>
            <a:gd name="connsiteX9" fmla="*/ 2103 w 11588"/>
            <a:gd name="connsiteY9" fmla="*/ 9145 h 10000"/>
            <a:gd name="connsiteX10" fmla="*/ 1768 w 11588"/>
            <a:gd name="connsiteY10" fmla="*/ 8568 h 10000"/>
            <a:gd name="connsiteX11" fmla="*/ 709 w 11588"/>
            <a:gd name="connsiteY11" fmla="*/ 7869 h 10000"/>
            <a:gd name="connsiteX12" fmla="*/ 42 w 11588"/>
            <a:gd name="connsiteY12" fmla="*/ 7172 h 10000"/>
            <a:gd name="connsiteX13" fmla="*/ 388 w 11588"/>
            <a:gd name="connsiteY13" fmla="*/ 4741 h 10000"/>
            <a:gd name="connsiteX14" fmla="*/ 2347 w 11588"/>
            <a:gd name="connsiteY14" fmla="*/ 2856 h 10000"/>
            <a:gd name="connsiteX15" fmla="*/ 3725 w 11588"/>
            <a:gd name="connsiteY15" fmla="*/ 818 h 10000"/>
            <a:gd name="connsiteX16" fmla="*/ 3973 w 11588"/>
            <a:gd name="connsiteY16" fmla="*/ 0 h 10000"/>
            <a:gd name="connsiteX17" fmla="*/ 5244 w 11588"/>
            <a:gd name="connsiteY17" fmla="*/ 1660 h 10000"/>
            <a:gd name="connsiteX18" fmla="*/ 5426 w 11588"/>
            <a:gd name="connsiteY18" fmla="*/ 2864 h 10000"/>
            <a:gd name="connsiteX0" fmla="*/ 5426 w 11588"/>
            <a:gd name="connsiteY0" fmla="*/ 2864 h 10000"/>
            <a:gd name="connsiteX1" fmla="*/ 7615 w 11588"/>
            <a:gd name="connsiteY1" fmla="*/ 1581 h 10000"/>
            <a:gd name="connsiteX2" fmla="*/ 9045 w 11588"/>
            <a:gd name="connsiteY2" fmla="*/ 1034 h 10000"/>
            <a:gd name="connsiteX3" fmla="*/ 9998 w 11588"/>
            <a:gd name="connsiteY3" fmla="*/ 587 h 10000"/>
            <a:gd name="connsiteX4" fmla="*/ 11580 w 11588"/>
            <a:gd name="connsiteY4" fmla="*/ 3270 h 10000"/>
            <a:gd name="connsiteX5" fmla="*/ 8992 w 11588"/>
            <a:gd name="connsiteY5" fmla="*/ 6654 h 10000"/>
            <a:gd name="connsiteX6" fmla="*/ 8397 w 11588"/>
            <a:gd name="connsiteY6" fmla="*/ 8087 h 10000"/>
            <a:gd name="connsiteX7" fmla="*/ 8168 w 11588"/>
            <a:gd name="connsiteY7" fmla="*/ 8122 h 10000"/>
            <a:gd name="connsiteX8" fmla="*/ 5178 w 11588"/>
            <a:gd name="connsiteY8" fmla="*/ 10000 h 10000"/>
            <a:gd name="connsiteX9" fmla="*/ 2103 w 11588"/>
            <a:gd name="connsiteY9" fmla="*/ 9145 h 10000"/>
            <a:gd name="connsiteX10" fmla="*/ 1768 w 11588"/>
            <a:gd name="connsiteY10" fmla="*/ 8568 h 10000"/>
            <a:gd name="connsiteX11" fmla="*/ 709 w 11588"/>
            <a:gd name="connsiteY11" fmla="*/ 7869 h 10000"/>
            <a:gd name="connsiteX12" fmla="*/ 42 w 11588"/>
            <a:gd name="connsiteY12" fmla="*/ 7172 h 10000"/>
            <a:gd name="connsiteX13" fmla="*/ 388 w 11588"/>
            <a:gd name="connsiteY13" fmla="*/ 4741 h 10000"/>
            <a:gd name="connsiteX14" fmla="*/ 1411 w 11588"/>
            <a:gd name="connsiteY14" fmla="*/ 1582 h 10000"/>
            <a:gd name="connsiteX15" fmla="*/ 3725 w 11588"/>
            <a:gd name="connsiteY15" fmla="*/ 818 h 10000"/>
            <a:gd name="connsiteX16" fmla="*/ 3973 w 11588"/>
            <a:gd name="connsiteY16" fmla="*/ 0 h 10000"/>
            <a:gd name="connsiteX17" fmla="*/ 5244 w 11588"/>
            <a:gd name="connsiteY17" fmla="*/ 1660 h 10000"/>
            <a:gd name="connsiteX18" fmla="*/ 5426 w 11588"/>
            <a:gd name="connsiteY18" fmla="*/ 2864 h 10000"/>
            <a:gd name="connsiteX0" fmla="*/ 5426 w 11592"/>
            <a:gd name="connsiteY0" fmla="*/ 3408 h 10544"/>
            <a:gd name="connsiteX1" fmla="*/ 7615 w 11592"/>
            <a:gd name="connsiteY1" fmla="*/ 2125 h 10544"/>
            <a:gd name="connsiteX2" fmla="*/ 9045 w 11592"/>
            <a:gd name="connsiteY2" fmla="*/ 1578 h 10544"/>
            <a:gd name="connsiteX3" fmla="*/ 10460 w 11592"/>
            <a:gd name="connsiteY3" fmla="*/ 13 h 10544"/>
            <a:gd name="connsiteX4" fmla="*/ 11580 w 11592"/>
            <a:gd name="connsiteY4" fmla="*/ 3814 h 10544"/>
            <a:gd name="connsiteX5" fmla="*/ 8992 w 11592"/>
            <a:gd name="connsiteY5" fmla="*/ 7198 h 10544"/>
            <a:gd name="connsiteX6" fmla="*/ 8397 w 11592"/>
            <a:gd name="connsiteY6" fmla="*/ 8631 h 10544"/>
            <a:gd name="connsiteX7" fmla="*/ 8168 w 11592"/>
            <a:gd name="connsiteY7" fmla="*/ 8666 h 10544"/>
            <a:gd name="connsiteX8" fmla="*/ 5178 w 11592"/>
            <a:gd name="connsiteY8" fmla="*/ 10544 h 10544"/>
            <a:gd name="connsiteX9" fmla="*/ 2103 w 11592"/>
            <a:gd name="connsiteY9" fmla="*/ 9689 h 10544"/>
            <a:gd name="connsiteX10" fmla="*/ 1768 w 11592"/>
            <a:gd name="connsiteY10" fmla="*/ 9112 h 10544"/>
            <a:gd name="connsiteX11" fmla="*/ 709 w 11592"/>
            <a:gd name="connsiteY11" fmla="*/ 8413 h 10544"/>
            <a:gd name="connsiteX12" fmla="*/ 42 w 11592"/>
            <a:gd name="connsiteY12" fmla="*/ 7716 h 10544"/>
            <a:gd name="connsiteX13" fmla="*/ 388 w 11592"/>
            <a:gd name="connsiteY13" fmla="*/ 5285 h 10544"/>
            <a:gd name="connsiteX14" fmla="*/ 1411 w 11592"/>
            <a:gd name="connsiteY14" fmla="*/ 2126 h 10544"/>
            <a:gd name="connsiteX15" fmla="*/ 3725 w 11592"/>
            <a:gd name="connsiteY15" fmla="*/ 1362 h 10544"/>
            <a:gd name="connsiteX16" fmla="*/ 3973 w 11592"/>
            <a:gd name="connsiteY16" fmla="*/ 544 h 10544"/>
            <a:gd name="connsiteX17" fmla="*/ 5244 w 11592"/>
            <a:gd name="connsiteY17" fmla="*/ 2204 h 10544"/>
            <a:gd name="connsiteX18" fmla="*/ 5426 w 11592"/>
            <a:gd name="connsiteY18" fmla="*/ 3408 h 10544"/>
            <a:gd name="connsiteX0" fmla="*/ 5426 w 11592"/>
            <a:gd name="connsiteY0" fmla="*/ 3408 h 10544"/>
            <a:gd name="connsiteX1" fmla="*/ 7615 w 11592"/>
            <a:gd name="connsiteY1" fmla="*/ 2125 h 10544"/>
            <a:gd name="connsiteX2" fmla="*/ 9045 w 11592"/>
            <a:gd name="connsiteY2" fmla="*/ 1578 h 10544"/>
            <a:gd name="connsiteX3" fmla="*/ 10460 w 11592"/>
            <a:gd name="connsiteY3" fmla="*/ 13 h 10544"/>
            <a:gd name="connsiteX4" fmla="*/ 11580 w 11592"/>
            <a:gd name="connsiteY4" fmla="*/ 3814 h 10544"/>
            <a:gd name="connsiteX5" fmla="*/ 8992 w 11592"/>
            <a:gd name="connsiteY5" fmla="*/ 7198 h 10544"/>
            <a:gd name="connsiteX6" fmla="*/ 8397 w 11592"/>
            <a:gd name="connsiteY6" fmla="*/ 8631 h 10544"/>
            <a:gd name="connsiteX7" fmla="*/ 8168 w 11592"/>
            <a:gd name="connsiteY7" fmla="*/ 8666 h 10544"/>
            <a:gd name="connsiteX8" fmla="*/ 5178 w 11592"/>
            <a:gd name="connsiteY8" fmla="*/ 10544 h 10544"/>
            <a:gd name="connsiteX9" fmla="*/ 2103 w 11592"/>
            <a:gd name="connsiteY9" fmla="*/ 9689 h 10544"/>
            <a:gd name="connsiteX10" fmla="*/ 1768 w 11592"/>
            <a:gd name="connsiteY10" fmla="*/ 9112 h 10544"/>
            <a:gd name="connsiteX11" fmla="*/ 709 w 11592"/>
            <a:gd name="connsiteY11" fmla="*/ 8413 h 10544"/>
            <a:gd name="connsiteX12" fmla="*/ 42 w 11592"/>
            <a:gd name="connsiteY12" fmla="*/ 7716 h 10544"/>
            <a:gd name="connsiteX13" fmla="*/ 388 w 11592"/>
            <a:gd name="connsiteY13" fmla="*/ 5285 h 10544"/>
            <a:gd name="connsiteX14" fmla="*/ 1411 w 11592"/>
            <a:gd name="connsiteY14" fmla="*/ 2126 h 10544"/>
            <a:gd name="connsiteX15" fmla="*/ 3725 w 11592"/>
            <a:gd name="connsiteY15" fmla="*/ 1362 h 10544"/>
            <a:gd name="connsiteX16" fmla="*/ 3973 w 11592"/>
            <a:gd name="connsiteY16" fmla="*/ 2716 h 10544"/>
            <a:gd name="connsiteX17" fmla="*/ 5244 w 11592"/>
            <a:gd name="connsiteY17" fmla="*/ 2204 h 10544"/>
            <a:gd name="connsiteX18" fmla="*/ 5426 w 11592"/>
            <a:gd name="connsiteY18" fmla="*/ 3408 h 10544"/>
            <a:gd name="connsiteX0" fmla="*/ 5426 w 11592"/>
            <a:gd name="connsiteY0" fmla="*/ 3408 h 10544"/>
            <a:gd name="connsiteX1" fmla="*/ 7615 w 11592"/>
            <a:gd name="connsiteY1" fmla="*/ 5020 h 10544"/>
            <a:gd name="connsiteX2" fmla="*/ 9045 w 11592"/>
            <a:gd name="connsiteY2" fmla="*/ 1578 h 10544"/>
            <a:gd name="connsiteX3" fmla="*/ 10460 w 11592"/>
            <a:gd name="connsiteY3" fmla="*/ 13 h 10544"/>
            <a:gd name="connsiteX4" fmla="*/ 11580 w 11592"/>
            <a:gd name="connsiteY4" fmla="*/ 3814 h 10544"/>
            <a:gd name="connsiteX5" fmla="*/ 8992 w 11592"/>
            <a:gd name="connsiteY5" fmla="*/ 7198 h 10544"/>
            <a:gd name="connsiteX6" fmla="*/ 8397 w 11592"/>
            <a:gd name="connsiteY6" fmla="*/ 8631 h 10544"/>
            <a:gd name="connsiteX7" fmla="*/ 8168 w 11592"/>
            <a:gd name="connsiteY7" fmla="*/ 8666 h 10544"/>
            <a:gd name="connsiteX8" fmla="*/ 5178 w 11592"/>
            <a:gd name="connsiteY8" fmla="*/ 10544 h 10544"/>
            <a:gd name="connsiteX9" fmla="*/ 2103 w 11592"/>
            <a:gd name="connsiteY9" fmla="*/ 9689 h 10544"/>
            <a:gd name="connsiteX10" fmla="*/ 1768 w 11592"/>
            <a:gd name="connsiteY10" fmla="*/ 9112 h 10544"/>
            <a:gd name="connsiteX11" fmla="*/ 709 w 11592"/>
            <a:gd name="connsiteY11" fmla="*/ 8413 h 10544"/>
            <a:gd name="connsiteX12" fmla="*/ 42 w 11592"/>
            <a:gd name="connsiteY12" fmla="*/ 7716 h 10544"/>
            <a:gd name="connsiteX13" fmla="*/ 388 w 11592"/>
            <a:gd name="connsiteY13" fmla="*/ 5285 h 10544"/>
            <a:gd name="connsiteX14" fmla="*/ 1411 w 11592"/>
            <a:gd name="connsiteY14" fmla="*/ 2126 h 10544"/>
            <a:gd name="connsiteX15" fmla="*/ 3725 w 11592"/>
            <a:gd name="connsiteY15" fmla="*/ 1362 h 10544"/>
            <a:gd name="connsiteX16" fmla="*/ 3973 w 11592"/>
            <a:gd name="connsiteY16" fmla="*/ 2716 h 10544"/>
            <a:gd name="connsiteX17" fmla="*/ 5244 w 11592"/>
            <a:gd name="connsiteY17" fmla="*/ 2204 h 10544"/>
            <a:gd name="connsiteX18" fmla="*/ 5426 w 11592"/>
            <a:gd name="connsiteY18" fmla="*/ 3408 h 10544"/>
            <a:gd name="connsiteX0" fmla="*/ 5426 w 11592"/>
            <a:gd name="connsiteY0" fmla="*/ 3402 h 10538"/>
            <a:gd name="connsiteX1" fmla="*/ 7615 w 11592"/>
            <a:gd name="connsiteY1" fmla="*/ 5014 h 10538"/>
            <a:gd name="connsiteX2" fmla="*/ 9444 w 11592"/>
            <a:gd name="connsiteY2" fmla="*/ 3744 h 10538"/>
            <a:gd name="connsiteX3" fmla="*/ 10460 w 11592"/>
            <a:gd name="connsiteY3" fmla="*/ 7 h 10538"/>
            <a:gd name="connsiteX4" fmla="*/ 11580 w 11592"/>
            <a:gd name="connsiteY4" fmla="*/ 3808 h 10538"/>
            <a:gd name="connsiteX5" fmla="*/ 8992 w 11592"/>
            <a:gd name="connsiteY5" fmla="*/ 7192 h 10538"/>
            <a:gd name="connsiteX6" fmla="*/ 8397 w 11592"/>
            <a:gd name="connsiteY6" fmla="*/ 8625 h 10538"/>
            <a:gd name="connsiteX7" fmla="*/ 8168 w 11592"/>
            <a:gd name="connsiteY7" fmla="*/ 8660 h 10538"/>
            <a:gd name="connsiteX8" fmla="*/ 5178 w 11592"/>
            <a:gd name="connsiteY8" fmla="*/ 10538 h 10538"/>
            <a:gd name="connsiteX9" fmla="*/ 2103 w 11592"/>
            <a:gd name="connsiteY9" fmla="*/ 9683 h 10538"/>
            <a:gd name="connsiteX10" fmla="*/ 1768 w 11592"/>
            <a:gd name="connsiteY10" fmla="*/ 9106 h 10538"/>
            <a:gd name="connsiteX11" fmla="*/ 709 w 11592"/>
            <a:gd name="connsiteY11" fmla="*/ 8407 h 10538"/>
            <a:gd name="connsiteX12" fmla="*/ 42 w 11592"/>
            <a:gd name="connsiteY12" fmla="*/ 7710 h 10538"/>
            <a:gd name="connsiteX13" fmla="*/ 388 w 11592"/>
            <a:gd name="connsiteY13" fmla="*/ 5279 h 10538"/>
            <a:gd name="connsiteX14" fmla="*/ 1411 w 11592"/>
            <a:gd name="connsiteY14" fmla="*/ 2120 h 10538"/>
            <a:gd name="connsiteX15" fmla="*/ 3725 w 11592"/>
            <a:gd name="connsiteY15" fmla="*/ 1356 h 10538"/>
            <a:gd name="connsiteX16" fmla="*/ 3973 w 11592"/>
            <a:gd name="connsiteY16" fmla="*/ 2710 h 10538"/>
            <a:gd name="connsiteX17" fmla="*/ 5244 w 11592"/>
            <a:gd name="connsiteY17" fmla="*/ 2198 h 10538"/>
            <a:gd name="connsiteX18" fmla="*/ 5426 w 11592"/>
            <a:gd name="connsiteY18" fmla="*/ 3402 h 10538"/>
            <a:gd name="connsiteX0" fmla="*/ 5426 w 11586"/>
            <a:gd name="connsiteY0" fmla="*/ 3161 h 10297"/>
            <a:gd name="connsiteX1" fmla="*/ 7615 w 11586"/>
            <a:gd name="connsiteY1" fmla="*/ 4773 h 10297"/>
            <a:gd name="connsiteX2" fmla="*/ 9444 w 11586"/>
            <a:gd name="connsiteY2" fmla="*/ 3503 h 10297"/>
            <a:gd name="connsiteX3" fmla="*/ 9529 w 11586"/>
            <a:gd name="connsiteY3" fmla="*/ 7 h 10297"/>
            <a:gd name="connsiteX4" fmla="*/ 11580 w 11586"/>
            <a:gd name="connsiteY4" fmla="*/ 3567 h 10297"/>
            <a:gd name="connsiteX5" fmla="*/ 8992 w 11586"/>
            <a:gd name="connsiteY5" fmla="*/ 6951 h 10297"/>
            <a:gd name="connsiteX6" fmla="*/ 8397 w 11586"/>
            <a:gd name="connsiteY6" fmla="*/ 8384 h 10297"/>
            <a:gd name="connsiteX7" fmla="*/ 8168 w 11586"/>
            <a:gd name="connsiteY7" fmla="*/ 8419 h 10297"/>
            <a:gd name="connsiteX8" fmla="*/ 5178 w 11586"/>
            <a:gd name="connsiteY8" fmla="*/ 10297 h 10297"/>
            <a:gd name="connsiteX9" fmla="*/ 2103 w 11586"/>
            <a:gd name="connsiteY9" fmla="*/ 9442 h 10297"/>
            <a:gd name="connsiteX10" fmla="*/ 1768 w 11586"/>
            <a:gd name="connsiteY10" fmla="*/ 8865 h 10297"/>
            <a:gd name="connsiteX11" fmla="*/ 709 w 11586"/>
            <a:gd name="connsiteY11" fmla="*/ 8166 h 10297"/>
            <a:gd name="connsiteX12" fmla="*/ 42 w 11586"/>
            <a:gd name="connsiteY12" fmla="*/ 7469 h 10297"/>
            <a:gd name="connsiteX13" fmla="*/ 388 w 11586"/>
            <a:gd name="connsiteY13" fmla="*/ 5038 h 10297"/>
            <a:gd name="connsiteX14" fmla="*/ 1411 w 11586"/>
            <a:gd name="connsiteY14" fmla="*/ 1879 h 10297"/>
            <a:gd name="connsiteX15" fmla="*/ 3725 w 11586"/>
            <a:gd name="connsiteY15" fmla="*/ 1115 h 10297"/>
            <a:gd name="connsiteX16" fmla="*/ 3973 w 11586"/>
            <a:gd name="connsiteY16" fmla="*/ 2469 h 10297"/>
            <a:gd name="connsiteX17" fmla="*/ 5244 w 11586"/>
            <a:gd name="connsiteY17" fmla="*/ 1957 h 10297"/>
            <a:gd name="connsiteX18" fmla="*/ 5426 w 11586"/>
            <a:gd name="connsiteY18" fmla="*/ 3161 h 10297"/>
            <a:gd name="connsiteX0" fmla="*/ 5426 w 11587"/>
            <a:gd name="connsiteY0" fmla="*/ 2063 h 9199"/>
            <a:gd name="connsiteX1" fmla="*/ 7615 w 11587"/>
            <a:gd name="connsiteY1" fmla="*/ 3675 h 9199"/>
            <a:gd name="connsiteX2" fmla="*/ 9444 w 11587"/>
            <a:gd name="connsiteY2" fmla="*/ 2405 h 9199"/>
            <a:gd name="connsiteX3" fmla="*/ 9795 w 11587"/>
            <a:gd name="connsiteY3" fmla="*/ 357 h 9199"/>
            <a:gd name="connsiteX4" fmla="*/ 11580 w 11587"/>
            <a:gd name="connsiteY4" fmla="*/ 2469 h 9199"/>
            <a:gd name="connsiteX5" fmla="*/ 8992 w 11587"/>
            <a:gd name="connsiteY5" fmla="*/ 5853 h 9199"/>
            <a:gd name="connsiteX6" fmla="*/ 8397 w 11587"/>
            <a:gd name="connsiteY6" fmla="*/ 7286 h 9199"/>
            <a:gd name="connsiteX7" fmla="*/ 8168 w 11587"/>
            <a:gd name="connsiteY7" fmla="*/ 7321 h 9199"/>
            <a:gd name="connsiteX8" fmla="*/ 5178 w 11587"/>
            <a:gd name="connsiteY8" fmla="*/ 9199 h 9199"/>
            <a:gd name="connsiteX9" fmla="*/ 2103 w 11587"/>
            <a:gd name="connsiteY9" fmla="*/ 8344 h 9199"/>
            <a:gd name="connsiteX10" fmla="*/ 1768 w 11587"/>
            <a:gd name="connsiteY10" fmla="*/ 7767 h 9199"/>
            <a:gd name="connsiteX11" fmla="*/ 709 w 11587"/>
            <a:gd name="connsiteY11" fmla="*/ 7068 h 9199"/>
            <a:gd name="connsiteX12" fmla="*/ 42 w 11587"/>
            <a:gd name="connsiteY12" fmla="*/ 6371 h 9199"/>
            <a:gd name="connsiteX13" fmla="*/ 388 w 11587"/>
            <a:gd name="connsiteY13" fmla="*/ 3940 h 9199"/>
            <a:gd name="connsiteX14" fmla="*/ 1411 w 11587"/>
            <a:gd name="connsiteY14" fmla="*/ 781 h 9199"/>
            <a:gd name="connsiteX15" fmla="*/ 3725 w 11587"/>
            <a:gd name="connsiteY15" fmla="*/ 17 h 9199"/>
            <a:gd name="connsiteX16" fmla="*/ 3973 w 11587"/>
            <a:gd name="connsiteY16" fmla="*/ 1371 h 9199"/>
            <a:gd name="connsiteX17" fmla="*/ 5244 w 11587"/>
            <a:gd name="connsiteY17" fmla="*/ 859 h 9199"/>
            <a:gd name="connsiteX18" fmla="*/ 5426 w 11587"/>
            <a:gd name="connsiteY18" fmla="*/ 2063 h 91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1587" h="9199">
              <a:moveTo>
                <a:pt x="5426" y="2063"/>
              </a:moveTo>
              <a:cubicBezTo>
                <a:pt x="6178" y="1257"/>
                <a:pt x="7255" y="5144"/>
                <a:pt x="7615" y="3675"/>
              </a:cubicBezTo>
              <a:cubicBezTo>
                <a:pt x="8322" y="3856"/>
                <a:pt x="8901" y="1551"/>
                <a:pt x="9444" y="2405"/>
              </a:cubicBezTo>
              <a:cubicBezTo>
                <a:pt x="9640" y="2622"/>
                <a:pt x="9592" y="164"/>
                <a:pt x="9795" y="357"/>
              </a:cubicBezTo>
              <a:cubicBezTo>
                <a:pt x="10141" y="1355"/>
                <a:pt x="11711" y="1314"/>
                <a:pt x="11580" y="2469"/>
              </a:cubicBezTo>
              <a:cubicBezTo>
                <a:pt x="11259" y="3011"/>
                <a:pt x="9274" y="5228"/>
                <a:pt x="8992" y="5853"/>
              </a:cubicBezTo>
              <a:cubicBezTo>
                <a:pt x="8790" y="6323"/>
                <a:pt x="8600" y="6817"/>
                <a:pt x="8397" y="7286"/>
              </a:cubicBezTo>
              <a:cubicBezTo>
                <a:pt x="8338" y="7297"/>
                <a:pt x="8226" y="7321"/>
                <a:pt x="8168" y="7321"/>
              </a:cubicBezTo>
              <a:cubicBezTo>
                <a:pt x="7147" y="7526"/>
                <a:pt x="5571" y="6841"/>
                <a:pt x="5178" y="9199"/>
              </a:cubicBezTo>
              <a:cubicBezTo>
                <a:pt x="4202" y="8381"/>
                <a:pt x="3136" y="8441"/>
                <a:pt x="2103" y="8344"/>
              </a:cubicBezTo>
              <a:cubicBezTo>
                <a:pt x="2018" y="8201"/>
                <a:pt x="1847" y="7912"/>
                <a:pt x="1768" y="7767"/>
              </a:cubicBezTo>
              <a:cubicBezTo>
                <a:pt x="1422" y="7502"/>
                <a:pt x="1062" y="7297"/>
                <a:pt x="709" y="7068"/>
              </a:cubicBezTo>
              <a:cubicBezTo>
                <a:pt x="480" y="6841"/>
                <a:pt x="257" y="6612"/>
                <a:pt x="42" y="6371"/>
              </a:cubicBezTo>
              <a:cubicBezTo>
                <a:pt x="-57" y="5492"/>
                <a:pt x="9" y="4566"/>
                <a:pt x="388" y="3940"/>
              </a:cubicBezTo>
              <a:cubicBezTo>
                <a:pt x="772" y="3221"/>
                <a:pt x="855" y="1435"/>
                <a:pt x="1411" y="781"/>
              </a:cubicBezTo>
              <a:cubicBezTo>
                <a:pt x="1967" y="127"/>
                <a:pt x="3454" y="493"/>
                <a:pt x="3725" y="17"/>
              </a:cubicBezTo>
              <a:cubicBezTo>
                <a:pt x="3784" y="-187"/>
                <a:pt x="3915" y="1576"/>
                <a:pt x="3973" y="1371"/>
              </a:cubicBezTo>
              <a:cubicBezTo>
                <a:pt x="4393" y="1924"/>
                <a:pt x="4818" y="317"/>
                <a:pt x="5244" y="859"/>
              </a:cubicBezTo>
              <a:cubicBezTo>
                <a:pt x="5289" y="1160"/>
                <a:pt x="5380" y="1762"/>
                <a:pt x="5426" y="2063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78543</xdr:colOff>
      <xdr:row>2</xdr:row>
      <xdr:rowOff>47572</xdr:rowOff>
    </xdr:from>
    <xdr:to>
      <xdr:col>32</xdr:col>
      <xdr:colOff>75376</xdr:colOff>
      <xdr:row>6</xdr:row>
      <xdr:rowOff>24170</xdr:rowOff>
    </xdr:to>
    <xdr:sp macro="" textlink="">
      <xdr:nvSpPr>
        <xdr:cNvPr id="410" name="wejherowski"/>
        <xdr:cNvSpPr>
          <a:spLocks/>
        </xdr:cNvSpPr>
      </xdr:nvSpPr>
      <xdr:spPr bwMode="auto">
        <a:xfrm>
          <a:off x="3278943" y="276172"/>
          <a:ext cx="454033" cy="433798"/>
        </a:xfrm>
        <a:custGeom>
          <a:avLst/>
          <a:gdLst>
            <a:gd name="T0" fmla="*/ 0 w 1617"/>
            <a:gd name="T1" fmla="*/ 136 h 1524"/>
            <a:gd name="T2" fmla="*/ 495 w 1617"/>
            <a:gd name="T3" fmla="*/ 0 h 1524"/>
            <a:gd name="T4" fmla="*/ 789 w 1617"/>
            <a:gd name="T5" fmla="*/ 286 h 1524"/>
            <a:gd name="T6" fmla="*/ 852 w 1617"/>
            <a:gd name="T7" fmla="*/ 153 h 1524"/>
            <a:gd name="T8" fmla="*/ 928 w 1617"/>
            <a:gd name="T9" fmla="*/ 428 h 1524"/>
            <a:gd name="T10" fmla="*/ 1092 w 1617"/>
            <a:gd name="T11" fmla="*/ 512 h 1524"/>
            <a:gd name="T12" fmla="*/ 1496 w 1617"/>
            <a:gd name="T13" fmla="*/ 711 h 1524"/>
            <a:gd name="T14" fmla="*/ 1499 w 1617"/>
            <a:gd name="T15" fmla="*/ 879 h 1524"/>
            <a:gd name="T16" fmla="*/ 1617 w 1617"/>
            <a:gd name="T17" fmla="*/ 815 h 1524"/>
            <a:gd name="T18" fmla="*/ 1460 w 1617"/>
            <a:gd name="T19" fmla="*/ 1213 h 1524"/>
            <a:gd name="T20" fmla="*/ 1540 w 1617"/>
            <a:gd name="T21" fmla="*/ 1365 h 1524"/>
            <a:gd name="T22" fmla="*/ 1329 w 1617"/>
            <a:gd name="T23" fmla="*/ 1445 h 1524"/>
            <a:gd name="T24" fmla="*/ 1115 w 1617"/>
            <a:gd name="T25" fmla="*/ 1476 h 1524"/>
            <a:gd name="T26" fmla="*/ 1076 w 1617"/>
            <a:gd name="T27" fmla="*/ 1524 h 1524"/>
            <a:gd name="T28" fmla="*/ 447 w 1617"/>
            <a:gd name="T29" fmla="*/ 1519 h 1524"/>
            <a:gd name="T30" fmla="*/ 368 w 1617"/>
            <a:gd name="T31" fmla="*/ 1339 h 1524"/>
            <a:gd name="T32" fmla="*/ 472 w 1617"/>
            <a:gd name="T33" fmla="*/ 1256 h 1524"/>
            <a:gd name="T34" fmla="*/ 352 w 1617"/>
            <a:gd name="T35" fmla="*/ 1111 h 1524"/>
            <a:gd name="T36" fmla="*/ 358 w 1617"/>
            <a:gd name="T37" fmla="*/ 973 h 1524"/>
            <a:gd name="T38" fmla="*/ 235 w 1617"/>
            <a:gd name="T39" fmla="*/ 822 h 1524"/>
            <a:gd name="T40" fmla="*/ 324 w 1617"/>
            <a:gd name="T41" fmla="*/ 792 h 1524"/>
            <a:gd name="T42" fmla="*/ 332 w 1617"/>
            <a:gd name="T43" fmla="*/ 598 h 1524"/>
            <a:gd name="T44" fmla="*/ 196 w 1617"/>
            <a:gd name="T45" fmla="*/ 384 h 1524"/>
            <a:gd name="T46" fmla="*/ 219 w 1617"/>
            <a:gd name="T47" fmla="*/ 317 h 1524"/>
            <a:gd name="T48" fmla="*/ 107 w 1617"/>
            <a:gd name="T49" fmla="*/ 164 h 1524"/>
            <a:gd name="T50" fmla="*/ 0 w 1617"/>
            <a:gd name="T51" fmla="*/ 136 h 15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617" h="1524">
              <a:moveTo>
                <a:pt x="0" y="136"/>
              </a:moveTo>
              <a:cubicBezTo>
                <a:pt x="164" y="87"/>
                <a:pt x="330" y="49"/>
                <a:pt x="495" y="0"/>
              </a:cubicBezTo>
              <a:cubicBezTo>
                <a:pt x="524" y="145"/>
                <a:pt x="638" y="271"/>
                <a:pt x="789" y="286"/>
              </a:cubicBezTo>
              <a:cubicBezTo>
                <a:pt x="810" y="241"/>
                <a:pt x="832" y="198"/>
                <a:pt x="852" y="153"/>
              </a:cubicBezTo>
              <a:cubicBezTo>
                <a:pt x="871" y="246"/>
                <a:pt x="888" y="342"/>
                <a:pt x="928" y="428"/>
              </a:cubicBezTo>
              <a:cubicBezTo>
                <a:pt x="953" y="495"/>
                <a:pt x="1036" y="488"/>
                <a:pt x="1092" y="512"/>
              </a:cubicBezTo>
              <a:cubicBezTo>
                <a:pt x="1197" y="623"/>
                <a:pt x="1335" y="728"/>
                <a:pt x="1496" y="711"/>
              </a:cubicBezTo>
              <a:cubicBezTo>
                <a:pt x="1494" y="767"/>
                <a:pt x="1496" y="823"/>
                <a:pt x="1499" y="879"/>
              </a:cubicBezTo>
              <a:cubicBezTo>
                <a:pt x="1538" y="858"/>
                <a:pt x="1578" y="836"/>
                <a:pt x="1617" y="815"/>
              </a:cubicBezTo>
              <a:cubicBezTo>
                <a:pt x="1612" y="963"/>
                <a:pt x="1533" y="1089"/>
                <a:pt x="1460" y="1213"/>
              </a:cubicBezTo>
              <a:cubicBezTo>
                <a:pt x="1499" y="1257"/>
                <a:pt x="1563" y="1296"/>
                <a:pt x="1540" y="1365"/>
              </a:cubicBezTo>
              <a:cubicBezTo>
                <a:pt x="1484" y="1416"/>
                <a:pt x="1409" y="1474"/>
                <a:pt x="1329" y="1445"/>
              </a:cubicBezTo>
              <a:cubicBezTo>
                <a:pt x="1255" y="1433"/>
                <a:pt x="1155" y="1380"/>
                <a:pt x="1115" y="1476"/>
              </a:cubicBezTo>
              <a:cubicBezTo>
                <a:pt x="1106" y="1488"/>
                <a:pt x="1086" y="1512"/>
                <a:pt x="1076" y="1524"/>
              </a:cubicBezTo>
              <a:cubicBezTo>
                <a:pt x="883" y="1419"/>
                <a:pt x="642" y="1419"/>
                <a:pt x="447" y="1519"/>
              </a:cubicBezTo>
              <a:cubicBezTo>
                <a:pt x="420" y="1459"/>
                <a:pt x="394" y="1399"/>
                <a:pt x="368" y="1339"/>
              </a:cubicBezTo>
              <a:cubicBezTo>
                <a:pt x="402" y="1311"/>
                <a:pt x="437" y="1284"/>
                <a:pt x="472" y="1256"/>
              </a:cubicBezTo>
              <a:cubicBezTo>
                <a:pt x="433" y="1206"/>
                <a:pt x="394" y="1158"/>
                <a:pt x="352" y="1111"/>
              </a:cubicBezTo>
              <a:cubicBezTo>
                <a:pt x="354" y="1065"/>
                <a:pt x="356" y="1019"/>
                <a:pt x="358" y="973"/>
              </a:cubicBezTo>
              <a:cubicBezTo>
                <a:pt x="317" y="923"/>
                <a:pt x="276" y="873"/>
                <a:pt x="235" y="822"/>
              </a:cubicBezTo>
              <a:cubicBezTo>
                <a:pt x="265" y="812"/>
                <a:pt x="295" y="802"/>
                <a:pt x="324" y="792"/>
              </a:cubicBezTo>
              <a:cubicBezTo>
                <a:pt x="327" y="728"/>
                <a:pt x="329" y="663"/>
                <a:pt x="332" y="598"/>
              </a:cubicBezTo>
              <a:cubicBezTo>
                <a:pt x="284" y="529"/>
                <a:pt x="239" y="457"/>
                <a:pt x="196" y="384"/>
              </a:cubicBezTo>
              <a:cubicBezTo>
                <a:pt x="202" y="367"/>
                <a:pt x="214" y="334"/>
                <a:pt x="219" y="317"/>
              </a:cubicBezTo>
              <a:cubicBezTo>
                <a:pt x="179" y="268"/>
                <a:pt x="141" y="217"/>
                <a:pt x="107" y="164"/>
              </a:cubicBezTo>
              <a:cubicBezTo>
                <a:pt x="80" y="157"/>
                <a:pt x="27" y="143"/>
                <a:pt x="0" y="136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43980</xdr:colOff>
      <xdr:row>2</xdr:row>
      <xdr:rowOff>85625</xdr:rowOff>
    </xdr:from>
    <xdr:to>
      <xdr:col>29</xdr:col>
      <xdr:colOff>98220</xdr:colOff>
      <xdr:row>6</xdr:row>
      <xdr:rowOff>85054</xdr:rowOff>
    </xdr:to>
    <xdr:sp macro="" textlink="">
      <xdr:nvSpPr>
        <xdr:cNvPr id="411" name="lęborski"/>
        <xdr:cNvSpPr>
          <a:spLocks/>
        </xdr:cNvSpPr>
      </xdr:nvSpPr>
      <xdr:spPr bwMode="auto">
        <a:xfrm>
          <a:off x="3130080" y="314225"/>
          <a:ext cx="282840" cy="456629"/>
        </a:xfrm>
        <a:custGeom>
          <a:avLst/>
          <a:gdLst>
            <a:gd name="T0" fmla="*/ 229 w 1008"/>
            <a:gd name="T1" fmla="*/ 64 h 1601"/>
            <a:gd name="T2" fmla="*/ 536 w 1008"/>
            <a:gd name="T3" fmla="*/ 0 h 1601"/>
            <a:gd name="T4" fmla="*/ 643 w 1008"/>
            <a:gd name="T5" fmla="*/ 28 h 1601"/>
            <a:gd name="T6" fmla="*/ 755 w 1008"/>
            <a:gd name="T7" fmla="*/ 181 h 1601"/>
            <a:gd name="T8" fmla="*/ 732 w 1008"/>
            <a:gd name="T9" fmla="*/ 248 h 1601"/>
            <a:gd name="T10" fmla="*/ 868 w 1008"/>
            <a:gd name="T11" fmla="*/ 462 h 1601"/>
            <a:gd name="T12" fmla="*/ 860 w 1008"/>
            <a:gd name="T13" fmla="*/ 656 h 1601"/>
            <a:gd name="T14" fmla="*/ 771 w 1008"/>
            <a:gd name="T15" fmla="*/ 686 h 1601"/>
            <a:gd name="T16" fmla="*/ 894 w 1008"/>
            <a:gd name="T17" fmla="*/ 837 h 1601"/>
            <a:gd name="T18" fmla="*/ 888 w 1008"/>
            <a:gd name="T19" fmla="*/ 975 h 1601"/>
            <a:gd name="T20" fmla="*/ 1008 w 1008"/>
            <a:gd name="T21" fmla="*/ 1120 h 1601"/>
            <a:gd name="T22" fmla="*/ 904 w 1008"/>
            <a:gd name="T23" fmla="*/ 1203 h 1601"/>
            <a:gd name="T24" fmla="*/ 983 w 1008"/>
            <a:gd name="T25" fmla="*/ 1383 h 1601"/>
            <a:gd name="T26" fmla="*/ 908 w 1008"/>
            <a:gd name="T27" fmla="*/ 1417 h 1601"/>
            <a:gd name="T28" fmla="*/ 874 w 1008"/>
            <a:gd name="T29" fmla="*/ 1401 h 1601"/>
            <a:gd name="T30" fmla="*/ 784 w 1008"/>
            <a:gd name="T31" fmla="*/ 1361 h 1601"/>
            <a:gd name="T32" fmla="*/ 763 w 1008"/>
            <a:gd name="T33" fmla="*/ 1545 h 1601"/>
            <a:gd name="T34" fmla="*/ 658 w 1008"/>
            <a:gd name="T35" fmla="*/ 1601 h 1601"/>
            <a:gd name="T36" fmla="*/ 660 w 1008"/>
            <a:gd name="T37" fmla="*/ 1524 h 1601"/>
            <a:gd name="T38" fmla="*/ 660 w 1008"/>
            <a:gd name="T39" fmla="*/ 1452 h 1601"/>
            <a:gd name="T40" fmla="*/ 521 w 1008"/>
            <a:gd name="T41" fmla="*/ 1480 h 1601"/>
            <a:gd name="T42" fmla="*/ 475 w 1008"/>
            <a:gd name="T43" fmla="*/ 1346 h 1601"/>
            <a:gd name="T44" fmla="*/ 420 w 1008"/>
            <a:gd name="T45" fmla="*/ 1318 h 1601"/>
            <a:gd name="T46" fmla="*/ 361 w 1008"/>
            <a:gd name="T47" fmla="*/ 1293 h 1601"/>
            <a:gd name="T48" fmla="*/ 354 w 1008"/>
            <a:gd name="T49" fmla="*/ 1140 h 1601"/>
            <a:gd name="T50" fmla="*/ 269 w 1008"/>
            <a:gd name="T51" fmla="*/ 1119 h 1601"/>
            <a:gd name="T52" fmla="*/ 241 w 1008"/>
            <a:gd name="T53" fmla="*/ 1054 h 1601"/>
            <a:gd name="T54" fmla="*/ 357 w 1008"/>
            <a:gd name="T55" fmla="*/ 946 h 1601"/>
            <a:gd name="T56" fmla="*/ 305 w 1008"/>
            <a:gd name="T57" fmla="*/ 905 h 1601"/>
            <a:gd name="T58" fmla="*/ 344 w 1008"/>
            <a:gd name="T59" fmla="*/ 707 h 1601"/>
            <a:gd name="T60" fmla="*/ 347 w 1008"/>
            <a:gd name="T61" fmla="*/ 484 h 1601"/>
            <a:gd name="T62" fmla="*/ 228 w 1008"/>
            <a:gd name="T63" fmla="*/ 467 h 1601"/>
            <a:gd name="T64" fmla="*/ 179 w 1008"/>
            <a:gd name="T65" fmla="*/ 427 h 1601"/>
            <a:gd name="T66" fmla="*/ 262 w 1008"/>
            <a:gd name="T67" fmla="*/ 311 h 1601"/>
            <a:gd name="T68" fmla="*/ 0 w 1008"/>
            <a:gd name="T69" fmla="*/ 210 h 1601"/>
            <a:gd name="T70" fmla="*/ 169 w 1008"/>
            <a:gd name="T71" fmla="*/ 142 h 1601"/>
            <a:gd name="T72" fmla="*/ 229 w 1008"/>
            <a:gd name="T73" fmla="*/ 64 h 1601"/>
            <a:gd name="connsiteX0" fmla="*/ 2272 w 10000"/>
            <a:gd name="connsiteY0" fmla="*/ 400 h 10000"/>
            <a:gd name="connsiteX1" fmla="*/ 5317 w 10000"/>
            <a:gd name="connsiteY1" fmla="*/ 0 h 10000"/>
            <a:gd name="connsiteX2" fmla="*/ 6379 w 10000"/>
            <a:gd name="connsiteY2" fmla="*/ 175 h 10000"/>
            <a:gd name="connsiteX3" fmla="*/ 7490 w 10000"/>
            <a:gd name="connsiteY3" fmla="*/ 1131 h 10000"/>
            <a:gd name="connsiteX4" fmla="*/ 7262 w 10000"/>
            <a:gd name="connsiteY4" fmla="*/ 1549 h 10000"/>
            <a:gd name="connsiteX5" fmla="*/ 8611 w 10000"/>
            <a:gd name="connsiteY5" fmla="*/ 2886 h 10000"/>
            <a:gd name="connsiteX6" fmla="*/ 8532 w 10000"/>
            <a:gd name="connsiteY6" fmla="*/ 4097 h 10000"/>
            <a:gd name="connsiteX7" fmla="*/ 7649 w 10000"/>
            <a:gd name="connsiteY7" fmla="*/ 4285 h 10000"/>
            <a:gd name="connsiteX8" fmla="*/ 8869 w 10000"/>
            <a:gd name="connsiteY8" fmla="*/ 5228 h 10000"/>
            <a:gd name="connsiteX9" fmla="*/ 8810 w 10000"/>
            <a:gd name="connsiteY9" fmla="*/ 6090 h 10000"/>
            <a:gd name="connsiteX10" fmla="*/ 10000 w 10000"/>
            <a:gd name="connsiteY10" fmla="*/ 6996 h 10000"/>
            <a:gd name="connsiteX11" fmla="*/ 8968 w 10000"/>
            <a:gd name="connsiteY11" fmla="*/ 7514 h 10000"/>
            <a:gd name="connsiteX12" fmla="*/ 9752 w 10000"/>
            <a:gd name="connsiteY12" fmla="*/ 8638 h 10000"/>
            <a:gd name="connsiteX13" fmla="*/ 9008 w 10000"/>
            <a:gd name="connsiteY13" fmla="*/ 8851 h 10000"/>
            <a:gd name="connsiteX14" fmla="*/ 8671 w 10000"/>
            <a:gd name="connsiteY14" fmla="*/ 8751 h 10000"/>
            <a:gd name="connsiteX15" fmla="*/ 7778 w 10000"/>
            <a:gd name="connsiteY15" fmla="*/ 8501 h 10000"/>
            <a:gd name="connsiteX16" fmla="*/ 7569 w 10000"/>
            <a:gd name="connsiteY16" fmla="*/ 9650 h 10000"/>
            <a:gd name="connsiteX17" fmla="*/ 6528 w 10000"/>
            <a:gd name="connsiteY17" fmla="*/ 10000 h 10000"/>
            <a:gd name="connsiteX18" fmla="*/ 6548 w 10000"/>
            <a:gd name="connsiteY18" fmla="*/ 9519 h 10000"/>
            <a:gd name="connsiteX19" fmla="*/ 6548 w 10000"/>
            <a:gd name="connsiteY19" fmla="*/ 9069 h 10000"/>
            <a:gd name="connsiteX20" fmla="*/ 5169 w 10000"/>
            <a:gd name="connsiteY20" fmla="*/ 9244 h 10000"/>
            <a:gd name="connsiteX21" fmla="*/ 4712 w 10000"/>
            <a:gd name="connsiteY21" fmla="*/ 8407 h 10000"/>
            <a:gd name="connsiteX22" fmla="*/ 4167 w 10000"/>
            <a:gd name="connsiteY22" fmla="*/ 8232 h 10000"/>
            <a:gd name="connsiteX23" fmla="*/ 3581 w 10000"/>
            <a:gd name="connsiteY23" fmla="*/ 8076 h 10000"/>
            <a:gd name="connsiteX24" fmla="*/ 3512 w 10000"/>
            <a:gd name="connsiteY24" fmla="*/ 7121 h 10000"/>
            <a:gd name="connsiteX25" fmla="*/ 2669 w 10000"/>
            <a:gd name="connsiteY25" fmla="*/ 6989 h 10000"/>
            <a:gd name="connsiteX26" fmla="*/ 2391 w 10000"/>
            <a:gd name="connsiteY26" fmla="*/ 6583 h 10000"/>
            <a:gd name="connsiteX27" fmla="*/ 3542 w 10000"/>
            <a:gd name="connsiteY27" fmla="*/ 5909 h 10000"/>
            <a:gd name="connsiteX28" fmla="*/ 3026 w 10000"/>
            <a:gd name="connsiteY28" fmla="*/ 5653 h 10000"/>
            <a:gd name="connsiteX29" fmla="*/ 3413 w 10000"/>
            <a:gd name="connsiteY29" fmla="*/ 4416 h 10000"/>
            <a:gd name="connsiteX30" fmla="*/ 3442 w 10000"/>
            <a:gd name="connsiteY30" fmla="*/ 3023 h 10000"/>
            <a:gd name="connsiteX31" fmla="*/ 2262 w 10000"/>
            <a:gd name="connsiteY31" fmla="*/ 2917 h 10000"/>
            <a:gd name="connsiteX32" fmla="*/ 1776 w 10000"/>
            <a:gd name="connsiteY32" fmla="*/ 2667 h 10000"/>
            <a:gd name="connsiteX33" fmla="*/ 2599 w 10000"/>
            <a:gd name="connsiteY33" fmla="*/ 1943 h 10000"/>
            <a:gd name="connsiteX34" fmla="*/ 0 w 10000"/>
            <a:gd name="connsiteY34" fmla="*/ 1312 h 10000"/>
            <a:gd name="connsiteX35" fmla="*/ 1677 w 10000"/>
            <a:gd name="connsiteY35" fmla="*/ 887 h 10000"/>
            <a:gd name="connsiteX36" fmla="*/ 2272 w 10000"/>
            <a:gd name="connsiteY36" fmla="*/ 400 h 10000"/>
            <a:gd name="connsiteX0" fmla="*/ 2272 w 10000"/>
            <a:gd name="connsiteY0" fmla="*/ 400 h 10000"/>
            <a:gd name="connsiteX1" fmla="*/ 5317 w 10000"/>
            <a:gd name="connsiteY1" fmla="*/ 0 h 10000"/>
            <a:gd name="connsiteX2" fmla="*/ 6379 w 10000"/>
            <a:gd name="connsiteY2" fmla="*/ 175 h 10000"/>
            <a:gd name="connsiteX3" fmla="*/ 7490 w 10000"/>
            <a:gd name="connsiteY3" fmla="*/ 1131 h 10000"/>
            <a:gd name="connsiteX4" fmla="*/ 7262 w 10000"/>
            <a:gd name="connsiteY4" fmla="*/ 1549 h 10000"/>
            <a:gd name="connsiteX5" fmla="*/ 8611 w 10000"/>
            <a:gd name="connsiteY5" fmla="*/ 2886 h 10000"/>
            <a:gd name="connsiteX6" fmla="*/ 8532 w 10000"/>
            <a:gd name="connsiteY6" fmla="*/ 4097 h 10000"/>
            <a:gd name="connsiteX7" fmla="*/ 7649 w 10000"/>
            <a:gd name="connsiteY7" fmla="*/ 4285 h 10000"/>
            <a:gd name="connsiteX8" fmla="*/ 8869 w 10000"/>
            <a:gd name="connsiteY8" fmla="*/ 5228 h 10000"/>
            <a:gd name="connsiteX9" fmla="*/ 8810 w 10000"/>
            <a:gd name="connsiteY9" fmla="*/ 6090 h 10000"/>
            <a:gd name="connsiteX10" fmla="*/ 10000 w 10000"/>
            <a:gd name="connsiteY10" fmla="*/ 6996 h 10000"/>
            <a:gd name="connsiteX11" fmla="*/ 8968 w 10000"/>
            <a:gd name="connsiteY11" fmla="*/ 7514 h 10000"/>
            <a:gd name="connsiteX12" fmla="*/ 9752 w 10000"/>
            <a:gd name="connsiteY12" fmla="*/ 8638 h 10000"/>
            <a:gd name="connsiteX13" fmla="*/ 9008 w 10000"/>
            <a:gd name="connsiteY13" fmla="*/ 8851 h 10000"/>
            <a:gd name="connsiteX14" fmla="*/ 8671 w 10000"/>
            <a:gd name="connsiteY14" fmla="*/ 8751 h 10000"/>
            <a:gd name="connsiteX15" fmla="*/ 7778 w 10000"/>
            <a:gd name="connsiteY15" fmla="*/ 8501 h 10000"/>
            <a:gd name="connsiteX16" fmla="*/ 7569 w 10000"/>
            <a:gd name="connsiteY16" fmla="*/ 9650 h 10000"/>
            <a:gd name="connsiteX17" fmla="*/ 6528 w 10000"/>
            <a:gd name="connsiteY17" fmla="*/ 10000 h 10000"/>
            <a:gd name="connsiteX18" fmla="*/ 6548 w 10000"/>
            <a:gd name="connsiteY18" fmla="*/ 9519 h 10000"/>
            <a:gd name="connsiteX19" fmla="*/ 5595 w 10000"/>
            <a:gd name="connsiteY19" fmla="*/ 9952 h 10000"/>
            <a:gd name="connsiteX20" fmla="*/ 5169 w 10000"/>
            <a:gd name="connsiteY20" fmla="*/ 9244 h 10000"/>
            <a:gd name="connsiteX21" fmla="*/ 4712 w 10000"/>
            <a:gd name="connsiteY21" fmla="*/ 8407 h 10000"/>
            <a:gd name="connsiteX22" fmla="*/ 4167 w 10000"/>
            <a:gd name="connsiteY22" fmla="*/ 8232 h 10000"/>
            <a:gd name="connsiteX23" fmla="*/ 3581 w 10000"/>
            <a:gd name="connsiteY23" fmla="*/ 8076 h 10000"/>
            <a:gd name="connsiteX24" fmla="*/ 3512 w 10000"/>
            <a:gd name="connsiteY24" fmla="*/ 7121 h 10000"/>
            <a:gd name="connsiteX25" fmla="*/ 2669 w 10000"/>
            <a:gd name="connsiteY25" fmla="*/ 6989 h 10000"/>
            <a:gd name="connsiteX26" fmla="*/ 2391 w 10000"/>
            <a:gd name="connsiteY26" fmla="*/ 6583 h 10000"/>
            <a:gd name="connsiteX27" fmla="*/ 3542 w 10000"/>
            <a:gd name="connsiteY27" fmla="*/ 5909 h 10000"/>
            <a:gd name="connsiteX28" fmla="*/ 3026 w 10000"/>
            <a:gd name="connsiteY28" fmla="*/ 5653 h 10000"/>
            <a:gd name="connsiteX29" fmla="*/ 3413 w 10000"/>
            <a:gd name="connsiteY29" fmla="*/ 4416 h 10000"/>
            <a:gd name="connsiteX30" fmla="*/ 3442 w 10000"/>
            <a:gd name="connsiteY30" fmla="*/ 3023 h 10000"/>
            <a:gd name="connsiteX31" fmla="*/ 2262 w 10000"/>
            <a:gd name="connsiteY31" fmla="*/ 2917 h 10000"/>
            <a:gd name="connsiteX32" fmla="*/ 1776 w 10000"/>
            <a:gd name="connsiteY32" fmla="*/ 2667 h 10000"/>
            <a:gd name="connsiteX33" fmla="*/ 2599 w 10000"/>
            <a:gd name="connsiteY33" fmla="*/ 1943 h 10000"/>
            <a:gd name="connsiteX34" fmla="*/ 0 w 10000"/>
            <a:gd name="connsiteY34" fmla="*/ 1312 h 10000"/>
            <a:gd name="connsiteX35" fmla="*/ 1677 w 10000"/>
            <a:gd name="connsiteY35" fmla="*/ 887 h 10000"/>
            <a:gd name="connsiteX36" fmla="*/ 2272 w 10000"/>
            <a:gd name="connsiteY36" fmla="*/ 40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10000" h="10000">
              <a:moveTo>
                <a:pt x="2272" y="400"/>
              </a:moveTo>
              <a:cubicBezTo>
                <a:pt x="3304" y="312"/>
                <a:pt x="4315" y="162"/>
                <a:pt x="5317" y="0"/>
              </a:cubicBezTo>
              <a:lnTo>
                <a:pt x="6379" y="175"/>
              </a:lnTo>
              <a:cubicBezTo>
                <a:pt x="6716" y="506"/>
                <a:pt x="7093" y="824"/>
                <a:pt x="7490" y="1131"/>
              </a:cubicBezTo>
              <a:cubicBezTo>
                <a:pt x="7440" y="1237"/>
                <a:pt x="7321" y="1443"/>
                <a:pt x="7262" y="1549"/>
              </a:cubicBezTo>
              <a:cubicBezTo>
                <a:pt x="7688" y="2005"/>
                <a:pt x="8135" y="2455"/>
                <a:pt x="8611" y="2886"/>
              </a:cubicBezTo>
              <a:cubicBezTo>
                <a:pt x="8581" y="3292"/>
                <a:pt x="8562" y="3698"/>
                <a:pt x="8532" y="4097"/>
              </a:cubicBezTo>
              <a:lnTo>
                <a:pt x="7649" y="4285"/>
              </a:lnTo>
              <a:lnTo>
                <a:pt x="8869" y="5228"/>
              </a:lnTo>
              <a:cubicBezTo>
                <a:pt x="8849" y="5515"/>
                <a:pt x="8829" y="5803"/>
                <a:pt x="8810" y="6090"/>
              </a:cubicBezTo>
              <a:cubicBezTo>
                <a:pt x="9226" y="6384"/>
                <a:pt x="9613" y="6683"/>
                <a:pt x="10000" y="6996"/>
              </a:cubicBezTo>
              <a:lnTo>
                <a:pt x="8968" y="7514"/>
              </a:lnTo>
              <a:cubicBezTo>
                <a:pt x="9226" y="7889"/>
                <a:pt x="9484" y="8264"/>
                <a:pt x="9752" y="8638"/>
              </a:cubicBezTo>
              <a:cubicBezTo>
                <a:pt x="9563" y="8688"/>
                <a:pt x="9196" y="8801"/>
                <a:pt x="9008" y="8851"/>
              </a:cubicBezTo>
              <a:lnTo>
                <a:pt x="8671" y="8751"/>
              </a:lnTo>
              <a:cubicBezTo>
                <a:pt x="8373" y="8663"/>
                <a:pt x="8075" y="8582"/>
                <a:pt x="7778" y="8501"/>
              </a:cubicBezTo>
              <a:cubicBezTo>
                <a:pt x="7698" y="8888"/>
                <a:pt x="7629" y="9269"/>
                <a:pt x="7569" y="9650"/>
              </a:cubicBezTo>
              <a:lnTo>
                <a:pt x="6528" y="10000"/>
              </a:lnTo>
              <a:cubicBezTo>
                <a:pt x="6528" y="9875"/>
                <a:pt x="6548" y="9638"/>
                <a:pt x="6548" y="9519"/>
              </a:cubicBezTo>
              <a:cubicBezTo>
                <a:pt x="6548" y="9369"/>
                <a:pt x="5595" y="10102"/>
                <a:pt x="5595" y="9952"/>
              </a:cubicBezTo>
              <a:cubicBezTo>
                <a:pt x="5138" y="10015"/>
                <a:pt x="5635" y="9188"/>
                <a:pt x="5169" y="9244"/>
              </a:cubicBezTo>
              <a:cubicBezTo>
                <a:pt x="5020" y="8963"/>
                <a:pt x="4881" y="8682"/>
                <a:pt x="4712" y="8407"/>
              </a:cubicBezTo>
              <a:cubicBezTo>
                <a:pt x="4573" y="8364"/>
                <a:pt x="4306" y="8276"/>
                <a:pt x="4167" y="8232"/>
              </a:cubicBezTo>
              <a:cubicBezTo>
                <a:pt x="4018" y="8195"/>
                <a:pt x="3730" y="8114"/>
                <a:pt x="3581" y="8076"/>
              </a:cubicBezTo>
              <a:cubicBezTo>
                <a:pt x="3909" y="7833"/>
                <a:pt x="4137" y="7252"/>
                <a:pt x="3512" y="7121"/>
              </a:cubicBezTo>
              <a:lnTo>
                <a:pt x="2669" y="6989"/>
              </a:lnTo>
              <a:cubicBezTo>
                <a:pt x="2599" y="6889"/>
                <a:pt x="2460" y="6683"/>
                <a:pt x="2391" y="6583"/>
              </a:cubicBezTo>
              <a:cubicBezTo>
                <a:pt x="2758" y="6346"/>
                <a:pt x="3145" y="6127"/>
                <a:pt x="3542" y="5909"/>
              </a:cubicBezTo>
              <a:lnTo>
                <a:pt x="3026" y="5653"/>
              </a:lnTo>
              <a:cubicBezTo>
                <a:pt x="3353" y="5278"/>
                <a:pt x="3571" y="4847"/>
                <a:pt x="3413" y="4416"/>
              </a:cubicBezTo>
              <a:cubicBezTo>
                <a:pt x="4087" y="3998"/>
                <a:pt x="4196" y="3435"/>
                <a:pt x="3442" y="3023"/>
              </a:cubicBezTo>
              <a:cubicBezTo>
                <a:pt x="3125" y="2792"/>
                <a:pt x="2738" y="2761"/>
                <a:pt x="2262" y="2917"/>
              </a:cubicBezTo>
              <a:cubicBezTo>
                <a:pt x="2143" y="2854"/>
                <a:pt x="1895" y="2730"/>
                <a:pt x="1776" y="2667"/>
              </a:cubicBezTo>
              <a:cubicBezTo>
                <a:pt x="2044" y="2423"/>
                <a:pt x="2321" y="2186"/>
                <a:pt x="2599" y="1943"/>
              </a:cubicBezTo>
              <a:cubicBezTo>
                <a:pt x="1766" y="1693"/>
                <a:pt x="903" y="1468"/>
                <a:pt x="0" y="1312"/>
              </a:cubicBezTo>
              <a:cubicBezTo>
                <a:pt x="565" y="1181"/>
                <a:pt x="1121" y="1031"/>
                <a:pt x="1677" y="887"/>
              </a:cubicBezTo>
              <a:cubicBezTo>
                <a:pt x="1053" y="505"/>
                <a:pt x="2361" y="693"/>
                <a:pt x="2272" y="40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76920</xdr:colOff>
      <xdr:row>2</xdr:row>
      <xdr:rowOff>102291</xdr:rowOff>
    </xdr:from>
    <xdr:to>
      <xdr:col>28</xdr:col>
      <xdr:colOff>42113</xdr:colOff>
      <xdr:row>9</xdr:row>
      <xdr:rowOff>3880</xdr:rowOff>
    </xdr:to>
    <xdr:sp macro="" textlink="">
      <xdr:nvSpPr>
        <xdr:cNvPr id="412" name="słupski"/>
        <xdr:cNvSpPr>
          <a:spLocks/>
        </xdr:cNvSpPr>
      </xdr:nvSpPr>
      <xdr:spPr bwMode="auto">
        <a:xfrm>
          <a:off x="2705820" y="330891"/>
          <a:ext cx="536693" cy="701689"/>
        </a:xfrm>
        <a:custGeom>
          <a:avLst/>
          <a:gdLst>
            <a:gd name="T0" fmla="*/ 799 w 1944"/>
            <a:gd name="T1" fmla="*/ 281 h 2433"/>
            <a:gd name="T2" fmla="*/ 1643 w 1944"/>
            <a:gd name="T3" fmla="*/ 22 h 2433"/>
            <a:gd name="T4" fmla="*/ 1690 w 1944"/>
            <a:gd name="T5" fmla="*/ 81 h 2433"/>
            <a:gd name="T6" fmla="*/ 1521 w 1944"/>
            <a:gd name="T7" fmla="*/ 149 h 2433"/>
            <a:gd name="T8" fmla="*/ 1493 w 1944"/>
            <a:gd name="T9" fmla="*/ 156 h 2433"/>
            <a:gd name="T10" fmla="*/ 1518 w 1944"/>
            <a:gd name="T11" fmla="*/ 231 h 2433"/>
            <a:gd name="T12" fmla="*/ 1783 w 1944"/>
            <a:gd name="T13" fmla="*/ 250 h 2433"/>
            <a:gd name="T14" fmla="*/ 1700 w 1944"/>
            <a:gd name="T15" fmla="*/ 366 h 2433"/>
            <a:gd name="T16" fmla="*/ 1749 w 1944"/>
            <a:gd name="T17" fmla="*/ 406 h 2433"/>
            <a:gd name="T18" fmla="*/ 1868 w 1944"/>
            <a:gd name="T19" fmla="*/ 423 h 2433"/>
            <a:gd name="T20" fmla="*/ 1865 w 1944"/>
            <a:gd name="T21" fmla="*/ 646 h 2433"/>
            <a:gd name="T22" fmla="*/ 1792 w 1944"/>
            <a:gd name="T23" fmla="*/ 818 h 2433"/>
            <a:gd name="T24" fmla="*/ 1826 w 1944"/>
            <a:gd name="T25" fmla="*/ 844 h 2433"/>
            <a:gd name="T26" fmla="*/ 1878 w 1944"/>
            <a:gd name="T27" fmla="*/ 885 h 2433"/>
            <a:gd name="T28" fmla="*/ 1762 w 1944"/>
            <a:gd name="T29" fmla="*/ 993 h 2433"/>
            <a:gd name="T30" fmla="*/ 1760 w 1944"/>
            <a:gd name="T31" fmla="*/ 1051 h 2433"/>
            <a:gd name="T32" fmla="*/ 1790 w 1944"/>
            <a:gd name="T33" fmla="*/ 1058 h 2433"/>
            <a:gd name="T34" fmla="*/ 1875 w 1944"/>
            <a:gd name="T35" fmla="*/ 1079 h 2433"/>
            <a:gd name="T36" fmla="*/ 1841 w 1944"/>
            <a:gd name="T37" fmla="*/ 1229 h 2433"/>
            <a:gd name="T38" fmla="*/ 1818 w 1944"/>
            <a:gd name="T39" fmla="*/ 1228 h 2433"/>
            <a:gd name="T40" fmla="*/ 1661 w 1944"/>
            <a:gd name="T41" fmla="*/ 1244 h 2433"/>
            <a:gd name="T42" fmla="*/ 1545 w 1944"/>
            <a:gd name="T43" fmla="*/ 1582 h 2433"/>
            <a:gd name="T44" fmla="*/ 1363 w 1944"/>
            <a:gd name="T45" fmla="*/ 1910 h 2433"/>
            <a:gd name="T46" fmla="*/ 1312 w 1944"/>
            <a:gd name="T47" fmla="*/ 1635 h 2433"/>
            <a:gd name="T48" fmla="*/ 1185 w 1944"/>
            <a:gd name="T49" fmla="*/ 1718 h 2433"/>
            <a:gd name="T50" fmla="*/ 1089 w 1944"/>
            <a:gd name="T51" fmla="*/ 1637 h 2433"/>
            <a:gd name="T52" fmla="*/ 899 w 1944"/>
            <a:gd name="T53" fmla="*/ 1774 h 2433"/>
            <a:gd name="T54" fmla="*/ 889 w 1944"/>
            <a:gd name="T55" fmla="*/ 1778 h 2433"/>
            <a:gd name="T56" fmla="*/ 707 w 1944"/>
            <a:gd name="T57" fmla="*/ 1625 h 2433"/>
            <a:gd name="T58" fmla="*/ 594 w 1944"/>
            <a:gd name="T59" fmla="*/ 2017 h 2433"/>
            <a:gd name="T60" fmla="*/ 507 w 1944"/>
            <a:gd name="T61" fmla="*/ 2119 h 2433"/>
            <a:gd name="T62" fmla="*/ 468 w 1944"/>
            <a:gd name="T63" fmla="*/ 2181 h 2433"/>
            <a:gd name="T64" fmla="*/ 258 w 1944"/>
            <a:gd name="T65" fmla="*/ 2382 h 2433"/>
            <a:gd name="T66" fmla="*/ 223 w 1944"/>
            <a:gd name="T67" fmla="*/ 2403 h 2433"/>
            <a:gd name="T68" fmla="*/ 172 w 1944"/>
            <a:gd name="T69" fmla="*/ 2433 h 2433"/>
            <a:gd name="T70" fmla="*/ 0 w 1944"/>
            <a:gd name="T71" fmla="*/ 1934 h 2433"/>
            <a:gd name="T72" fmla="*/ 282 w 1944"/>
            <a:gd name="T73" fmla="*/ 1839 h 2433"/>
            <a:gd name="T74" fmla="*/ 331 w 1944"/>
            <a:gd name="T75" fmla="*/ 1778 h 2433"/>
            <a:gd name="T76" fmla="*/ 318 w 1944"/>
            <a:gd name="T77" fmla="*/ 1628 h 2433"/>
            <a:gd name="T78" fmla="*/ 274 w 1944"/>
            <a:gd name="T79" fmla="*/ 1593 h 2433"/>
            <a:gd name="T80" fmla="*/ 242 w 1944"/>
            <a:gd name="T81" fmla="*/ 1484 h 2433"/>
            <a:gd name="T82" fmla="*/ 258 w 1944"/>
            <a:gd name="T83" fmla="*/ 1427 h 2433"/>
            <a:gd name="T84" fmla="*/ 304 w 1944"/>
            <a:gd name="T85" fmla="*/ 1394 h 2433"/>
            <a:gd name="T86" fmla="*/ 268 w 1944"/>
            <a:gd name="T87" fmla="*/ 1041 h 2433"/>
            <a:gd name="T88" fmla="*/ 51 w 1944"/>
            <a:gd name="T89" fmla="*/ 709 h 2433"/>
            <a:gd name="T90" fmla="*/ 392 w 1944"/>
            <a:gd name="T91" fmla="*/ 599 h 2433"/>
            <a:gd name="T92" fmla="*/ 799 w 1944"/>
            <a:gd name="T93" fmla="*/ 281 h 2433"/>
            <a:gd name="connsiteX0" fmla="*/ 4110 w 9879"/>
            <a:gd name="connsiteY0" fmla="*/ 1074 h 9919"/>
            <a:gd name="connsiteX1" fmla="*/ 8452 w 9879"/>
            <a:gd name="connsiteY1" fmla="*/ 9 h 9919"/>
            <a:gd name="connsiteX2" fmla="*/ 8693 w 9879"/>
            <a:gd name="connsiteY2" fmla="*/ 252 h 9919"/>
            <a:gd name="connsiteX3" fmla="*/ 7824 w 9879"/>
            <a:gd name="connsiteY3" fmla="*/ 531 h 9919"/>
            <a:gd name="connsiteX4" fmla="*/ 7680 w 9879"/>
            <a:gd name="connsiteY4" fmla="*/ 560 h 9919"/>
            <a:gd name="connsiteX5" fmla="*/ 7809 w 9879"/>
            <a:gd name="connsiteY5" fmla="*/ 868 h 9919"/>
            <a:gd name="connsiteX6" fmla="*/ 9172 w 9879"/>
            <a:gd name="connsiteY6" fmla="*/ 947 h 9919"/>
            <a:gd name="connsiteX7" fmla="*/ 8745 w 9879"/>
            <a:gd name="connsiteY7" fmla="*/ 1423 h 9919"/>
            <a:gd name="connsiteX8" fmla="*/ 8997 w 9879"/>
            <a:gd name="connsiteY8" fmla="*/ 1588 h 9919"/>
            <a:gd name="connsiteX9" fmla="*/ 9609 w 9879"/>
            <a:gd name="connsiteY9" fmla="*/ 1658 h 9919"/>
            <a:gd name="connsiteX10" fmla="*/ 9594 w 9879"/>
            <a:gd name="connsiteY10" fmla="*/ 2574 h 9919"/>
            <a:gd name="connsiteX11" fmla="*/ 9218 w 9879"/>
            <a:gd name="connsiteY11" fmla="*/ 3281 h 9919"/>
            <a:gd name="connsiteX12" fmla="*/ 9393 w 9879"/>
            <a:gd name="connsiteY12" fmla="*/ 3388 h 9919"/>
            <a:gd name="connsiteX13" fmla="*/ 9660 w 9879"/>
            <a:gd name="connsiteY13" fmla="*/ 3556 h 9919"/>
            <a:gd name="connsiteX14" fmla="*/ 9064 w 9879"/>
            <a:gd name="connsiteY14" fmla="*/ 4000 h 9919"/>
            <a:gd name="connsiteX15" fmla="*/ 9053 w 9879"/>
            <a:gd name="connsiteY15" fmla="*/ 4239 h 9919"/>
            <a:gd name="connsiteX16" fmla="*/ 9208 w 9879"/>
            <a:gd name="connsiteY16" fmla="*/ 4268 h 9919"/>
            <a:gd name="connsiteX17" fmla="*/ 9645 w 9879"/>
            <a:gd name="connsiteY17" fmla="*/ 4354 h 9919"/>
            <a:gd name="connsiteX18" fmla="*/ 9470 w 9879"/>
            <a:gd name="connsiteY18" fmla="*/ 4970 h 9919"/>
            <a:gd name="connsiteX19" fmla="*/ 9352 w 9879"/>
            <a:gd name="connsiteY19" fmla="*/ 4966 h 9919"/>
            <a:gd name="connsiteX20" fmla="*/ 8791 w 9879"/>
            <a:gd name="connsiteY20" fmla="*/ 5605 h 9919"/>
            <a:gd name="connsiteX21" fmla="*/ 7948 w 9879"/>
            <a:gd name="connsiteY21" fmla="*/ 6421 h 9919"/>
            <a:gd name="connsiteX22" fmla="*/ 7011 w 9879"/>
            <a:gd name="connsiteY22" fmla="*/ 7769 h 9919"/>
            <a:gd name="connsiteX23" fmla="*/ 6749 w 9879"/>
            <a:gd name="connsiteY23" fmla="*/ 6639 h 9919"/>
            <a:gd name="connsiteX24" fmla="*/ 6096 w 9879"/>
            <a:gd name="connsiteY24" fmla="*/ 6980 h 9919"/>
            <a:gd name="connsiteX25" fmla="*/ 5602 w 9879"/>
            <a:gd name="connsiteY25" fmla="*/ 6647 h 9919"/>
            <a:gd name="connsiteX26" fmla="*/ 4624 w 9879"/>
            <a:gd name="connsiteY26" fmla="*/ 7210 h 9919"/>
            <a:gd name="connsiteX27" fmla="*/ 4573 w 9879"/>
            <a:gd name="connsiteY27" fmla="*/ 7227 h 9919"/>
            <a:gd name="connsiteX28" fmla="*/ 3637 w 9879"/>
            <a:gd name="connsiteY28" fmla="*/ 6598 h 9919"/>
            <a:gd name="connsiteX29" fmla="*/ 3056 w 9879"/>
            <a:gd name="connsiteY29" fmla="*/ 8209 h 9919"/>
            <a:gd name="connsiteX30" fmla="*/ 2608 w 9879"/>
            <a:gd name="connsiteY30" fmla="*/ 8628 h 9919"/>
            <a:gd name="connsiteX31" fmla="*/ 2407 w 9879"/>
            <a:gd name="connsiteY31" fmla="*/ 8883 h 9919"/>
            <a:gd name="connsiteX32" fmla="*/ 1327 w 9879"/>
            <a:gd name="connsiteY32" fmla="*/ 9709 h 9919"/>
            <a:gd name="connsiteX33" fmla="*/ 1147 w 9879"/>
            <a:gd name="connsiteY33" fmla="*/ 9796 h 9919"/>
            <a:gd name="connsiteX34" fmla="*/ 885 w 9879"/>
            <a:gd name="connsiteY34" fmla="*/ 9919 h 9919"/>
            <a:gd name="connsiteX35" fmla="*/ 0 w 9879"/>
            <a:gd name="connsiteY35" fmla="*/ 7868 h 9919"/>
            <a:gd name="connsiteX36" fmla="*/ 1451 w 9879"/>
            <a:gd name="connsiteY36" fmla="*/ 7478 h 9919"/>
            <a:gd name="connsiteX37" fmla="*/ 1703 w 9879"/>
            <a:gd name="connsiteY37" fmla="*/ 7227 h 9919"/>
            <a:gd name="connsiteX38" fmla="*/ 1636 w 9879"/>
            <a:gd name="connsiteY38" fmla="*/ 6610 h 9919"/>
            <a:gd name="connsiteX39" fmla="*/ 1409 w 9879"/>
            <a:gd name="connsiteY39" fmla="*/ 6466 h 9919"/>
            <a:gd name="connsiteX40" fmla="*/ 1245 w 9879"/>
            <a:gd name="connsiteY40" fmla="*/ 6018 h 9919"/>
            <a:gd name="connsiteX41" fmla="*/ 1327 w 9879"/>
            <a:gd name="connsiteY41" fmla="*/ 5784 h 9919"/>
            <a:gd name="connsiteX42" fmla="*/ 1564 w 9879"/>
            <a:gd name="connsiteY42" fmla="*/ 5649 h 9919"/>
            <a:gd name="connsiteX43" fmla="*/ 1379 w 9879"/>
            <a:gd name="connsiteY43" fmla="*/ 4198 h 9919"/>
            <a:gd name="connsiteX44" fmla="*/ 262 w 9879"/>
            <a:gd name="connsiteY44" fmla="*/ 2833 h 9919"/>
            <a:gd name="connsiteX45" fmla="*/ 2016 w 9879"/>
            <a:gd name="connsiteY45" fmla="*/ 2381 h 9919"/>
            <a:gd name="connsiteX46" fmla="*/ 4110 w 9879"/>
            <a:gd name="connsiteY46" fmla="*/ 1074 h 99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</a:cxnLst>
          <a:rect l="l" t="t" r="r" b="b"/>
          <a:pathLst>
            <a:path w="9879" h="9919">
              <a:moveTo>
                <a:pt x="4110" y="1074"/>
              </a:moveTo>
              <a:cubicBezTo>
                <a:pt x="5473" y="544"/>
                <a:pt x="6883" y="-81"/>
                <a:pt x="8452" y="9"/>
              </a:cubicBezTo>
              <a:cubicBezTo>
                <a:pt x="8508" y="71"/>
                <a:pt x="8632" y="194"/>
                <a:pt x="8693" y="252"/>
              </a:cubicBezTo>
              <a:cubicBezTo>
                <a:pt x="8405" y="346"/>
                <a:pt x="8117" y="445"/>
                <a:pt x="7824" y="531"/>
              </a:cubicBezTo>
              <a:lnTo>
                <a:pt x="7680" y="560"/>
              </a:lnTo>
              <a:cubicBezTo>
                <a:pt x="7711" y="638"/>
                <a:pt x="7773" y="790"/>
                <a:pt x="7809" y="868"/>
              </a:cubicBezTo>
              <a:cubicBezTo>
                <a:pt x="8261" y="901"/>
                <a:pt x="8714" y="930"/>
                <a:pt x="9172" y="947"/>
              </a:cubicBezTo>
              <a:cubicBezTo>
                <a:pt x="9028" y="1107"/>
                <a:pt x="8884" y="1263"/>
                <a:pt x="8745" y="1423"/>
              </a:cubicBezTo>
              <a:lnTo>
                <a:pt x="8997" y="1588"/>
              </a:lnTo>
              <a:cubicBezTo>
                <a:pt x="9182" y="1736"/>
                <a:pt x="9388" y="1756"/>
                <a:pt x="9609" y="1658"/>
              </a:cubicBezTo>
              <a:cubicBezTo>
                <a:pt x="10000" y="1929"/>
                <a:pt x="9943" y="2299"/>
                <a:pt x="9594" y="2574"/>
              </a:cubicBezTo>
              <a:cubicBezTo>
                <a:pt x="9393" y="2776"/>
                <a:pt x="9167" y="3006"/>
                <a:pt x="9218" y="3281"/>
              </a:cubicBezTo>
              <a:cubicBezTo>
                <a:pt x="9259" y="3306"/>
                <a:pt x="9352" y="3359"/>
                <a:pt x="9393" y="3388"/>
              </a:cubicBezTo>
              <a:cubicBezTo>
                <a:pt x="9460" y="3429"/>
                <a:pt x="9594" y="3515"/>
                <a:pt x="9660" y="3556"/>
              </a:cubicBezTo>
              <a:cubicBezTo>
                <a:pt x="9455" y="3700"/>
                <a:pt x="9254" y="3844"/>
                <a:pt x="9064" y="4000"/>
              </a:cubicBezTo>
              <a:cubicBezTo>
                <a:pt x="9064" y="4058"/>
                <a:pt x="9059" y="4177"/>
                <a:pt x="9053" y="4239"/>
              </a:cubicBezTo>
              <a:lnTo>
                <a:pt x="9208" y="4268"/>
              </a:lnTo>
              <a:lnTo>
                <a:pt x="9645" y="4354"/>
              </a:lnTo>
              <a:cubicBezTo>
                <a:pt x="9558" y="4555"/>
                <a:pt x="9496" y="4761"/>
                <a:pt x="9470" y="4970"/>
              </a:cubicBezTo>
              <a:lnTo>
                <a:pt x="9352" y="4966"/>
              </a:lnTo>
              <a:cubicBezTo>
                <a:pt x="9084" y="4966"/>
                <a:pt x="9038" y="5506"/>
                <a:pt x="8791" y="5605"/>
              </a:cubicBezTo>
              <a:cubicBezTo>
                <a:pt x="8339" y="5967"/>
                <a:pt x="7994" y="5932"/>
                <a:pt x="7948" y="6421"/>
              </a:cubicBezTo>
              <a:cubicBezTo>
                <a:pt x="7685" y="6890"/>
                <a:pt x="7562" y="7445"/>
                <a:pt x="7011" y="7769"/>
              </a:cubicBezTo>
              <a:cubicBezTo>
                <a:pt x="6975" y="7387"/>
                <a:pt x="6914" y="7005"/>
                <a:pt x="6749" y="6639"/>
              </a:cubicBezTo>
              <a:cubicBezTo>
                <a:pt x="6533" y="6754"/>
                <a:pt x="6312" y="6865"/>
                <a:pt x="6096" y="6980"/>
              </a:cubicBezTo>
              <a:lnTo>
                <a:pt x="5602" y="6647"/>
              </a:lnTo>
              <a:cubicBezTo>
                <a:pt x="5267" y="6828"/>
                <a:pt x="4949" y="7021"/>
                <a:pt x="4624" y="7210"/>
              </a:cubicBezTo>
              <a:cubicBezTo>
                <a:pt x="4607" y="7216"/>
                <a:pt x="4590" y="7221"/>
                <a:pt x="4573" y="7227"/>
              </a:cubicBezTo>
              <a:cubicBezTo>
                <a:pt x="4270" y="7013"/>
                <a:pt x="4017" y="6725"/>
                <a:pt x="3637" y="6598"/>
              </a:cubicBezTo>
              <a:cubicBezTo>
                <a:pt x="2978" y="6951"/>
                <a:pt x="3102" y="7658"/>
                <a:pt x="3056" y="8209"/>
              </a:cubicBezTo>
              <a:cubicBezTo>
                <a:pt x="3112" y="8443"/>
                <a:pt x="2783" y="8513"/>
                <a:pt x="2608" y="8628"/>
              </a:cubicBezTo>
              <a:cubicBezTo>
                <a:pt x="2557" y="8694"/>
                <a:pt x="2459" y="8817"/>
                <a:pt x="2407" y="8883"/>
              </a:cubicBezTo>
              <a:cubicBezTo>
                <a:pt x="2042" y="9150"/>
                <a:pt x="1687" y="9434"/>
                <a:pt x="1327" y="9709"/>
              </a:cubicBezTo>
              <a:cubicBezTo>
                <a:pt x="1281" y="9730"/>
                <a:pt x="1193" y="9771"/>
                <a:pt x="1147" y="9796"/>
              </a:cubicBezTo>
              <a:cubicBezTo>
                <a:pt x="1080" y="9829"/>
                <a:pt x="952" y="9886"/>
                <a:pt x="885" y="9919"/>
              </a:cubicBezTo>
              <a:cubicBezTo>
                <a:pt x="720" y="9200"/>
                <a:pt x="247" y="8567"/>
                <a:pt x="0" y="7868"/>
              </a:cubicBezTo>
              <a:cubicBezTo>
                <a:pt x="478" y="7720"/>
                <a:pt x="972" y="7617"/>
                <a:pt x="1451" y="7478"/>
              </a:cubicBezTo>
              <a:cubicBezTo>
                <a:pt x="1517" y="7416"/>
                <a:pt x="1641" y="7293"/>
                <a:pt x="1703" y="7227"/>
              </a:cubicBezTo>
              <a:cubicBezTo>
                <a:pt x="1893" y="7054"/>
                <a:pt x="1888" y="6742"/>
                <a:pt x="1636" y="6610"/>
              </a:cubicBezTo>
              <a:cubicBezTo>
                <a:pt x="1579" y="6573"/>
                <a:pt x="1466" y="6503"/>
                <a:pt x="1409" y="6466"/>
              </a:cubicBezTo>
              <a:cubicBezTo>
                <a:pt x="1523" y="6286"/>
                <a:pt x="1466" y="6134"/>
                <a:pt x="1245" y="6018"/>
              </a:cubicBezTo>
              <a:cubicBezTo>
                <a:pt x="1265" y="5961"/>
                <a:pt x="1307" y="5846"/>
                <a:pt x="1327" y="5784"/>
              </a:cubicBezTo>
              <a:cubicBezTo>
                <a:pt x="1389" y="5751"/>
                <a:pt x="1507" y="5681"/>
                <a:pt x="1564" y="5649"/>
              </a:cubicBezTo>
              <a:cubicBezTo>
                <a:pt x="1553" y="5164"/>
                <a:pt x="1543" y="4666"/>
                <a:pt x="1379" y="4198"/>
              </a:cubicBezTo>
              <a:cubicBezTo>
                <a:pt x="910" y="3795"/>
                <a:pt x="442" y="3380"/>
                <a:pt x="262" y="2833"/>
              </a:cubicBezTo>
              <a:cubicBezTo>
                <a:pt x="859" y="2722"/>
                <a:pt x="1497" y="2665"/>
                <a:pt x="2016" y="2381"/>
              </a:cubicBezTo>
              <a:cubicBezTo>
                <a:pt x="2798" y="2032"/>
                <a:pt x="3390" y="1481"/>
                <a:pt x="4110" y="1074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31843</xdr:colOff>
      <xdr:row>4</xdr:row>
      <xdr:rowOff>26604</xdr:rowOff>
    </xdr:from>
    <xdr:to>
      <xdr:col>33</xdr:col>
      <xdr:colOff>58213</xdr:colOff>
      <xdr:row>5</xdr:row>
      <xdr:rowOff>97555</xdr:rowOff>
    </xdr:to>
    <xdr:sp macro="" textlink="">
      <xdr:nvSpPr>
        <xdr:cNvPr id="415" name="Gdynia"/>
        <xdr:cNvSpPr>
          <a:spLocks/>
        </xdr:cNvSpPr>
      </xdr:nvSpPr>
      <xdr:spPr bwMode="auto">
        <a:xfrm>
          <a:off x="3689443" y="483804"/>
          <a:ext cx="140670" cy="185251"/>
        </a:xfrm>
        <a:custGeom>
          <a:avLst/>
          <a:gdLst>
            <a:gd name="T0" fmla="*/ 120 w 393"/>
            <a:gd name="T1" fmla="*/ 29 h 441"/>
            <a:gd name="T2" fmla="*/ 370 w 393"/>
            <a:gd name="T3" fmla="*/ 0 h 441"/>
            <a:gd name="T4" fmla="*/ 393 w 393"/>
            <a:gd name="T5" fmla="*/ 350 h 441"/>
            <a:gd name="T6" fmla="*/ 205 w 393"/>
            <a:gd name="T7" fmla="*/ 441 h 441"/>
            <a:gd name="T8" fmla="*/ 0 w 393"/>
            <a:gd name="T9" fmla="*/ 233 h 441"/>
            <a:gd name="T10" fmla="*/ 120 w 393"/>
            <a:gd name="T11" fmla="*/ 29 h 441"/>
            <a:gd name="connsiteX0" fmla="*/ 3053 w 11128"/>
            <a:gd name="connsiteY0" fmla="*/ 852 h 10194"/>
            <a:gd name="connsiteX1" fmla="*/ 11058 w 11128"/>
            <a:gd name="connsiteY1" fmla="*/ 0 h 10194"/>
            <a:gd name="connsiteX2" fmla="*/ 10000 w 11128"/>
            <a:gd name="connsiteY2" fmla="*/ 8131 h 10194"/>
            <a:gd name="connsiteX3" fmla="*/ 5216 w 11128"/>
            <a:gd name="connsiteY3" fmla="*/ 10194 h 10194"/>
            <a:gd name="connsiteX4" fmla="*/ 0 w 11128"/>
            <a:gd name="connsiteY4" fmla="*/ 5477 h 10194"/>
            <a:gd name="connsiteX5" fmla="*/ 3053 w 11128"/>
            <a:gd name="connsiteY5" fmla="*/ 852 h 10194"/>
            <a:gd name="connsiteX0" fmla="*/ 3053 w 10000"/>
            <a:gd name="connsiteY0" fmla="*/ 132 h 9474"/>
            <a:gd name="connsiteX1" fmla="*/ 9230 w 10000"/>
            <a:gd name="connsiteY1" fmla="*/ 465 h 9474"/>
            <a:gd name="connsiteX2" fmla="*/ 10000 w 10000"/>
            <a:gd name="connsiteY2" fmla="*/ 7411 h 9474"/>
            <a:gd name="connsiteX3" fmla="*/ 5216 w 10000"/>
            <a:gd name="connsiteY3" fmla="*/ 9474 h 9474"/>
            <a:gd name="connsiteX4" fmla="*/ 0 w 10000"/>
            <a:gd name="connsiteY4" fmla="*/ 4757 h 9474"/>
            <a:gd name="connsiteX5" fmla="*/ 3053 w 10000"/>
            <a:gd name="connsiteY5" fmla="*/ 132 h 9474"/>
            <a:gd name="connsiteX0" fmla="*/ 3053 w 10310"/>
            <a:gd name="connsiteY0" fmla="*/ 1500 h 11361"/>
            <a:gd name="connsiteX1" fmla="*/ 10169 w 10310"/>
            <a:gd name="connsiteY1" fmla="*/ 0 h 11361"/>
            <a:gd name="connsiteX2" fmla="*/ 10000 w 10310"/>
            <a:gd name="connsiteY2" fmla="*/ 9183 h 11361"/>
            <a:gd name="connsiteX3" fmla="*/ 5216 w 10310"/>
            <a:gd name="connsiteY3" fmla="*/ 11361 h 11361"/>
            <a:gd name="connsiteX4" fmla="*/ 0 w 10310"/>
            <a:gd name="connsiteY4" fmla="*/ 6382 h 11361"/>
            <a:gd name="connsiteX5" fmla="*/ 3053 w 10310"/>
            <a:gd name="connsiteY5" fmla="*/ 1500 h 11361"/>
            <a:gd name="connsiteX0" fmla="*/ 3053 w 10841"/>
            <a:gd name="connsiteY0" fmla="*/ 1500 h 11361"/>
            <a:gd name="connsiteX1" fmla="*/ 10169 w 10841"/>
            <a:gd name="connsiteY1" fmla="*/ 0 h 11361"/>
            <a:gd name="connsiteX2" fmla="*/ 10000 w 10841"/>
            <a:gd name="connsiteY2" fmla="*/ 9183 h 11361"/>
            <a:gd name="connsiteX3" fmla="*/ 5216 w 10841"/>
            <a:gd name="connsiteY3" fmla="*/ 11361 h 11361"/>
            <a:gd name="connsiteX4" fmla="*/ 0 w 10841"/>
            <a:gd name="connsiteY4" fmla="*/ 6382 h 11361"/>
            <a:gd name="connsiteX5" fmla="*/ 3053 w 10841"/>
            <a:gd name="connsiteY5" fmla="*/ 1500 h 11361"/>
            <a:gd name="connsiteX0" fmla="*/ 3053 w 11415"/>
            <a:gd name="connsiteY0" fmla="*/ 1500 h 12453"/>
            <a:gd name="connsiteX1" fmla="*/ 10169 w 11415"/>
            <a:gd name="connsiteY1" fmla="*/ 0 h 12453"/>
            <a:gd name="connsiteX2" fmla="*/ 11382 w 11415"/>
            <a:gd name="connsiteY2" fmla="*/ 12343 h 12453"/>
            <a:gd name="connsiteX3" fmla="*/ 5216 w 11415"/>
            <a:gd name="connsiteY3" fmla="*/ 11361 h 12453"/>
            <a:gd name="connsiteX4" fmla="*/ 0 w 11415"/>
            <a:gd name="connsiteY4" fmla="*/ 6382 h 12453"/>
            <a:gd name="connsiteX5" fmla="*/ 3053 w 11415"/>
            <a:gd name="connsiteY5" fmla="*/ 1500 h 12453"/>
            <a:gd name="connsiteX0" fmla="*/ 3065 w 11427"/>
            <a:gd name="connsiteY0" fmla="*/ 1500 h 12453"/>
            <a:gd name="connsiteX1" fmla="*/ 10181 w 11427"/>
            <a:gd name="connsiteY1" fmla="*/ 0 h 12453"/>
            <a:gd name="connsiteX2" fmla="*/ 11394 w 11427"/>
            <a:gd name="connsiteY2" fmla="*/ 12343 h 12453"/>
            <a:gd name="connsiteX3" fmla="*/ 5228 w 11427"/>
            <a:gd name="connsiteY3" fmla="*/ 11361 h 12453"/>
            <a:gd name="connsiteX4" fmla="*/ 2124 w 11427"/>
            <a:gd name="connsiteY4" fmla="*/ 8717 h 12453"/>
            <a:gd name="connsiteX5" fmla="*/ 12 w 11427"/>
            <a:gd name="connsiteY5" fmla="*/ 6382 h 12453"/>
            <a:gd name="connsiteX6" fmla="*/ 3065 w 11427"/>
            <a:gd name="connsiteY6" fmla="*/ 1500 h 12453"/>
            <a:gd name="connsiteX0" fmla="*/ 3065 w 11427"/>
            <a:gd name="connsiteY0" fmla="*/ 1500 h 13067"/>
            <a:gd name="connsiteX1" fmla="*/ 10181 w 11427"/>
            <a:gd name="connsiteY1" fmla="*/ 0 h 13067"/>
            <a:gd name="connsiteX2" fmla="*/ 11394 w 11427"/>
            <a:gd name="connsiteY2" fmla="*/ 12343 h 13067"/>
            <a:gd name="connsiteX3" fmla="*/ 5228 w 11427"/>
            <a:gd name="connsiteY3" fmla="*/ 11361 h 13067"/>
            <a:gd name="connsiteX4" fmla="*/ 2124 w 11427"/>
            <a:gd name="connsiteY4" fmla="*/ 12921 h 13067"/>
            <a:gd name="connsiteX5" fmla="*/ 12 w 11427"/>
            <a:gd name="connsiteY5" fmla="*/ 6382 h 13067"/>
            <a:gd name="connsiteX6" fmla="*/ 3065 w 11427"/>
            <a:gd name="connsiteY6" fmla="*/ 1500 h 13067"/>
            <a:gd name="connsiteX0" fmla="*/ 3065 w 11394"/>
            <a:gd name="connsiteY0" fmla="*/ 401 h 11968"/>
            <a:gd name="connsiteX1" fmla="*/ 7414 w 11394"/>
            <a:gd name="connsiteY1" fmla="*/ 0 h 11968"/>
            <a:gd name="connsiteX2" fmla="*/ 11394 w 11394"/>
            <a:gd name="connsiteY2" fmla="*/ 11244 h 11968"/>
            <a:gd name="connsiteX3" fmla="*/ 5228 w 11394"/>
            <a:gd name="connsiteY3" fmla="*/ 10262 h 11968"/>
            <a:gd name="connsiteX4" fmla="*/ 2124 w 11394"/>
            <a:gd name="connsiteY4" fmla="*/ 11822 h 11968"/>
            <a:gd name="connsiteX5" fmla="*/ 12 w 11394"/>
            <a:gd name="connsiteY5" fmla="*/ 5283 h 11968"/>
            <a:gd name="connsiteX6" fmla="*/ 3065 w 11394"/>
            <a:gd name="connsiteY6" fmla="*/ 401 h 119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1394" h="11968">
              <a:moveTo>
                <a:pt x="3065" y="401"/>
              </a:moveTo>
              <a:cubicBezTo>
                <a:pt x="5127" y="-102"/>
                <a:pt x="5276" y="191"/>
                <a:pt x="7414" y="0"/>
              </a:cubicBezTo>
              <a:cubicBezTo>
                <a:pt x="9031" y="2360"/>
                <a:pt x="11369" y="8443"/>
                <a:pt x="11394" y="11244"/>
              </a:cubicBezTo>
              <a:cubicBezTo>
                <a:pt x="9740" y="11890"/>
                <a:pt x="6780" y="9448"/>
                <a:pt x="5228" y="10262"/>
              </a:cubicBezTo>
              <a:cubicBezTo>
                <a:pt x="3683" y="9658"/>
                <a:pt x="2993" y="12652"/>
                <a:pt x="2124" y="11822"/>
              </a:cubicBezTo>
              <a:cubicBezTo>
                <a:pt x="1255" y="10992"/>
                <a:pt x="-145" y="6486"/>
                <a:pt x="12" y="5283"/>
              </a:cubicBezTo>
              <a:cubicBezTo>
                <a:pt x="928" y="3608"/>
                <a:pt x="1742" y="1861"/>
                <a:pt x="3065" y="40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25</xdr:col>
      <xdr:colOff>30603</xdr:colOff>
      <xdr:row>4</xdr:row>
      <xdr:rowOff>77042</xdr:rowOff>
    </xdr:from>
    <xdr:to>
      <xdr:col>26</xdr:col>
      <xdr:colOff>39781</xdr:colOff>
      <xdr:row>6</xdr:row>
      <xdr:rowOff>13789</xdr:rowOff>
    </xdr:to>
    <xdr:sp macro="" textlink="">
      <xdr:nvSpPr>
        <xdr:cNvPr id="416" name="Słupsk"/>
        <xdr:cNvSpPr>
          <a:spLocks/>
        </xdr:cNvSpPr>
      </xdr:nvSpPr>
      <xdr:spPr bwMode="auto">
        <a:xfrm>
          <a:off x="2888103" y="534242"/>
          <a:ext cx="123478" cy="165347"/>
        </a:xfrm>
        <a:custGeom>
          <a:avLst/>
          <a:gdLst>
            <a:gd name="T0" fmla="*/ 25 w 301"/>
            <a:gd name="T1" fmla="*/ 40 h 218"/>
            <a:gd name="T2" fmla="*/ 110 w 301"/>
            <a:gd name="T3" fmla="*/ 0 h 218"/>
            <a:gd name="T4" fmla="*/ 301 w 301"/>
            <a:gd name="T5" fmla="*/ 108 h 218"/>
            <a:gd name="T6" fmla="*/ 300 w 301"/>
            <a:gd name="T7" fmla="*/ 173 h 218"/>
            <a:gd name="T8" fmla="*/ 0 w 301"/>
            <a:gd name="T9" fmla="*/ 149 h 218"/>
            <a:gd name="T10" fmla="*/ 25 w 301"/>
            <a:gd name="T11" fmla="*/ 40 h 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301" h="218">
              <a:moveTo>
                <a:pt x="25" y="40"/>
              </a:moveTo>
              <a:cubicBezTo>
                <a:pt x="53" y="27"/>
                <a:pt x="82" y="13"/>
                <a:pt x="110" y="0"/>
              </a:cubicBezTo>
              <a:cubicBezTo>
                <a:pt x="174" y="36"/>
                <a:pt x="237" y="72"/>
                <a:pt x="301" y="108"/>
              </a:cubicBezTo>
              <a:cubicBezTo>
                <a:pt x="301" y="125"/>
                <a:pt x="301" y="157"/>
                <a:pt x="300" y="173"/>
              </a:cubicBezTo>
              <a:cubicBezTo>
                <a:pt x="199" y="218"/>
                <a:pt x="94" y="202"/>
                <a:pt x="0" y="149"/>
              </a:cubicBezTo>
              <a:cubicBezTo>
                <a:pt x="8" y="113"/>
                <a:pt x="17" y="76"/>
                <a:pt x="25" y="4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23</xdr:col>
      <xdr:colOff>103724</xdr:colOff>
      <xdr:row>6</xdr:row>
      <xdr:rowOff>4308</xdr:rowOff>
    </xdr:from>
    <xdr:to>
      <xdr:col>29</xdr:col>
      <xdr:colOff>23788</xdr:colOff>
      <xdr:row>10</xdr:row>
      <xdr:rowOff>107316</xdr:rowOff>
    </xdr:to>
    <xdr:sp macro="" textlink="">
      <xdr:nvSpPr>
        <xdr:cNvPr id="419" name="bytowski"/>
        <xdr:cNvSpPr>
          <a:spLocks/>
        </xdr:cNvSpPr>
      </xdr:nvSpPr>
      <xdr:spPr bwMode="auto">
        <a:xfrm>
          <a:off x="2732624" y="690108"/>
          <a:ext cx="605864" cy="560208"/>
        </a:xfrm>
        <a:custGeom>
          <a:avLst/>
          <a:gdLst>
            <a:gd name="T0" fmla="*/ 1554 w 2155"/>
            <a:gd name="T1" fmla="*/ 84 h 1963"/>
            <a:gd name="T2" fmla="*/ 1719 w 2155"/>
            <a:gd name="T3" fmla="*/ 0 h 1963"/>
            <a:gd name="T4" fmla="*/ 1742 w 2155"/>
            <a:gd name="T5" fmla="*/ 1 h 1963"/>
            <a:gd name="T6" fmla="*/ 1783 w 2155"/>
            <a:gd name="T7" fmla="*/ 4 h 1963"/>
            <a:gd name="T8" fmla="*/ 1842 w 2155"/>
            <a:gd name="T9" fmla="*/ 29 h 1963"/>
            <a:gd name="T10" fmla="*/ 1908 w 2155"/>
            <a:gd name="T11" fmla="*/ 229 h 1963"/>
            <a:gd name="T12" fmla="*/ 2082 w 2155"/>
            <a:gd name="T13" fmla="*/ 235 h 1963"/>
            <a:gd name="T14" fmla="*/ 2080 w 2155"/>
            <a:gd name="T15" fmla="*/ 312 h 1963"/>
            <a:gd name="T16" fmla="*/ 1996 w 2155"/>
            <a:gd name="T17" fmla="*/ 823 h 1963"/>
            <a:gd name="T18" fmla="*/ 1939 w 2155"/>
            <a:gd name="T19" fmla="*/ 982 h 1963"/>
            <a:gd name="T20" fmla="*/ 2075 w 2155"/>
            <a:gd name="T21" fmla="*/ 914 h 1963"/>
            <a:gd name="T22" fmla="*/ 2155 w 2155"/>
            <a:gd name="T23" fmla="*/ 1016 h 1963"/>
            <a:gd name="T24" fmla="*/ 2042 w 2155"/>
            <a:gd name="T25" fmla="*/ 1009 h 1963"/>
            <a:gd name="T26" fmla="*/ 1981 w 2155"/>
            <a:gd name="T27" fmla="*/ 1265 h 1963"/>
            <a:gd name="T28" fmla="*/ 1881 w 2155"/>
            <a:gd name="T29" fmla="*/ 1199 h 1963"/>
            <a:gd name="T30" fmla="*/ 1863 w 2155"/>
            <a:gd name="T31" fmla="*/ 1449 h 1963"/>
            <a:gd name="T32" fmla="*/ 1715 w 2155"/>
            <a:gd name="T33" fmla="*/ 1478 h 1963"/>
            <a:gd name="T34" fmla="*/ 1471 w 2155"/>
            <a:gd name="T35" fmla="*/ 1840 h 1963"/>
            <a:gd name="T36" fmla="*/ 1203 w 2155"/>
            <a:gd name="T37" fmla="*/ 1813 h 1963"/>
            <a:gd name="T38" fmla="*/ 1072 w 2155"/>
            <a:gd name="T39" fmla="*/ 1963 h 1963"/>
            <a:gd name="T40" fmla="*/ 996 w 2155"/>
            <a:gd name="T41" fmla="*/ 1872 h 1963"/>
            <a:gd name="T42" fmla="*/ 989 w 2155"/>
            <a:gd name="T43" fmla="*/ 1861 h 1963"/>
            <a:gd name="T44" fmla="*/ 936 w 2155"/>
            <a:gd name="T45" fmla="*/ 1654 h 1963"/>
            <a:gd name="T46" fmla="*/ 869 w 2155"/>
            <a:gd name="T47" fmla="*/ 1619 h 1963"/>
            <a:gd name="T48" fmla="*/ 801 w 2155"/>
            <a:gd name="T49" fmla="*/ 1567 h 1963"/>
            <a:gd name="T50" fmla="*/ 668 w 2155"/>
            <a:gd name="T51" fmla="*/ 1565 h 1963"/>
            <a:gd name="T52" fmla="*/ 703 w 2155"/>
            <a:gd name="T53" fmla="*/ 1703 h 1963"/>
            <a:gd name="T54" fmla="*/ 476 w 2155"/>
            <a:gd name="T55" fmla="*/ 1700 h 1963"/>
            <a:gd name="T56" fmla="*/ 471 w 2155"/>
            <a:gd name="T57" fmla="*/ 1801 h 1963"/>
            <a:gd name="T58" fmla="*/ 430 w 2155"/>
            <a:gd name="T59" fmla="*/ 1883 h 1963"/>
            <a:gd name="T60" fmla="*/ 236 w 2155"/>
            <a:gd name="T61" fmla="*/ 1756 h 1963"/>
            <a:gd name="T62" fmla="*/ 207 w 2155"/>
            <a:gd name="T63" fmla="*/ 1607 h 1963"/>
            <a:gd name="T64" fmla="*/ 105 w 2155"/>
            <a:gd name="T65" fmla="*/ 1497 h 1963"/>
            <a:gd name="T66" fmla="*/ 0 w 2155"/>
            <a:gd name="T67" fmla="*/ 1529 h 1963"/>
            <a:gd name="T68" fmla="*/ 124 w 2155"/>
            <a:gd name="T69" fmla="*/ 1175 h 1963"/>
            <a:gd name="T70" fmla="*/ 159 w 2155"/>
            <a:gd name="T71" fmla="*/ 1154 h 1963"/>
            <a:gd name="T72" fmla="*/ 530 w 2155"/>
            <a:gd name="T73" fmla="*/ 848 h 1963"/>
            <a:gd name="T74" fmla="*/ 592 w 2155"/>
            <a:gd name="T75" fmla="*/ 456 h 1963"/>
            <a:gd name="T76" fmla="*/ 790 w 2155"/>
            <a:gd name="T77" fmla="*/ 550 h 1963"/>
            <a:gd name="T78" fmla="*/ 800 w 2155"/>
            <a:gd name="T79" fmla="*/ 546 h 1963"/>
            <a:gd name="T80" fmla="*/ 992 w 2155"/>
            <a:gd name="T81" fmla="*/ 466 h 1963"/>
            <a:gd name="T82" fmla="*/ 1072 w 2155"/>
            <a:gd name="T83" fmla="*/ 536 h 1963"/>
            <a:gd name="T84" fmla="*/ 1201 w 2155"/>
            <a:gd name="T85" fmla="*/ 467 h 1963"/>
            <a:gd name="T86" fmla="*/ 1216 w 2155"/>
            <a:gd name="T87" fmla="*/ 728 h 1963"/>
            <a:gd name="T88" fmla="*/ 1393 w 2155"/>
            <a:gd name="T89" fmla="*/ 598 h 1963"/>
            <a:gd name="T90" fmla="*/ 1531 w 2155"/>
            <a:gd name="T91" fmla="*/ 208 h 1963"/>
            <a:gd name="T92" fmla="*/ 1554 w 2155"/>
            <a:gd name="T93" fmla="*/ 84 h 1963"/>
            <a:gd name="connsiteX0" fmla="*/ 7211 w 10000"/>
            <a:gd name="connsiteY0" fmla="*/ 428 h 10000"/>
            <a:gd name="connsiteX1" fmla="*/ 7977 w 10000"/>
            <a:gd name="connsiteY1" fmla="*/ 0 h 10000"/>
            <a:gd name="connsiteX2" fmla="*/ 8084 w 10000"/>
            <a:gd name="connsiteY2" fmla="*/ 5 h 10000"/>
            <a:gd name="connsiteX3" fmla="*/ 8274 w 10000"/>
            <a:gd name="connsiteY3" fmla="*/ 20 h 10000"/>
            <a:gd name="connsiteX4" fmla="*/ 8548 w 10000"/>
            <a:gd name="connsiteY4" fmla="*/ 148 h 10000"/>
            <a:gd name="connsiteX5" fmla="*/ 8854 w 10000"/>
            <a:gd name="connsiteY5" fmla="*/ 1167 h 10000"/>
            <a:gd name="connsiteX6" fmla="*/ 9661 w 10000"/>
            <a:gd name="connsiteY6" fmla="*/ 1197 h 10000"/>
            <a:gd name="connsiteX7" fmla="*/ 9652 w 10000"/>
            <a:gd name="connsiteY7" fmla="*/ 1589 h 10000"/>
            <a:gd name="connsiteX8" fmla="*/ 9262 w 10000"/>
            <a:gd name="connsiteY8" fmla="*/ 4193 h 10000"/>
            <a:gd name="connsiteX9" fmla="*/ 8998 w 10000"/>
            <a:gd name="connsiteY9" fmla="*/ 5003 h 10000"/>
            <a:gd name="connsiteX10" fmla="*/ 9629 w 10000"/>
            <a:gd name="connsiteY10" fmla="*/ 4656 h 10000"/>
            <a:gd name="connsiteX11" fmla="*/ 10000 w 10000"/>
            <a:gd name="connsiteY11" fmla="*/ 5176 h 10000"/>
            <a:gd name="connsiteX12" fmla="*/ 9476 w 10000"/>
            <a:gd name="connsiteY12" fmla="*/ 5140 h 10000"/>
            <a:gd name="connsiteX13" fmla="*/ 9193 w 10000"/>
            <a:gd name="connsiteY13" fmla="*/ 6444 h 10000"/>
            <a:gd name="connsiteX14" fmla="*/ 8729 w 10000"/>
            <a:gd name="connsiteY14" fmla="*/ 6108 h 10000"/>
            <a:gd name="connsiteX15" fmla="*/ 8645 w 10000"/>
            <a:gd name="connsiteY15" fmla="*/ 7382 h 10000"/>
            <a:gd name="connsiteX16" fmla="*/ 7958 w 10000"/>
            <a:gd name="connsiteY16" fmla="*/ 7529 h 10000"/>
            <a:gd name="connsiteX17" fmla="*/ 6826 w 10000"/>
            <a:gd name="connsiteY17" fmla="*/ 9373 h 10000"/>
            <a:gd name="connsiteX18" fmla="*/ 5582 w 10000"/>
            <a:gd name="connsiteY18" fmla="*/ 9236 h 10000"/>
            <a:gd name="connsiteX19" fmla="*/ 4974 w 10000"/>
            <a:gd name="connsiteY19" fmla="*/ 10000 h 10000"/>
            <a:gd name="connsiteX20" fmla="*/ 4622 w 10000"/>
            <a:gd name="connsiteY20" fmla="*/ 9536 h 10000"/>
            <a:gd name="connsiteX21" fmla="*/ 4589 w 10000"/>
            <a:gd name="connsiteY21" fmla="*/ 9480 h 10000"/>
            <a:gd name="connsiteX22" fmla="*/ 4343 w 10000"/>
            <a:gd name="connsiteY22" fmla="*/ 8426 h 10000"/>
            <a:gd name="connsiteX23" fmla="*/ 4032 w 10000"/>
            <a:gd name="connsiteY23" fmla="*/ 8248 h 10000"/>
            <a:gd name="connsiteX24" fmla="*/ 3717 w 10000"/>
            <a:gd name="connsiteY24" fmla="*/ 7983 h 10000"/>
            <a:gd name="connsiteX25" fmla="*/ 3100 w 10000"/>
            <a:gd name="connsiteY25" fmla="*/ 7972 h 10000"/>
            <a:gd name="connsiteX26" fmla="*/ 3262 w 10000"/>
            <a:gd name="connsiteY26" fmla="*/ 8675 h 10000"/>
            <a:gd name="connsiteX27" fmla="*/ 2209 w 10000"/>
            <a:gd name="connsiteY27" fmla="*/ 8660 h 10000"/>
            <a:gd name="connsiteX28" fmla="*/ 2186 w 10000"/>
            <a:gd name="connsiteY28" fmla="*/ 9175 h 10000"/>
            <a:gd name="connsiteX29" fmla="*/ 1995 w 10000"/>
            <a:gd name="connsiteY29" fmla="*/ 9592 h 10000"/>
            <a:gd name="connsiteX30" fmla="*/ 1095 w 10000"/>
            <a:gd name="connsiteY30" fmla="*/ 8945 h 10000"/>
            <a:gd name="connsiteX31" fmla="*/ 961 w 10000"/>
            <a:gd name="connsiteY31" fmla="*/ 8186 h 10000"/>
            <a:gd name="connsiteX32" fmla="*/ 487 w 10000"/>
            <a:gd name="connsiteY32" fmla="*/ 7626 h 10000"/>
            <a:gd name="connsiteX33" fmla="*/ 0 w 10000"/>
            <a:gd name="connsiteY33" fmla="*/ 7789 h 10000"/>
            <a:gd name="connsiteX34" fmla="*/ 575 w 10000"/>
            <a:gd name="connsiteY34" fmla="*/ 5986 h 10000"/>
            <a:gd name="connsiteX35" fmla="*/ 738 w 10000"/>
            <a:gd name="connsiteY35" fmla="*/ 5879 h 10000"/>
            <a:gd name="connsiteX36" fmla="*/ 2459 w 10000"/>
            <a:gd name="connsiteY36" fmla="*/ 4320 h 10000"/>
            <a:gd name="connsiteX37" fmla="*/ 2747 w 10000"/>
            <a:gd name="connsiteY37" fmla="*/ 2323 h 10000"/>
            <a:gd name="connsiteX38" fmla="*/ 3666 w 10000"/>
            <a:gd name="connsiteY38" fmla="*/ 2802 h 10000"/>
            <a:gd name="connsiteX39" fmla="*/ 3712 w 10000"/>
            <a:gd name="connsiteY39" fmla="*/ 2781 h 10000"/>
            <a:gd name="connsiteX40" fmla="*/ 4603 w 10000"/>
            <a:gd name="connsiteY40" fmla="*/ 2374 h 10000"/>
            <a:gd name="connsiteX41" fmla="*/ 4974 w 10000"/>
            <a:gd name="connsiteY41" fmla="*/ 2731 h 10000"/>
            <a:gd name="connsiteX42" fmla="*/ 5573 w 10000"/>
            <a:gd name="connsiteY42" fmla="*/ 2379 h 10000"/>
            <a:gd name="connsiteX43" fmla="*/ 5643 w 10000"/>
            <a:gd name="connsiteY43" fmla="*/ 3709 h 10000"/>
            <a:gd name="connsiteX44" fmla="*/ 6021 w 10000"/>
            <a:gd name="connsiteY44" fmla="*/ 2807 h 10000"/>
            <a:gd name="connsiteX45" fmla="*/ 7104 w 10000"/>
            <a:gd name="connsiteY45" fmla="*/ 1060 h 10000"/>
            <a:gd name="connsiteX46" fmla="*/ 7211 w 10000"/>
            <a:gd name="connsiteY46" fmla="*/ 42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</a:cxnLst>
          <a:rect l="l" t="t" r="r" b="b"/>
          <a:pathLst>
            <a:path w="10000" h="10000">
              <a:moveTo>
                <a:pt x="7211" y="428"/>
              </a:moveTo>
              <a:cubicBezTo>
                <a:pt x="7443" y="239"/>
                <a:pt x="7712" y="122"/>
                <a:pt x="7977" y="0"/>
              </a:cubicBezTo>
              <a:lnTo>
                <a:pt x="8084" y="5"/>
              </a:lnTo>
              <a:cubicBezTo>
                <a:pt x="8130" y="10"/>
                <a:pt x="8227" y="20"/>
                <a:pt x="8274" y="20"/>
              </a:cubicBezTo>
              <a:cubicBezTo>
                <a:pt x="8343" y="51"/>
                <a:pt x="8478" y="117"/>
                <a:pt x="8548" y="148"/>
              </a:cubicBezTo>
              <a:cubicBezTo>
                <a:pt x="8650" y="489"/>
                <a:pt x="8752" y="830"/>
                <a:pt x="8854" y="1167"/>
              </a:cubicBezTo>
              <a:lnTo>
                <a:pt x="9661" y="1197"/>
              </a:lnTo>
              <a:cubicBezTo>
                <a:pt x="9661" y="1294"/>
                <a:pt x="9652" y="1488"/>
                <a:pt x="9652" y="1589"/>
              </a:cubicBezTo>
              <a:cubicBezTo>
                <a:pt x="9299" y="2394"/>
                <a:pt x="9146" y="3306"/>
                <a:pt x="9262" y="4193"/>
              </a:cubicBezTo>
              <a:cubicBezTo>
                <a:pt x="9179" y="4463"/>
                <a:pt x="9086" y="4733"/>
                <a:pt x="8998" y="5003"/>
              </a:cubicBezTo>
              <a:cubicBezTo>
                <a:pt x="9206" y="4885"/>
                <a:pt x="9420" y="4768"/>
                <a:pt x="9629" y="4656"/>
              </a:cubicBezTo>
              <a:cubicBezTo>
                <a:pt x="9754" y="4829"/>
                <a:pt x="9879" y="4997"/>
                <a:pt x="10000" y="5176"/>
              </a:cubicBezTo>
              <a:cubicBezTo>
                <a:pt x="9828" y="5166"/>
                <a:pt x="9652" y="5150"/>
                <a:pt x="9476" y="5140"/>
              </a:cubicBezTo>
              <a:cubicBezTo>
                <a:pt x="9369" y="5573"/>
                <a:pt x="9276" y="6006"/>
                <a:pt x="9193" y="6444"/>
              </a:cubicBezTo>
              <a:cubicBezTo>
                <a:pt x="9035" y="6332"/>
                <a:pt x="8882" y="6220"/>
                <a:pt x="8729" y="6108"/>
              </a:cubicBezTo>
              <a:cubicBezTo>
                <a:pt x="8701" y="6531"/>
                <a:pt x="8673" y="6959"/>
                <a:pt x="8645" y="7382"/>
              </a:cubicBezTo>
              <a:cubicBezTo>
                <a:pt x="8413" y="7427"/>
                <a:pt x="8186" y="7478"/>
                <a:pt x="7958" y="7529"/>
              </a:cubicBezTo>
              <a:cubicBezTo>
                <a:pt x="7722" y="8242"/>
                <a:pt x="7095" y="8665"/>
                <a:pt x="6826" y="9373"/>
              </a:cubicBezTo>
              <a:cubicBezTo>
                <a:pt x="6408" y="9358"/>
                <a:pt x="6000" y="9165"/>
                <a:pt x="5582" y="9236"/>
              </a:cubicBezTo>
              <a:cubicBezTo>
                <a:pt x="5346" y="9455"/>
                <a:pt x="5165" y="9735"/>
                <a:pt x="4974" y="10000"/>
              </a:cubicBezTo>
              <a:cubicBezTo>
                <a:pt x="4854" y="9847"/>
                <a:pt x="4738" y="9689"/>
                <a:pt x="4622" y="9536"/>
              </a:cubicBezTo>
              <a:cubicBezTo>
                <a:pt x="4611" y="9517"/>
                <a:pt x="4600" y="9499"/>
                <a:pt x="4589" y="9480"/>
              </a:cubicBezTo>
              <a:cubicBezTo>
                <a:pt x="4510" y="9124"/>
                <a:pt x="4441" y="8772"/>
                <a:pt x="4343" y="8426"/>
              </a:cubicBezTo>
              <a:cubicBezTo>
                <a:pt x="4265" y="8380"/>
                <a:pt x="4107" y="8288"/>
                <a:pt x="4032" y="8248"/>
              </a:cubicBezTo>
              <a:cubicBezTo>
                <a:pt x="3926" y="8161"/>
                <a:pt x="3819" y="8069"/>
                <a:pt x="3717" y="7983"/>
              </a:cubicBezTo>
              <a:lnTo>
                <a:pt x="3100" y="7972"/>
              </a:lnTo>
              <a:cubicBezTo>
                <a:pt x="3151" y="8207"/>
                <a:pt x="3206" y="8441"/>
                <a:pt x="3262" y="8675"/>
              </a:cubicBezTo>
              <a:cubicBezTo>
                <a:pt x="2914" y="8614"/>
                <a:pt x="2557" y="8625"/>
                <a:pt x="2209" y="8660"/>
              </a:cubicBezTo>
              <a:cubicBezTo>
                <a:pt x="2204" y="8788"/>
                <a:pt x="2190" y="9047"/>
                <a:pt x="2186" y="9175"/>
              </a:cubicBezTo>
              <a:cubicBezTo>
                <a:pt x="2139" y="9277"/>
                <a:pt x="2042" y="9491"/>
                <a:pt x="1995" y="9592"/>
              </a:cubicBezTo>
              <a:cubicBezTo>
                <a:pt x="1684" y="9394"/>
                <a:pt x="1346" y="9236"/>
                <a:pt x="1095" y="8945"/>
              </a:cubicBezTo>
              <a:cubicBezTo>
                <a:pt x="1030" y="8701"/>
                <a:pt x="1002" y="8441"/>
                <a:pt x="961" y="8186"/>
              </a:cubicBezTo>
              <a:lnTo>
                <a:pt x="487" y="7626"/>
              </a:lnTo>
              <a:cubicBezTo>
                <a:pt x="325" y="7682"/>
                <a:pt x="162" y="7733"/>
                <a:pt x="0" y="7789"/>
              </a:cubicBezTo>
              <a:cubicBezTo>
                <a:pt x="237" y="7208"/>
                <a:pt x="357" y="6577"/>
                <a:pt x="575" y="5986"/>
              </a:cubicBezTo>
              <a:cubicBezTo>
                <a:pt x="617" y="5955"/>
                <a:pt x="696" y="5904"/>
                <a:pt x="738" y="5879"/>
              </a:cubicBezTo>
              <a:cubicBezTo>
                <a:pt x="1545" y="5736"/>
                <a:pt x="1889" y="4855"/>
                <a:pt x="2459" y="4320"/>
              </a:cubicBezTo>
              <a:cubicBezTo>
                <a:pt x="2450" y="3642"/>
                <a:pt x="2473" y="2944"/>
                <a:pt x="2747" y="2323"/>
              </a:cubicBezTo>
              <a:cubicBezTo>
                <a:pt x="3039" y="2517"/>
                <a:pt x="3336" y="2705"/>
                <a:pt x="3666" y="2802"/>
              </a:cubicBezTo>
              <a:cubicBezTo>
                <a:pt x="3681" y="2795"/>
                <a:pt x="3697" y="2788"/>
                <a:pt x="3712" y="2781"/>
              </a:cubicBezTo>
              <a:cubicBezTo>
                <a:pt x="4019" y="2669"/>
                <a:pt x="4316" y="2527"/>
                <a:pt x="4603" y="2374"/>
              </a:cubicBezTo>
              <a:cubicBezTo>
                <a:pt x="4729" y="2491"/>
                <a:pt x="4854" y="2613"/>
                <a:pt x="4974" y="2731"/>
              </a:cubicBezTo>
              <a:lnTo>
                <a:pt x="5573" y="2379"/>
              </a:lnTo>
              <a:cubicBezTo>
                <a:pt x="5592" y="2822"/>
                <a:pt x="5615" y="3265"/>
                <a:pt x="5643" y="3709"/>
              </a:cubicBezTo>
              <a:cubicBezTo>
                <a:pt x="5940" y="3530"/>
                <a:pt x="5854" y="3159"/>
                <a:pt x="6021" y="2807"/>
              </a:cubicBezTo>
              <a:cubicBezTo>
                <a:pt x="6313" y="2176"/>
                <a:pt x="6910" y="1727"/>
                <a:pt x="7104" y="1060"/>
              </a:cubicBezTo>
              <a:cubicBezTo>
                <a:pt x="7137" y="851"/>
                <a:pt x="7114" y="616"/>
                <a:pt x="7211" y="428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96778</xdr:colOff>
      <xdr:row>6</xdr:row>
      <xdr:rowOff>33667</xdr:rowOff>
    </xdr:from>
    <xdr:to>
      <xdr:col>35</xdr:col>
      <xdr:colOff>59999</xdr:colOff>
      <xdr:row>8</xdr:row>
      <xdr:rowOff>39785</xdr:rowOff>
    </xdr:to>
    <xdr:sp macro="" textlink="">
      <xdr:nvSpPr>
        <xdr:cNvPr id="420" name="Gdańsk"/>
        <xdr:cNvSpPr>
          <a:spLocks/>
        </xdr:cNvSpPr>
      </xdr:nvSpPr>
      <xdr:spPr bwMode="auto">
        <a:xfrm rot="21135958">
          <a:off x="3754378" y="719467"/>
          <a:ext cx="306121" cy="234718"/>
        </a:xfrm>
        <a:custGeom>
          <a:avLst/>
          <a:gdLst>
            <a:gd name="T0" fmla="*/ 38 w 1086"/>
            <a:gd name="T1" fmla="*/ 0 h 635"/>
            <a:gd name="T2" fmla="*/ 390 w 1086"/>
            <a:gd name="T3" fmla="*/ 110 h 635"/>
            <a:gd name="T4" fmla="*/ 541 w 1086"/>
            <a:gd name="T5" fmla="*/ 153 h 635"/>
            <a:gd name="T6" fmla="*/ 676 w 1086"/>
            <a:gd name="T7" fmla="*/ 266 h 635"/>
            <a:gd name="T8" fmla="*/ 1086 w 1086"/>
            <a:gd name="T9" fmla="*/ 363 h 635"/>
            <a:gd name="T10" fmla="*/ 1086 w 1086"/>
            <a:gd name="T11" fmla="*/ 487 h 635"/>
            <a:gd name="T12" fmla="*/ 953 w 1086"/>
            <a:gd name="T13" fmla="*/ 483 h 635"/>
            <a:gd name="T14" fmla="*/ 663 w 1086"/>
            <a:gd name="T15" fmla="*/ 352 h 635"/>
            <a:gd name="T16" fmla="*/ 400 w 1086"/>
            <a:gd name="T17" fmla="*/ 635 h 635"/>
            <a:gd name="T18" fmla="*/ 372 w 1086"/>
            <a:gd name="T19" fmla="*/ 535 h 635"/>
            <a:gd name="T20" fmla="*/ 178 w 1086"/>
            <a:gd name="T21" fmla="*/ 397 h 635"/>
            <a:gd name="T22" fmla="*/ 140 w 1086"/>
            <a:gd name="T23" fmla="*/ 465 h 635"/>
            <a:gd name="T24" fmla="*/ 58 w 1086"/>
            <a:gd name="T25" fmla="*/ 395 h 635"/>
            <a:gd name="T26" fmla="*/ 61 w 1086"/>
            <a:gd name="T27" fmla="*/ 357 h 635"/>
            <a:gd name="T28" fmla="*/ 0 w 1086"/>
            <a:gd name="T29" fmla="*/ 241 h 635"/>
            <a:gd name="T30" fmla="*/ 8 w 1086"/>
            <a:gd name="T31" fmla="*/ 221 h 635"/>
            <a:gd name="T32" fmla="*/ 59 w 1086"/>
            <a:gd name="T33" fmla="*/ 163 h 635"/>
            <a:gd name="T34" fmla="*/ 38 w 1086"/>
            <a:gd name="T35" fmla="*/ 0 h 635"/>
            <a:gd name="connsiteX0" fmla="*/ 350 w 10000"/>
            <a:gd name="connsiteY0" fmla="*/ 0 h 10000"/>
            <a:gd name="connsiteX1" fmla="*/ 3591 w 10000"/>
            <a:gd name="connsiteY1" fmla="*/ 1732 h 10000"/>
            <a:gd name="connsiteX2" fmla="*/ 4982 w 10000"/>
            <a:gd name="connsiteY2" fmla="*/ 2409 h 10000"/>
            <a:gd name="connsiteX3" fmla="*/ 6225 w 10000"/>
            <a:gd name="connsiteY3" fmla="*/ 4189 h 10000"/>
            <a:gd name="connsiteX4" fmla="*/ 8695 w 10000"/>
            <a:gd name="connsiteY4" fmla="*/ 3444 h 10000"/>
            <a:gd name="connsiteX5" fmla="*/ 10000 w 10000"/>
            <a:gd name="connsiteY5" fmla="*/ 7669 h 10000"/>
            <a:gd name="connsiteX6" fmla="*/ 8775 w 10000"/>
            <a:gd name="connsiteY6" fmla="*/ 7606 h 10000"/>
            <a:gd name="connsiteX7" fmla="*/ 6105 w 10000"/>
            <a:gd name="connsiteY7" fmla="*/ 5543 h 10000"/>
            <a:gd name="connsiteX8" fmla="*/ 3683 w 10000"/>
            <a:gd name="connsiteY8" fmla="*/ 10000 h 10000"/>
            <a:gd name="connsiteX9" fmla="*/ 3425 w 10000"/>
            <a:gd name="connsiteY9" fmla="*/ 8425 h 10000"/>
            <a:gd name="connsiteX10" fmla="*/ 1639 w 10000"/>
            <a:gd name="connsiteY10" fmla="*/ 6252 h 10000"/>
            <a:gd name="connsiteX11" fmla="*/ 1289 w 10000"/>
            <a:gd name="connsiteY11" fmla="*/ 7323 h 10000"/>
            <a:gd name="connsiteX12" fmla="*/ 534 w 10000"/>
            <a:gd name="connsiteY12" fmla="*/ 6220 h 10000"/>
            <a:gd name="connsiteX13" fmla="*/ 562 w 10000"/>
            <a:gd name="connsiteY13" fmla="*/ 5622 h 10000"/>
            <a:gd name="connsiteX14" fmla="*/ 0 w 10000"/>
            <a:gd name="connsiteY14" fmla="*/ 3795 h 10000"/>
            <a:gd name="connsiteX15" fmla="*/ 74 w 10000"/>
            <a:gd name="connsiteY15" fmla="*/ 3480 h 10000"/>
            <a:gd name="connsiteX16" fmla="*/ 543 w 10000"/>
            <a:gd name="connsiteY16" fmla="*/ 2567 h 10000"/>
            <a:gd name="connsiteX17" fmla="*/ 350 w 10000"/>
            <a:gd name="connsiteY17" fmla="*/ 0 h 10000"/>
            <a:gd name="connsiteX0" fmla="*/ 350 w 8870"/>
            <a:gd name="connsiteY0" fmla="*/ 0 h 10000"/>
            <a:gd name="connsiteX1" fmla="*/ 3591 w 8870"/>
            <a:gd name="connsiteY1" fmla="*/ 1732 h 10000"/>
            <a:gd name="connsiteX2" fmla="*/ 4982 w 8870"/>
            <a:gd name="connsiteY2" fmla="*/ 2409 h 10000"/>
            <a:gd name="connsiteX3" fmla="*/ 6225 w 8870"/>
            <a:gd name="connsiteY3" fmla="*/ 4189 h 10000"/>
            <a:gd name="connsiteX4" fmla="*/ 8695 w 8870"/>
            <a:gd name="connsiteY4" fmla="*/ 3444 h 10000"/>
            <a:gd name="connsiteX5" fmla="*/ 8554 w 8870"/>
            <a:gd name="connsiteY5" fmla="*/ 6932 h 10000"/>
            <a:gd name="connsiteX6" fmla="*/ 8775 w 8870"/>
            <a:gd name="connsiteY6" fmla="*/ 7606 h 10000"/>
            <a:gd name="connsiteX7" fmla="*/ 6105 w 8870"/>
            <a:gd name="connsiteY7" fmla="*/ 5543 h 10000"/>
            <a:gd name="connsiteX8" fmla="*/ 3683 w 8870"/>
            <a:gd name="connsiteY8" fmla="*/ 10000 h 10000"/>
            <a:gd name="connsiteX9" fmla="*/ 3425 w 8870"/>
            <a:gd name="connsiteY9" fmla="*/ 8425 h 10000"/>
            <a:gd name="connsiteX10" fmla="*/ 1639 w 8870"/>
            <a:gd name="connsiteY10" fmla="*/ 6252 h 10000"/>
            <a:gd name="connsiteX11" fmla="*/ 1289 w 8870"/>
            <a:gd name="connsiteY11" fmla="*/ 7323 h 10000"/>
            <a:gd name="connsiteX12" fmla="*/ 534 w 8870"/>
            <a:gd name="connsiteY12" fmla="*/ 6220 h 10000"/>
            <a:gd name="connsiteX13" fmla="*/ 562 w 8870"/>
            <a:gd name="connsiteY13" fmla="*/ 5622 h 10000"/>
            <a:gd name="connsiteX14" fmla="*/ 0 w 8870"/>
            <a:gd name="connsiteY14" fmla="*/ 3795 h 10000"/>
            <a:gd name="connsiteX15" fmla="*/ 74 w 8870"/>
            <a:gd name="connsiteY15" fmla="*/ 3480 h 10000"/>
            <a:gd name="connsiteX16" fmla="*/ 543 w 8870"/>
            <a:gd name="connsiteY16" fmla="*/ 2567 h 10000"/>
            <a:gd name="connsiteX17" fmla="*/ 350 w 8870"/>
            <a:gd name="connsiteY17" fmla="*/ 0 h 10000"/>
            <a:gd name="connsiteX0" fmla="*/ 395 w 10213"/>
            <a:gd name="connsiteY0" fmla="*/ 0 h 10000"/>
            <a:gd name="connsiteX1" fmla="*/ 4048 w 10213"/>
            <a:gd name="connsiteY1" fmla="*/ 1732 h 10000"/>
            <a:gd name="connsiteX2" fmla="*/ 5617 w 10213"/>
            <a:gd name="connsiteY2" fmla="*/ 2409 h 10000"/>
            <a:gd name="connsiteX3" fmla="*/ 7018 w 10213"/>
            <a:gd name="connsiteY3" fmla="*/ 4189 h 10000"/>
            <a:gd name="connsiteX4" fmla="*/ 9803 w 10213"/>
            <a:gd name="connsiteY4" fmla="*/ 3444 h 10000"/>
            <a:gd name="connsiteX5" fmla="*/ 9893 w 10213"/>
            <a:gd name="connsiteY5" fmla="*/ 7606 h 10000"/>
            <a:gd name="connsiteX6" fmla="*/ 6883 w 10213"/>
            <a:gd name="connsiteY6" fmla="*/ 5543 h 10000"/>
            <a:gd name="connsiteX7" fmla="*/ 4152 w 10213"/>
            <a:gd name="connsiteY7" fmla="*/ 10000 h 10000"/>
            <a:gd name="connsiteX8" fmla="*/ 3861 w 10213"/>
            <a:gd name="connsiteY8" fmla="*/ 8425 h 10000"/>
            <a:gd name="connsiteX9" fmla="*/ 1848 w 10213"/>
            <a:gd name="connsiteY9" fmla="*/ 6252 h 10000"/>
            <a:gd name="connsiteX10" fmla="*/ 1453 w 10213"/>
            <a:gd name="connsiteY10" fmla="*/ 7323 h 10000"/>
            <a:gd name="connsiteX11" fmla="*/ 602 w 10213"/>
            <a:gd name="connsiteY11" fmla="*/ 6220 h 10000"/>
            <a:gd name="connsiteX12" fmla="*/ 634 w 10213"/>
            <a:gd name="connsiteY12" fmla="*/ 5622 h 10000"/>
            <a:gd name="connsiteX13" fmla="*/ 0 w 10213"/>
            <a:gd name="connsiteY13" fmla="*/ 3795 h 10000"/>
            <a:gd name="connsiteX14" fmla="*/ 83 w 10213"/>
            <a:gd name="connsiteY14" fmla="*/ 3480 h 10000"/>
            <a:gd name="connsiteX15" fmla="*/ 612 w 10213"/>
            <a:gd name="connsiteY15" fmla="*/ 2567 h 10000"/>
            <a:gd name="connsiteX16" fmla="*/ 395 w 10213"/>
            <a:gd name="connsiteY16" fmla="*/ 0 h 10000"/>
            <a:gd name="connsiteX0" fmla="*/ 395 w 9987"/>
            <a:gd name="connsiteY0" fmla="*/ 0 h 10000"/>
            <a:gd name="connsiteX1" fmla="*/ 4048 w 9987"/>
            <a:gd name="connsiteY1" fmla="*/ 1732 h 10000"/>
            <a:gd name="connsiteX2" fmla="*/ 5617 w 9987"/>
            <a:gd name="connsiteY2" fmla="*/ 2409 h 10000"/>
            <a:gd name="connsiteX3" fmla="*/ 7018 w 9987"/>
            <a:gd name="connsiteY3" fmla="*/ 4189 h 10000"/>
            <a:gd name="connsiteX4" fmla="*/ 9803 w 9987"/>
            <a:gd name="connsiteY4" fmla="*/ 3444 h 10000"/>
            <a:gd name="connsiteX5" fmla="*/ 9245 w 9987"/>
            <a:gd name="connsiteY5" fmla="*/ 7267 h 10000"/>
            <a:gd name="connsiteX6" fmla="*/ 6883 w 9987"/>
            <a:gd name="connsiteY6" fmla="*/ 5543 h 10000"/>
            <a:gd name="connsiteX7" fmla="*/ 4152 w 9987"/>
            <a:gd name="connsiteY7" fmla="*/ 10000 h 10000"/>
            <a:gd name="connsiteX8" fmla="*/ 3861 w 9987"/>
            <a:gd name="connsiteY8" fmla="*/ 8425 h 10000"/>
            <a:gd name="connsiteX9" fmla="*/ 1848 w 9987"/>
            <a:gd name="connsiteY9" fmla="*/ 6252 h 10000"/>
            <a:gd name="connsiteX10" fmla="*/ 1453 w 9987"/>
            <a:gd name="connsiteY10" fmla="*/ 7323 h 10000"/>
            <a:gd name="connsiteX11" fmla="*/ 602 w 9987"/>
            <a:gd name="connsiteY11" fmla="*/ 6220 h 10000"/>
            <a:gd name="connsiteX12" fmla="*/ 634 w 9987"/>
            <a:gd name="connsiteY12" fmla="*/ 5622 h 10000"/>
            <a:gd name="connsiteX13" fmla="*/ 0 w 9987"/>
            <a:gd name="connsiteY13" fmla="*/ 3795 h 10000"/>
            <a:gd name="connsiteX14" fmla="*/ 83 w 9987"/>
            <a:gd name="connsiteY14" fmla="*/ 3480 h 10000"/>
            <a:gd name="connsiteX15" fmla="*/ 612 w 9987"/>
            <a:gd name="connsiteY15" fmla="*/ 2567 h 10000"/>
            <a:gd name="connsiteX16" fmla="*/ 395 w 9987"/>
            <a:gd name="connsiteY16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9987" h="10000">
              <a:moveTo>
                <a:pt x="395" y="0"/>
              </a:moveTo>
              <a:cubicBezTo>
                <a:pt x="1557" y="803"/>
                <a:pt x="2803" y="1307"/>
                <a:pt x="4048" y="1732"/>
              </a:cubicBezTo>
              <a:cubicBezTo>
                <a:pt x="4578" y="1937"/>
                <a:pt x="5097" y="2173"/>
                <a:pt x="5617" y="2409"/>
              </a:cubicBezTo>
              <a:cubicBezTo>
                <a:pt x="6042" y="3055"/>
                <a:pt x="6320" y="4017"/>
                <a:pt x="7018" y="4189"/>
              </a:cubicBezTo>
              <a:cubicBezTo>
                <a:pt x="7716" y="4362"/>
                <a:pt x="8298" y="3727"/>
                <a:pt x="9803" y="3444"/>
              </a:cubicBezTo>
              <a:cubicBezTo>
                <a:pt x="10282" y="4013"/>
                <a:pt x="9732" y="6917"/>
                <a:pt x="9245" y="7267"/>
              </a:cubicBezTo>
              <a:cubicBezTo>
                <a:pt x="8384" y="6149"/>
                <a:pt x="8003" y="5780"/>
                <a:pt x="6883" y="5543"/>
              </a:cubicBezTo>
              <a:cubicBezTo>
                <a:pt x="6312" y="7465"/>
                <a:pt x="5346" y="8945"/>
                <a:pt x="4152" y="10000"/>
              </a:cubicBezTo>
              <a:cubicBezTo>
                <a:pt x="4080" y="9606"/>
                <a:pt x="3935" y="8819"/>
                <a:pt x="3861" y="8425"/>
              </a:cubicBezTo>
              <a:cubicBezTo>
                <a:pt x="3187" y="7717"/>
                <a:pt x="2512" y="6976"/>
                <a:pt x="1848" y="6252"/>
              </a:cubicBezTo>
              <a:cubicBezTo>
                <a:pt x="1754" y="6520"/>
                <a:pt x="1547" y="7055"/>
                <a:pt x="1453" y="7323"/>
              </a:cubicBezTo>
              <a:cubicBezTo>
                <a:pt x="1162" y="6961"/>
                <a:pt x="883" y="6583"/>
                <a:pt x="602" y="6220"/>
              </a:cubicBezTo>
              <a:cubicBezTo>
                <a:pt x="612" y="6021"/>
                <a:pt x="623" y="5821"/>
                <a:pt x="634" y="5622"/>
              </a:cubicBezTo>
              <a:cubicBezTo>
                <a:pt x="727" y="4898"/>
                <a:pt x="457" y="4094"/>
                <a:pt x="0" y="3795"/>
              </a:cubicBezTo>
              <a:cubicBezTo>
                <a:pt x="28" y="3690"/>
                <a:pt x="55" y="3585"/>
                <a:pt x="83" y="3480"/>
              </a:cubicBezTo>
              <a:cubicBezTo>
                <a:pt x="218" y="3260"/>
                <a:pt x="488" y="2803"/>
                <a:pt x="612" y="2567"/>
              </a:cubicBezTo>
              <a:cubicBezTo>
                <a:pt x="540" y="1717"/>
                <a:pt x="467" y="850"/>
                <a:pt x="395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28</xdr:col>
      <xdr:colOff>48770</xdr:colOff>
      <xdr:row>8</xdr:row>
      <xdr:rowOff>23885</xdr:rowOff>
    </xdr:from>
    <xdr:to>
      <xdr:col>32</xdr:col>
      <xdr:colOff>23274</xdr:colOff>
      <xdr:row>11</xdr:row>
      <xdr:rowOff>69120</xdr:rowOff>
    </xdr:to>
    <xdr:sp macro="" textlink="">
      <xdr:nvSpPr>
        <xdr:cNvPr id="439" name="kościerski"/>
        <xdr:cNvSpPr>
          <a:spLocks/>
        </xdr:cNvSpPr>
      </xdr:nvSpPr>
      <xdr:spPr bwMode="auto">
        <a:xfrm>
          <a:off x="3249170" y="938285"/>
          <a:ext cx="431704" cy="388135"/>
        </a:xfrm>
        <a:custGeom>
          <a:avLst/>
          <a:gdLst>
            <a:gd name="T0" fmla="*/ 629 w 1553"/>
            <a:gd name="T1" fmla="*/ 49 h 1343"/>
            <a:gd name="T2" fmla="*/ 730 w 1553"/>
            <a:gd name="T3" fmla="*/ 6 h 1343"/>
            <a:gd name="T4" fmla="*/ 760 w 1553"/>
            <a:gd name="T5" fmla="*/ 7 h 1343"/>
            <a:gd name="T6" fmla="*/ 905 w 1553"/>
            <a:gd name="T7" fmla="*/ 54 h 1343"/>
            <a:gd name="T8" fmla="*/ 948 w 1553"/>
            <a:gd name="T9" fmla="*/ 0 h 1343"/>
            <a:gd name="T10" fmla="*/ 1050 w 1553"/>
            <a:gd name="T11" fmla="*/ 6 h 1343"/>
            <a:gd name="T12" fmla="*/ 1105 w 1553"/>
            <a:gd name="T13" fmla="*/ 12 h 1343"/>
            <a:gd name="T14" fmla="*/ 1299 w 1553"/>
            <a:gd name="T15" fmla="*/ 85 h 1343"/>
            <a:gd name="T16" fmla="*/ 1401 w 1553"/>
            <a:gd name="T17" fmla="*/ 143 h 1343"/>
            <a:gd name="T18" fmla="*/ 1506 w 1553"/>
            <a:gd name="T19" fmla="*/ 308 h 1343"/>
            <a:gd name="T20" fmla="*/ 1553 w 1553"/>
            <a:gd name="T21" fmla="*/ 535 h 1343"/>
            <a:gd name="T22" fmla="*/ 1407 w 1553"/>
            <a:gd name="T23" fmla="*/ 616 h 1343"/>
            <a:gd name="T24" fmla="*/ 1415 w 1553"/>
            <a:gd name="T25" fmla="*/ 711 h 1343"/>
            <a:gd name="T26" fmla="*/ 1531 w 1553"/>
            <a:gd name="T27" fmla="*/ 794 h 1343"/>
            <a:gd name="T28" fmla="*/ 1250 w 1553"/>
            <a:gd name="T29" fmla="*/ 935 h 1343"/>
            <a:gd name="T30" fmla="*/ 1184 w 1553"/>
            <a:gd name="T31" fmla="*/ 827 h 1343"/>
            <a:gd name="T32" fmla="*/ 948 w 1553"/>
            <a:gd name="T33" fmla="*/ 993 h 1343"/>
            <a:gd name="T34" fmla="*/ 870 w 1553"/>
            <a:gd name="T35" fmla="*/ 1068 h 1343"/>
            <a:gd name="T36" fmla="*/ 750 w 1553"/>
            <a:gd name="T37" fmla="*/ 1070 h 1343"/>
            <a:gd name="T38" fmla="*/ 598 w 1553"/>
            <a:gd name="T39" fmla="*/ 1323 h 1343"/>
            <a:gd name="T40" fmla="*/ 400 w 1553"/>
            <a:gd name="T41" fmla="*/ 1317 h 1343"/>
            <a:gd name="T42" fmla="*/ 461 w 1553"/>
            <a:gd name="T43" fmla="*/ 1237 h 1343"/>
            <a:gd name="T44" fmla="*/ 447 w 1553"/>
            <a:gd name="T45" fmla="*/ 1107 h 1343"/>
            <a:gd name="T46" fmla="*/ 366 w 1553"/>
            <a:gd name="T47" fmla="*/ 1056 h 1343"/>
            <a:gd name="T48" fmla="*/ 378 w 1553"/>
            <a:gd name="T49" fmla="*/ 857 h 1343"/>
            <a:gd name="T50" fmla="*/ 157 w 1553"/>
            <a:gd name="T51" fmla="*/ 708 h 1343"/>
            <a:gd name="T52" fmla="*/ 54 w 1553"/>
            <a:gd name="T53" fmla="*/ 699 h 1343"/>
            <a:gd name="T54" fmla="*/ 0 w 1553"/>
            <a:gd name="T55" fmla="*/ 628 h 1343"/>
            <a:gd name="T56" fmla="*/ 72 w 1553"/>
            <a:gd name="T57" fmla="*/ 426 h 1343"/>
            <a:gd name="T58" fmla="*/ 206 w 1553"/>
            <a:gd name="T59" fmla="*/ 359 h 1343"/>
            <a:gd name="T60" fmla="*/ 188 w 1553"/>
            <a:gd name="T61" fmla="*/ 216 h 1343"/>
            <a:gd name="T62" fmla="*/ 309 w 1553"/>
            <a:gd name="T63" fmla="*/ 126 h 1343"/>
            <a:gd name="T64" fmla="*/ 602 w 1553"/>
            <a:gd name="T65" fmla="*/ 60 h 1343"/>
            <a:gd name="T66" fmla="*/ 629 w 1553"/>
            <a:gd name="T67" fmla="*/ 49 h 13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553" h="1343">
              <a:moveTo>
                <a:pt x="629" y="49"/>
              </a:moveTo>
              <a:cubicBezTo>
                <a:pt x="663" y="34"/>
                <a:pt x="696" y="19"/>
                <a:pt x="730" y="6"/>
              </a:cubicBezTo>
              <a:lnTo>
                <a:pt x="760" y="7"/>
              </a:lnTo>
              <a:cubicBezTo>
                <a:pt x="765" y="78"/>
                <a:pt x="862" y="112"/>
                <a:pt x="905" y="54"/>
              </a:cubicBezTo>
              <a:cubicBezTo>
                <a:pt x="916" y="40"/>
                <a:pt x="937" y="13"/>
                <a:pt x="948" y="0"/>
              </a:cubicBezTo>
              <a:cubicBezTo>
                <a:pt x="973" y="1"/>
                <a:pt x="1024" y="5"/>
                <a:pt x="1050" y="6"/>
              </a:cubicBezTo>
              <a:cubicBezTo>
                <a:pt x="1064" y="8"/>
                <a:pt x="1091" y="11"/>
                <a:pt x="1105" y="12"/>
              </a:cubicBezTo>
              <a:cubicBezTo>
                <a:pt x="1177" y="14"/>
                <a:pt x="1245" y="36"/>
                <a:pt x="1299" y="85"/>
              </a:cubicBezTo>
              <a:cubicBezTo>
                <a:pt x="1332" y="105"/>
                <a:pt x="1366" y="124"/>
                <a:pt x="1401" y="143"/>
              </a:cubicBezTo>
              <a:cubicBezTo>
                <a:pt x="1443" y="193"/>
                <a:pt x="1478" y="249"/>
                <a:pt x="1506" y="308"/>
              </a:cubicBezTo>
              <a:cubicBezTo>
                <a:pt x="1524" y="384"/>
                <a:pt x="1538" y="459"/>
                <a:pt x="1553" y="535"/>
              </a:cubicBezTo>
              <a:cubicBezTo>
                <a:pt x="1504" y="562"/>
                <a:pt x="1456" y="589"/>
                <a:pt x="1407" y="616"/>
              </a:cubicBezTo>
              <a:cubicBezTo>
                <a:pt x="1409" y="648"/>
                <a:pt x="1412" y="679"/>
                <a:pt x="1415" y="711"/>
              </a:cubicBezTo>
              <a:cubicBezTo>
                <a:pt x="1455" y="735"/>
                <a:pt x="1541" y="728"/>
                <a:pt x="1531" y="794"/>
              </a:cubicBezTo>
              <a:cubicBezTo>
                <a:pt x="1446" y="857"/>
                <a:pt x="1347" y="894"/>
                <a:pt x="1250" y="935"/>
              </a:cubicBezTo>
              <a:cubicBezTo>
                <a:pt x="1234" y="908"/>
                <a:pt x="1201" y="854"/>
                <a:pt x="1184" y="827"/>
              </a:cubicBezTo>
              <a:cubicBezTo>
                <a:pt x="1097" y="869"/>
                <a:pt x="1017" y="925"/>
                <a:pt x="948" y="993"/>
              </a:cubicBezTo>
              <a:cubicBezTo>
                <a:pt x="922" y="1018"/>
                <a:pt x="896" y="1043"/>
                <a:pt x="870" y="1068"/>
              </a:cubicBezTo>
              <a:cubicBezTo>
                <a:pt x="830" y="1069"/>
                <a:pt x="790" y="1069"/>
                <a:pt x="750" y="1070"/>
              </a:cubicBezTo>
              <a:cubicBezTo>
                <a:pt x="696" y="1153"/>
                <a:pt x="652" y="1240"/>
                <a:pt x="598" y="1323"/>
              </a:cubicBezTo>
              <a:cubicBezTo>
                <a:pt x="534" y="1343"/>
                <a:pt x="465" y="1322"/>
                <a:pt x="400" y="1317"/>
              </a:cubicBezTo>
              <a:cubicBezTo>
                <a:pt x="415" y="1297"/>
                <a:pt x="446" y="1257"/>
                <a:pt x="461" y="1237"/>
              </a:cubicBezTo>
              <a:cubicBezTo>
                <a:pt x="508" y="1202"/>
                <a:pt x="508" y="1126"/>
                <a:pt x="447" y="1107"/>
              </a:cubicBezTo>
              <a:cubicBezTo>
                <a:pt x="419" y="1090"/>
                <a:pt x="392" y="1074"/>
                <a:pt x="366" y="1056"/>
              </a:cubicBezTo>
              <a:cubicBezTo>
                <a:pt x="372" y="990"/>
                <a:pt x="381" y="924"/>
                <a:pt x="378" y="857"/>
              </a:cubicBezTo>
              <a:cubicBezTo>
                <a:pt x="300" y="814"/>
                <a:pt x="220" y="774"/>
                <a:pt x="157" y="708"/>
              </a:cubicBezTo>
              <a:cubicBezTo>
                <a:pt x="132" y="706"/>
                <a:pt x="80" y="701"/>
                <a:pt x="54" y="699"/>
              </a:cubicBezTo>
              <a:cubicBezTo>
                <a:pt x="35" y="676"/>
                <a:pt x="17" y="652"/>
                <a:pt x="0" y="628"/>
              </a:cubicBezTo>
              <a:cubicBezTo>
                <a:pt x="27" y="562"/>
                <a:pt x="50" y="494"/>
                <a:pt x="72" y="426"/>
              </a:cubicBezTo>
              <a:cubicBezTo>
                <a:pt x="117" y="403"/>
                <a:pt x="161" y="381"/>
                <a:pt x="206" y="359"/>
              </a:cubicBezTo>
              <a:cubicBezTo>
                <a:pt x="198" y="312"/>
                <a:pt x="190" y="264"/>
                <a:pt x="188" y="216"/>
              </a:cubicBezTo>
              <a:cubicBezTo>
                <a:pt x="226" y="182"/>
                <a:pt x="268" y="153"/>
                <a:pt x="309" y="126"/>
              </a:cubicBezTo>
              <a:cubicBezTo>
                <a:pt x="396" y="64"/>
                <a:pt x="497" y="30"/>
                <a:pt x="602" y="60"/>
              </a:cubicBezTo>
              <a:lnTo>
                <a:pt x="629" y="49"/>
              </a:ln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70070</xdr:colOff>
      <xdr:row>8</xdr:row>
      <xdr:rowOff>46716</xdr:rowOff>
    </xdr:from>
    <xdr:to>
      <xdr:col>37</xdr:col>
      <xdr:colOff>10011</xdr:colOff>
      <xdr:row>10</xdr:row>
      <xdr:rowOff>54041</xdr:rowOff>
    </xdr:to>
    <xdr:sp macro="" textlink="">
      <xdr:nvSpPr>
        <xdr:cNvPr id="440" name="malborski"/>
        <xdr:cNvSpPr>
          <a:spLocks/>
        </xdr:cNvSpPr>
      </xdr:nvSpPr>
      <xdr:spPr bwMode="auto">
        <a:xfrm>
          <a:off x="3956270" y="961116"/>
          <a:ext cx="282841" cy="235925"/>
        </a:xfrm>
        <a:custGeom>
          <a:avLst/>
          <a:gdLst>
            <a:gd name="T0" fmla="*/ 303 w 1025"/>
            <a:gd name="T1" fmla="*/ 28 h 811"/>
            <a:gd name="T2" fmla="*/ 373 w 1025"/>
            <a:gd name="T3" fmla="*/ 6 h 811"/>
            <a:gd name="T4" fmla="*/ 493 w 1025"/>
            <a:gd name="T5" fmla="*/ 0 h 811"/>
            <a:gd name="T6" fmla="*/ 536 w 1025"/>
            <a:gd name="T7" fmla="*/ 108 h 811"/>
            <a:gd name="T8" fmla="*/ 860 w 1025"/>
            <a:gd name="T9" fmla="*/ 140 h 811"/>
            <a:gd name="T10" fmla="*/ 963 w 1025"/>
            <a:gd name="T11" fmla="*/ 294 h 811"/>
            <a:gd name="T12" fmla="*/ 912 w 1025"/>
            <a:gd name="T13" fmla="*/ 382 h 811"/>
            <a:gd name="T14" fmla="*/ 1025 w 1025"/>
            <a:gd name="T15" fmla="*/ 466 h 811"/>
            <a:gd name="T16" fmla="*/ 875 w 1025"/>
            <a:gd name="T17" fmla="*/ 596 h 811"/>
            <a:gd name="T18" fmla="*/ 736 w 1025"/>
            <a:gd name="T19" fmla="*/ 561 h 811"/>
            <a:gd name="T20" fmla="*/ 666 w 1025"/>
            <a:gd name="T21" fmla="*/ 556 h 811"/>
            <a:gd name="T22" fmla="*/ 589 w 1025"/>
            <a:gd name="T23" fmla="*/ 623 h 811"/>
            <a:gd name="T24" fmla="*/ 458 w 1025"/>
            <a:gd name="T25" fmla="*/ 652 h 811"/>
            <a:gd name="T26" fmla="*/ 425 w 1025"/>
            <a:gd name="T27" fmla="*/ 661 h 811"/>
            <a:gd name="T28" fmla="*/ 285 w 1025"/>
            <a:gd name="T29" fmla="*/ 702 h 811"/>
            <a:gd name="T30" fmla="*/ 240 w 1025"/>
            <a:gd name="T31" fmla="*/ 794 h 811"/>
            <a:gd name="T32" fmla="*/ 104 w 1025"/>
            <a:gd name="T33" fmla="*/ 751 h 811"/>
            <a:gd name="T34" fmla="*/ 83 w 1025"/>
            <a:gd name="T35" fmla="*/ 710 h 811"/>
            <a:gd name="T36" fmla="*/ 71 w 1025"/>
            <a:gd name="T37" fmla="*/ 120 h 811"/>
            <a:gd name="T38" fmla="*/ 262 w 1025"/>
            <a:gd name="T39" fmla="*/ 41 h 811"/>
            <a:gd name="T40" fmla="*/ 303 w 1025"/>
            <a:gd name="T41" fmla="*/ 28 h 8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025" h="811">
              <a:moveTo>
                <a:pt x="303" y="28"/>
              </a:moveTo>
              <a:cubicBezTo>
                <a:pt x="326" y="21"/>
                <a:pt x="349" y="14"/>
                <a:pt x="373" y="6"/>
              </a:cubicBezTo>
              <a:cubicBezTo>
                <a:pt x="403" y="5"/>
                <a:pt x="463" y="2"/>
                <a:pt x="493" y="0"/>
              </a:cubicBezTo>
              <a:cubicBezTo>
                <a:pt x="507" y="36"/>
                <a:pt x="522" y="72"/>
                <a:pt x="536" y="108"/>
              </a:cubicBezTo>
              <a:cubicBezTo>
                <a:pt x="643" y="123"/>
                <a:pt x="751" y="134"/>
                <a:pt x="860" y="140"/>
              </a:cubicBezTo>
              <a:cubicBezTo>
                <a:pt x="894" y="191"/>
                <a:pt x="928" y="243"/>
                <a:pt x="963" y="294"/>
              </a:cubicBezTo>
              <a:cubicBezTo>
                <a:pt x="946" y="323"/>
                <a:pt x="929" y="353"/>
                <a:pt x="912" y="382"/>
              </a:cubicBezTo>
              <a:cubicBezTo>
                <a:pt x="950" y="410"/>
                <a:pt x="987" y="438"/>
                <a:pt x="1025" y="466"/>
              </a:cubicBezTo>
              <a:cubicBezTo>
                <a:pt x="975" y="510"/>
                <a:pt x="927" y="555"/>
                <a:pt x="875" y="596"/>
              </a:cubicBezTo>
              <a:cubicBezTo>
                <a:pt x="826" y="615"/>
                <a:pt x="782" y="572"/>
                <a:pt x="736" y="561"/>
              </a:cubicBezTo>
              <a:cubicBezTo>
                <a:pt x="717" y="510"/>
                <a:pt x="693" y="508"/>
                <a:pt x="666" y="556"/>
              </a:cubicBezTo>
              <a:cubicBezTo>
                <a:pt x="640" y="578"/>
                <a:pt x="615" y="601"/>
                <a:pt x="589" y="623"/>
              </a:cubicBezTo>
              <a:cubicBezTo>
                <a:pt x="545" y="632"/>
                <a:pt x="501" y="642"/>
                <a:pt x="458" y="652"/>
              </a:cubicBezTo>
              <a:lnTo>
                <a:pt x="425" y="661"/>
              </a:lnTo>
              <a:cubicBezTo>
                <a:pt x="389" y="578"/>
                <a:pt x="294" y="632"/>
                <a:pt x="285" y="702"/>
              </a:cubicBezTo>
              <a:cubicBezTo>
                <a:pt x="274" y="725"/>
                <a:pt x="251" y="771"/>
                <a:pt x="240" y="794"/>
              </a:cubicBezTo>
              <a:cubicBezTo>
                <a:pt x="188" y="811"/>
                <a:pt x="141" y="785"/>
                <a:pt x="104" y="751"/>
              </a:cubicBezTo>
              <a:cubicBezTo>
                <a:pt x="99" y="741"/>
                <a:pt x="88" y="720"/>
                <a:pt x="83" y="710"/>
              </a:cubicBezTo>
              <a:cubicBezTo>
                <a:pt x="83" y="512"/>
                <a:pt x="0" y="315"/>
                <a:pt x="71" y="120"/>
              </a:cubicBezTo>
              <a:cubicBezTo>
                <a:pt x="135" y="95"/>
                <a:pt x="198" y="67"/>
                <a:pt x="262" y="41"/>
              </a:cubicBezTo>
              <a:lnTo>
                <a:pt x="303" y="28"/>
              </a:ln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35507</xdr:colOff>
      <xdr:row>8</xdr:row>
      <xdr:rowOff>61937</xdr:rowOff>
    </xdr:from>
    <xdr:to>
      <xdr:col>35</xdr:col>
      <xdr:colOff>429</xdr:colOff>
      <xdr:row>12</xdr:row>
      <xdr:rowOff>99419</xdr:rowOff>
    </xdr:to>
    <xdr:sp macro="" textlink="">
      <xdr:nvSpPr>
        <xdr:cNvPr id="442" name="tczewski"/>
        <xdr:cNvSpPr>
          <a:spLocks/>
        </xdr:cNvSpPr>
      </xdr:nvSpPr>
      <xdr:spPr bwMode="auto">
        <a:xfrm>
          <a:off x="3807407" y="976337"/>
          <a:ext cx="193522" cy="494682"/>
        </a:xfrm>
        <a:custGeom>
          <a:avLst/>
          <a:gdLst>
            <a:gd name="T0" fmla="*/ 86 w 691"/>
            <a:gd name="T1" fmla="*/ 196 h 1717"/>
            <a:gd name="T2" fmla="*/ 543 w 691"/>
            <a:gd name="T3" fmla="*/ 40 h 1717"/>
            <a:gd name="T4" fmla="*/ 617 w 691"/>
            <a:gd name="T5" fmla="*/ 660 h 1717"/>
            <a:gd name="T6" fmla="*/ 638 w 691"/>
            <a:gd name="T7" fmla="*/ 701 h 1717"/>
            <a:gd name="T8" fmla="*/ 634 w 691"/>
            <a:gd name="T9" fmla="*/ 792 h 1717"/>
            <a:gd name="T10" fmla="*/ 648 w 691"/>
            <a:gd name="T11" fmla="*/ 869 h 1717"/>
            <a:gd name="T12" fmla="*/ 593 w 691"/>
            <a:gd name="T13" fmla="*/ 1203 h 1717"/>
            <a:gd name="T14" fmla="*/ 601 w 691"/>
            <a:gd name="T15" fmla="*/ 1603 h 1717"/>
            <a:gd name="T16" fmla="*/ 445 w 691"/>
            <a:gd name="T17" fmla="*/ 1671 h 1717"/>
            <a:gd name="T18" fmla="*/ 351 w 691"/>
            <a:gd name="T19" fmla="*/ 1717 h 1717"/>
            <a:gd name="T20" fmla="*/ 298 w 691"/>
            <a:gd name="T21" fmla="*/ 1628 h 1717"/>
            <a:gd name="T22" fmla="*/ 395 w 691"/>
            <a:gd name="T23" fmla="*/ 1536 h 1717"/>
            <a:gd name="T24" fmla="*/ 197 w 691"/>
            <a:gd name="T25" fmla="*/ 1411 h 1717"/>
            <a:gd name="T26" fmla="*/ 76 w 691"/>
            <a:gd name="T27" fmla="*/ 1315 h 1717"/>
            <a:gd name="T28" fmla="*/ 82 w 691"/>
            <a:gd name="T29" fmla="*/ 1147 h 1717"/>
            <a:gd name="T30" fmla="*/ 81 w 691"/>
            <a:gd name="T31" fmla="*/ 1110 h 1717"/>
            <a:gd name="T32" fmla="*/ 154 w 691"/>
            <a:gd name="T33" fmla="*/ 827 h 1717"/>
            <a:gd name="T34" fmla="*/ 175 w 691"/>
            <a:gd name="T35" fmla="*/ 803 h 1717"/>
            <a:gd name="T36" fmla="*/ 277 w 691"/>
            <a:gd name="T37" fmla="*/ 770 h 1717"/>
            <a:gd name="T38" fmla="*/ 232 w 691"/>
            <a:gd name="T39" fmla="*/ 560 h 1717"/>
            <a:gd name="T40" fmla="*/ 0 w 691"/>
            <a:gd name="T41" fmla="*/ 406 h 1717"/>
            <a:gd name="T42" fmla="*/ 86 w 691"/>
            <a:gd name="T43" fmla="*/ 196 h 17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691" h="1717">
              <a:moveTo>
                <a:pt x="86" y="196"/>
              </a:moveTo>
              <a:cubicBezTo>
                <a:pt x="146" y="0"/>
                <a:pt x="387" y="57"/>
                <a:pt x="543" y="40"/>
              </a:cubicBezTo>
              <a:cubicBezTo>
                <a:pt x="544" y="248"/>
                <a:pt x="523" y="468"/>
                <a:pt x="617" y="660"/>
              </a:cubicBezTo>
              <a:cubicBezTo>
                <a:pt x="622" y="670"/>
                <a:pt x="633" y="691"/>
                <a:pt x="638" y="701"/>
              </a:cubicBezTo>
              <a:cubicBezTo>
                <a:pt x="637" y="723"/>
                <a:pt x="635" y="769"/>
                <a:pt x="634" y="792"/>
              </a:cubicBezTo>
              <a:cubicBezTo>
                <a:pt x="637" y="811"/>
                <a:pt x="644" y="850"/>
                <a:pt x="648" y="869"/>
              </a:cubicBezTo>
              <a:cubicBezTo>
                <a:pt x="691" y="987"/>
                <a:pt x="631" y="1095"/>
                <a:pt x="593" y="1203"/>
              </a:cubicBezTo>
              <a:cubicBezTo>
                <a:pt x="568" y="1335"/>
                <a:pt x="596" y="1470"/>
                <a:pt x="601" y="1603"/>
              </a:cubicBezTo>
              <a:cubicBezTo>
                <a:pt x="548" y="1625"/>
                <a:pt x="496" y="1647"/>
                <a:pt x="445" y="1671"/>
              </a:cubicBezTo>
              <a:cubicBezTo>
                <a:pt x="421" y="1682"/>
                <a:pt x="374" y="1706"/>
                <a:pt x="351" y="1717"/>
              </a:cubicBezTo>
              <a:cubicBezTo>
                <a:pt x="337" y="1695"/>
                <a:pt x="311" y="1650"/>
                <a:pt x="298" y="1628"/>
              </a:cubicBezTo>
              <a:cubicBezTo>
                <a:pt x="331" y="1598"/>
                <a:pt x="363" y="1567"/>
                <a:pt x="395" y="1536"/>
              </a:cubicBezTo>
              <a:cubicBezTo>
                <a:pt x="358" y="1454"/>
                <a:pt x="284" y="1416"/>
                <a:pt x="197" y="1411"/>
              </a:cubicBezTo>
              <a:cubicBezTo>
                <a:pt x="163" y="1372"/>
                <a:pt x="124" y="1337"/>
                <a:pt x="76" y="1315"/>
              </a:cubicBezTo>
              <a:cubicBezTo>
                <a:pt x="121" y="1266"/>
                <a:pt x="123" y="1198"/>
                <a:pt x="82" y="1147"/>
              </a:cubicBezTo>
              <a:cubicBezTo>
                <a:pt x="82" y="1138"/>
                <a:pt x="81" y="1120"/>
                <a:pt x="81" y="1110"/>
              </a:cubicBezTo>
              <a:cubicBezTo>
                <a:pt x="106" y="1016"/>
                <a:pt x="131" y="922"/>
                <a:pt x="154" y="827"/>
              </a:cubicBezTo>
              <a:cubicBezTo>
                <a:pt x="160" y="821"/>
                <a:pt x="170" y="809"/>
                <a:pt x="175" y="803"/>
              </a:cubicBezTo>
              <a:cubicBezTo>
                <a:pt x="201" y="795"/>
                <a:pt x="251" y="778"/>
                <a:pt x="277" y="770"/>
              </a:cubicBezTo>
              <a:cubicBezTo>
                <a:pt x="266" y="700"/>
                <a:pt x="267" y="624"/>
                <a:pt x="232" y="560"/>
              </a:cubicBezTo>
              <a:cubicBezTo>
                <a:pt x="168" y="492"/>
                <a:pt x="79" y="453"/>
                <a:pt x="0" y="406"/>
              </a:cubicBezTo>
              <a:cubicBezTo>
                <a:pt x="28" y="336"/>
                <a:pt x="56" y="266"/>
                <a:pt x="86" y="196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80680</xdr:colOff>
      <xdr:row>8</xdr:row>
      <xdr:rowOff>84769</xdr:rowOff>
    </xdr:from>
    <xdr:to>
      <xdr:col>34</xdr:col>
      <xdr:colOff>32853</xdr:colOff>
      <xdr:row>13</xdr:row>
      <xdr:rowOff>30782</xdr:rowOff>
    </xdr:to>
    <xdr:sp macro="" textlink="">
      <xdr:nvSpPr>
        <xdr:cNvPr id="443" name="starogardzki"/>
        <xdr:cNvSpPr>
          <a:spLocks/>
        </xdr:cNvSpPr>
      </xdr:nvSpPr>
      <xdr:spPr bwMode="auto">
        <a:xfrm>
          <a:off x="3509680" y="999169"/>
          <a:ext cx="409373" cy="517513"/>
        </a:xfrm>
        <a:custGeom>
          <a:avLst/>
          <a:gdLst>
            <a:gd name="T0" fmla="*/ 584 w 1471"/>
            <a:gd name="T1" fmla="*/ 107 h 1787"/>
            <a:gd name="T2" fmla="*/ 641 w 1471"/>
            <a:gd name="T3" fmla="*/ 0 h 1787"/>
            <a:gd name="T4" fmla="*/ 692 w 1471"/>
            <a:gd name="T5" fmla="*/ 48 h 1787"/>
            <a:gd name="T6" fmla="*/ 732 w 1471"/>
            <a:gd name="T7" fmla="*/ 84 h 1787"/>
            <a:gd name="T8" fmla="*/ 1092 w 1471"/>
            <a:gd name="T9" fmla="*/ 150 h 1787"/>
            <a:gd name="T10" fmla="*/ 1055 w 1471"/>
            <a:gd name="T11" fmla="*/ 360 h 1787"/>
            <a:gd name="T12" fmla="*/ 1266 w 1471"/>
            <a:gd name="T13" fmla="*/ 495 h 1787"/>
            <a:gd name="T14" fmla="*/ 1322 w 1471"/>
            <a:gd name="T15" fmla="*/ 646 h 1787"/>
            <a:gd name="T16" fmla="*/ 1251 w 1471"/>
            <a:gd name="T17" fmla="*/ 726 h 1787"/>
            <a:gd name="T18" fmla="*/ 1230 w 1471"/>
            <a:gd name="T19" fmla="*/ 750 h 1787"/>
            <a:gd name="T20" fmla="*/ 1157 w 1471"/>
            <a:gd name="T21" fmla="*/ 1033 h 1787"/>
            <a:gd name="T22" fmla="*/ 1158 w 1471"/>
            <a:gd name="T23" fmla="*/ 1070 h 1787"/>
            <a:gd name="T24" fmla="*/ 1152 w 1471"/>
            <a:gd name="T25" fmla="*/ 1238 h 1787"/>
            <a:gd name="T26" fmla="*/ 1273 w 1471"/>
            <a:gd name="T27" fmla="*/ 1334 h 1787"/>
            <a:gd name="T28" fmla="*/ 1471 w 1471"/>
            <a:gd name="T29" fmla="*/ 1459 h 1787"/>
            <a:gd name="T30" fmla="*/ 1374 w 1471"/>
            <a:gd name="T31" fmla="*/ 1551 h 1787"/>
            <a:gd name="T32" fmla="*/ 1084 w 1471"/>
            <a:gd name="T33" fmla="*/ 1680 h 1787"/>
            <a:gd name="T34" fmla="*/ 1098 w 1471"/>
            <a:gd name="T35" fmla="*/ 1787 h 1787"/>
            <a:gd name="T36" fmla="*/ 972 w 1471"/>
            <a:gd name="T37" fmla="*/ 1593 h 1787"/>
            <a:gd name="T38" fmla="*/ 464 w 1471"/>
            <a:gd name="T39" fmla="*/ 1604 h 1787"/>
            <a:gd name="T40" fmla="*/ 439 w 1471"/>
            <a:gd name="T41" fmla="*/ 1447 h 1787"/>
            <a:gd name="T42" fmla="*/ 5 w 1471"/>
            <a:gd name="T43" fmla="*/ 1276 h 1787"/>
            <a:gd name="T44" fmla="*/ 42 w 1471"/>
            <a:gd name="T45" fmla="*/ 1225 h 1787"/>
            <a:gd name="T46" fmla="*/ 115 w 1471"/>
            <a:gd name="T47" fmla="*/ 1173 h 1787"/>
            <a:gd name="T48" fmla="*/ 0 w 1471"/>
            <a:gd name="T49" fmla="*/ 972 h 1787"/>
            <a:gd name="T50" fmla="*/ 122 w 1471"/>
            <a:gd name="T51" fmla="*/ 912 h 1787"/>
            <a:gd name="T52" fmla="*/ 134 w 1471"/>
            <a:gd name="T53" fmla="*/ 912 h 1787"/>
            <a:gd name="T54" fmla="*/ 84 w 1471"/>
            <a:gd name="T55" fmla="*/ 822 h 1787"/>
            <a:gd name="T56" fmla="*/ 221 w 1471"/>
            <a:gd name="T57" fmla="*/ 676 h 1787"/>
            <a:gd name="T58" fmla="*/ 328 w 1471"/>
            <a:gd name="T59" fmla="*/ 734 h 1787"/>
            <a:gd name="T60" fmla="*/ 609 w 1471"/>
            <a:gd name="T61" fmla="*/ 593 h 1787"/>
            <a:gd name="T62" fmla="*/ 493 w 1471"/>
            <a:gd name="T63" fmla="*/ 510 h 1787"/>
            <a:gd name="T64" fmla="*/ 485 w 1471"/>
            <a:gd name="T65" fmla="*/ 415 h 1787"/>
            <a:gd name="T66" fmla="*/ 631 w 1471"/>
            <a:gd name="T67" fmla="*/ 334 h 1787"/>
            <a:gd name="T68" fmla="*/ 584 w 1471"/>
            <a:gd name="T69" fmla="*/ 107 h 17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471" h="1787">
              <a:moveTo>
                <a:pt x="584" y="107"/>
              </a:moveTo>
              <a:cubicBezTo>
                <a:pt x="577" y="61"/>
                <a:pt x="611" y="31"/>
                <a:pt x="641" y="0"/>
              </a:cubicBezTo>
              <a:cubicBezTo>
                <a:pt x="653" y="12"/>
                <a:pt x="679" y="36"/>
                <a:pt x="692" y="48"/>
              </a:cubicBezTo>
              <a:cubicBezTo>
                <a:pt x="702" y="58"/>
                <a:pt x="722" y="76"/>
                <a:pt x="732" y="84"/>
              </a:cubicBezTo>
              <a:cubicBezTo>
                <a:pt x="854" y="95"/>
                <a:pt x="980" y="94"/>
                <a:pt x="1092" y="150"/>
              </a:cubicBezTo>
              <a:cubicBezTo>
                <a:pt x="1079" y="219"/>
                <a:pt x="1038" y="290"/>
                <a:pt x="1055" y="360"/>
              </a:cubicBezTo>
              <a:cubicBezTo>
                <a:pt x="1121" y="410"/>
                <a:pt x="1202" y="441"/>
                <a:pt x="1266" y="495"/>
              </a:cubicBezTo>
              <a:cubicBezTo>
                <a:pt x="1290" y="543"/>
                <a:pt x="1304" y="596"/>
                <a:pt x="1322" y="646"/>
              </a:cubicBezTo>
              <a:cubicBezTo>
                <a:pt x="1298" y="673"/>
                <a:pt x="1274" y="699"/>
                <a:pt x="1251" y="726"/>
              </a:cubicBezTo>
              <a:cubicBezTo>
                <a:pt x="1246" y="732"/>
                <a:pt x="1236" y="744"/>
                <a:pt x="1230" y="750"/>
              </a:cubicBezTo>
              <a:cubicBezTo>
                <a:pt x="1147" y="822"/>
                <a:pt x="1147" y="933"/>
                <a:pt x="1157" y="1033"/>
              </a:cubicBezTo>
              <a:cubicBezTo>
                <a:pt x="1157" y="1043"/>
                <a:pt x="1158" y="1061"/>
                <a:pt x="1158" y="1070"/>
              </a:cubicBezTo>
              <a:cubicBezTo>
                <a:pt x="1139" y="1120"/>
                <a:pt x="1079" y="1206"/>
                <a:pt x="1152" y="1238"/>
              </a:cubicBezTo>
              <a:cubicBezTo>
                <a:pt x="1200" y="1260"/>
                <a:pt x="1239" y="1295"/>
                <a:pt x="1273" y="1334"/>
              </a:cubicBezTo>
              <a:cubicBezTo>
                <a:pt x="1360" y="1339"/>
                <a:pt x="1434" y="1377"/>
                <a:pt x="1471" y="1459"/>
              </a:cubicBezTo>
              <a:cubicBezTo>
                <a:pt x="1439" y="1490"/>
                <a:pt x="1407" y="1521"/>
                <a:pt x="1374" y="1551"/>
              </a:cubicBezTo>
              <a:cubicBezTo>
                <a:pt x="1293" y="1624"/>
                <a:pt x="1191" y="1666"/>
                <a:pt x="1084" y="1680"/>
              </a:cubicBezTo>
              <a:cubicBezTo>
                <a:pt x="1089" y="1716"/>
                <a:pt x="1093" y="1752"/>
                <a:pt x="1098" y="1787"/>
              </a:cubicBezTo>
              <a:cubicBezTo>
                <a:pt x="1049" y="1727"/>
                <a:pt x="1008" y="1661"/>
                <a:pt x="972" y="1593"/>
              </a:cubicBezTo>
              <a:cubicBezTo>
                <a:pt x="807" y="1642"/>
                <a:pt x="628" y="1677"/>
                <a:pt x="464" y="1604"/>
              </a:cubicBezTo>
              <a:cubicBezTo>
                <a:pt x="456" y="1552"/>
                <a:pt x="448" y="1499"/>
                <a:pt x="439" y="1447"/>
              </a:cubicBezTo>
              <a:cubicBezTo>
                <a:pt x="278" y="1443"/>
                <a:pt x="130" y="1375"/>
                <a:pt x="5" y="1276"/>
              </a:cubicBezTo>
              <a:cubicBezTo>
                <a:pt x="14" y="1263"/>
                <a:pt x="33" y="1238"/>
                <a:pt x="42" y="1225"/>
              </a:cubicBezTo>
              <a:cubicBezTo>
                <a:pt x="60" y="1212"/>
                <a:pt x="97" y="1186"/>
                <a:pt x="115" y="1173"/>
              </a:cubicBezTo>
              <a:cubicBezTo>
                <a:pt x="88" y="1104"/>
                <a:pt x="25" y="1046"/>
                <a:pt x="0" y="972"/>
              </a:cubicBezTo>
              <a:cubicBezTo>
                <a:pt x="31" y="957"/>
                <a:pt x="92" y="927"/>
                <a:pt x="122" y="912"/>
              </a:cubicBezTo>
              <a:lnTo>
                <a:pt x="134" y="912"/>
              </a:lnTo>
              <a:cubicBezTo>
                <a:pt x="117" y="882"/>
                <a:pt x="100" y="852"/>
                <a:pt x="84" y="822"/>
              </a:cubicBezTo>
              <a:cubicBezTo>
                <a:pt x="129" y="774"/>
                <a:pt x="175" y="725"/>
                <a:pt x="221" y="676"/>
              </a:cubicBezTo>
              <a:cubicBezTo>
                <a:pt x="248" y="691"/>
                <a:pt x="302" y="719"/>
                <a:pt x="328" y="734"/>
              </a:cubicBezTo>
              <a:cubicBezTo>
                <a:pt x="425" y="693"/>
                <a:pt x="524" y="656"/>
                <a:pt x="609" y="593"/>
              </a:cubicBezTo>
              <a:cubicBezTo>
                <a:pt x="619" y="527"/>
                <a:pt x="533" y="534"/>
                <a:pt x="493" y="510"/>
              </a:cubicBezTo>
              <a:cubicBezTo>
                <a:pt x="490" y="478"/>
                <a:pt x="487" y="447"/>
                <a:pt x="485" y="415"/>
              </a:cubicBezTo>
              <a:cubicBezTo>
                <a:pt x="534" y="388"/>
                <a:pt x="582" y="361"/>
                <a:pt x="631" y="334"/>
              </a:cubicBezTo>
              <a:cubicBezTo>
                <a:pt x="616" y="258"/>
                <a:pt x="602" y="183"/>
                <a:pt x="584" y="107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76406</xdr:colOff>
      <xdr:row>9</xdr:row>
      <xdr:rowOff>84625</xdr:rowOff>
    </xdr:from>
    <xdr:to>
      <xdr:col>31</xdr:col>
      <xdr:colOff>3597</xdr:colOff>
      <xdr:row>13</xdr:row>
      <xdr:rowOff>99276</xdr:rowOff>
    </xdr:to>
    <xdr:sp macro="" textlink="">
      <xdr:nvSpPr>
        <xdr:cNvPr id="450" name="chojnicki"/>
        <xdr:cNvSpPr>
          <a:spLocks/>
        </xdr:cNvSpPr>
      </xdr:nvSpPr>
      <xdr:spPr bwMode="auto">
        <a:xfrm>
          <a:off x="3048206" y="1113325"/>
          <a:ext cx="498691" cy="471851"/>
        </a:xfrm>
        <a:custGeom>
          <a:avLst/>
          <a:gdLst>
            <a:gd name="T0" fmla="*/ 634 w 1790"/>
            <a:gd name="T1" fmla="*/ 0 h 1619"/>
            <a:gd name="T2" fmla="*/ 734 w 1790"/>
            <a:gd name="T3" fmla="*/ 15 h 1619"/>
            <a:gd name="T4" fmla="*/ 788 w 1790"/>
            <a:gd name="T5" fmla="*/ 86 h 1619"/>
            <a:gd name="T6" fmla="*/ 810 w 1790"/>
            <a:gd name="T7" fmla="*/ 107 h 1619"/>
            <a:gd name="T8" fmla="*/ 895 w 1790"/>
            <a:gd name="T9" fmla="*/ 143 h 1619"/>
            <a:gd name="T10" fmla="*/ 946 w 1790"/>
            <a:gd name="T11" fmla="*/ 239 h 1619"/>
            <a:gd name="T12" fmla="*/ 1063 w 1790"/>
            <a:gd name="T13" fmla="*/ 252 h 1619"/>
            <a:gd name="T14" fmla="*/ 1100 w 1790"/>
            <a:gd name="T15" fmla="*/ 443 h 1619"/>
            <a:gd name="T16" fmla="*/ 1181 w 1790"/>
            <a:gd name="T17" fmla="*/ 494 h 1619"/>
            <a:gd name="T18" fmla="*/ 1195 w 1790"/>
            <a:gd name="T19" fmla="*/ 624 h 1619"/>
            <a:gd name="T20" fmla="*/ 1134 w 1790"/>
            <a:gd name="T21" fmla="*/ 704 h 1619"/>
            <a:gd name="T22" fmla="*/ 1332 w 1790"/>
            <a:gd name="T23" fmla="*/ 710 h 1619"/>
            <a:gd name="T24" fmla="*/ 1484 w 1790"/>
            <a:gd name="T25" fmla="*/ 457 h 1619"/>
            <a:gd name="T26" fmla="*/ 1604 w 1790"/>
            <a:gd name="T27" fmla="*/ 455 h 1619"/>
            <a:gd name="T28" fmla="*/ 1682 w 1790"/>
            <a:gd name="T29" fmla="*/ 380 h 1619"/>
            <a:gd name="T30" fmla="*/ 1740 w 1790"/>
            <a:gd name="T31" fmla="*/ 410 h 1619"/>
            <a:gd name="T32" fmla="*/ 1790 w 1790"/>
            <a:gd name="T33" fmla="*/ 500 h 1619"/>
            <a:gd name="T34" fmla="*/ 1778 w 1790"/>
            <a:gd name="T35" fmla="*/ 500 h 1619"/>
            <a:gd name="T36" fmla="*/ 1609 w 1790"/>
            <a:gd name="T37" fmla="*/ 558 h 1619"/>
            <a:gd name="T38" fmla="*/ 1734 w 1790"/>
            <a:gd name="T39" fmla="*/ 763 h 1619"/>
            <a:gd name="T40" fmla="*/ 1698 w 1790"/>
            <a:gd name="T41" fmla="*/ 813 h 1619"/>
            <a:gd name="T42" fmla="*/ 1661 w 1790"/>
            <a:gd name="T43" fmla="*/ 864 h 1619"/>
            <a:gd name="T44" fmla="*/ 1544 w 1790"/>
            <a:gd name="T45" fmla="*/ 1112 h 1619"/>
            <a:gd name="T46" fmla="*/ 1173 w 1790"/>
            <a:gd name="T47" fmla="*/ 965 h 1619"/>
            <a:gd name="T48" fmla="*/ 1247 w 1790"/>
            <a:gd name="T49" fmla="*/ 1141 h 1619"/>
            <a:gd name="T50" fmla="*/ 1181 w 1790"/>
            <a:gd name="T51" fmla="*/ 1233 h 1619"/>
            <a:gd name="T52" fmla="*/ 1007 w 1790"/>
            <a:gd name="T53" fmla="*/ 1193 h 1619"/>
            <a:gd name="T54" fmla="*/ 882 w 1790"/>
            <a:gd name="T55" fmla="*/ 1552 h 1619"/>
            <a:gd name="T56" fmla="*/ 703 w 1790"/>
            <a:gd name="T57" fmla="*/ 1564 h 1619"/>
            <a:gd name="T58" fmla="*/ 630 w 1790"/>
            <a:gd name="T59" fmla="*/ 1548 h 1619"/>
            <a:gd name="T60" fmla="*/ 536 w 1790"/>
            <a:gd name="T61" fmla="*/ 1619 h 1619"/>
            <a:gd name="T62" fmla="*/ 438 w 1790"/>
            <a:gd name="T63" fmla="*/ 1446 h 1619"/>
            <a:gd name="T64" fmla="*/ 374 w 1790"/>
            <a:gd name="T65" fmla="*/ 1480 h 1619"/>
            <a:gd name="T66" fmla="*/ 462 w 1790"/>
            <a:gd name="T67" fmla="*/ 1115 h 1619"/>
            <a:gd name="T68" fmla="*/ 364 w 1790"/>
            <a:gd name="T69" fmla="*/ 1081 h 1619"/>
            <a:gd name="T70" fmla="*/ 325 w 1790"/>
            <a:gd name="T71" fmla="*/ 860 h 1619"/>
            <a:gd name="T72" fmla="*/ 160 w 1790"/>
            <a:gd name="T73" fmla="*/ 836 h 1619"/>
            <a:gd name="T74" fmla="*/ 0 w 1790"/>
            <a:gd name="T75" fmla="*/ 488 h 1619"/>
            <a:gd name="T76" fmla="*/ 94 w 1790"/>
            <a:gd name="T77" fmla="*/ 346 h 1619"/>
            <a:gd name="T78" fmla="*/ 400 w 1790"/>
            <a:gd name="T79" fmla="*/ 390 h 1619"/>
            <a:gd name="T80" fmla="*/ 468 w 1790"/>
            <a:gd name="T81" fmla="*/ 206 h 1619"/>
            <a:gd name="T82" fmla="*/ 634 w 1790"/>
            <a:gd name="T83" fmla="*/ 0 h 16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</a:cxnLst>
          <a:rect l="0" t="0" r="r" b="b"/>
          <a:pathLst>
            <a:path w="1790" h="1619">
              <a:moveTo>
                <a:pt x="634" y="0"/>
              </a:moveTo>
              <a:cubicBezTo>
                <a:pt x="659" y="4"/>
                <a:pt x="709" y="11"/>
                <a:pt x="734" y="15"/>
              </a:cubicBezTo>
              <a:cubicBezTo>
                <a:pt x="751" y="39"/>
                <a:pt x="769" y="63"/>
                <a:pt x="788" y="86"/>
              </a:cubicBezTo>
              <a:lnTo>
                <a:pt x="810" y="107"/>
              </a:lnTo>
              <a:cubicBezTo>
                <a:pt x="831" y="116"/>
                <a:pt x="873" y="134"/>
                <a:pt x="895" y="143"/>
              </a:cubicBezTo>
              <a:cubicBezTo>
                <a:pt x="912" y="175"/>
                <a:pt x="928" y="207"/>
                <a:pt x="946" y="239"/>
              </a:cubicBezTo>
              <a:cubicBezTo>
                <a:pt x="985" y="243"/>
                <a:pt x="1024" y="247"/>
                <a:pt x="1063" y="252"/>
              </a:cubicBezTo>
              <a:cubicBezTo>
                <a:pt x="1071" y="316"/>
                <a:pt x="1079" y="381"/>
                <a:pt x="1100" y="443"/>
              </a:cubicBezTo>
              <a:cubicBezTo>
                <a:pt x="1126" y="461"/>
                <a:pt x="1153" y="477"/>
                <a:pt x="1181" y="494"/>
              </a:cubicBezTo>
              <a:cubicBezTo>
                <a:pt x="1166" y="539"/>
                <a:pt x="1170" y="583"/>
                <a:pt x="1195" y="624"/>
              </a:cubicBezTo>
              <a:cubicBezTo>
                <a:pt x="1180" y="644"/>
                <a:pt x="1149" y="684"/>
                <a:pt x="1134" y="704"/>
              </a:cubicBezTo>
              <a:cubicBezTo>
                <a:pt x="1199" y="709"/>
                <a:pt x="1268" y="730"/>
                <a:pt x="1332" y="710"/>
              </a:cubicBezTo>
              <a:cubicBezTo>
                <a:pt x="1386" y="627"/>
                <a:pt x="1430" y="540"/>
                <a:pt x="1484" y="457"/>
              </a:cubicBezTo>
              <a:cubicBezTo>
                <a:pt x="1524" y="456"/>
                <a:pt x="1564" y="456"/>
                <a:pt x="1604" y="455"/>
              </a:cubicBezTo>
              <a:cubicBezTo>
                <a:pt x="1630" y="430"/>
                <a:pt x="1656" y="405"/>
                <a:pt x="1682" y="380"/>
              </a:cubicBezTo>
              <a:cubicBezTo>
                <a:pt x="1697" y="388"/>
                <a:pt x="1725" y="403"/>
                <a:pt x="1740" y="410"/>
              </a:cubicBezTo>
              <a:cubicBezTo>
                <a:pt x="1756" y="440"/>
                <a:pt x="1773" y="470"/>
                <a:pt x="1790" y="500"/>
              </a:cubicBezTo>
              <a:lnTo>
                <a:pt x="1778" y="500"/>
              </a:lnTo>
              <a:cubicBezTo>
                <a:pt x="1711" y="482"/>
                <a:pt x="1655" y="510"/>
                <a:pt x="1609" y="558"/>
              </a:cubicBezTo>
              <a:cubicBezTo>
                <a:pt x="1633" y="636"/>
                <a:pt x="1667" y="711"/>
                <a:pt x="1734" y="763"/>
              </a:cubicBezTo>
              <a:cubicBezTo>
                <a:pt x="1725" y="776"/>
                <a:pt x="1707" y="800"/>
                <a:pt x="1698" y="813"/>
              </a:cubicBezTo>
              <a:cubicBezTo>
                <a:pt x="1689" y="826"/>
                <a:pt x="1670" y="851"/>
                <a:pt x="1661" y="864"/>
              </a:cubicBezTo>
              <a:cubicBezTo>
                <a:pt x="1622" y="946"/>
                <a:pt x="1586" y="1030"/>
                <a:pt x="1544" y="1112"/>
              </a:cubicBezTo>
              <a:cubicBezTo>
                <a:pt x="1436" y="1028"/>
                <a:pt x="1308" y="982"/>
                <a:pt x="1173" y="965"/>
              </a:cubicBezTo>
              <a:cubicBezTo>
                <a:pt x="1199" y="1023"/>
                <a:pt x="1230" y="1079"/>
                <a:pt x="1247" y="1141"/>
              </a:cubicBezTo>
              <a:cubicBezTo>
                <a:pt x="1226" y="1172"/>
                <a:pt x="1204" y="1203"/>
                <a:pt x="1181" y="1233"/>
              </a:cubicBezTo>
              <a:cubicBezTo>
                <a:pt x="1123" y="1220"/>
                <a:pt x="1065" y="1207"/>
                <a:pt x="1007" y="1193"/>
              </a:cubicBezTo>
              <a:cubicBezTo>
                <a:pt x="940" y="1302"/>
                <a:pt x="804" y="1413"/>
                <a:pt x="882" y="1552"/>
              </a:cubicBezTo>
              <a:cubicBezTo>
                <a:pt x="822" y="1545"/>
                <a:pt x="761" y="1544"/>
                <a:pt x="703" y="1564"/>
              </a:cubicBezTo>
              <a:cubicBezTo>
                <a:pt x="678" y="1559"/>
                <a:pt x="654" y="1553"/>
                <a:pt x="630" y="1548"/>
              </a:cubicBezTo>
              <a:cubicBezTo>
                <a:pt x="606" y="1566"/>
                <a:pt x="559" y="1601"/>
                <a:pt x="536" y="1619"/>
              </a:cubicBezTo>
              <a:cubicBezTo>
                <a:pt x="503" y="1562"/>
                <a:pt x="471" y="1504"/>
                <a:pt x="438" y="1446"/>
              </a:cubicBezTo>
              <a:cubicBezTo>
                <a:pt x="423" y="1455"/>
                <a:pt x="390" y="1471"/>
                <a:pt x="374" y="1480"/>
              </a:cubicBezTo>
              <a:cubicBezTo>
                <a:pt x="378" y="1353"/>
                <a:pt x="430" y="1236"/>
                <a:pt x="462" y="1115"/>
              </a:cubicBezTo>
              <a:lnTo>
                <a:pt x="364" y="1081"/>
              </a:lnTo>
              <a:cubicBezTo>
                <a:pt x="362" y="1006"/>
                <a:pt x="349" y="931"/>
                <a:pt x="325" y="860"/>
              </a:cubicBezTo>
              <a:cubicBezTo>
                <a:pt x="270" y="852"/>
                <a:pt x="215" y="844"/>
                <a:pt x="160" y="836"/>
              </a:cubicBezTo>
              <a:cubicBezTo>
                <a:pt x="120" y="714"/>
                <a:pt x="79" y="590"/>
                <a:pt x="0" y="488"/>
              </a:cubicBezTo>
              <a:cubicBezTo>
                <a:pt x="31" y="440"/>
                <a:pt x="62" y="393"/>
                <a:pt x="94" y="346"/>
              </a:cubicBezTo>
              <a:cubicBezTo>
                <a:pt x="195" y="365"/>
                <a:pt x="298" y="379"/>
                <a:pt x="400" y="390"/>
              </a:cubicBezTo>
              <a:cubicBezTo>
                <a:pt x="422" y="329"/>
                <a:pt x="445" y="267"/>
                <a:pt x="468" y="206"/>
              </a:cubicBezTo>
              <a:cubicBezTo>
                <a:pt x="561" y="171"/>
                <a:pt x="614" y="95"/>
                <a:pt x="634" y="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99842</xdr:colOff>
      <xdr:row>9</xdr:row>
      <xdr:rowOff>92235</xdr:rowOff>
    </xdr:from>
    <xdr:to>
      <xdr:col>38</xdr:col>
      <xdr:colOff>74346</xdr:colOff>
      <xdr:row>11</xdr:row>
      <xdr:rowOff>99561</xdr:rowOff>
    </xdr:to>
    <xdr:sp macro="" textlink="">
      <xdr:nvSpPr>
        <xdr:cNvPr id="451" name="sztumski"/>
        <xdr:cNvSpPr>
          <a:spLocks/>
        </xdr:cNvSpPr>
      </xdr:nvSpPr>
      <xdr:spPr bwMode="auto">
        <a:xfrm>
          <a:off x="3986042" y="1120935"/>
          <a:ext cx="431704" cy="235926"/>
        </a:xfrm>
        <a:custGeom>
          <a:avLst/>
          <a:gdLst>
            <a:gd name="T0" fmla="*/ 775 w 1553"/>
            <a:gd name="T1" fmla="*/ 54 h 839"/>
            <a:gd name="T2" fmla="*/ 880 w 1553"/>
            <a:gd name="T3" fmla="*/ 0 h 839"/>
            <a:gd name="T4" fmla="*/ 1123 w 1553"/>
            <a:gd name="T5" fmla="*/ 80 h 839"/>
            <a:gd name="T6" fmla="*/ 1143 w 1553"/>
            <a:gd name="T7" fmla="*/ 363 h 839"/>
            <a:gd name="T8" fmla="*/ 1328 w 1553"/>
            <a:gd name="T9" fmla="*/ 328 h 839"/>
            <a:gd name="T10" fmla="*/ 1553 w 1553"/>
            <a:gd name="T11" fmla="*/ 300 h 839"/>
            <a:gd name="T12" fmla="*/ 1501 w 1553"/>
            <a:gd name="T13" fmla="*/ 523 h 839"/>
            <a:gd name="T14" fmla="*/ 1469 w 1553"/>
            <a:gd name="T15" fmla="*/ 554 h 839"/>
            <a:gd name="T16" fmla="*/ 1380 w 1553"/>
            <a:gd name="T17" fmla="*/ 729 h 839"/>
            <a:gd name="T18" fmla="*/ 1380 w 1553"/>
            <a:gd name="T19" fmla="*/ 839 h 839"/>
            <a:gd name="T20" fmla="*/ 858 w 1553"/>
            <a:gd name="T21" fmla="*/ 731 h 839"/>
            <a:gd name="T22" fmla="*/ 714 w 1553"/>
            <a:gd name="T23" fmla="*/ 699 h 839"/>
            <a:gd name="T24" fmla="*/ 560 w 1553"/>
            <a:gd name="T25" fmla="*/ 818 h 839"/>
            <a:gd name="T26" fmla="*/ 432 w 1553"/>
            <a:gd name="T27" fmla="*/ 619 h 839"/>
            <a:gd name="T28" fmla="*/ 335 w 1553"/>
            <a:gd name="T29" fmla="*/ 646 h 839"/>
            <a:gd name="T30" fmla="*/ 285 w 1553"/>
            <a:gd name="T31" fmla="*/ 593 h 839"/>
            <a:gd name="T32" fmla="*/ 312 w 1553"/>
            <a:gd name="T33" fmla="*/ 517 h 839"/>
            <a:gd name="T34" fmla="*/ 255 w 1553"/>
            <a:gd name="T35" fmla="*/ 474 h 839"/>
            <a:gd name="T36" fmla="*/ 14 w 1553"/>
            <a:gd name="T37" fmla="*/ 377 h 839"/>
            <a:gd name="T38" fmla="*/ 0 w 1553"/>
            <a:gd name="T39" fmla="*/ 300 h 839"/>
            <a:gd name="T40" fmla="*/ 140 w 1553"/>
            <a:gd name="T41" fmla="*/ 252 h 839"/>
            <a:gd name="T42" fmla="*/ 185 w 1553"/>
            <a:gd name="T43" fmla="*/ 160 h 839"/>
            <a:gd name="T44" fmla="*/ 325 w 1553"/>
            <a:gd name="T45" fmla="*/ 119 h 839"/>
            <a:gd name="T46" fmla="*/ 358 w 1553"/>
            <a:gd name="T47" fmla="*/ 110 h 839"/>
            <a:gd name="T48" fmla="*/ 489 w 1553"/>
            <a:gd name="T49" fmla="*/ 81 h 839"/>
            <a:gd name="T50" fmla="*/ 566 w 1553"/>
            <a:gd name="T51" fmla="*/ 14 h 839"/>
            <a:gd name="T52" fmla="*/ 636 w 1553"/>
            <a:gd name="T53" fmla="*/ 19 h 839"/>
            <a:gd name="T54" fmla="*/ 775 w 1553"/>
            <a:gd name="T55" fmla="*/ 54 h 83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553" h="839">
              <a:moveTo>
                <a:pt x="775" y="54"/>
              </a:moveTo>
              <a:cubicBezTo>
                <a:pt x="810" y="37"/>
                <a:pt x="845" y="19"/>
                <a:pt x="880" y="0"/>
              </a:cubicBezTo>
              <a:cubicBezTo>
                <a:pt x="962" y="24"/>
                <a:pt x="1043" y="50"/>
                <a:pt x="1123" y="80"/>
              </a:cubicBezTo>
              <a:cubicBezTo>
                <a:pt x="1099" y="164"/>
                <a:pt x="1022" y="324"/>
                <a:pt x="1143" y="363"/>
              </a:cubicBezTo>
              <a:cubicBezTo>
                <a:pt x="1207" y="402"/>
                <a:pt x="1268" y="349"/>
                <a:pt x="1328" y="328"/>
              </a:cubicBezTo>
              <a:cubicBezTo>
                <a:pt x="1398" y="292"/>
                <a:pt x="1477" y="302"/>
                <a:pt x="1553" y="300"/>
              </a:cubicBezTo>
              <a:cubicBezTo>
                <a:pt x="1535" y="374"/>
                <a:pt x="1520" y="449"/>
                <a:pt x="1501" y="523"/>
              </a:cubicBezTo>
              <a:lnTo>
                <a:pt x="1469" y="554"/>
              </a:lnTo>
              <a:cubicBezTo>
                <a:pt x="1435" y="610"/>
                <a:pt x="1408" y="670"/>
                <a:pt x="1380" y="729"/>
              </a:cubicBezTo>
              <a:cubicBezTo>
                <a:pt x="1380" y="756"/>
                <a:pt x="1380" y="811"/>
                <a:pt x="1380" y="839"/>
              </a:cubicBezTo>
              <a:cubicBezTo>
                <a:pt x="1226" y="728"/>
                <a:pt x="1037" y="742"/>
                <a:pt x="858" y="731"/>
              </a:cubicBezTo>
              <a:cubicBezTo>
                <a:pt x="810" y="720"/>
                <a:pt x="763" y="705"/>
                <a:pt x="714" y="699"/>
              </a:cubicBezTo>
              <a:cubicBezTo>
                <a:pt x="658" y="732"/>
                <a:pt x="610" y="777"/>
                <a:pt x="560" y="818"/>
              </a:cubicBezTo>
              <a:cubicBezTo>
                <a:pt x="522" y="749"/>
                <a:pt x="480" y="682"/>
                <a:pt x="432" y="619"/>
              </a:cubicBezTo>
              <a:cubicBezTo>
                <a:pt x="400" y="628"/>
                <a:pt x="367" y="637"/>
                <a:pt x="335" y="646"/>
              </a:cubicBezTo>
              <a:cubicBezTo>
                <a:pt x="322" y="633"/>
                <a:pt x="297" y="606"/>
                <a:pt x="285" y="593"/>
              </a:cubicBezTo>
              <a:cubicBezTo>
                <a:pt x="292" y="574"/>
                <a:pt x="305" y="536"/>
                <a:pt x="312" y="517"/>
              </a:cubicBezTo>
              <a:cubicBezTo>
                <a:pt x="298" y="507"/>
                <a:pt x="269" y="485"/>
                <a:pt x="255" y="474"/>
              </a:cubicBezTo>
              <a:cubicBezTo>
                <a:pt x="175" y="441"/>
                <a:pt x="92" y="415"/>
                <a:pt x="14" y="377"/>
              </a:cubicBezTo>
              <a:cubicBezTo>
                <a:pt x="10" y="358"/>
                <a:pt x="3" y="319"/>
                <a:pt x="0" y="300"/>
              </a:cubicBezTo>
              <a:cubicBezTo>
                <a:pt x="48" y="341"/>
                <a:pt x="123" y="309"/>
                <a:pt x="140" y="252"/>
              </a:cubicBezTo>
              <a:cubicBezTo>
                <a:pt x="151" y="229"/>
                <a:pt x="174" y="183"/>
                <a:pt x="185" y="160"/>
              </a:cubicBezTo>
              <a:cubicBezTo>
                <a:pt x="232" y="147"/>
                <a:pt x="279" y="134"/>
                <a:pt x="325" y="119"/>
              </a:cubicBezTo>
              <a:lnTo>
                <a:pt x="358" y="110"/>
              </a:lnTo>
              <a:cubicBezTo>
                <a:pt x="401" y="100"/>
                <a:pt x="445" y="90"/>
                <a:pt x="489" y="81"/>
              </a:cubicBezTo>
              <a:cubicBezTo>
                <a:pt x="515" y="59"/>
                <a:pt x="540" y="36"/>
                <a:pt x="566" y="14"/>
              </a:cubicBezTo>
              <a:cubicBezTo>
                <a:pt x="584" y="15"/>
                <a:pt x="619" y="18"/>
                <a:pt x="636" y="19"/>
              </a:cubicBezTo>
              <a:cubicBezTo>
                <a:pt x="682" y="30"/>
                <a:pt x="726" y="73"/>
                <a:pt x="775" y="54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37051</xdr:colOff>
      <xdr:row>9</xdr:row>
      <xdr:rowOff>107456</xdr:rowOff>
    </xdr:from>
    <xdr:to>
      <xdr:col>27</xdr:col>
      <xdr:colOff>81195</xdr:colOff>
      <xdr:row>14</xdr:row>
      <xdr:rowOff>68691</xdr:rowOff>
    </xdr:to>
    <xdr:sp macro="" textlink="">
      <xdr:nvSpPr>
        <xdr:cNvPr id="453" name="człuchowski"/>
        <xdr:cNvSpPr>
          <a:spLocks/>
        </xdr:cNvSpPr>
      </xdr:nvSpPr>
      <xdr:spPr bwMode="auto">
        <a:xfrm>
          <a:off x="2780251" y="1136156"/>
          <a:ext cx="387044" cy="532735"/>
        </a:xfrm>
        <a:custGeom>
          <a:avLst/>
          <a:gdLst>
            <a:gd name="T0" fmla="*/ 515 w 1386"/>
            <a:gd name="T1" fmla="*/ 0 h 1848"/>
            <a:gd name="T2" fmla="*/ 648 w 1386"/>
            <a:gd name="T3" fmla="*/ 2 h 1848"/>
            <a:gd name="T4" fmla="*/ 716 w 1386"/>
            <a:gd name="T5" fmla="*/ 54 h 1848"/>
            <a:gd name="T6" fmla="*/ 746 w 1386"/>
            <a:gd name="T7" fmla="*/ 115 h 1848"/>
            <a:gd name="T8" fmla="*/ 836 w 1386"/>
            <a:gd name="T9" fmla="*/ 296 h 1848"/>
            <a:gd name="T10" fmla="*/ 843 w 1386"/>
            <a:gd name="T11" fmla="*/ 307 h 1848"/>
            <a:gd name="T12" fmla="*/ 868 w 1386"/>
            <a:gd name="T13" fmla="*/ 460 h 1848"/>
            <a:gd name="T14" fmla="*/ 995 w 1386"/>
            <a:gd name="T15" fmla="*/ 523 h 1848"/>
            <a:gd name="T16" fmla="*/ 1068 w 1386"/>
            <a:gd name="T17" fmla="*/ 754 h 1848"/>
            <a:gd name="T18" fmla="*/ 1264 w 1386"/>
            <a:gd name="T19" fmla="*/ 829 h 1848"/>
            <a:gd name="T20" fmla="*/ 1251 w 1386"/>
            <a:gd name="T21" fmla="*/ 1039 h 1848"/>
            <a:gd name="T22" fmla="*/ 1386 w 1386"/>
            <a:gd name="T23" fmla="*/ 1067 h 1848"/>
            <a:gd name="T24" fmla="*/ 1274 w 1386"/>
            <a:gd name="T25" fmla="*/ 1407 h 1848"/>
            <a:gd name="T26" fmla="*/ 1216 w 1386"/>
            <a:gd name="T27" fmla="*/ 1474 h 1848"/>
            <a:gd name="T28" fmla="*/ 1108 w 1386"/>
            <a:gd name="T29" fmla="*/ 1848 h 1848"/>
            <a:gd name="T30" fmla="*/ 908 w 1386"/>
            <a:gd name="T31" fmla="*/ 1696 h 1848"/>
            <a:gd name="T32" fmla="*/ 470 w 1386"/>
            <a:gd name="T33" fmla="*/ 1645 h 1848"/>
            <a:gd name="T34" fmla="*/ 294 w 1386"/>
            <a:gd name="T35" fmla="*/ 1750 h 1848"/>
            <a:gd name="T36" fmla="*/ 284 w 1386"/>
            <a:gd name="T37" fmla="*/ 1600 h 1848"/>
            <a:gd name="T38" fmla="*/ 172 w 1386"/>
            <a:gd name="T39" fmla="*/ 1618 h 1848"/>
            <a:gd name="T40" fmla="*/ 97 w 1386"/>
            <a:gd name="T41" fmla="*/ 1480 h 1848"/>
            <a:gd name="T42" fmla="*/ 6 w 1386"/>
            <a:gd name="T43" fmla="*/ 916 h 1848"/>
            <a:gd name="T44" fmla="*/ 177 w 1386"/>
            <a:gd name="T45" fmla="*/ 741 h 1848"/>
            <a:gd name="T46" fmla="*/ 20 w 1386"/>
            <a:gd name="T47" fmla="*/ 463 h 1848"/>
            <a:gd name="T48" fmla="*/ 248 w 1386"/>
            <a:gd name="T49" fmla="*/ 433 h 1848"/>
            <a:gd name="T50" fmla="*/ 277 w 1386"/>
            <a:gd name="T51" fmla="*/ 318 h 1848"/>
            <a:gd name="T52" fmla="*/ 318 w 1386"/>
            <a:gd name="T53" fmla="*/ 236 h 1848"/>
            <a:gd name="T54" fmla="*/ 323 w 1386"/>
            <a:gd name="T55" fmla="*/ 135 h 1848"/>
            <a:gd name="T56" fmla="*/ 550 w 1386"/>
            <a:gd name="T57" fmla="*/ 138 h 1848"/>
            <a:gd name="T58" fmla="*/ 515 w 1386"/>
            <a:gd name="T59" fmla="*/ 0 h 184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386" h="1848">
              <a:moveTo>
                <a:pt x="515" y="0"/>
              </a:moveTo>
              <a:cubicBezTo>
                <a:pt x="559" y="1"/>
                <a:pt x="604" y="1"/>
                <a:pt x="648" y="2"/>
              </a:cubicBezTo>
              <a:cubicBezTo>
                <a:pt x="670" y="19"/>
                <a:pt x="693" y="37"/>
                <a:pt x="716" y="54"/>
              </a:cubicBezTo>
              <a:cubicBezTo>
                <a:pt x="723" y="69"/>
                <a:pt x="738" y="99"/>
                <a:pt x="746" y="115"/>
              </a:cubicBezTo>
              <a:cubicBezTo>
                <a:pt x="770" y="177"/>
                <a:pt x="796" y="241"/>
                <a:pt x="836" y="296"/>
              </a:cubicBezTo>
              <a:lnTo>
                <a:pt x="843" y="307"/>
              </a:lnTo>
              <a:cubicBezTo>
                <a:pt x="850" y="358"/>
                <a:pt x="854" y="410"/>
                <a:pt x="868" y="460"/>
              </a:cubicBezTo>
              <a:cubicBezTo>
                <a:pt x="907" y="486"/>
                <a:pt x="952" y="503"/>
                <a:pt x="995" y="523"/>
              </a:cubicBezTo>
              <a:cubicBezTo>
                <a:pt x="1018" y="600"/>
                <a:pt x="1025" y="685"/>
                <a:pt x="1068" y="754"/>
              </a:cubicBezTo>
              <a:cubicBezTo>
                <a:pt x="1109" y="820"/>
                <a:pt x="1199" y="808"/>
                <a:pt x="1264" y="829"/>
              </a:cubicBezTo>
              <a:cubicBezTo>
                <a:pt x="1303" y="899"/>
                <a:pt x="1288" y="971"/>
                <a:pt x="1251" y="1039"/>
              </a:cubicBezTo>
              <a:cubicBezTo>
                <a:pt x="1296" y="1048"/>
                <a:pt x="1341" y="1058"/>
                <a:pt x="1386" y="1067"/>
              </a:cubicBezTo>
              <a:cubicBezTo>
                <a:pt x="1360" y="1184"/>
                <a:pt x="1305" y="1291"/>
                <a:pt x="1274" y="1407"/>
              </a:cubicBezTo>
              <a:cubicBezTo>
                <a:pt x="1259" y="1423"/>
                <a:pt x="1230" y="1457"/>
                <a:pt x="1216" y="1474"/>
              </a:cubicBezTo>
              <a:cubicBezTo>
                <a:pt x="1135" y="1581"/>
                <a:pt x="1145" y="1725"/>
                <a:pt x="1108" y="1848"/>
              </a:cubicBezTo>
              <a:cubicBezTo>
                <a:pt x="1019" y="1833"/>
                <a:pt x="962" y="1762"/>
                <a:pt x="908" y="1696"/>
              </a:cubicBezTo>
              <a:cubicBezTo>
                <a:pt x="761" y="1695"/>
                <a:pt x="613" y="1682"/>
                <a:pt x="470" y="1645"/>
              </a:cubicBezTo>
              <a:cubicBezTo>
                <a:pt x="414" y="1685"/>
                <a:pt x="356" y="1721"/>
                <a:pt x="294" y="1750"/>
              </a:cubicBezTo>
              <a:cubicBezTo>
                <a:pt x="290" y="1700"/>
                <a:pt x="287" y="1650"/>
                <a:pt x="284" y="1600"/>
              </a:cubicBezTo>
              <a:cubicBezTo>
                <a:pt x="247" y="1606"/>
                <a:pt x="210" y="1612"/>
                <a:pt x="172" y="1618"/>
              </a:cubicBezTo>
              <a:cubicBezTo>
                <a:pt x="151" y="1570"/>
                <a:pt x="127" y="1523"/>
                <a:pt x="97" y="1480"/>
              </a:cubicBezTo>
              <a:cubicBezTo>
                <a:pt x="14" y="1305"/>
                <a:pt x="65" y="1100"/>
                <a:pt x="6" y="916"/>
              </a:cubicBezTo>
              <a:cubicBezTo>
                <a:pt x="71" y="866"/>
                <a:pt x="131" y="810"/>
                <a:pt x="177" y="741"/>
              </a:cubicBezTo>
              <a:cubicBezTo>
                <a:pt x="68" y="698"/>
                <a:pt x="0" y="580"/>
                <a:pt x="20" y="463"/>
              </a:cubicBezTo>
              <a:cubicBezTo>
                <a:pt x="90" y="425"/>
                <a:pt x="172" y="435"/>
                <a:pt x="248" y="433"/>
              </a:cubicBezTo>
              <a:cubicBezTo>
                <a:pt x="258" y="395"/>
                <a:pt x="267" y="357"/>
                <a:pt x="277" y="318"/>
              </a:cubicBezTo>
              <a:cubicBezTo>
                <a:pt x="287" y="298"/>
                <a:pt x="308" y="256"/>
                <a:pt x="318" y="236"/>
              </a:cubicBezTo>
              <a:cubicBezTo>
                <a:pt x="319" y="211"/>
                <a:pt x="322" y="160"/>
                <a:pt x="323" y="135"/>
              </a:cubicBezTo>
              <a:cubicBezTo>
                <a:pt x="398" y="128"/>
                <a:pt x="475" y="126"/>
                <a:pt x="550" y="138"/>
              </a:cubicBezTo>
              <a:cubicBezTo>
                <a:pt x="538" y="92"/>
                <a:pt x="526" y="46"/>
                <a:pt x="515" y="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32854</xdr:colOff>
      <xdr:row>10</xdr:row>
      <xdr:rowOff>107315</xdr:rowOff>
    </xdr:from>
    <xdr:to>
      <xdr:col>37</xdr:col>
      <xdr:colOff>32340</xdr:colOff>
      <xdr:row>13</xdr:row>
      <xdr:rowOff>84055</xdr:rowOff>
    </xdr:to>
    <xdr:sp macro="" textlink="">
      <xdr:nvSpPr>
        <xdr:cNvPr id="459" name="kwidzyński"/>
        <xdr:cNvSpPr>
          <a:spLocks/>
        </xdr:cNvSpPr>
      </xdr:nvSpPr>
      <xdr:spPr bwMode="auto">
        <a:xfrm>
          <a:off x="3919054" y="1250315"/>
          <a:ext cx="342386" cy="319640"/>
        </a:xfrm>
        <a:custGeom>
          <a:avLst/>
          <a:gdLst>
            <a:gd name="T0" fmla="*/ 328 w 1228"/>
            <a:gd name="T1" fmla="*/ 0 h 1116"/>
            <a:gd name="T2" fmla="*/ 490 w 1228"/>
            <a:gd name="T3" fmla="*/ 22 h 1116"/>
            <a:gd name="T4" fmla="*/ 547 w 1228"/>
            <a:gd name="T5" fmla="*/ 65 h 1116"/>
            <a:gd name="T6" fmla="*/ 520 w 1228"/>
            <a:gd name="T7" fmla="*/ 141 h 1116"/>
            <a:gd name="T8" fmla="*/ 570 w 1228"/>
            <a:gd name="T9" fmla="*/ 194 h 1116"/>
            <a:gd name="T10" fmla="*/ 667 w 1228"/>
            <a:gd name="T11" fmla="*/ 167 h 1116"/>
            <a:gd name="T12" fmla="*/ 795 w 1228"/>
            <a:gd name="T13" fmla="*/ 366 h 1116"/>
            <a:gd name="T14" fmla="*/ 949 w 1228"/>
            <a:gd name="T15" fmla="*/ 247 h 1116"/>
            <a:gd name="T16" fmla="*/ 1093 w 1228"/>
            <a:gd name="T17" fmla="*/ 279 h 1116"/>
            <a:gd name="T18" fmla="*/ 1228 w 1228"/>
            <a:gd name="T19" fmla="*/ 307 h 1116"/>
            <a:gd name="T20" fmla="*/ 1193 w 1228"/>
            <a:gd name="T21" fmla="*/ 553 h 1116"/>
            <a:gd name="T22" fmla="*/ 1011 w 1228"/>
            <a:gd name="T23" fmla="*/ 937 h 1116"/>
            <a:gd name="T24" fmla="*/ 921 w 1228"/>
            <a:gd name="T25" fmla="*/ 950 h 1116"/>
            <a:gd name="T26" fmla="*/ 802 w 1228"/>
            <a:gd name="T27" fmla="*/ 1093 h 1116"/>
            <a:gd name="T28" fmla="*/ 414 w 1228"/>
            <a:gd name="T29" fmla="*/ 1116 h 1116"/>
            <a:gd name="T30" fmla="*/ 8 w 1228"/>
            <a:gd name="T31" fmla="*/ 1047 h 1116"/>
            <a:gd name="T32" fmla="*/ 125 w 1228"/>
            <a:gd name="T33" fmla="*/ 761 h 1116"/>
            <a:gd name="T34" fmla="*/ 249 w 1228"/>
            <a:gd name="T35" fmla="*/ 641 h 1116"/>
            <a:gd name="T36" fmla="*/ 228 w 1228"/>
            <a:gd name="T37" fmla="*/ 382 h 1116"/>
            <a:gd name="T38" fmla="*/ 328 w 1228"/>
            <a:gd name="T39" fmla="*/ 0 h 11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228" h="1116">
              <a:moveTo>
                <a:pt x="328" y="0"/>
              </a:moveTo>
              <a:cubicBezTo>
                <a:pt x="382" y="7"/>
                <a:pt x="436" y="14"/>
                <a:pt x="490" y="22"/>
              </a:cubicBezTo>
              <a:cubicBezTo>
                <a:pt x="504" y="33"/>
                <a:pt x="533" y="55"/>
                <a:pt x="547" y="65"/>
              </a:cubicBezTo>
              <a:cubicBezTo>
                <a:pt x="540" y="84"/>
                <a:pt x="527" y="122"/>
                <a:pt x="520" y="141"/>
              </a:cubicBezTo>
              <a:cubicBezTo>
                <a:pt x="532" y="154"/>
                <a:pt x="557" y="181"/>
                <a:pt x="570" y="194"/>
              </a:cubicBezTo>
              <a:cubicBezTo>
                <a:pt x="602" y="185"/>
                <a:pt x="635" y="176"/>
                <a:pt x="667" y="167"/>
              </a:cubicBezTo>
              <a:cubicBezTo>
                <a:pt x="715" y="230"/>
                <a:pt x="757" y="297"/>
                <a:pt x="795" y="366"/>
              </a:cubicBezTo>
              <a:cubicBezTo>
                <a:pt x="845" y="325"/>
                <a:pt x="893" y="280"/>
                <a:pt x="949" y="247"/>
              </a:cubicBezTo>
              <a:cubicBezTo>
                <a:pt x="998" y="253"/>
                <a:pt x="1045" y="268"/>
                <a:pt x="1093" y="279"/>
              </a:cubicBezTo>
              <a:cubicBezTo>
                <a:pt x="1138" y="289"/>
                <a:pt x="1183" y="298"/>
                <a:pt x="1228" y="307"/>
              </a:cubicBezTo>
              <a:cubicBezTo>
                <a:pt x="1216" y="389"/>
                <a:pt x="1205" y="471"/>
                <a:pt x="1193" y="553"/>
              </a:cubicBezTo>
              <a:cubicBezTo>
                <a:pt x="1071" y="644"/>
                <a:pt x="987" y="780"/>
                <a:pt x="1011" y="937"/>
              </a:cubicBezTo>
              <a:cubicBezTo>
                <a:pt x="988" y="940"/>
                <a:pt x="944" y="947"/>
                <a:pt x="921" y="950"/>
              </a:cubicBezTo>
              <a:cubicBezTo>
                <a:pt x="881" y="998"/>
                <a:pt x="842" y="1045"/>
                <a:pt x="802" y="1093"/>
              </a:cubicBezTo>
              <a:cubicBezTo>
                <a:pt x="672" y="1090"/>
                <a:pt x="544" y="1111"/>
                <a:pt x="414" y="1116"/>
              </a:cubicBezTo>
              <a:cubicBezTo>
                <a:pt x="281" y="1082"/>
                <a:pt x="148" y="1043"/>
                <a:pt x="8" y="1047"/>
              </a:cubicBezTo>
              <a:cubicBezTo>
                <a:pt x="0" y="937"/>
                <a:pt x="60" y="843"/>
                <a:pt x="125" y="761"/>
              </a:cubicBezTo>
              <a:cubicBezTo>
                <a:pt x="166" y="722"/>
                <a:pt x="214" y="687"/>
                <a:pt x="249" y="641"/>
              </a:cubicBezTo>
              <a:cubicBezTo>
                <a:pt x="251" y="554"/>
                <a:pt x="230" y="469"/>
                <a:pt x="228" y="382"/>
              </a:cubicBezTo>
              <a:cubicBezTo>
                <a:pt x="215" y="247"/>
                <a:pt x="296" y="128"/>
                <a:pt x="328" y="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9480</xdr:colOff>
      <xdr:row>19</xdr:row>
      <xdr:rowOff>37536</xdr:rowOff>
    </xdr:from>
    <xdr:to>
      <xdr:col>58</xdr:col>
      <xdr:colOff>68721</xdr:colOff>
      <xdr:row>22</xdr:row>
      <xdr:rowOff>52329</xdr:rowOff>
    </xdr:to>
    <xdr:sp macro="" textlink="">
      <xdr:nvSpPr>
        <xdr:cNvPr id="517" name="bielski (podlaskie)"/>
        <xdr:cNvSpPr>
          <a:spLocks/>
        </xdr:cNvSpPr>
      </xdr:nvSpPr>
      <xdr:spPr bwMode="auto">
        <a:xfrm>
          <a:off x="6295980" y="2209236"/>
          <a:ext cx="402141" cy="357693"/>
        </a:xfrm>
        <a:custGeom>
          <a:avLst/>
          <a:gdLst>
            <a:gd name="T0" fmla="*/ 604 w 1709"/>
            <a:gd name="T1" fmla="*/ 206 h 1235"/>
            <a:gd name="T2" fmla="*/ 709 w 1709"/>
            <a:gd name="T3" fmla="*/ 0 h 1235"/>
            <a:gd name="T4" fmla="*/ 766 w 1709"/>
            <a:gd name="T5" fmla="*/ 40 h 1235"/>
            <a:gd name="T6" fmla="*/ 1126 w 1709"/>
            <a:gd name="T7" fmla="*/ 39 h 1235"/>
            <a:gd name="T8" fmla="*/ 1361 w 1709"/>
            <a:gd name="T9" fmla="*/ 44 h 1235"/>
            <a:gd name="T10" fmla="*/ 1397 w 1709"/>
            <a:gd name="T11" fmla="*/ 45 h 1235"/>
            <a:gd name="T12" fmla="*/ 1500 w 1709"/>
            <a:gd name="T13" fmla="*/ 71 h 1235"/>
            <a:gd name="T14" fmla="*/ 1692 w 1709"/>
            <a:gd name="T15" fmla="*/ 916 h 1235"/>
            <a:gd name="T16" fmla="*/ 1574 w 1709"/>
            <a:gd name="T17" fmla="*/ 870 h 1235"/>
            <a:gd name="T18" fmla="*/ 1436 w 1709"/>
            <a:gd name="T19" fmla="*/ 1117 h 1235"/>
            <a:gd name="T20" fmla="*/ 1356 w 1709"/>
            <a:gd name="T21" fmla="*/ 1132 h 1235"/>
            <a:gd name="T22" fmla="*/ 1255 w 1709"/>
            <a:gd name="T23" fmla="*/ 1216 h 1235"/>
            <a:gd name="T24" fmla="*/ 1062 w 1709"/>
            <a:gd name="T25" fmla="*/ 1172 h 1235"/>
            <a:gd name="T26" fmla="*/ 731 w 1709"/>
            <a:gd name="T27" fmla="*/ 1170 h 1235"/>
            <a:gd name="T28" fmla="*/ 710 w 1709"/>
            <a:gd name="T29" fmla="*/ 1084 h 1235"/>
            <a:gd name="T30" fmla="*/ 514 w 1709"/>
            <a:gd name="T31" fmla="*/ 956 h 1235"/>
            <a:gd name="T32" fmla="*/ 402 w 1709"/>
            <a:gd name="T33" fmla="*/ 968 h 1235"/>
            <a:gd name="T34" fmla="*/ 360 w 1709"/>
            <a:gd name="T35" fmla="*/ 811 h 1235"/>
            <a:gd name="T36" fmla="*/ 201 w 1709"/>
            <a:gd name="T37" fmla="*/ 893 h 1235"/>
            <a:gd name="T38" fmla="*/ 147 w 1709"/>
            <a:gd name="T39" fmla="*/ 854 h 1235"/>
            <a:gd name="T40" fmla="*/ 0 w 1709"/>
            <a:gd name="T41" fmla="*/ 718 h 1235"/>
            <a:gd name="T42" fmla="*/ 155 w 1709"/>
            <a:gd name="T43" fmla="*/ 547 h 1235"/>
            <a:gd name="T44" fmla="*/ 343 w 1709"/>
            <a:gd name="T45" fmla="*/ 371 h 1235"/>
            <a:gd name="T46" fmla="*/ 367 w 1709"/>
            <a:gd name="T47" fmla="*/ 295 h 1235"/>
            <a:gd name="T48" fmla="*/ 537 w 1709"/>
            <a:gd name="T49" fmla="*/ 191 h 1235"/>
            <a:gd name="T50" fmla="*/ 604 w 1709"/>
            <a:gd name="T51" fmla="*/ 206 h 12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709" h="1235">
              <a:moveTo>
                <a:pt x="604" y="206"/>
              </a:moveTo>
              <a:cubicBezTo>
                <a:pt x="639" y="137"/>
                <a:pt x="672" y="67"/>
                <a:pt x="709" y="0"/>
              </a:cubicBezTo>
              <a:cubicBezTo>
                <a:pt x="723" y="10"/>
                <a:pt x="751" y="30"/>
                <a:pt x="766" y="40"/>
              </a:cubicBezTo>
              <a:cubicBezTo>
                <a:pt x="881" y="100"/>
                <a:pt x="1006" y="37"/>
                <a:pt x="1126" y="39"/>
              </a:cubicBezTo>
              <a:cubicBezTo>
                <a:pt x="1204" y="41"/>
                <a:pt x="1282" y="49"/>
                <a:pt x="1361" y="44"/>
              </a:cubicBezTo>
              <a:cubicBezTo>
                <a:pt x="1370" y="44"/>
                <a:pt x="1388" y="44"/>
                <a:pt x="1397" y="45"/>
              </a:cubicBezTo>
              <a:cubicBezTo>
                <a:pt x="1431" y="53"/>
                <a:pt x="1466" y="62"/>
                <a:pt x="1500" y="71"/>
              </a:cubicBezTo>
              <a:cubicBezTo>
                <a:pt x="1579" y="348"/>
                <a:pt x="1709" y="620"/>
                <a:pt x="1692" y="916"/>
              </a:cubicBezTo>
              <a:cubicBezTo>
                <a:pt x="1653" y="900"/>
                <a:pt x="1614" y="885"/>
                <a:pt x="1574" y="870"/>
              </a:cubicBezTo>
              <a:cubicBezTo>
                <a:pt x="1508" y="940"/>
                <a:pt x="1458" y="1023"/>
                <a:pt x="1436" y="1117"/>
              </a:cubicBezTo>
              <a:cubicBezTo>
                <a:pt x="1416" y="1121"/>
                <a:pt x="1376" y="1128"/>
                <a:pt x="1356" y="1132"/>
              </a:cubicBezTo>
              <a:cubicBezTo>
                <a:pt x="1323" y="1160"/>
                <a:pt x="1291" y="1191"/>
                <a:pt x="1255" y="1216"/>
              </a:cubicBezTo>
              <a:cubicBezTo>
                <a:pt x="1188" y="1215"/>
                <a:pt x="1125" y="1189"/>
                <a:pt x="1062" y="1172"/>
              </a:cubicBezTo>
              <a:cubicBezTo>
                <a:pt x="957" y="1235"/>
                <a:pt x="840" y="1202"/>
                <a:pt x="731" y="1170"/>
              </a:cubicBezTo>
              <a:cubicBezTo>
                <a:pt x="726" y="1148"/>
                <a:pt x="715" y="1106"/>
                <a:pt x="710" y="1084"/>
              </a:cubicBezTo>
              <a:cubicBezTo>
                <a:pt x="644" y="1042"/>
                <a:pt x="579" y="999"/>
                <a:pt x="514" y="956"/>
              </a:cubicBezTo>
              <a:cubicBezTo>
                <a:pt x="476" y="960"/>
                <a:pt x="439" y="964"/>
                <a:pt x="402" y="968"/>
              </a:cubicBezTo>
              <a:cubicBezTo>
                <a:pt x="388" y="916"/>
                <a:pt x="374" y="863"/>
                <a:pt x="360" y="811"/>
              </a:cubicBezTo>
              <a:cubicBezTo>
                <a:pt x="307" y="838"/>
                <a:pt x="254" y="866"/>
                <a:pt x="201" y="893"/>
              </a:cubicBezTo>
              <a:cubicBezTo>
                <a:pt x="188" y="884"/>
                <a:pt x="161" y="864"/>
                <a:pt x="147" y="854"/>
              </a:cubicBezTo>
              <a:cubicBezTo>
                <a:pt x="97" y="810"/>
                <a:pt x="49" y="764"/>
                <a:pt x="0" y="718"/>
              </a:cubicBezTo>
              <a:cubicBezTo>
                <a:pt x="68" y="676"/>
                <a:pt x="126" y="622"/>
                <a:pt x="155" y="547"/>
              </a:cubicBezTo>
              <a:cubicBezTo>
                <a:pt x="188" y="462"/>
                <a:pt x="272" y="420"/>
                <a:pt x="343" y="371"/>
              </a:cubicBezTo>
              <a:cubicBezTo>
                <a:pt x="349" y="352"/>
                <a:pt x="361" y="314"/>
                <a:pt x="367" y="295"/>
              </a:cubicBezTo>
              <a:cubicBezTo>
                <a:pt x="424" y="262"/>
                <a:pt x="481" y="227"/>
                <a:pt x="537" y="191"/>
              </a:cubicBezTo>
              <a:cubicBezTo>
                <a:pt x="554" y="195"/>
                <a:pt x="587" y="202"/>
                <a:pt x="604" y="20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54233</xdr:colOff>
      <xdr:row>21</xdr:row>
      <xdr:rowOff>67692</xdr:rowOff>
    </xdr:from>
    <xdr:to>
      <xdr:col>58</xdr:col>
      <xdr:colOff>66163</xdr:colOff>
      <xdr:row>25</xdr:row>
      <xdr:rowOff>16818</xdr:rowOff>
    </xdr:to>
    <xdr:sp macro="" textlink="">
      <xdr:nvSpPr>
        <xdr:cNvPr id="532" name="siemiatycki"/>
        <xdr:cNvSpPr>
          <a:spLocks/>
        </xdr:cNvSpPr>
      </xdr:nvSpPr>
      <xdr:spPr bwMode="auto">
        <a:xfrm>
          <a:off x="6226433" y="2467992"/>
          <a:ext cx="469130" cy="406326"/>
        </a:xfrm>
        <a:custGeom>
          <a:avLst/>
          <a:gdLst>
            <a:gd name="T0" fmla="*/ 567 w 1937"/>
            <a:gd name="T1" fmla="*/ 26 h 1399"/>
            <a:gd name="T2" fmla="*/ 654 w 1937"/>
            <a:gd name="T3" fmla="*/ 0 h 1399"/>
            <a:gd name="T4" fmla="*/ 736 w 1937"/>
            <a:gd name="T5" fmla="*/ 113 h 1399"/>
            <a:gd name="T6" fmla="*/ 1052 w 1937"/>
            <a:gd name="T7" fmla="*/ 302 h 1399"/>
            <a:gd name="T8" fmla="*/ 1217 w 1937"/>
            <a:gd name="T9" fmla="*/ 398 h 1399"/>
            <a:gd name="T10" fmla="*/ 1430 w 1937"/>
            <a:gd name="T11" fmla="*/ 321 h 1399"/>
            <a:gd name="T12" fmla="*/ 1629 w 1937"/>
            <a:gd name="T13" fmla="*/ 451 h 1399"/>
            <a:gd name="T14" fmla="*/ 1821 w 1937"/>
            <a:gd name="T15" fmla="*/ 507 h 1399"/>
            <a:gd name="T16" fmla="*/ 1889 w 1937"/>
            <a:gd name="T17" fmla="*/ 574 h 1399"/>
            <a:gd name="T18" fmla="*/ 1798 w 1937"/>
            <a:gd name="T19" fmla="*/ 628 h 1399"/>
            <a:gd name="T20" fmla="*/ 1824 w 1937"/>
            <a:gd name="T21" fmla="*/ 856 h 1399"/>
            <a:gd name="T22" fmla="*/ 1876 w 1937"/>
            <a:gd name="T23" fmla="*/ 841 h 1399"/>
            <a:gd name="T24" fmla="*/ 1937 w 1937"/>
            <a:gd name="T25" fmla="*/ 837 h 1399"/>
            <a:gd name="T26" fmla="*/ 1627 w 1937"/>
            <a:gd name="T27" fmla="*/ 1399 h 1399"/>
            <a:gd name="T28" fmla="*/ 1533 w 1937"/>
            <a:gd name="T29" fmla="*/ 1330 h 1399"/>
            <a:gd name="T30" fmla="*/ 1435 w 1937"/>
            <a:gd name="T31" fmla="*/ 1375 h 1399"/>
            <a:gd name="T32" fmla="*/ 1142 w 1937"/>
            <a:gd name="T33" fmla="*/ 1097 h 1399"/>
            <a:gd name="T34" fmla="*/ 827 w 1937"/>
            <a:gd name="T35" fmla="*/ 1120 h 1399"/>
            <a:gd name="T36" fmla="*/ 405 w 1937"/>
            <a:gd name="T37" fmla="*/ 1043 h 1399"/>
            <a:gd name="T38" fmla="*/ 231 w 1937"/>
            <a:gd name="T39" fmla="*/ 949 h 1399"/>
            <a:gd name="T40" fmla="*/ 251 w 1937"/>
            <a:gd name="T41" fmla="*/ 835 h 1399"/>
            <a:gd name="T42" fmla="*/ 166 w 1937"/>
            <a:gd name="T43" fmla="*/ 744 h 1399"/>
            <a:gd name="T44" fmla="*/ 198 w 1937"/>
            <a:gd name="T45" fmla="*/ 638 h 1399"/>
            <a:gd name="T46" fmla="*/ 0 w 1937"/>
            <a:gd name="T47" fmla="*/ 382 h 1399"/>
            <a:gd name="T48" fmla="*/ 93 w 1937"/>
            <a:gd name="T49" fmla="*/ 305 h 1399"/>
            <a:gd name="T50" fmla="*/ 269 w 1937"/>
            <a:gd name="T51" fmla="*/ 353 h 1399"/>
            <a:gd name="T52" fmla="*/ 521 w 1937"/>
            <a:gd name="T53" fmla="*/ 218 h 1399"/>
            <a:gd name="T54" fmla="*/ 567 w 1937"/>
            <a:gd name="T55" fmla="*/ 26 h 1399"/>
            <a:gd name="connsiteX0" fmla="*/ 2927 w 10000"/>
            <a:gd name="connsiteY0" fmla="*/ 186 h 10000"/>
            <a:gd name="connsiteX1" fmla="*/ 3376 w 10000"/>
            <a:gd name="connsiteY1" fmla="*/ 0 h 10000"/>
            <a:gd name="connsiteX2" fmla="*/ 3800 w 10000"/>
            <a:gd name="connsiteY2" fmla="*/ 808 h 10000"/>
            <a:gd name="connsiteX3" fmla="*/ 5431 w 10000"/>
            <a:gd name="connsiteY3" fmla="*/ 2159 h 10000"/>
            <a:gd name="connsiteX4" fmla="*/ 6283 w 10000"/>
            <a:gd name="connsiteY4" fmla="*/ 2845 h 10000"/>
            <a:gd name="connsiteX5" fmla="*/ 7383 w 10000"/>
            <a:gd name="connsiteY5" fmla="*/ 2294 h 10000"/>
            <a:gd name="connsiteX6" fmla="*/ 8410 w 10000"/>
            <a:gd name="connsiteY6" fmla="*/ 3224 h 10000"/>
            <a:gd name="connsiteX7" fmla="*/ 9401 w 10000"/>
            <a:gd name="connsiteY7" fmla="*/ 3624 h 10000"/>
            <a:gd name="connsiteX8" fmla="*/ 9752 w 10000"/>
            <a:gd name="connsiteY8" fmla="*/ 4103 h 10000"/>
            <a:gd name="connsiteX9" fmla="*/ 9282 w 10000"/>
            <a:gd name="connsiteY9" fmla="*/ 4489 h 10000"/>
            <a:gd name="connsiteX10" fmla="*/ 9417 w 10000"/>
            <a:gd name="connsiteY10" fmla="*/ 6119 h 10000"/>
            <a:gd name="connsiteX11" fmla="*/ 9685 w 10000"/>
            <a:gd name="connsiteY11" fmla="*/ 6011 h 10000"/>
            <a:gd name="connsiteX12" fmla="*/ 10000 w 10000"/>
            <a:gd name="connsiteY12" fmla="*/ 5983 h 10000"/>
            <a:gd name="connsiteX13" fmla="*/ 8400 w 10000"/>
            <a:gd name="connsiteY13" fmla="*/ 10000 h 10000"/>
            <a:gd name="connsiteX14" fmla="*/ 7914 w 10000"/>
            <a:gd name="connsiteY14" fmla="*/ 9507 h 10000"/>
            <a:gd name="connsiteX15" fmla="*/ 7408 w 10000"/>
            <a:gd name="connsiteY15" fmla="*/ 9828 h 10000"/>
            <a:gd name="connsiteX16" fmla="*/ 5896 w 10000"/>
            <a:gd name="connsiteY16" fmla="*/ 7841 h 10000"/>
            <a:gd name="connsiteX17" fmla="*/ 4269 w 10000"/>
            <a:gd name="connsiteY17" fmla="*/ 8006 h 10000"/>
            <a:gd name="connsiteX18" fmla="*/ 2091 w 10000"/>
            <a:gd name="connsiteY18" fmla="*/ 7455 h 10000"/>
            <a:gd name="connsiteX19" fmla="*/ 1193 w 10000"/>
            <a:gd name="connsiteY19" fmla="*/ 6783 h 10000"/>
            <a:gd name="connsiteX20" fmla="*/ 1296 w 10000"/>
            <a:gd name="connsiteY20" fmla="*/ 5969 h 10000"/>
            <a:gd name="connsiteX21" fmla="*/ 857 w 10000"/>
            <a:gd name="connsiteY21" fmla="*/ 5318 h 10000"/>
            <a:gd name="connsiteX22" fmla="*/ 1022 w 10000"/>
            <a:gd name="connsiteY22" fmla="*/ 4560 h 10000"/>
            <a:gd name="connsiteX23" fmla="*/ 0 w 10000"/>
            <a:gd name="connsiteY23" fmla="*/ 2731 h 10000"/>
            <a:gd name="connsiteX24" fmla="*/ 480 w 10000"/>
            <a:gd name="connsiteY24" fmla="*/ 2180 h 10000"/>
            <a:gd name="connsiteX25" fmla="*/ 1389 w 10000"/>
            <a:gd name="connsiteY25" fmla="*/ 2027 h 10000"/>
            <a:gd name="connsiteX26" fmla="*/ 2690 w 10000"/>
            <a:gd name="connsiteY26" fmla="*/ 1558 h 10000"/>
            <a:gd name="connsiteX27" fmla="*/ 2927 w 10000"/>
            <a:gd name="connsiteY27" fmla="*/ 186 h 10000"/>
            <a:gd name="connsiteX0" fmla="*/ 2927 w 10000"/>
            <a:gd name="connsiteY0" fmla="*/ 186 h 10000"/>
            <a:gd name="connsiteX1" fmla="*/ 3376 w 10000"/>
            <a:gd name="connsiteY1" fmla="*/ 0 h 10000"/>
            <a:gd name="connsiteX2" fmla="*/ 3800 w 10000"/>
            <a:gd name="connsiteY2" fmla="*/ 808 h 10000"/>
            <a:gd name="connsiteX3" fmla="*/ 5431 w 10000"/>
            <a:gd name="connsiteY3" fmla="*/ 2159 h 10000"/>
            <a:gd name="connsiteX4" fmla="*/ 6283 w 10000"/>
            <a:gd name="connsiteY4" fmla="*/ 2845 h 10000"/>
            <a:gd name="connsiteX5" fmla="*/ 7383 w 10000"/>
            <a:gd name="connsiteY5" fmla="*/ 2294 h 10000"/>
            <a:gd name="connsiteX6" fmla="*/ 8410 w 10000"/>
            <a:gd name="connsiteY6" fmla="*/ 3224 h 10000"/>
            <a:gd name="connsiteX7" fmla="*/ 9401 w 10000"/>
            <a:gd name="connsiteY7" fmla="*/ 3624 h 10000"/>
            <a:gd name="connsiteX8" fmla="*/ 9752 w 10000"/>
            <a:gd name="connsiteY8" fmla="*/ 4103 h 10000"/>
            <a:gd name="connsiteX9" fmla="*/ 9282 w 10000"/>
            <a:gd name="connsiteY9" fmla="*/ 4489 h 10000"/>
            <a:gd name="connsiteX10" fmla="*/ 9417 w 10000"/>
            <a:gd name="connsiteY10" fmla="*/ 6119 h 10000"/>
            <a:gd name="connsiteX11" fmla="*/ 9685 w 10000"/>
            <a:gd name="connsiteY11" fmla="*/ 6011 h 10000"/>
            <a:gd name="connsiteX12" fmla="*/ 10000 w 10000"/>
            <a:gd name="connsiteY12" fmla="*/ 5983 h 10000"/>
            <a:gd name="connsiteX13" fmla="*/ 8400 w 10000"/>
            <a:gd name="connsiteY13" fmla="*/ 10000 h 10000"/>
            <a:gd name="connsiteX14" fmla="*/ 7914 w 10000"/>
            <a:gd name="connsiteY14" fmla="*/ 9507 h 10000"/>
            <a:gd name="connsiteX15" fmla="*/ 7408 w 10000"/>
            <a:gd name="connsiteY15" fmla="*/ 9828 h 10000"/>
            <a:gd name="connsiteX16" fmla="*/ 5896 w 10000"/>
            <a:gd name="connsiteY16" fmla="*/ 7841 h 10000"/>
            <a:gd name="connsiteX17" fmla="*/ 4269 w 10000"/>
            <a:gd name="connsiteY17" fmla="*/ 8006 h 10000"/>
            <a:gd name="connsiteX18" fmla="*/ 2091 w 10000"/>
            <a:gd name="connsiteY18" fmla="*/ 7455 h 10000"/>
            <a:gd name="connsiteX19" fmla="*/ 1193 w 10000"/>
            <a:gd name="connsiteY19" fmla="*/ 6783 h 10000"/>
            <a:gd name="connsiteX20" fmla="*/ 1296 w 10000"/>
            <a:gd name="connsiteY20" fmla="*/ 5969 h 10000"/>
            <a:gd name="connsiteX21" fmla="*/ 857 w 10000"/>
            <a:gd name="connsiteY21" fmla="*/ 5318 h 10000"/>
            <a:gd name="connsiteX22" fmla="*/ 1022 w 10000"/>
            <a:gd name="connsiteY22" fmla="*/ 4560 h 10000"/>
            <a:gd name="connsiteX23" fmla="*/ 0 w 10000"/>
            <a:gd name="connsiteY23" fmla="*/ 2731 h 10000"/>
            <a:gd name="connsiteX24" fmla="*/ 480 w 10000"/>
            <a:gd name="connsiteY24" fmla="*/ 2180 h 10000"/>
            <a:gd name="connsiteX25" fmla="*/ 1389 w 10000"/>
            <a:gd name="connsiteY25" fmla="*/ 2027 h 10000"/>
            <a:gd name="connsiteX26" fmla="*/ 2117 w 10000"/>
            <a:gd name="connsiteY26" fmla="*/ 1062 h 10000"/>
            <a:gd name="connsiteX27" fmla="*/ 2927 w 10000"/>
            <a:gd name="connsiteY27" fmla="*/ 18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000">
              <a:moveTo>
                <a:pt x="2927" y="186"/>
              </a:moveTo>
              <a:lnTo>
                <a:pt x="3376" y="0"/>
              </a:lnTo>
              <a:cubicBezTo>
                <a:pt x="3516" y="272"/>
                <a:pt x="3655" y="536"/>
                <a:pt x="3800" y="808"/>
              </a:cubicBezTo>
              <a:cubicBezTo>
                <a:pt x="4486" y="865"/>
                <a:pt x="5085" y="1330"/>
                <a:pt x="5431" y="2159"/>
              </a:cubicBezTo>
              <a:cubicBezTo>
                <a:pt x="5715" y="2380"/>
                <a:pt x="5999" y="2609"/>
                <a:pt x="6283" y="2845"/>
              </a:cubicBezTo>
              <a:cubicBezTo>
                <a:pt x="6649" y="2673"/>
                <a:pt x="7021" y="2495"/>
                <a:pt x="7383" y="2294"/>
              </a:cubicBezTo>
              <a:cubicBezTo>
                <a:pt x="7775" y="2495"/>
                <a:pt x="8141" y="2773"/>
                <a:pt x="8410" y="3224"/>
              </a:cubicBezTo>
              <a:cubicBezTo>
                <a:pt x="8735" y="3374"/>
                <a:pt x="9066" y="3503"/>
                <a:pt x="9401" y="3624"/>
              </a:cubicBezTo>
              <a:cubicBezTo>
                <a:pt x="9489" y="3746"/>
                <a:pt x="9664" y="3981"/>
                <a:pt x="9752" y="4103"/>
              </a:cubicBezTo>
              <a:cubicBezTo>
                <a:pt x="9592" y="4232"/>
                <a:pt x="9437" y="4360"/>
                <a:pt x="9282" y="4489"/>
              </a:cubicBezTo>
              <a:cubicBezTo>
                <a:pt x="9401" y="5018"/>
                <a:pt x="9453" y="5568"/>
                <a:pt x="9417" y="6119"/>
              </a:cubicBezTo>
              <a:cubicBezTo>
                <a:pt x="9484" y="6090"/>
                <a:pt x="9618" y="6040"/>
                <a:pt x="9685" y="6011"/>
              </a:cubicBezTo>
              <a:lnTo>
                <a:pt x="10000" y="5983"/>
              </a:lnTo>
              <a:cubicBezTo>
                <a:pt x="9427" y="7291"/>
                <a:pt x="8869" y="8613"/>
                <a:pt x="8400" y="10000"/>
              </a:cubicBezTo>
              <a:cubicBezTo>
                <a:pt x="8240" y="9836"/>
                <a:pt x="8074" y="9671"/>
                <a:pt x="7914" y="9507"/>
              </a:cubicBezTo>
              <a:lnTo>
                <a:pt x="7408" y="9828"/>
              </a:lnTo>
              <a:cubicBezTo>
                <a:pt x="7181" y="8842"/>
                <a:pt x="6407" y="8492"/>
                <a:pt x="5896" y="7841"/>
              </a:cubicBezTo>
              <a:cubicBezTo>
                <a:pt x="5354" y="7684"/>
                <a:pt x="4812" y="8299"/>
                <a:pt x="4269" y="8006"/>
              </a:cubicBezTo>
              <a:cubicBezTo>
                <a:pt x="3557" y="7720"/>
                <a:pt x="2839" y="7362"/>
                <a:pt x="2091" y="7455"/>
              </a:cubicBezTo>
              <a:cubicBezTo>
                <a:pt x="1693" y="7563"/>
                <a:pt x="1446" y="7112"/>
                <a:pt x="1193" y="6783"/>
              </a:cubicBezTo>
              <a:cubicBezTo>
                <a:pt x="1218" y="6576"/>
                <a:pt x="1270" y="6176"/>
                <a:pt x="1296" y="5969"/>
              </a:cubicBezTo>
              <a:lnTo>
                <a:pt x="857" y="5318"/>
              </a:lnTo>
              <a:cubicBezTo>
                <a:pt x="914" y="5061"/>
                <a:pt x="965" y="4811"/>
                <a:pt x="1022" y="4560"/>
              </a:cubicBezTo>
              <a:cubicBezTo>
                <a:pt x="681" y="3953"/>
                <a:pt x="367" y="3317"/>
                <a:pt x="0" y="2731"/>
              </a:cubicBezTo>
              <a:cubicBezTo>
                <a:pt x="119" y="2595"/>
                <a:pt x="356" y="2316"/>
                <a:pt x="480" y="2180"/>
              </a:cubicBezTo>
              <a:cubicBezTo>
                <a:pt x="785" y="2287"/>
                <a:pt x="1084" y="1913"/>
                <a:pt x="1389" y="2027"/>
              </a:cubicBezTo>
              <a:cubicBezTo>
                <a:pt x="1822" y="1706"/>
                <a:pt x="1683" y="1384"/>
                <a:pt x="2117" y="1062"/>
              </a:cubicBezTo>
              <a:cubicBezTo>
                <a:pt x="2194" y="605"/>
                <a:pt x="2850" y="643"/>
                <a:pt x="2927" y="18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110653</xdr:colOff>
      <xdr:row>18</xdr:row>
      <xdr:rowOff>106173</xdr:rowOff>
    </xdr:from>
    <xdr:to>
      <xdr:col>30</xdr:col>
      <xdr:colOff>58351</xdr:colOff>
      <xdr:row>22</xdr:row>
      <xdr:rowOff>82771</xdr:rowOff>
    </xdr:to>
    <xdr:sp macro="" textlink="">
      <xdr:nvSpPr>
        <xdr:cNvPr id="514" name="żniński"/>
        <xdr:cNvSpPr>
          <a:spLocks/>
        </xdr:cNvSpPr>
      </xdr:nvSpPr>
      <xdr:spPr bwMode="auto">
        <a:xfrm>
          <a:off x="3082453" y="2163573"/>
          <a:ext cx="404898" cy="433798"/>
        </a:xfrm>
        <a:custGeom>
          <a:avLst/>
          <a:gdLst>
            <a:gd name="T0" fmla="*/ 979 w 1440"/>
            <a:gd name="T1" fmla="*/ 0 h 1506"/>
            <a:gd name="T2" fmla="*/ 1208 w 1440"/>
            <a:gd name="T3" fmla="*/ 32 h 1506"/>
            <a:gd name="T4" fmla="*/ 1211 w 1440"/>
            <a:gd name="T5" fmla="*/ 37 h 1506"/>
            <a:gd name="T6" fmla="*/ 1321 w 1440"/>
            <a:gd name="T7" fmla="*/ 289 h 1506"/>
            <a:gd name="T8" fmla="*/ 1264 w 1440"/>
            <a:gd name="T9" fmla="*/ 455 h 1506"/>
            <a:gd name="T10" fmla="*/ 1405 w 1440"/>
            <a:gd name="T11" fmla="*/ 527 h 1506"/>
            <a:gd name="T12" fmla="*/ 1440 w 1440"/>
            <a:gd name="T13" fmla="*/ 810 h 1506"/>
            <a:gd name="T14" fmla="*/ 1313 w 1440"/>
            <a:gd name="T15" fmla="*/ 857 h 1506"/>
            <a:gd name="T16" fmla="*/ 1186 w 1440"/>
            <a:gd name="T17" fmla="*/ 710 h 1506"/>
            <a:gd name="T18" fmla="*/ 971 w 1440"/>
            <a:gd name="T19" fmla="*/ 748 h 1506"/>
            <a:gd name="T20" fmla="*/ 1048 w 1440"/>
            <a:gd name="T21" fmla="*/ 833 h 1506"/>
            <a:gd name="T22" fmla="*/ 1074 w 1440"/>
            <a:gd name="T23" fmla="*/ 850 h 1506"/>
            <a:gd name="T24" fmla="*/ 1097 w 1440"/>
            <a:gd name="T25" fmla="*/ 1033 h 1506"/>
            <a:gd name="T26" fmla="*/ 851 w 1440"/>
            <a:gd name="T27" fmla="*/ 1237 h 1506"/>
            <a:gd name="T28" fmla="*/ 893 w 1440"/>
            <a:gd name="T29" fmla="*/ 1319 h 1506"/>
            <a:gd name="T30" fmla="*/ 893 w 1440"/>
            <a:gd name="T31" fmla="*/ 1343 h 1506"/>
            <a:gd name="T32" fmla="*/ 745 w 1440"/>
            <a:gd name="T33" fmla="*/ 1365 h 1506"/>
            <a:gd name="T34" fmla="*/ 615 w 1440"/>
            <a:gd name="T35" fmla="*/ 1383 h 1506"/>
            <a:gd name="T36" fmla="*/ 630 w 1440"/>
            <a:gd name="T37" fmla="*/ 1464 h 1506"/>
            <a:gd name="T38" fmla="*/ 587 w 1440"/>
            <a:gd name="T39" fmla="*/ 1506 h 1506"/>
            <a:gd name="T40" fmla="*/ 573 w 1440"/>
            <a:gd name="T41" fmla="*/ 1365 h 1506"/>
            <a:gd name="T42" fmla="*/ 483 w 1440"/>
            <a:gd name="T43" fmla="*/ 1365 h 1506"/>
            <a:gd name="T44" fmla="*/ 473 w 1440"/>
            <a:gd name="T45" fmla="*/ 1129 h 1506"/>
            <a:gd name="T46" fmla="*/ 216 w 1440"/>
            <a:gd name="T47" fmla="*/ 1257 h 1506"/>
            <a:gd name="T48" fmla="*/ 140 w 1440"/>
            <a:gd name="T49" fmla="*/ 1213 h 1506"/>
            <a:gd name="T50" fmla="*/ 207 w 1440"/>
            <a:gd name="T51" fmla="*/ 1144 h 1506"/>
            <a:gd name="T52" fmla="*/ 116 w 1440"/>
            <a:gd name="T53" fmla="*/ 1026 h 1506"/>
            <a:gd name="T54" fmla="*/ 0 w 1440"/>
            <a:gd name="T55" fmla="*/ 961 h 1506"/>
            <a:gd name="T56" fmla="*/ 37 w 1440"/>
            <a:gd name="T57" fmla="*/ 869 h 1506"/>
            <a:gd name="T58" fmla="*/ 213 w 1440"/>
            <a:gd name="T59" fmla="*/ 859 h 1506"/>
            <a:gd name="T60" fmla="*/ 262 w 1440"/>
            <a:gd name="T61" fmla="*/ 495 h 1506"/>
            <a:gd name="T62" fmla="*/ 373 w 1440"/>
            <a:gd name="T63" fmla="*/ 451 h 1506"/>
            <a:gd name="T64" fmla="*/ 567 w 1440"/>
            <a:gd name="T65" fmla="*/ 402 h 1506"/>
            <a:gd name="T66" fmla="*/ 807 w 1440"/>
            <a:gd name="T67" fmla="*/ 424 h 1506"/>
            <a:gd name="T68" fmla="*/ 979 w 1440"/>
            <a:gd name="T69" fmla="*/ 0 h 15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440" h="1506">
              <a:moveTo>
                <a:pt x="979" y="0"/>
              </a:moveTo>
              <a:cubicBezTo>
                <a:pt x="1055" y="10"/>
                <a:pt x="1132" y="19"/>
                <a:pt x="1208" y="32"/>
              </a:cubicBezTo>
              <a:lnTo>
                <a:pt x="1211" y="37"/>
              </a:lnTo>
              <a:cubicBezTo>
                <a:pt x="1228" y="129"/>
                <a:pt x="1267" y="213"/>
                <a:pt x="1321" y="289"/>
              </a:cubicBezTo>
              <a:cubicBezTo>
                <a:pt x="1298" y="340"/>
                <a:pt x="1206" y="397"/>
                <a:pt x="1264" y="455"/>
              </a:cubicBezTo>
              <a:cubicBezTo>
                <a:pt x="1308" y="485"/>
                <a:pt x="1357" y="504"/>
                <a:pt x="1405" y="527"/>
              </a:cubicBezTo>
              <a:cubicBezTo>
                <a:pt x="1416" y="621"/>
                <a:pt x="1427" y="716"/>
                <a:pt x="1440" y="810"/>
              </a:cubicBezTo>
              <a:cubicBezTo>
                <a:pt x="1397" y="825"/>
                <a:pt x="1355" y="841"/>
                <a:pt x="1313" y="857"/>
              </a:cubicBezTo>
              <a:cubicBezTo>
                <a:pt x="1271" y="807"/>
                <a:pt x="1229" y="758"/>
                <a:pt x="1186" y="710"/>
              </a:cubicBezTo>
              <a:cubicBezTo>
                <a:pt x="1115" y="725"/>
                <a:pt x="1042" y="734"/>
                <a:pt x="971" y="748"/>
              </a:cubicBezTo>
              <a:cubicBezTo>
                <a:pt x="953" y="798"/>
                <a:pt x="1020" y="807"/>
                <a:pt x="1048" y="833"/>
              </a:cubicBezTo>
              <a:lnTo>
                <a:pt x="1074" y="850"/>
              </a:lnTo>
              <a:cubicBezTo>
                <a:pt x="1081" y="911"/>
                <a:pt x="1089" y="972"/>
                <a:pt x="1097" y="1033"/>
              </a:cubicBezTo>
              <a:cubicBezTo>
                <a:pt x="1009" y="1093"/>
                <a:pt x="921" y="1156"/>
                <a:pt x="851" y="1237"/>
              </a:cubicBezTo>
              <a:cubicBezTo>
                <a:pt x="862" y="1257"/>
                <a:pt x="883" y="1298"/>
                <a:pt x="893" y="1319"/>
              </a:cubicBezTo>
              <a:lnTo>
                <a:pt x="893" y="1343"/>
              </a:lnTo>
              <a:cubicBezTo>
                <a:pt x="844" y="1351"/>
                <a:pt x="795" y="1359"/>
                <a:pt x="745" y="1365"/>
              </a:cubicBezTo>
              <a:cubicBezTo>
                <a:pt x="702" y="1370"/>
                <a:pt x="658" y="1376"/>
                <a:pt x="615" y="1383"/>
              </a:cubicBezTo>
              <a:cubicBezTo>
                <a:pt x="619" y="1403"/>
                <a:pt x="626" y="1443"/>
                <a:pt x="630" y="1464"/>
              </a:cubicBezTo>
              <a:cubicBezTo>
                <a:pt x="619" y="1474"/>
                <a:pt x="598" y="1496"/>
                <a:pt x="587" y="1506"/>
              </a:cubicBezTo>
              <a:cubicBezTo>
                <a:pt x="582" y="1459"/>
                <a:pt x="578" y="1412"/>
                <a:pt x="573" y="1365"/>
              </a:cubicBezTo>
              <a:cubicBezTo>
                <a:pt x="551" y="1365"/>
                <a:pt x="505" y="1365"/>
                <a:pt x="483" y="1365"/>
              </a:cubicBezTo>
              <a:cubicBezTo>
                <a:pt x="491" y="1286"/>
                <a:pt x="497" y="1206"/>
                <a:pt x="473" y="1129"/>
              </a:cubicBezTo>
              <a:cubicBezTo>
                <a:pt x="385" y="1166"/>
                <a:pt x="299" y="1210"/>
                <a:pt x="216" y="1257"/>
              </a:cubicBezTo>
              <a:cubicBezTo>
                <a:pt x="197" y="1246"/>
                <a:pt x="159" y="1224"/>
                <a:pt x="140" y="1213"/>
              </a:cubicBezTo>
              <a:cubicBezTo>
                <a:pt x="157" y="1196"/>
                <a:pt x="190" y="1162"/>
                <a:pt x="207" y="1144"/>
              </a:cubicBezTo>
              <a:cubicBezTo>
                <a:pt x="177" y="1104"/>
                <a:pt x="149" y="1063"/>
                <a:pt x="116" y="1026"/>
              </a:cubicBezTo>
              <a:cubicBezTo>
                <a:pt x="78" y="1003"/>
                <a:pt x="39" y="982"/>
                <a:pt x="0" y="961"/>
              </a:cubicBezTo>
              <a:cubicBezTo>
                <a:pt x="12" y="930"/>
                <a:pt x="24" y="900"/>
                <a:pt x="37" y="869"/>
              </a:cubicBezTo>
              <a:cubicBezTo>
                <a:pt x="93" y="873"/>
                <a:pt x="173" y="922"/>
                <a:pt x="213" y="859"/>
              </a:cubicBezTo>
              <a:cubicBezTo>
                <a:pt x="284" y="752"/>
                <a:pt x="263" y="616"/>
                <a:pt x="262" y="495"/>
              </a:cubicBezTo>
              <a:cubicBezTo>
                <a:pt x="299" y="480"/>
                <a:pt x="335" y="466"/>
                <a:pt x="373" y="451"/>
              </a:cubicBezTo>
              <a:cubicBezTo>
                <a:pt x="436" y="432"/>
                <a:pt x="501" y="417"/>
                <a:pt x="567" y="402"/>
              </a:cubicBezTo>
              <a:cubicBezTo>
                <a:pt x="646" y="410"/>
                <a:pt x="727" y="418"/>
                <a:pt x="807" y="424"/>
              </a:cubicBezTo>
              <a:cubicBezTo>
                <a:pt x="914" y="306"/>
                <a:pt x="983" y="162"/>
                <a:pt x="979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15315</xdr:colOff>
      <xdr:row>19</xdr:row>
      <xdr:rowOff>22315</xdr:rowOff>
    </xdr:from>
    <xdr:to>
      <xdr:col>38</xdr:col>
      <xdr:colOff>29687</xdr:colOff>
      <xdr:row>22</xdr:row>
      <xdr:rowOff>75160</xdr:rowOff>
    </xdr:to>
    <xdr:sp macro="" textlink="">
      <xdr:nvSpPr>
        <xdr:cNvPr id="516" name="lipnowski"/>
        <xdr:cNvSpPr>
          <a:spLocks/>
        </xdr:cNvSpPr>
      </xdr:nvSpPr>
      <xdr:spPr bwMode="auto">
        <a:xfrm>
          <a:off x="4015815" y="2194015"/>
          <a:ext cx="357272" cy="395745"/>
        </a:xfrm>
        <a:custGeom>
          <a:avLst/>
          <a:gdLst>
            <a:gd name="T0" fmla="*/ 612 w 1296"/>
            <a:gd name="T1" fmla="*/ 28 h 1376"/>
            <a:gd name="T2" fmla="*/ 705 w 1296"/>
            <a:gd name="T3" fmla="*/ 0 h 1376"/>
            <a:gd name="T4" fmla="*/ 869 w 1296"/>
            <a:gd name="T5" fmla="*/ 212 h 1376"/>
            <a:gd name="T6" fmla="*/ 1167 w 1296"/>
            <a:gd name="T7" fmla="*/ 274 h 1376"/>
            <a:gd name="T8" fmla="*/ 1273 w 1296"/>
            <a:gd name="T9" fmla="*/ 441 h 1376"/>
            <a:gd name="T10" fmla="*/ 1138 w 1296"/>
            <a:gd name="T11" fmla="*/ 616 h 1376"/>
            <a:gd name="T12" fmla="*/ 1296 w 1296"/>
            <a:gd name="T13" fmla="*/ 837 h 1376"/>
            <a:gd name="T14" fmla="*/ 1295 w 1296"/>
            <a:gd name="T15" fmla="*/ 1004 h 1376"/>
            <a:gd name="T16" fmla="*/ 1171 w 1296"/>
            <a:gd name="T17" fmla="*/ 999 h 1376"/>
            <a:gd name="T18" fmla="*/ 1181 w 1296"/>
            <a:gd name="T19" fmla="*/ 1177 h 1376"/>
            <a:gd name="T20" fmla="*/ 1015 w 1296"/>
            <a:gd name="T21" fmla="*/ 1376 h 1376"/>
            <a:gd name="T22" fmla="*/ 626 w 1296"/>
            <a:gd name="T23" fmla="*/ 1282 h 1376"/>
            <a:gd name="T24" fmla="*/ 600 w 1296"/>
            <a:gd name="T25" fmla="*/ 1040 h 1376"/>
            <a:gd name="T26" fmla="*/ 427 w 1296"/>
            <a:gd name="T27" fmla="*/ 921 h 1376"/>
            <a:gd name="T28" fmla="*/ 191 w 1296"/>
            <a:gd name="T29" fmla="*/ 1053 h 1376"/>
            <a:gd name="T30" fmla="*/ 60 w 1296"/>
            <a:gd name="T31" fmla="*/ 804 h 1376"/>
            <a:gd name="T32" fmla="*/ 0 w 1296"/>
            <a:gd name="T33" fmla="*/ 658 h 1376"/>
            <a:gd name="T34" fmla="*/ 301 w 1296"/>
            <a:gd name="T35" fmla="*/ 594 h 1376"/>
            <a:gd name="T36" fmla="*/ 235 w 1296"/>
            <a:gd name="T37" fmla="*/ 161 h 1376"/>
            <a:gd name="T38" fmla="*/ 610 w 1296"/>
            <a:gd name="T39" fmla="*/ 142 h 1376"/>
            <a:gd name="T40" fmla="*/ 612 w 1296"/>
            <a:gd name="T41" fmla="*/ 28 h 13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296" h="1376">
              <a:moveTo>
                <a:pt x="612" y="28"/>
              </a:moveTo>
              <a:cubicBezTo>
                <a:pt x="635" y="21"/>
                <a:pt x="682" y="7"/>
                <a:pt x="705" y="0"/>
              </a:cubicBezTo>
              <a:cubicBezTo>
                <a:pt x="773" y="60"/>
                <a:pt x="828" y="131"/>
                <a:pt x="869" y="212"/>
              </a:cubicBezTo>
              <a:cubicBezTo>
                <a:pt x="962" y="257"/>
                <a:pt x="1062" y="294"/>
                <a:pt x="1167" y="274"/>
              </a:cubicBezTo>
              <a:cubicBezTo>
                <a:pt x="1203" y="329"/>
                <a:pt x="1238" y="385"/>
                <a:pt x="1273" y="441"/>
              </a:cubicBezTo>
              <a:cubicBezTo>
                <a:pt x="1227" y="498"/>
                <a:pt x="1178" y="554"/>
                <a:pt x="1138" y="616"/>
              </a:cubicBezTo>
              <a:cubicBezTo>
                <a:pt x="1161" y="705"/>
                <a:pt x="1244" y="764"/>
                <a:pt x="1296" y="837"/>
              </a:cubicBezTo>
              <a:cubicBezTo>
                <a:pt x="1295" y="893"/>
                <a:pt x="1294" y="949"/>
                <a:pt x="1295" y="1004"/>
              </a:cubicBezTo>
              <a:cubicBezTo>
                <a:pt x="1253" y="1002"/>
                <a:pt x="1212" y="1000"/>
                <a:pt x="1171" y="999"/>
              </a:cubicBezTo>
              <a:cubicBezTo>
                <a:pt x="1174" y="1058"/>
                <a:pt x="1178" y="1118"/>
                <a:pt x="1181" y="1177"/>
              </a:cubicBezTo>
              <a:cubicBezTo>
                <a:pt x="1123" y="1241"/>
                <a:pt x="1066" y="1306"/>
                <a:pt x="1015" y="1376"/>
              </a:cubicBezTo>
              <a:cubicBezTo>
                <a:pt x="882" y="1360"/>
                <a:pt x="751" y="1329"/>
                <a:pt x="626" y="1282"/>
              </a:cubicBezTo>
              <a:cubicBezTo>
                <a:pt x="618" y="1201"/>
                <a:pt x="610" y="1120"/>
                <a:pt x="600" y="1040"/>
              </a:cubicBezTo>
              <a:cubicBezTo>
                <a:pt x="542" y="1000"/>
                <a:pt x="484" y="961"/>
                <a:pt x="427" y="921"/>
              </a:cubicBezTo>
              <a:cubicBezTo>
                <a:pt x="347" y="963"/>
                <a:pt x="268" y="1006"/>
                <a:pt x="191" y="1053"/>
              </a:cubicBezTo>
              <a:cubicBezTo>
                <a:pt x="144" y="972"/>
                <a:pt x="97" y="890"/>
                <a:pt x="60" y="804"/>
              </a:cubicBezTo>
              <a:cubicBezTo>
                <a:pt x="39" y="755"/>
                <a:pt x="20" y="706"/>
                <a:pt x="0" y="658"/>
              </a:cubicBezTo>
              <a:cubicBezTo>
                <a:pt x="98" y="630"/>
                <a:pt x="199" y="610"/>
                <a:pt x="301" y="594"/>
              </a:cubicBezTo>
              <a:cubicBezTo>
                <a:pt x="380" y="445"/>
                <a:pt x="305" y="296"/>
                <a:pt x="235" y="161"/>
              </a:cubicBezTo>
              <a:cubicBezTo>
                <a:pt x="360" y="153"/>
                <a:pt x="485" y="147"/>
                <a:pt x="610" y="142"/>
              </a:cubicBezTo>
              <a:cubicBezTo>
                <a:pt x="611" y="104"/>
                <a:pt x="611" y="66"/>
                <a:pt x="612" y="2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13692</xdr:colOff>
      <xdr:row>19</xdr:row>
      <xdr:rowOff>52757</xdr:rowOff>
    </xdr:from>
    <xdr:to>
      <xdr:col>33</xdr:col>
      <xdr:colOff>65279</xdr:colOff>
      <xdr:row>23</xdr:row>
      <xdr:rowOff>52186</xdr:rowOff>
    </xdr:to>
    <xdr:sp macro="" textlink="">
      <xdr:nvSpPr>
        <xdr:cNvPr id="518" name="inowrocławski"/>
        <xdr:cNvSpPr>
          <a:spLocks/>
        </xdr:cNvSpPr>
      </xdr:nvSpPr>
      <xdr:spPr bwMode="auto">
        <a:xfrm>
          <a:off x="3442692" y="2224457"/>
          <a:ext cx="394487" cy="456629"/>
        </a:xfrm>
        <a:custGeom>
          <a:avLst/>
          <a:gdLst>
            <a:gd name="T0" fmla="*/ 615 w 1412"/>
            <a:gd name="T1" fmla="*/ 27 h 1574"/>
            <a:gd name="T2" fmla="*/ 856 w 1412"/>
            <a:gd name="T3" fmla="*/ 0 h 1574"/>
            <a:gd name="T4" fmla="*/ 814 w 1412"/>
            <a:gd name="T5" fmla="*/ 142 h 1574"/>
            <a:gd name="T6" fmla="*/ 1104 w 1412"/>
            <a:gd name="T7" fmla="*/ 150 h 1574"/>
            <a:gd name="T8" fmla="*/ 1241 w 1412"/>
            <a:gd name="T9" fmla="*/ 418 h 1574"/>
            <a:gd name="T10" fmla="*/ 1227 w 1412"/>
            <a:gd name="T11" fmla="*/ 461 h 1574"/>
            <a:gd name="T12" fmla="*/ 1186 w 1412"/>
            <a:gd name="T13" fmla="*/ 593 h 1574"/>
            <a:gd name="T14" fmla="*/ 1412 w 1412"/>
            <a:gd name="T15" fmla="*/ 734 h 1574"/>
            <a:gd name="T16" fmla="*/ 1268 w 1412"/>
            <a:gd name="T17" fmla="*/ 844 h 1574"/>
            <a:gd name="T18" fmla="*/ 1124 w 1412"/>
            <a:gd name="T19" fmla="*/ 864 h 1574"/>
            <a:gd name="T20" fmla="*/ 1158 w 1412"/>
            <a:gd name="T21" fmla="*/ 1006 h 1574"/>
            <a:gd name="T22" fmla="*/ 1084 w 1412"/>
            <a:gd name="T23" fmla="*/ 1082 h 1574"/>
            <a:gd name="T24" fmla="*/ 1103 w 1412"/>
            <a:gd name="T25" fmla="*/ 1400 h 1574"/>
            <a:gd name="T26" fmla="*/ 931 w 1412"/>
            <a:gd name="T27" fmla="*/ 1574 h 1574"/>
            <a:gd name="T28" fmla="*/ 820 w 1412"/>
            <a:gd name="T29" fmla="*/ 1566 h 1574"/>
            <a:gd name="T30" fmla="*/ 839 w 1412"/>
            <a:gd name="T31" fmla="*/ 1380 h 1574"/>
            <a:gd name="T32" fmla="*/ 623 w 1412"/>
            <a:gd name="T33" fmla="*/ 1398 h 1574"/>
            <a:gd name="T34" fmla="*/ 565 w 1412"/>
            <a:gd name="T35" fmla="*/ 1296 h 1574"/>
            <a:gd name="T36" fmla="*/ 535 w 1412"/>
            <a:gd name="T37" fmla="*/ 884 h 1574"/>
            <a:gd name="T38" fmla="*/ 136 w 1412"/>
            <a:gd name="T39" fmla="*/ 1102 h 1574"/>
            <a:gd name="T40" fmla="*/ 31 w 1412"/>
            <a:gd name="T41" fmla="*/ 950 h 1574"/>
            <a:gd name="T42" fmla="*/ 69 w 1412"/>
            <a:gd name="T43" fmla="*/ 911 h 1574"/>
            <a:gd name="T44" fmla="*/ 88 w 1412"/>
            <a:gd name="T45" fmla="*/ 671 h 1574"/>
            <a:gd name="T46" fmla="*/ 199 w 1412"/>
            <a:gd name="T47" fmla="*/ 628 h 1574"/>
            <a:gd name="T48" fmla="*/ 153 w 1412"/>
            <a:gd name="T49" fmla="*/ 296 h 1574"/>
            <a:gd name="T50" fmla="*/ 0 w 1412"/>
            <a:gd name="T51" fmla="*/ 218 h 1574"/>
            <a:gd name="T52" fmla="*/ 134 w 1412"/>
            <a:gd name="T53" fmla="*/ 62 h 1574"/>
            <a:gd name="T54" fmla="*/ 596 w 1412"/>
            <a:gd name="T55" fmla="*/ 132 h 1574"/>
            <a:gd name="T56" fmla="*/ 615 w 1412"/>
            <a:gd name="T57" fmla="*/ 27 h 157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412" h="1574">
              <a:moveTo>
                <a:pt x="615" y="27"/>
              </a:moveTo>
              <a:cubicBezTo>
                <a:pt x="697" y="35"/>
                <a:pt x="779" y="28"/>
                <a:pt x="856" y="0"/>
              </a:cubicBezTo>
              <a:cubicBezTo>
                <a:pt x="842" y="47"/>
                <a:pt x="827" y="95"/>
                <a:pt x="814" y="142"/>
              </a:cubicBezTo>
              <a:cubicBezTo>
                <a:pt x="910" y="132"/>
                <a:pt x="1008" y="130"/>
                <a:pt x="1104" y="150"/>
              </a:cubicBezTo>
              <a:cubicBezTo>
                <a:pt x="1143" y="243"/>
                <a:pt x="1190" y="332"/>
                <a:pt x="1241" y="418"/>
              </a:cubicBezTo>
              <a:lnTo>
                <a:pt x="1227" y="461"/>
              </a:lnTo>
              <a:cubicBezTo>
                <a:pt x="1212" y="504"/>
                <a:pt x="1198" y="548"/>
                <a:pt x="1186" y="593"/>
              </a:cubicBezTo>
              <a:cubicBezTo>
                <a:pt x="1254" y="651"/>
                <a:pt x="1335" y="690"/>
                <a:pt x="1412" y="734"/>
              </a:cubicBezTo>
              <a:cubicBezTo>
                <a:pt x="1372" y="781"/>
                <a:pt x="1326" y="823"/>
                <a:pt x="1268" y="844"/>
              </a:cubicBezTo>
              <a:cubicBezTo>
                <a:pt x="1220" y="852"/>
                <a:pt x="1172" y="857"/>
                <a:pt x="1124" y="864"/>
              </a:cubicBezTo>
              <a:cubicBezTo>
                <a:pt x="1135" y="911"/>
                <a:pt x="1147" y="958"/>
                <a:pt x="1158" y="1006"/>
              </a:cubicBezTo>
              <a:cubicBezTo>
                <a:pt x="1133" y="1030"/>
                <a:pt x="1109" y="1056"/>
                <a:pt x="1084" y="1082"/>
              </a:cubicBezTo>
              <a:cubicBezTo>
                <a:pt x="1092" y="1188"/>
                <a:pt x="1108" y="1294"/>
                <a:pt x="1103" y="1400"/>
              </a:cubicBezTo>
              <a:cubicBezTo>
                <a:pt x="1074" y="1480"/>
                <a:pt x="1006" y="1538"/>
                <a:pt x="931" y="1574"/>
              </a:cubicBezTo>
              <a:cubicBezTo>
                <a:pt x="903" y="1572"/>
                <a:pt x="848" y="1568"/>
                <a:pt x="820" y="1566"/>
              </a:cubicBezTo>
              <a:cubicBezTo>
                <a:pt x="826" y="1503"/>
                <a:pt x="832" y="1441"/>
                <a:pt x="839" y="1380"/>
              </a:cubicBezTo>
              <a:cubicBezTo>
                <a:pt x="767" y="1385"/>
                <a:pt x="695" y="1391"/>
                <a:pt x="623" y="1398"/>
              </a:cubicBezTo>
              <a:cubicBezTo>
                <a:pt x="598" y="1368"/>
                <a:pt x="560" y="1340"/>
                <a:pt x="565" y="1296"/>
              </a:cubicBezTo>
              <a:cubicBezTo>
                <a:pt x="559" y="1158"/>
                <a:pt x="566" y="1019"/>
                <a:pt x="535" y="884"/>
              </a:cubicBezTo>
              <a:cubicBezTo>
                <a:pt x="423" y="994"/>
                <a:pt x="283" y="1057"/>
                <a:pt x="136" y="1102"/>
              </a:cubicBezTo>
              <a:cubicBezTo>
                <a:pt x="75" y="1070"/>
                <a:pt x="26" y="1024"/>
                <a:pt x="31" y="950"/>
              </a:cubicBezTo>
              <a:cubicBezTo>
                <a:pt x="40" y="940"/>
                <a:pt x="59" y="921"/>
                <a:pt x="69" y="911"/>
              </a:cubicBezTo>
              <a:cubicBezTo>
                <a:pt x="174" y="859"/>
                <a:pt x="113" y="752"/>
                <a:pt x="88" y="671"/>
              </a:cubicBezTo>
              <a:cubicBezTo>
                <a:pt x="125" y="656"/>
                <a:pt x="162" y="642"/>
                <a:pt x="199" y="628"/>
              </a:cubicBezTo>
              <a:cubicBezTo>
                <a:pt x="193" y="517"/>
                <a:pt x="198" y="400"/>
                <a:pt x="153" y="296"/>
              </a:cubicBezTo>
              <a:cubicBezTo>
                <a:pt x="110" y="257"/>
                <a:pt x="51" y="243"/>
                <a:pt x="0" y="218"/>
              </a:cubicBezTo>
              <a:cubicBezTo>
                <a:pt x="41" y="166"/>
                <a:pt x="68" y="86"/>
                <a:pt x="134" y="62"/>
              </a:cubicBezTo>
              <a:cubicBezTo>
                <a:pt x="262" y="185"/>
                <a:pt x="438" y="148"/>
                <a:pt x="596" y="132"/>
              </a:cubicBezTo>
              <a:cubicBezTo>
                <a:pt x="601" y="105"/>
                <a:pt x="610" y="54"/>
                <a:pt x="615" y="27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97706</xdr:colOff>
      <xdr:row>19</xdr:row>
      <xdr:rowOff>106030</xdr:rowOff>
    </xdr:from>
    <xdr:to>
      <xdr:col>35</xdr:col>
      <xdr:colOff>30202</xdr:colOff>
      <xdr:row>22</xdr:row>
      <xdr:rowOff>52329</xdr:rowOff>
    </xdr:to>
    <xdr:sp macro="" textlink="">
      <xdr:nvSpPr>
        <xdr:cNvPr id="521" name="aleksandrowski"/>
        <xdr:cNvSpPr>
          <a:spLocks/>
        </xdr:cNvSpPr>
      </xdr:nvSpPr>
      <xdr:spPr bwMode="auto">
        <a:xfrm>
          <a:off x="3755306" y="2277730"/>
          <a:ext cx="275396" cy="289199"/>
        </a:xfrm>
        <a:custGeom>
          <a:avLst/>
          <a:gdLst>
            <a:gd name="T0" fmla="*/ 448 w 990"/>
            <a:gd name="T1" fmla="*/ 44 h 1012"/>
            <a:gd name="T2" fmla="*/ 470 w 990"/>
            <a:gd name="T3" fmla="*/ 0 h 1012"/>
            <a:gd name="T4" fmla="*/ 531 w 990"/>
            <a:gd name="T5" fmla="*/ 22 h 1012"/>
            <a:gd name="T6" fmla="*/ 747 w 990"/>
            <a:gd name="T7" fmla="*/ 148 h 1012"/>
            <a:gd name="T8" fmla="*/ 871 w 990"/>
            <a:gd name="T9" fmla="*/ 257 h 1012"/>
            <a:gd name="T10" fmla="*/ 916 w 990"/>
            <a:gd name="T11" fmla="*/ 341 h 1012"/>
            <a:gd name="T12" fmla="*/ 930 w 990"/>
            <a:gd name="T13" fmla="*/ 374 h 1012"/>
            <a:gd name="T14" fmla="*/ 990 w 990"/>
            <a:gd name="T15" fmla="*/ 520 h 1012"/>
            <a:gd name="T16" fmla="*/ 792 w 990"/>
            <a:gd name="T17" fmla="*/ 588 h 1012"/>
            <a:gd name="T18" fmla="*/ 759 w 990"/>
            <a:gd name="T19" fmla="*/ 613 h 1012"/>
            <a:gd name="T20" fmla="*/ 723 w 990"/>
            <a:gd name="T21" fmla="*/ 652 h 1012"/>
            <a:gd name="T22" fmla="*/ 790 w 990"/>
            <a:gd name="T23" fmla="*/ 861 h 1012"/>
            <a:gd name="T24" fmla="*/ 729 w 990"/>
            <a:gd name="T25" fmla="*/ 1012 h 1012"/>
            <a:gd name="T26" fmla="*/ 34 w 990"/>
            <a:gd name="T27" fmla="*/ 819 h 1012"/>
            <a:gd name="T28" fmla="*/ 0 w 990"/>
            <a:gd name="T29" fmla="*/ 677 h 1012"/>
            <a:gd name="T30" fmla="*/ 144 w 990"/>
            <a:gd name="T31" fmla="*/ 657 h 1012"/>
            <a:gd name="T32" fmla="*/ 281 w 990"/>
            <a:gd name="T33" fmla="*/ 640 h 1012"/>
            <a:gd name="T34" fmla="*/ 299 w 990"/>
            <a:gd name="T35" fmla="*/ 507 h 1012"/>
            <a:gd name="T36" fmla="*/ 110 w 990"/>
            <a:gd name="T37" fmla="*/ 400 h 1012"/>
            <a:gd name="T38" fmla="*/ 103 w 990"/>
            <a:gd name="T39" fmla="*/ 274 h 1012"/>
            <a:gd name="T40" fmla="*/ 117 w 990"/>
            <a:gd name="T41" fmla="*/ 231 h 1012"/>
            <a:gd name="T42" fmla="*/ 223 w 990"/>
            <a:gd name="T43" fmla="*/ 255 h 1012"/>
            <a:gd name="T44" fmla="*/ 233 w 990"/>
            <a:gd name="T45" fmla="*/ 240 h 1012"/>
            <a:gd name="T46" fmla="*/ 260 w 990"/>
            <a:gd name="T47" fmla="*/ 196 h 1012"/>
            <a:gd name="T48" fmla="*/ 420 w 990"/>
            <a:gd name="T49" fmla="*/ 110 h 1012"/>
            <a:gd name="T50" fmla="*/ 448 w 990"/>
            <a:gd name="T51" fmla="*/ 44 h 10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990" h="1012">
              <a:moveTo>
                <a:pt x="448" y="44"/>
              </a:moveTo>
              <a:cubicBezTo>
                <a:pt x="454" y="33"/>
                <a:pt x="465" y="11"/>
                <a:pt x="470" y="0"/>
              </a:cubicBezTo>
              <a:cubicBezTo>
                <a:pt x="486" y="6"/>
                <a:pt x="516" y="17"/>
                <a:pt x="531" y="22"/>
              </a:cubicBezTo>
              <a:cubicBezTo>
                <a:pt x="603" y="64"/>
                <a:pt x="675" y="106"/>
                <a:pt x="747" y="148"/>
              </a:cubicBezTo>
              <a:cubicBezTo>
                <a:pt x="756" y="208"/>
                <a:pt x="801" y="274"/>
                <a:pt x="871" y="257"/>
              </a:cubicBezTo>
              <a:cubicBezTo>
                <a:pt x="886" y="285"/>
                <a:pt x="901" y="313"/>
                <a:pt x="916" y="341"/>
              </a:cubicBezTo>
              <a:lnTo>
                <a:pt x="930" y="374"/>
              </a:lnTo>
              <a:cubicBezTo>
                <a:pt x="950" y="422"/>
                <a:pt x="969" y="471"/>
                <a:pt x="990" y="520"/>
              </a:cubicBezTo>
              <a:cubicBezTo>
                <a:pt x="924" y="542"/>
                <a:pt x="857" y="563"/>
                <a:pt x="792" y="588"/>
              </a:cubicBezTo>
              <a:cubicBezTo>
                <a:pt x="784" y="594"/>
                <a:pt x="767" y="607"/>
                <a:pt x="759" y="613"/>
              </a:cubicBezTo>
              <a:lnTo>
                <a:pt x="723" y="652"/>
              </a:lnTo>
              <a:cubicBezTo>
                <a:pt x="746" y="722"/>
                <a:pt x="776" y="789"/>
                <a:pt x="790" y="861"/>
              </a:cubicBezTo>
              <a:cubicBezTo>
                <a:pt x="775" y="913"/>
                <a:pt x="752" y="962"/>
                <a:pt x="729" y="1012"/>
              </a:cubicBezTo>
              <a:cubicBezTo>
                <a:pt x="558" y="828"/>
                <a:pt x="277" y="661"/>
                <a:pt x="34" y="819"/>
              </a:cubicBezTo>
              <a:cubicBezTo>
                <a:pt x="23" y="771"/>
                <a:pt x="11" y="724"/>
                <a:pt x="0" y="677"/>
              </a:cubicBezTo>
              <a:cubicBezTo>
                <a:pt x="48" y="670"/>
                <a:pt x="96" y="665"/>
                <a:pt x="144" y="657"/>
              </a:cubicBezTo>
              <a:cubicBezTo>
                <a:pt x="189" y="651"/>
                <a:pt x="235" y="645"/>
                <a:pt x="281" y="640"/>
              </a:cubicBezTo>
              <a:cubicBezTo>
                <a:pt x="287" y="596"/>
                <a:pt x="293" y="551"/>
                <a:pt x="299" y="507"/>
              </a:cubicBezTo>
              <a:cubicBezTo>
                <a:pt x="236" y="471"/>
                <a:pt x="173" y="435"/>
                <a:pt x="110" y="400"/>
              </a:cubicBezTo>
              <a:cubicBezTo>
                <a:pt x="108" y="368"/>
                <a:pt x="105" y="305"/>
                <a:pt x="103" y="274"/>
              </a:cubicBezTo>
              <a:lnTo>
                <a:pt x="117" y="231"/>
              </a:lnTo>
              <a:cubicBezTo>
                <a:pt x="152" y="239"/>
                <a:pt x="188" y="247"/>
                <a:pt x="223" y="255"/>
              </a:cubicBezTo>
              <a:lnTo>
                <a:pt x="233" y="240"/>
              </a:lnTo>
              <a:lnTo>
                <a:pt x="260" y="196"/>
              </a:lnTo>
              <a:cubicBezTo>
                <a:pt x="313" y="166"/>
                <a:pt x="367" y="140"/>
                <a:pt x="420" y="110"/>
              </a:cubicBezTo>
              <a:cubicBezTo>
                <a:pt x="427" y="93"/>
                <a:pt x="441" y="60"/>
                <a:pt x="448" y="44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23788</xdr:colOff>
      <xdr:row>20</xdr:row>
      <xdr:rowOff>90667</xdr:rowOff>
    </xdr:from>
    <xdr:to>
      <xdr:col>32</xdr:col>
      <xdr:colOff>8388</xdr:colOff>
      <xdr:row>24</xdr:row>
      <xdr:rowOff>1739</xdr:rowOff>
    </xdr:to>
    <xdr:sp macro="" textlink="">
      <xdr:nvSpPr>
        <xdr:cNvPr id="527" name="mogileński"/>
        <xdr:cNvSpPr>
          <a:spLocks/>
        </xdr:cNvSpPr>
      </xdr:nvSpPr>
      <xdr:spPr bwMode="auto">
        <a:xfrm>
          <a:off x="3338488" y="2376667"/>
          <a:ext cx="327500" cy="368272"/>
        </a:xfrm>
        <a:custGeom>
          <a:avLst/>
          <a:gdLst>
            <a:gd name="T0" fmla="*/ 156 w 1188"/>
            <a:gd name="T1" fmla="*/ 103 h 1260"/>
            <a:gd name="T2" fmla="*/ 274 w 1188"/>
            <a:gd name="T3" fmla="*/ 0 h 1260"/>
            <a:gd name="T4" fmla="*/ 486 w 1188"/>
            <a:gd name="T5" fmla="*/ 284 h 1260"/>
            <a:gd name="T6" fmla="*/ 450 w 1188"/>
            <a:gd name="T7" fmla="*/ 388 h 1260"/>
            <a:gd name="T8" fmla="*/ 412 w 1188"/>
            <a:gd name="T9" fmla="*/ 427 h 1260"/>
            <a:gd name="T10" fmla="*/ 517 w 1188"/>
            <a:gd name="T11" fmla="*/ 579 h 1260"/>
            <a:gd name="T12" fmla="*/ 916 w 1188"/>
            <a:gd name="T13" fmla="*/ 361 h 1260"/>
            <a:gd name="T14" fmla="*/ 946 w 1188"/>
            <a:gd name="T15" fmla="*/ 773 h 1260"/>
            <a:gd name="T16" fmla="*/ 1004 w 1188"/>
            <a:gd name="T17" fmla="*/ 875 h 1260"/>
            <a:gd name="T18" fmla="*/ 1061 w 1188"/>
            <a:gd name="T19" fmla="*/ 899 h 1260"/>
            <a:gd name="T20" fmla="*/ 1188 w 1188"/>
            <a:gd name="T21" fmla="*/ 876 h 1260"/>
            <a:gd name="T22" fmla="*/ 1166 w 1188"/>
            <a:gd name="T23" fmla="*/ 1127 h 1260"/>
            <a:gd name="T24" fmla="*/ 1099 w 1188"/>
            <a:gd name="T25" fmla="*/ 1180 h 1260"/>
            <a:gd name="T26" fmla="*/ 894 w 1188"/>
            <a:gd name="T27" fmla="*/ 1260 h 1260"/>
            <a:gd name="T28" fmla="*/ 866 w 1188"/>
            <a:gd name="T29" fmla="*/ 1171 h 1260"/>
            <a:gd name="T30" fmla="*/ 636 w 1188"/>
            <a:gd name="T31" fmla="*/ 1128 h 1260"/>
            <a:gd name="T32" fmla="*/ 632 w 1188"/>
            <a:gd name="T33" fmla="*/ 996 h 1260"/>
            <a:gd name="T34" fmla="*/ 241 w 1188"/>
            <a:gd name="T35" fmla="*/ 811 h 1260"/>
            <a:gd name="T36" fmla="*/ 0 w 1188"/>
            <a:gd name="T37" fmla="*/ 683 h 1260"/>
            <a:gd name="T38" fmla="*/ 1 w 1188"/>
            <a:gd name="T39" fmla="*/ 613 h 1260"/>
            <a:gd name="T40" fmla="*/ 1 w 1188"/>
            <a:gd name="T41" fmla="*/ 589 h 1260"/>
            <a:gd name="T42" fmla="*/ 12 w 1188"/>
            <a:gd name="T43" fmla="*/ 499 h 1260"/>
            <a:gd name="T44" fmla="*/ 260 w 1188"/>
            <a:gd name="T45" fmla="*/ 308 h 1260"/>
            <a:gd name="T46" fmla="*/ 182 w 1188"/>
            <a:gd name="T47" fmla="*/ 120 h 1260"/>
            <a:gd name="T48" fmla="*/ 156 w 1188"/>
            <a:gd name="T49" fmla="*/ 103 h 12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188" h="1260">
              <a:moveTo>
                <a:pt x="156" y="103"/>
              </a:moveTo>
              <a:cubicBezTo>
                <a:pt x="195" y="69"/>
                <a:pt x="234" y="35"/>
                <a:pt x="274" y="0"/>
              </a:cubicBezTo>
              <a:cubicBezTo>
                <a:pt x="339" y="99"/>
                <a:pt x="422" y="184"/>
                <a:pt x="486" y="284"/>
              </a:cubicBezTo>
              <a:cubicBezTo>
                <a:pt x="476" y="319"/>
                <a:pt x="465" y="354"/>
                <a:pt x="450" y="388"/>
              </a:cubicBezTo>
              <a:cubicBezTo>
                <a:pt x="440" y="398"/>
                <a:pt x="421" y="417"/>
                <a:pt x="412" y="427"/>
              </a:cubicBezTo>
              <a:cubicBezTo>
                <a:pt x="407" y="501"/>
                <a:pt x="456" y="547"/>
                <a:pt x="517" y="579"/>
              </a:cubicBezTo>
              <a:cubicBezTo>
                <a:pt x="664" y="534"/>
                <a:pt x="804" y="471"/>
                <a:pt x="916" y="361"/>
              </a:cubicBezTo>
              <a:cubicBezTo>
                <a:pt x="947" y="496"/>
                <a:pt x="940" y="635"/>
                <a:pt x="946" y="773"/>
              </a:cubicBezTo>
              <a:cubicBezTo>
                <a:pt x="941" y="817"/>
                <a:pt x="979" y="845"/>
                <a:pt x="1004" y="875"/>
              </a:cubicBezTo>
              <a:cubicBezTo>
                <a:pt x="1019" y="881"/>
                <a:pt x="1047" y="893"/>
                <a:pt x="1061" y="899"/>
              </a:cubicBezTo>
              <a:cubicBezTo>
                <a:pt x="1104" y="892"/>
                <a:pt x="1146" y="884"/>
                <a:pt x="1188" y="876"/>
              </a:cubicBezTo>
              <a:cubicBezTo>
                <a:pt x="1187" y="960"/>
                <a:pt x="1184" y="1045"/>
                <a:pt x="1166" y="1127"/>
              </a:cubicBezTo>
              <a:cubicBezTo>
                <a:pt x="1143" y="1145"/>
                <a:pt x="1121" y="1162"/>
                <a:pt x="1099" y="1180"/>
              </a:cubicBezTo>
              <a:cubicBezTo>
                <a:pt x="1034" y="1214"/>
                <a:pt x="964" y="1238"/>
                <a:pt x="894" y="1260"/>
              </a:cubicBezTo>
              <a:cubicBezTo>
                <a:pt x="887" y="1238"/>
                <a:pt x="873" y="1193"/>
                <a:pt x="866" y="1171"/>
              </a:cubicBezTo>
              <a:cubicBezTo>
                <a:pt x="789" y="1157"/>
                <a:pt x="712" y="1143"/>
                <a:pt x="636" y="1128"/>
              </a:cubicBezTo>
              <a:cubicBezTo>
                <a:pt x="634" y="1084"/>
                <a:pt x="633" y="1040"/>
                <a:pt x="632" y="996"/>
              </a:cubicBezTo>
              <a:cubicBezTo>
                <a:pt x="477" y="1026"/>
                <a:pt x="327" y="936"/>
                <a:pt x="241" y="811"/>
              </a:cubicBezTo>
              <a:cubicBezTo>
                <a:pt x="190" y="725"/>
                <a:pt x="92" y="699"/>
                <a:pt x="0" y="683"/>
              </a:cubicBezTo>
              <a:cubicBezTo>
                <a:pt x="0" y="665"/>
                <a:pt x="1" y="631"/>
                <a:pt x="1" y="613"/>
              </a:cubicBezTo>
              <a:lnTo>
                <a:pt x="1" y="589"/>
              </a:lnTo>
              <a:cubicBezTo>
                <a:pt x="4" y="566"/>
                <a:pt x="9" y="522"/>
                <a:pt x="12" y="499"/>
              </a:cubicBezTo>
              <a:cubicBezTo>
                <a:pt x="88" y="427"/>
                <a:pt x="174" y="367"/>
                <a:pt x="260" y="308"/>
              </a:cubicBezTo>
              <a:cubicBezTo>
                <a:pt x="239" y="244"/>
                <a:pt x="228" y="173"/>
                <a:pt x="182" y="120"/>
              </a:cubicBezTo>
              <a:lnTo>
                <a:pt x="156" y="103"/>
              </a:ln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99527</xdr:colOff>
      <xdr:row>21</xdr:row>
      <xdr:rowOff>44860</xdr:rowOff>
    </xdr:from>
    <xdr:to>
      <xdr:col>37</xdr:col>
      <xdr:colOff>99329</xdr:colOff>
      <xdr:row>25</xdr:row>
      <xdr:rowOff>36680</xdr:rowOff>
    </xdr:to>
    <xdr:sp macro="" textlink="">
      <xdr:nvSpPr>
        <xdr:cNvPr id="531" name="włocławski"/>
        <xdr:cNvSpPr>
          <a:spLocks/>
        </xdr:cNvSpPr>
      </xdr:nvSpPr>
      <xdr:spPr bwMode="auto">
        <a:xfrm>
          <a:off x="3871427" y="2445160"/>
          <a:ext cx="457002" cy="449020"/>
        </a:xfrm>
        <a:custGeom>
          <a:avLst/>
          <a:gdLst>
            <a:gd name="T0" fmla="*/ 369 w 1641"/>
            <a:gd name="T1" fmla="*/ 2 h 1546"/>
            <a:gd name="T2" fmla="*/ 573 w 1641"/>
            <a:gd name="T3" fmla="*/ 3 h 1546"/>
            <a:gd name="T4" fmla="*/ 585 w 1641"/>
            <a:gd name="T5" fmla="*/ 246 h 1546"/>
            <a:gd name="T6" fmla="*/ 644 w 1641"/>
            <a:gd name="T7" fmla="*/ 281 h 1546"/>
            <a:gd name="T8" fmla="*/ 730 w 1641"/>
            <a:gd name="T9" fmla="*/ 334 h 1546"/>
            <a:gd name="T10" fmla="*/ 748 w 1641"/>
            <a:gd name="T11" fmla="*/ 481 h 1546"/>
            <a:gd name="T12" fmla="*/ 716 w 1641"/>
            <a:gd name="T13" fmla="*/ 637 h 1546"/>
            <a:gd name="T14" fmla="*/ 823 w 1641"/>
            <a:gd name="T15" fmla="*/ 564 h 1546"/>
            <a:gd name="T16" fmla="*/ 1134 w 1641"/>
            <a:gd name="T17" fmla="*/ 460 h 1546"/>
            <a:gd name="T18" fmla="*/ 1499 w 1641"/>
            <a:gd name="T19" fmla="*/ 537 h 1546"/>
            <a:gd name="T20" fmla="*/ 1641 w 1641"/>
            <a:gd name="T21" fmla="*/ 588 h 1546"/>
            <a:gd name="T22" fmla="*/ 1492 w 1641"/>
            <a:gd name="T23" fmla="*/ 718 h 1546"/>
            <a:gd name="T24" fmla="*/ 1406 w 1641"/>
            <a:gd name="T25" fmla="*/ 861 h 1546"/>
            <a:gd name="T26" fmla="*/ 1532 w 1641"/>
            <a:gd name="T27" fmla="*/ 912 h 1546"/>
            <a:gd name="T28" fmla="*/ 1272 w 1641"/>
            <a:gd name="T29" fmla="*/ 1160 h 1546"/>
            <a:gd name="T30" fmla="*/ 1346 w 1641"/>
            <a:gd name="T31" fmla="*/ 1296 h 1546"/>
            <a:gd name="T32" fmla="*/ 1091 w 1641"/>
            <a:gd name="T33" fmla="*/ 1488 h 1546"/>
            <a:gd name="T34" fmla="*/ 759 w 1641"/>
            <a:gd name="T35" fmla="*/ 1546 h 1546"/>
            <a:gd name="T36" fmla="*/ 652 w 1641"/>
            <a:gd name="T37" fmla="*/ 1402 h 1546"/>
            <a:gd name="T38" fmla="*/ 532 w 1641"/>
            <a:gd name="T39" fmla="*/ 1304 h 1546"/>
            <a:gd name="T40" fmla="*/ 164 w 1641"/>
            <a:gd name="T41" fmla="*/ 1540 h 1546"/>
            <a:gd name="T42" fmla="*/ 131 w 1641"/>
            <a:gd name="T43" fmla="*/ 1359 h 1546"/>
            <a:gd name="T44" fmla="*/ 36 w 1641"/>
            <a:gd name="T45" fmla="*/ 1282 h 1546"/>
            <a:gd name="T46" fmla="*/ 0 w 1641"/>
            <a:gd name="T47" fmla="*/ 1248 h 1546"/>
            <a:gd name="T48" fmla="*/ 95 w 1641"/>
            <a:gd name="T49" fmla="*/ 1102 h 1546"/>
            <a:gd name="T50" fmla="*/ 142 w 1641"/>
            <a:gd name="T51" fmla="*/ 802 h 1546"/>
            <a:gd name="T52" fmla="*/ 149 w 1641"/>
            <a:gd name="T53" fmla="*/ 626 h 1546"/>
            <a:gd name="T54" fmla="*/ 181 w 1641"/>
            <a:gd name="T55" fmla="*/ 596 h 1546"/>
            <a:gd name="T56" fmla="*/ 303 w 1641"/>
            <a:gd name="T57" fmla="*/ 573 h 1546"/>
            <a:gd name="T58" fmla="*/ 329 w 1641"/>
            <a:gd name="T59" fmla="*/ 493 h 1546"/>
            <a:gd name="T60" fmla="*/ 397 w 1641"/>
            <a:gd name="T61" fmla="*/ 450 h 1546"/>
            <a:gd name="T62" fmla="*/ 336 w 1641"/>
            <a:gd name="T63" fmla="*/ 27 h 1546"/>
            <a:gd name="T64" fmla="*/ 369 w 1641"/>
            <a:gd name="T65" fmla="*/ 2 h 1546"/>
            <a:gd name="connsiteX0" fmla="*/ 2249 w 10000"/>
            <a:gd name="connsiteY0" fmla="*/ 6 h 9993"/>
            <a:gd name="connsiteX1" fmla="*/ 3492 w 10000"/>
            <a:gd name="connsiteY1" fmla="*/ 12 h 9993"/>
            <a:gd name="connsiteX2" fmla="*/ 3565 w 10000"/>
            <a:gd name="connsiteY2" fmla="*/ 1584 h 9993"/>
            <a:gd name="connsiteX3" fmla="*/ 4661 w 10000"/>
            <a:gd name="connsiteY3" fmla="*/ 1428 h 9993"/>
            <a:gd name="connsiteX4" fmla="*/ 4449 w 10000"/>
            <a:gd name="connsiteY4" fmla="*/ 2153 h 9993"/>
            <a:gd name="connsiteX5" fmla="*/ 4558 w 10000"/>
            <a:gd name="connsiteY5" fmla="*/ 3104 h 9993"/>
            <a:gd name="connsiteX6" fmla="*/ 4363 w 10000"/>
            <a:gd name="connsiteY6" fmla="*/ 4113 h 9993"/>
            <a:gd name="connsiteX7" fmla="*/ 5015 w 10000"/>
            <a:gd name="connsiteY7" fmla="*/ 3641 h 9993"/>
            <a:gd name="connsiteX8" fmla="*/ 6910 w 10000"/>
            <a:gd name="connsiteY8" fmla="*/ 2968 h 9993"/>
            <a:gd name="connsiteX9" fmla="*/ 9135 w 10000"/>
            <a:gd name="connsiteY9" fmla="*/ 3466 h 9993"/>
            <a:gd name="connsiteX10" fmla="*/ 10000 w 10000"/>
            <a:gd name="connsiteY10" fmla="*/ 3796 h 9993"/>
            <a:gd name="connsiteX11" fmla="*/ 9092 w 10000"/>
            <a:gd name="connsiteY11" fmla="*/ 4637 h 9993"/>
            <a:gd name="connsiteX12" fmla="*/ 8568 w 10000"/>
            <a:gd name="connsiteY12" fmla="*/ 5562 h 9993"/>
            <a:gd name="connsiteX13" fmla="*/ 9336 w 10000"/>
            <a:gd name="connsiteY13" fmla="*/ 5892 h 9993"/>
            <a:gd name="connsiteX14" fmla="*/ 7751 w 10000"/>
            <a:gd name="connsiteY14" fmla="*/ 7496 h 9993"/>
            <a:gd name="connsiteX15" fmla="*/ 8202 w 10000"/>
            <a:gd name="connsiteY15" fmla="*/ 8376 h 9993"/>
            <a:gd name="connsiteX16" fmla="*/ 6648 w 10000"/>
            <a:gd name="connsiteY16" fmla="*/ 9618 h 9993"/>
            <a:gd name="connsiteX17" fmla="*/ 4625 w 10000"/>
            <a:gd name="connsiteY17" fmla="*/ 9993 h 9993"/>
            <a:gd name="connsiteX18" fmla="*/ 3973 w 10000"/>
            <a:gd name="connsiteY18" fmla="*/ 9062 h 9993"/>
            <a:gd name="connsiteX19" fmla="*/ 3242 w 10000"/>
            <a:gd name="connsiteY19" fmla="*/ 8428 h 9993"/>
            <a:gd name="connsiteX20" fmla="*/ 999 w 10000"/>
            <a:gd name="connsiteY20" fmla="*/ 9954 h 9993"/>
            <a:gd name="connsiteX21" fmla="*/ 798 w 10000"/>
            <a:gd name="connsiteY21" fmla="*/ 8783 h 9993"/>
            <a:gd name="connsiteX22" fmla="*/ 219 w 10000"/>
            <a:gd name="connsiteY22" fmla="*/ 8285 h 9993"/>
            <a:gd name="connsiteX23" fmla="*/ 0 w 10000"/>
            <a:gd name="connsiteY23" fmla="*/ 8065 h 9993"/>
            <a:gd name="connsiteX24" fmla="*/ 579 w 10000"/>
            <a:gd name="connsiteY24" fmla="*/ 7121 h 9993"/>
            <a:gd name="connsiteX25" fmla="*/ 865 w 10000"/>
            <a:gd name="connsiteY25" fmla="*/ 5181 h 9993"/>
            <a:gd name="connsiteX26" fmla="*/ 908 w 10000"/>
            <a:gd name="connsiteY26" fmla="*/ 4042 h 9993"/>
            <a:gd name="connsiteX27" fmla="*/ 1103 w 10000"/>
            <a:gd name="connsiteY27" fmla="*/ 3848 h 9993"/>
            <a:gd name="connsiteX28" fmla="*/ 1846 w 10000"/>
            <a:gd name="connsiteY28" fmla="*/ 3699 h 9993"/>
            <a:gd name="connsiteX29" fmla="*/ 2005 w 10000"/>
            <a:gd name="connsiteY29" fmla="*/ 3182 h 9993"/>
            <a:gd name="connsiteX30" fmla="*/ 2419 w 10000"/>
            <a:gd name="connsiteY30" fmla="*/ 2904 h 9993"/>
            <a:gd name="connsiteX31" fmla="*/ 2048 w 10000"/>
            <a:gd name="connsiteY31" fmla="*/ 168 h 9993"/>
            <a:gd name="connsiteX32" fmla="*/ 2249 w 10000"/>
            <a:gd name="connsiteY32" fmla="*/ 6 h 9993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4661 w 10000"/>
            <a:gd name="connsiteY3" fmla="*/ 1429 h 10000"/>
            <a:gd name="connsiteX4" fmla="*/ 4449 w 10000"/>
            <a:gd name="connsiteY4" fmla="*/ 2155 h 10000"/>
            <a:gd name="connsiteX5" fmla="*/ 4558 w 10000"/>
            <a:gd name="connsiteY5" fmla="*/ 3106 h 10000"/>
            <a:gd name="connsiteX6" fmla="*/ 4363 w 10000"/>
            <a:gd name="connsiteY6" fmla="*/ 4116 h 10000"/>
            <a:gd name="connsiteX7" fmla="*/ 5015 w 10000"/>
            <a:gd name="connsiteY7" fmla="*/ 3644 h 10000"/>
            <a:gd name="connsiteX8" fmla="*/ 6910 w 10000"/>
            <a:gd name="connsiteY8" fmla="*/ 2970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6505 w 10000"/>
            <a:gd name="connsiteY3" fmla="*/ 951 h 10000"/>
            <a:gd name="connsiteX4" fmla="*/ 4449 w 10000"/>
            <a:gd name="connsiteY4" fmla="*/ 2155 h 10000"/>
            <a:gd name="connsiteX5" fmla="*/ 4558 w 10000"/>
            <a:gd name="connsiteY5" fmla="*/ 3106 h 10000"/>
            <a:gd name="connsiteX6" fmla="*/ 4363 w 10000"/>
            <a:gd name="connsiteY6" fmla="*/ 4116 h 10000"/>
            <a:gd name="connsiteX7" fmla="*/ 5015 w 10000"/>
            <a:gd name="connsiteY7" fmla="*/ 3644 h 10000"/>
            <a:gd name="connsiteX8" fmla="*/ 6910 w 10000"/>
            <a:gd name="connsiteY8" fmla="*/ 2970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4449 w 10000"/>
            <a:gd name="connsiteY4" fmla="*/ 2155 h 10000"/>
            <a:gd name="connsiteX5" fmla="*/ 4558 w 10000"/>
            <a:gd name="connsiteY5" fmla="*/ 3106 h 10000"/>
            <a:gd name="connsiteX6" fmla="*/ 4363 w 10000"/>
            <a:gd name="connsiteY6" fmla="*/ 4116 h 10000"/>
            <a:gd name="connsiteX7" fmla="*/ 5015 w 10000"/>
            <a:gd name="connsiteY7" fmla="*/ 3644 h 10000"/>
            <a:gd name="connsiteX8" fmla="*/ 6910 w 10000"/>
            <a:gd name="connsiteY8" fmla="*/ 2970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5457 w 10000"/>
            <a:gd name="connsiteY4" fmla="*/ 1366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5015 w 10000"/>
            <a:gd name="connsiteY8" fmla="*/ 3644 h 10000"/>
            <a:gd name="connsiteX9" fmla="*/ 6910 w 10000"/>
            <a:gd name="connsiteY9" fmla="*/ 2970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5015 w 10000"/>
            <a:gd name="connsiteY8" fmla="*/ 3644 h 10000"/>
            <a:gd name="connsiteX9" fmla="*/ 6910 w 10000"/>
            <a:gd name="connsiteY9" fmla="*/ 2970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5015 w 10000"/>
            <a:gd name="connsiteY8" fmla="*/ 3644 h 10000"/>
            <a:gd name="connsiteX9" fmla="*/ 6633 w 10000"/>
            <a:gd name="connsiteY9" fmla="*/ 191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7227 w 10000"/>
            <a:gd name="connsiteY8" fmla="*/ 3261 h 10000"/>
            <a:gd name="connsiteX9" fmla="*/ 6633 w 10000"/>
            <a:gd name="connsiteY9" fmla="*/ 191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7227 w 10000"/>
            <a:gd name="connsiteY8" fmla="*/ 3261 h 10000"/>
            <a:gd name="connsiteX9" fmla="*/ 6541 w 10000"/>
            <a:gd name="connsiteY9" fmla="*/ 124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5664 w 10000"/>
            <a:gd name="connsiteY6" fmla="*/ 3106 h 10000"/>
            <a:gd name="connsiteX7" fmla="*/ 4363 w 10000"/>
            <a:gd name="connsiteY7" fmla="*/ 4116 h 10000"/>
            <a:gd name="connsiteX8" fmla="*/ 7227 w 10000"/>
            <a:gd name="connsiteY8" fmla="*/ 3261 h 10000"/>
            <a:gd name="connsiteX9" fmla="*/ 6541 w 10000"/>
            <a:gd name="connsiteY9" fmla="*/ 124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363 w 10000"/>
            <a:gd name="connsiteY6" fmla="*/ 4116 h 10000"/>
            <a:gd name="connsiteX7" fmla="*/ 7227 w 10000"/>
            <a:gd name="connsiteY7" fmla="*/ 3261 h 10000"/>
            <a:gd name="connsiteX8" fmla="*/ 6541 w 10000"/>
            <a:gd name="connsiteY8" fmla="*/ 1247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7227 w 10000"/>
            <a:gd name="connsiteY6" fmla="*/ 3261 h 10000"/>
            <a:gd name="connsiteX7" fmla="*/ 6541 w 10000"/>
            <a:gd name="connsiteY7" fmla="*/ 1247 h 10000"/>
            <a:gd name="connsiteX8" fmla="*/ 9135 w 10000"/>
            <a:gd name="connsiteY8" fmla="*/ 3468 h 10000"/>
            <a:gd name="connsiteX9" fmla="*/ 10000 w 10000"/>
            <a:gd name="connsiteY9" fmla="*/ 3799 h 10000"/>
            <a:gd name="connsiteX10" fmla="*/ 9092 w 10000"/>
            <a:gd name="connsiteY10" fmla="*/ 4640 h 10000"/>
            <a:gd name="connsiteX11" fmla="*/ 8568 w 10000"/>
            <a:gd name="connsiteY11" fmla="*/ 5566 h 10000"/>
            <a:gd name="connsiteX12" fmla="*/ 9336 w 10000"/>
            <a:gd name="connsiteY12" fmla="*/ 5896 h 10000"/>
            <a:gd name="connsiteX13" fmla="*/ 7751 w 10000"/>
            <a:gd name="connsiteY13" fmla="*/ 7501 h 10000"/>
            <a:gd name="connsiteX14" fmla="*/ 8202 w 10000"/>
            <a:gd name="connsiteY14" fmla="*/ 8382 h 10000"/>
            <a:gd name="connsiteX15" fmla="*/ 6648 w 10000"/>
            <a:gd name="connsiteY15" fmla="*/ 9625 h 10000"/>
            <a:gd name="connsiteX16" fmla="*/ 4625 w 10000"/>
            <a:gd name="connsiteY16" fmla="*/ 10000 h 10000"/>
            <a:gd name="connsiteX17" fmla="*/ 3973 w 10000"/>
            <a:gd name="connsiteY17" fmla="*/ 9068 h 10000"/>
            <a:gd name="connsiteX18" fmla="*/ 3242 w 10000"/>
            <a:gd name="connsiteY18" fmla="*/ 8434 h 10000"/>
            <a:gd name="connsiteX19" fmla="*/ 999 w 10000"/>
            <a:gd name="connsiteY19" fmla="*/ 9961 h 10000"/>
            <a:gd name="connsiteX20" fmla="*/ 798 w 10000"/>
            <a:gd name="connsiteY20" fmla="*/ 8789 h 10000"/>
            <a:gd name="connsiteX21" fmla="*/ 219 w 10000"/>
            <a:gd name="connsiteY21" fmla="*/ 8291 h 10000"/>
            <a:gd name="connsiteX22" fmla="*/ 0 w 10000"/>
            <a:gd name="connsiteY22" fmla="*/ 8071 h 10000"/>
            <a:gd name="connsiteX23" fmla="*/ 579 w 10000"/>
            <a:gd name="connsiteY23" fmla="*/ 7126 h 10000"/>
            <a:gd name="connsiteX24" fmla="*/ 865 w 10000"/>
            <a:gd name="connsiteY24" fmla="*/ 5185 h 10000"/>
            <a:gd name="connsiteX25" fmla="*/ 908 w 10000"/>
            <a:gd name="connsiteY25" fmla="*/ 4045 h 10000"/>
            <a:gd name="connsiteX26" fmla="*/ 1103 w 10000"/>
            <a:gd name="connsiteY26" fmla="*/ 3851 h 10000"/>
            <a:gd name="connsiteX27" fmla="*/ 1846 w 10000"/>
            <a:gd name="connsiteY27" fmla="*/ 3702 h 10000"/>
            <a:gd name="connsiteX28" fmla="*/ 2005 w 10000"/>
            <a:gd name="connsiteY28" fmla="*/ 3184 h 10000"/>
            <a:gd name="connsiteX29" fmla="*/ 2419 w 10000"/>
            <a:gd name="connsiteY29" fmla="*/ 2906 h 10000"/>
            <a:gd name="connsiteX30" fmla="*/ 2048 w 10000"/>
            <a:gd name="connsiteY30" fmla="*/ 168 h 10000"/>
            <a:gd name="connsiteX31" fmla="*/ 2249 w 10000"/>
            <a:gd name="connsiteY31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7227 w 10000"/>
            <a:gd name="connsiteY5" fmla="*/ 3261 h 10000"/>
            <a:gd name="connsiteX6" fmla="*/ 6541 w 10000"/>
            <a:gd name="connsiteY6" fmla="*/ 1247 h 10000"/>
            <a:gd name="connsiteX7" fmla="*/ 9135 w 10000"/>
            <a:gd name="connsiteY7" fmla="*/ 3468 h 10000"/>
            <a:gd name="connsiteX8" fmla="*/ 10000 w 10000"/>
            <a:gd name="connsiteY8" fmla="*/ 3799 h 10000"/>
            <a:gd name="connsiteX9" fmla="*/ 9092 w 10000"/>
            <a:gd name="connsiteY9" fmla="*/ 4640 h 10000"/>
            <a:gd name="connsiteX10" fmla="*/ 8568 w 10000"/>
            <a:gd name="connsiteY10" fmla="*/ 5566 h 10000"/>
            <a:gd name="connsiteX11" fmla="*/ 9336 w 10000"/>
            <a:gd name="connsiteY11" fmla="*/ 5896 h 10000"/>
            <a:gd name="connsiteX12" fmla="*/ 7751 w 10000"/>
            <a:gd name="connsiteY12" fmla="*/ 7501 h 10000"/>
            <a:gd name="connsiteX13" fmla="*/ 8202 w 10000"/>
            <a:gd name="connsiteY13" fmla="*/ 8382 h 10000"/>
            <a:gd name="connsiteX14" fmla="*/ 6648 w 10000"/>
            <a:gd name="connsiteY14" fmla="*/ 9625 h 10000"/>
            <a:gd name="connsiteX15" fmla="*/ 4625 w 10000"/>
            <a:gd name="connsiteY15" fmla="*/ 10000 h 10000"/>
            <a:gd name="connsiteX16" fmla="*/ 3973 w 10000"/>
            <a:gd name="connsiteY16" fmla="*/ 9068 h 10000"/>
            <a:gd name="connsiteX17" fmla="*/ 3242 w 10000"/>
            <a:gd name="connsiteY17" fmla="*/ 8434 h 10000"/>
            <a:gd name="connsiteX18" fmla="*/ 999 w 10000"/>
            <a:gd name="connsiteY18" fmla="*/ 9961 h 10000"/>
            <a:gd name="connsiteX19" fmla="*/ 798 w 10000"/>
            <a:gd name="connsiteY19" fmla="*/ 8789 h 10000"/>
            <a:gd name="connsiteX20" fmla="*/ 219 w 10000"/>
            <a:gd name="connsiteY20" fmla="*/ 8291 h 10000"/>
            <a:gd name="connsiteX21" fmla="*/ 0 w 10000"/>
            <a:gd name="connsiteY21" fmla="*/ 8071 h 10000"/>
            <a:gd name="connsiteX22" fmla="*/ 579 w 10000"/>
            <a:gd name="connsiteY22" fmla="*/ 7126 h 10000"/>
            <a:gd name="connsiteX23" fmla="*/ 865 w 10000"/>
            <a:gd name="connsiteY23" fmla="*/ 5185 h 10000"/>
            <a:gd name="connsiteX24" fmla="*/ 908 w 10000"/>
            <a:gd name="connsiteY24" fmla="*/ 4045 h 10000"/>
            <a:gd name="connsiteX25" fmla="*/ 1103 w 10000"/>
            <a:gd name="connsiteY25" fmla="*/ 3851 h 10000"/>
            <a:gd name="connsiteX26" fmla="*/ 1846 w 10000"/>
            <a:gd name="connsiteY26" fmla="*/ 3702 h 10000"/>
            <a:gd name="connsiteX27" fmla="*/ 2005 w 10000"/>
            <a:gd name="connsiteY27" fmla="*/ 3184 h 10000"/>
            <a:gd name="connsiteX28" fmla="*/ 2419 w 10000"/>
            <a:gd name="connsiteY28" fmla="*/ 2906 h 10000"/>
            <a:gd name="connsiteX29" fmla="*/ 2048 w 10000"/>
            <a:gd name="connsiteY29" fmla="*/ 168 h 10000"/>
            <a:gd name="connsiteX30" fmla="*/ 2249 w 10000"/>
            <a:gd name="connsiteY30" fmla="*/ 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10000" h="10000">
              <a:moveTo>
                <a:pt x="2249" y="6"/>
              </a:moveTo>
              <a:cubicBezTo>
                <a:pt x="2663" y="-7"/>
                <a:pt x="3077" y="6"/>
                <a:pt x="3492" y="12"/>
              </a:cubicBezTo>
              <a:cubicBezTo>
                <a:pt x="3516" y="536"/>
                <a:pt x="3614" y="391"/>
                <a:pt x="3657" y="915"/>
              </a:cubicBezTo>
              <a:cubicBezTo>
                <a:pt x="3742" y="973"/>
                <a:pt x="5299" y="924"/>
                <a:pt x="5768" y="951"/>
              </a:cubicBezTo>
              <a:cubicBezTo>
                <a:pt x="6237" y="978"/>
                <a:pt x="6228" y="694"/>
                <a:pt x="6471" y="1079"/>
              </a:cubicBezTo>
              <a:cubicBezTo>
                <a:pt x="6714" y="1464"/>
                <a:pt x="7215" y="3233"/>
                <a:pt x="7227" y="3261"/>
              </a:cubicBezTo>
              <a:cubicBezTo>
                <a:pt x="7983" y="3546"/>
                <a:pt x="5908" y="1493"/>
                <a:pt x="6541" y="1247"/>
              </a:cubicBezTo>
              <a:cubicBezTo>
                <a:pt x="7285" y="1416"/>
                <a:pt x="8385" y="3359"/>
                <a:pt x="9135" y="3468"/>
              </a:cubicBezTo>
              <a:cubicBezTo>
                <a:pt x="9427" y="3573"/>
                <a:pt x="9714" y="3683"/>
                <a:pt x="10000" y="3799"/>
              </a:cubicBezTo>
              <a:lnTo>
                <a:pt x="9092" y="4640"/>
              </a:lnTo>
              <a:cubicBezTo>
                <a:pt x="8915" y="4951"/>
                <a:pt x="8739" y="5256"/>
                <a:pt x="8568" y="5566"/>
              </a:cubicBezTo>
              <a:cubicBezTo>
                <a:pt x="8824" y="5676"/>
                <a:pt x="9074" y="5793"/>
                <a:pt x="9336" y="5896"/>
              </a:cubicBezTo>
              <a:cubicBezTo>
                <a:pt x="9043" y="6660"/>
                <a:pt x="8580" y="7378"/>
                <a:pt x="7751" y="7501"/>
              </a:cubicBezTo>
              <a:cubicBezTo>
                <a:pt x="7904" y="7792"/>
                <a:pt x="8068" y="8071"/>
                <a:pt x="8202" y="8382"/>
              </a:cubicBezTo>
              <a:cubicBezTo>
                <a:pt x="7794" y="8919"/>
                <a:pt x="7276" y="9418"/>
                <a:pt x="6648" y="9625"/>
              </a:cubicBezTo>
              <a:cubicBezTo>
                <a:pt x="5966" y="9728"/>
                <a:pt x="5283" y="9799"/>
                <a:pt x="4625" y="10000"/>
              </a:cubicBezTo>
              <a:cubicBezTo>
                <a:pt x="4412" y="9690"/>
                <a:pt x="4199" y="9366"/>
                <a:pt x="3973" y="9068"/>
              </a:cubicBezTo>
              <a:cubicBezTo>
                <a:pt x="3736" y="8848"/>
                <a:pt x="3486" y="8641"/>
                <a:pt x="3242" y="8434"/>
              </a:cubicBezTo>
              <a:cubicBezTo>
                <a:pt x="2937" y="9495"/>
                <a:pt x="1920" y="9806"/>
                <a:pt x="999" y="9961"/>
              </a:cubicBezTo>
              <a:cubicBezTo>
                <a:pt x="932" y="9573"/>
                <a:pt x="865" y="9178"/>
                <a:pt x="798" y="8789"/>
              </a:cubicBezTo>
              <a:cubicBezTo>
                <a:pt x="603" y="8628"/>
                <a:pt x="408" y="8466"/>
                <a:pt x="219" y="8291"/>
              </a:cubicBezTo>
              <a:cubicBezTo>
                <a:pt x="165" y="8240"/>
                <a:pt x="55" y="8130"/>
                <a:pt x="0" y="8071"/>
              </a:cubicBezTo>
              <a:cubicBezTo>
                <a:pt x="183" y="7747"/>
                <a:pt x="378" y="7437"/>
                <a:pt x="579" y="7126"/>
              </a:cubicBezTo>
              <a:cubicBezTo>
                <a:pt x="670" y="6473"/>
                <a:pt x="756" y="5825"/>
                <a:pt x="865" y="5185"/>
              </a:cubicBezTo>
              <a:cubicBezTo>
                <a:pt x="957" y="4808"/>
                <a:pt x="957" y="4427"/>
                <a:pt x="908" y="4045"/>
              </a:cubicBezTo>
              <a:cubicBezTo>
                <a:pt x="957" y="4000"/>
                <a:pt x="1054" y="3896"/>
                <a:pt x="1103" y="3851"/>
              </a:cubicBezTo>
              <a:lnTo>
                <a:pt x="1846" y="3702"/>
              </a:lnTo>
              <a:cubicBezTo>
                <a:pt x="1889" y="3573"/>
                <a:pt x="1968" y="3313"/>
                <a:pt x="2005" y="3184"/>
              </a:cubicBezTo>
              <a:cubicBezTo>
                <a:pt x="2108" y="3113"/>
                <a:pt x="2316" y="2977"/>
                <a:pt x="2419" y="2906"/>
              </a:cubicBezTo>
              <a:cubicBezTo>
                <a:pt x="2541" y="1967"/>
                <a:pt x="2395" y="1035"/>
                <a:pt x="2048" y="168"/>
              </a:cubicBezTo>
              <a:lnTo>
                <a:pt x="2249" y="6"/>
              </a:ln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24739</xdr:colOff>
      <xdr:row>22</xdr:row>
      <xdr:rowOff>96090</xdr:rowOff>
    </xdr:from>
    <xdr:to>
      <xdr:col>36</xdr:col>
      <xdr:colOff>37853</xdr:colOff>
      <xdr:row>24</xdr:row>
      <xdr:rowOff>49482</xdr:rowOff>
    </xdr:to>
    <xdr:sp macro="" textlink="">
      <xdr:nvSpPr>
        <xdr:cNvPr id="534" name="Włocławek"/>
        <xdr:cNvSpPr>
          <a:spLocks/>
        </xdr:cNvSpPr>
      </xdr:nvSpPr>
      <xdr:spPr bwMode="auto">
        <a:xfrm>
          <a:off x="4025239" y="2610690"/>
          <a:ext cx="127414" cy="181992"/>
        </a:xfrm>
        <a:custGeom>
          <a:avLst/>
          <a:gdLst>
            <a:gd name="T0" fmla="*/ 26 w 361"/>
            <a:gd name="T1" fmla="*/ 155 h 247"/>
            <a:gd name="T2" fmla="*/ 216 w 361"/>
            <a:gd name="T3" fmla="*/ 0 h 247"/>
            <a:gd name="T4" fmla="*/ 361 w 361"/>
            <a:gd name="T5" fmla="*/ 247 h 247"/>
            <a:gd name="T6" fmla="*/ 26 w 361"/>
            <a:gd name="T7" fmla="*/ 155 h 247"/>
            <a:gd name="connsiteX0" fmla="*/ 83 w 9363"/>
            <a:gd name="connsiteY0" fmla="*/ 6275 h 10541"/>
            <a:gd name="connsiteX1" fmla="*/ 5346 w 9363"/>
            <a:gd name="connsiteY1" fmla="*/ 0 h 10541"/>
            <a:gd name="connsiteX2" fmla="*/ 9363 w 9363"/>
            <a:gd name="connsiteY2" fmla="*/ 10000 h 10541"/>
            <a:gd name="connsiteX3" fmla="*/ 3861 w 9363"/>
            <a:gd name="connsiteY3" fmla="*/ 8898 h 10541"/>
            <a:gd name="connsiteX4" fmla="*/ 83 w 9363"/>
            <a:gd name="connsiteY4" fmla="*/ 6275 h 10541"/>
            <a:gd name="connsiteX0" fmla="*/ 342 w 10253"/>
            <a:gd name="connsiteY0" fmla="*/ 5953 h 21009"/>
            <a:gd name="connsiteX1" fmla="*/ 5963 w 10253"/>
            <a:gd name="connsiteY1" fmla="*/ 0 h 21009"/>
            <a:gd name="connsiteX2" fmla="*/ 10253 w 10253"/>
            <a:gd name="connsiteY2" fmla="*/ 9487 h 21009"/>
            <a:gd name="connsiteX3" fmla="*/ 1097 w 10253"/>
            <a:gd name="connsiteY3" fmla="*/ 20986 h 21009"/>
            <a:gd name="connsiteX4" fmla="*/ 342 w 10253"/>
            <a:gd name="connsiteY4" fmla="*/ 5953 h 21009"/>
            <a:gd name="connsiteX0" fmla="*/ 342 w 10733"/>
            <a:gd name="connsiteY0" fmla="*/ 5953 h 21024"/>
            <a:gd name="connsiteX1" fmla="*/ 5963 w 10733"/>
            <a:gd name="connsiteY1" fmla="*/ 0 h 21024"/>
            <a:gd name="connsiteX2" fmla="*/ 10733 w 10733"/>
            <a:gd name="connsiteY2" fmla="*/ 13857 h 21024"/>
            <a:gd name="connsiteX3" fmla="*/ 1097 w 10733"/>
            <a:gd name="connsiteY3" fmla="*/ 20986 h 21024"/>
            <a:gd name="connsiteX4" fmla="*/ 342 w 10733"/>
            <a:gd name="connsiteY4" fmla="*/ 5953 h 21024"/>
            <a:gd name="connsiteX0" fmla="*/ 48 w 14617"/>
            <a:gd name="connsiteY0" fmla="*/ 4704 h 21024"/>
            <a:gd name="connsiteX1" fmla="*/ 9847 w 14617"/>
            <a:gd name="connsiteY1" fmla="*/ 0 h 21024"/>
            <a:gd name="connsiteX2" fmla="*/ 14617 w 14617"/>
            <a:gd name="connsiteY2" fmla="*/ 13857 h 21024"/>
            <a:gd name="connsiteX3" fmla="*/ 4981 w 14617"/>
            <a:gd name="connsiteY3" fmla="*/ 20986 h 21024"/>
            <a:gd name="connsiteX4" fmla="*/ 48 w 14617"/>
            <a:gd name="connsiteY4" fmla="*/ 4704 h 21024"/>
            <a:gd name="connsiteX0" fmla="*/ 367 w 14936"/>
            <a:gd name="connsiteY0" fmla="*/ 4704 h 21024"/>
            <a:gd name="connsiteX1" fmla="*/ 10166 w 14936"/>
            <a:gd name="connsiteY1" fmla="*/ 0 h 21024"/>
            <a:gd name="connsiteX2" fmla="*/ 14936 w 14936"/>
            <a:gd name="connsiteY2" fmla="*/ 13857 h 21024"/>
            <a:gd name="connsiteX3" fmla="*/ 5300 w 14936"/>
            <a:gd name="connsiteY3" fmla="*/ 20986 h 21024"/>
            <a:gd name="connsiteX4" fmla="*/ 2380 w 14936"/>
            <a:gd name="connsiteY4" fmla="*/ 13409 h 21024"/>
            <a:gd name="connsiteX5" fmla="*/ 367 w 14936"/>
            <a:gd name="connsiteY5" fmla="*/ 4704 h 21024"/>
            <a:gd name="connsiteX0" fmla="*/ 122 w 14691"/>
            <a:gd name="connsiteY0" fmla="*/ 4704 h 21024"/>
            <a:gd name="connsiteX1" fmla="*/ 9921 w 14691"/>
            <a:gd name="connsiteY1" fmla="*/ 0 h 21024"/>
            <a:gd name="connsiteX2" fmla="*/ 14691 w 14691"/>
            <a:gd name="connsiteY2" fmla="*/ 13857 h 21024"/>
            <a:gd name="connsiteX3" fmla="*/ 5055 w 14691"/>
            <a:gd name="connsiteY3" fmla="*/ 20986 h 21024"/>
            <a:gd name="connsiteX4" fmla="*/ 9134 w 14691"/>
            <a:gd name="connsiteY4" fmla="*/ 9453 h 21024"/>
            <a:gd name="connsiteX5" fmla="*/ 122 w 14691"/>
            <a:gd name="connsiteY5" fmla="*/ 4704 h 21024"/>
            <a:gd name="connsiteX0" fmla="*/ 140 w 14709"/>
            <a:gd name="connsiteY0" fmla="*/ 4704 h 21024"/>
            <a:gd name="connsiteX1" fmla="*/ 9939 w 14709"/>
            <a:gd name="connsiteY1" fmla="*/ 0 h 21024"/>
            <a:gd name="connsiteX2" fmla="*/ 14709 w 14709"/>
            <a:gd name="connsiteY2" fmla="*/ 13857 h 21024"/>
            <a:gd name="connsiteX3" fmla="*/ 5073 w 14709"/>
            <a:gd name="connsiteY3" fmla="*/ 20986 h 21024"/>
            <a:gd name="connsiteX4" fmla="*/ 7775 w 14709"/>
            <a:gd name="connsiteY4" fmla="*/ 12420 h 21024"/>
            <a:gd name="connsiteX5" fmla="*/ 140 w 14709"/>
            <a:gd name="connsiteY5" fmla="*/ 4704 h 210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4709" h="21024">
              <a:moveTo>
                <a:pt x="140" y="4704"/>
              </a:moveTo>
              <a:cubicBezTo>
                <a:pt x="-629" y="1017"/>
                <a:pt x="8016" y="1382"/>
                <a:pt x="9939" y="0"/>
              </a:cubicBezTo>
              <a:cubicBezTo>
                <a:pt x="12424" y="2227"/>
                <a:pt x="14117" y="10131"/>
                <a:pt x="14709" y="13857"/>
              </a:cubicBezTo>
              <a:cubicBezTo>
                <a:pt x="14444" y="15264"/>
                <a:pt x="6725" y="21575"/>
                <a:pt x="5073" y="20986"/>
              </a:cubicBezTo>
              <a:cubicBezTo>
                <a:pt x="2980" y="20911"/>
                <a:pt x="8597" y="15134"/>
                <a:pt x="7775" y="12420"/>
              </a:cubicBezTo>
              <a:cubicBezTo>
                <a:pt x="6953" y="9706"/>
                <a:pt x="-1158" y="6939"/>
                <a:pt x="140" y="470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38161</xdr:colOff>
      <xdr:row>21</xdr:row>
      <xdr:rowOff>67692</xdr:rowOff>
    </xdr:from>
    <xdr:to>
      <xdr:col>34</xdr:col>
      <xdr:colOff>70070</xdr:colOff>
      <xdr:row>24</xdr:row>
      <xdr:rowOff>67265</xdr:rowOff>
    </xdr:to>
    <xdr:sp macro="" textlink="">
      <xdr:nvSpPr>
        <xdr:cNvPr id="537" name="radziejowski"/>
        <xdr:cNvSpPr>
          <a:spLocks/>
        </xdr:cNvSpPr>
      </xdr:nvSpPr>
      <xdr:spPr bwMode="auto">
        <a:xfrm>
          <a:off x="3695761" y="2467992"/>
          <a:ext cx="260509" cy="342473"/>
        </a:xfrm>
        <a:custGeom>
          <a:avLst/>
          <a:gdLst>
            <a:gd name="T0" fmla="*/ 240 w 935"/>
            <a:gd name="T1" fmla="*/ 158 h 1173"/>
            <a:gd name="T2" fmla="*/ 935 w 935"/>
            <a:gd name="T3" fmla="*/ 351 h 1173"/>
            <a:gd name="T4" fmla="*/ 810 w 935"/>
            <a:gd name="T5" fmla="*/ 521 h 1173"/>
            <a:gd name="T6" fmla="*/ 778 w 935"/>
            <a:gd name="T7" fmla="*/ 551 h 1173"/>
            <a:gd name="T8" fmla="*/ 771 w 935"/>
            <a:gd name="T9" fmla="*/ 727 h 1173"/>
            <a:gd name="T10" fmla="*/ 724 w 935"/>
            <a:gd name="T11" fmla="*/ 1027 h 1173"/>
            <a:gd name="T12" fmla="*/ 629 w 935"/>
            <a:gd name="T13" fmla="*/ 1173 h 1173"/>
            <a:gd name="T14" fmla="*/ 583 w 935"/>
            <a:gd name="T15" fmla="*/ 1129 h 1173"/>
            <a:gd name="T16" fmla="*/ 564 w 935"/>
            <a:gd name="T17" fmla="*/ 1065 h 1173"/>
            <a:gd name="T18" fmla="*/ 250 w 935"/>
            <a:gd name="T19" fmla="*/ 868 h 1173"/>
            <a:gd name="T20" fmla="*/ 0 w 935"/>
            <a:gd name="T21" fmla="*/ 977 h 1173"/>
            <a:gd name="T22" fmla="*/ 13 w 935"/>
            <a:gd name="T23" fmla="*/ 726 h 1173"/>
            <a:gd name="T24" fmla="*/ 185 w 935"/>
            <a:gd name="T25" fmla="*/ 552 h 1173"/>
            <a:gd name="T26" fmla="*/ 166 w 935"/>
            <a:gd name="T27" fmla="*/ 234 h 1173"/>
            <a:gd name="T28" fmla="*/ 240 w 935"/>
            <a:gd name="T29" fmla="*/ 158 h 11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</a:cxnLst>
          <a:rect l="0" t="0" r="r" b="b"/>
          <a:pathLst>
            <a:path w="935" h="1173">
              <a:moveTo>
                <a:pt x="240" y="158"/>
              </a:moveTo>
              <a:cubicBezTo>
                <a:pt x="483" y="0"/>
                <a:pt x="764" y="167"/>
                <a:pt x="935" y="351"/>
              </a:cubicBezTo>
              <a:cubicBezTo>
                <a:pt x="906" y="416"/>
                <a:pt x="864" y="474"/>
                <a:pt x="810" y="521"/>
              </a:cubicBezTo>
              <a:cubicBezTo>
                <a:pt x="802" y="528"/>
                <a:pt x="786" y="544"/>
                <a:pt x="778" y="551"/>
              </a:cubicBezTo>
              <a:cubicBezTo>
                <a:pt x="718" y="591"/>
                <a:pt x="715" y="682"/>
                <a:pt x="771" y="727"/>
              </a:cubicBezTo>
              <a:cubicBezTo>
                <a:pt x="753" y="826"/>
                <a:pt x="739" y="926"/>
                <a:pt x="724" y="1027"/>
              </a:cubicBezTo>
              <a:cubicBezTo>
                <a:pt x="691" y="1075"/>
                <a:pt x="659" y="1123"/>
                <a:pt x="629" y="1173"/>
              </a:cubicBezTo>
              <a:cubicBezTo>
                <a:pt x="617" y="1162"/>
                <a:pt x="594" y="1139"/>
                <a:pt x="583" y="1129"/>
              </a:cubicBezTo>
              <a:cubicBezTo>
                <a:pt x="579" y="1113"/>
                <a:pt x="569" y="1081"/>
                <a:pt x="564" y="1065"/>
              </a:cubicBezTo>
              <a:cubicBezTo>
                <a:pt x="441" y="1029"/>
                <a:pt x="371" y="905"/>
                <a:pt x="250" y="868"/>
              </a:cubicBezTo>
              <a:cubicBezTo>
                <a:pt x="161" y="883"/>
                <a:pt x="85" y="945"/>
                <a:pt x="0" y="977"/>
              </a:cubicBezTo>
              <a:cubicBezTo>
                <a:pt x="3" y="893"/>
                <a:pt x="7" y="809"/>
                <a:pt x="13" y="726"/>
              </a:cubicBezTo>
              <a:cubicBezTo>
                <a:pt x="88" y="690"/>
                <a:pt x="156" y="632"/>
                <a:pt x="185" y="552"/>
              </a:cubicBezTo>
              <a:cubicBezTo>
                <a:pt x="190" y="446"/>
                <a:pt x="174" y="340"/>
                <a:pt x="166" y="234"/>
              </a:cubicBezTo>
              <a:cubicBezTo>
                <a:pt x="191" y="208"/>
                <a:pt x="215" y="182"/>
                <a:pt x="240" y="15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56651</xdr:colOff>
      <xdr:row>19</xdr:row>
      <xdr:rowOff>83199</xdr:rowOff>
    </xdr:from>
    <xdr:to>
      <xdr:col>17</xdr:col>
      <xdr:colOff>10962</xdr:colOff>
      <xdr:row>22</xdr:row>
      <xdr:rowOff>59940</xdr:rowOff>
    </xdr:to>
    <xdr:sp macro="" textlink="">
      <xdr:nvSpPr>
        <xdr:cNvPr id="520" name="gorzowski"/>
        <xdr:cNvSpPr>
          <a:spLocks/>
        </xdr:cNvSpPr>
      </xdr:nvSpPr>
      <xdr:spPr bwMode="auto">
        <a:xfrm>
          <a:off x="1313951" y="2254899"/>
          <a:ext cx="640111" cy="319641"/>
        </a:xfrm>
        <a:custGeom>
          <a:avLst/>
          <a:gdLst>
            <a:gd name="T0" fmla="*/ 1773 w 2287"/>
            <a:gd name="T1" fmla="*/ 0 h 1110"/>
            <a:gd name="T2" fmla="*/ 1960 w 2287"/>
            <a:gd name="T3" fmla="*/ 74 h 1110"/>
            <a:gd name="T4" fmla="*/ 1974 w 2287"/>
            <a:gd name="T5" fmla="*/ 198 h 1110"/>
            <a:gd name="T6" fmla="*/ 1930 w 2287"/>
            <a:gd name="T7" fmla="*/ 244 h 1110"/>
            <a:gd name="T8" fmla="*/ 1916 w 2287"/>
            <a:gd name="T9" fmla="*/ 345 h 1110"/>
            <a:gd name="T10" fmla="*/ 1973 w 2287"/>
            <a:gd name="T11" fmla="*/ 376 h 1110"/>
            <a:gd name="T12" fmla="*/ 1931 w 2287"/>
            <a:gd name="T13" fmla="*/ 483 h 1110"/>
            <a:gd name="T14" fmla="*/ 2014 w 2287"/>
            <a:gd name="T15" fmla="*/ 527 h 1110"/>
            <a:gd name="T16" fmla="*/ 2066 w 2287"/>
            <a:gd name="T17" fmla="*/ 544 h 1110"/>
            <a:gd name="T18" fmla="*/ 2091 w 2287"/>
            <a:gd name="T19" fmla="*/ 540 h 1110"/>
            <a:gd name="T20" fmla="*/ 2226 w 2287"/>
            <a:gd name="T21" fmla="*/ 519 h 1110"/>
            <a:gd name="T22" fmla="*/ 2287 w 2287"/>
            <a:gd name="T23" fmla="*/ 770 h 1110"/>
            <a:gd name="T24" fmla="*/ 2259 w 2287"/>
            <a:gd name="T25" fmla="*/ 770 h 1110"/>
            <a:gd name="T26" fmla="*/ 1838 w 2287"/>
            <a:gd name="T27" fmla="*/ 732 h 1110"/>
            <a:gd name="T28" fmla="*/ 1747 w 2287"/>
            <a:gd name="T29" fmla="*/ 1030 h 1110"/>
            <a:gd name="T30" fmla="*/ 1706 w 2287"/>
            <a:gd name="T31" fmla="*/ 1092 h 1110"/>
            <a:gd name="T32" fmla="*/ 1427 w 2287"/>
            <a:gd name="T33" fmla="*/ 1090 h 1110"/>
            <a:gd name="T34" fmla="*/ 1287 w 2287"/>
            <a:gd name="T35" fmla="*/ 879 h 1110"/>
            <a:gd name="T36" fmla="*/ 1119 w 2287"/>
            <a:gd name="T37" fmla="*/ 1006 h 1110"/>
            <a:gd name="T38" fmla="*/ 1064 w 2287"/>
            <a:gd name="T39" fmla="*/ 934 h 1110"/>
            <a:gd name="T40" fmla="*/ 1039 w 2287"/>
            <a:gd name="T41" fmla="*/ 903 h 1110"/>
            <a:gd name="T42" fmla="*/ 818 w 2287"/>
            <a:gd name="T43" fmla="*/ 973 h 1110"/>
            <a:gd name="T44" fmla="*/ 791 w 2287"/>
            <a:gd name="T45" fmla="*/ 987 h 1110"/>
            <a:gd name="T46" fmla="*/ 554 w 2287"/>
            <a:gd name="T47" fmla="*/ 1006 h 1110"/>
            <a:gd name="T48" fmla="*/ 530 w 2287"/>
            <a:gd name="T49" fmla="*/ 1016 h 1110"/>
            <a:gd name="T50" fmla="*/ 244 w 2287"/>
            <a:gd name="T51" fmla="*/ 1078 h 1110"/>
            <a:gd name="T52" fmla="*/ 164 w 2287"/>
            <a:gd name="T53" fmla="*/ 1110 h 1110"/>
            <a:gd name="T54" fmla="*/ 125 w 2287"/>
            <a:gd name="T55" fmla="*/ 1085 h 1110"/>
            <a:gd name="T56" fmla="*/ 0 w 2287"/>
            <a:gd name="T57" fmla="*/ 902 h 1110"/>
            <a:gd name="T58" fmla="*/ 124 w 2287"/>
            <a:gd name="T59" fmla="*/ 823 h 1110"/>
            <a:gd name="T60" fmla="*/ 301 w 2287"/>
            <a:gd name="T61" fmla="*/ 922 h 1110"/>
            <a:gd name="T62" fmla="*/ 533 w 2287"/>
            <a:gd name="T63" fmla="*/ 471 h 1110"/>
            <a:gd name="T64" fmla="*/ 681 w 2287"/>
            <a:gd name="T65" fmla="*/ 377 h 1110"/>
            <a:gd name="T66" fmla="*/ 677 w 2287"/>
            <a:gd name="T67" fmla="*/ 238 h 1110"/>
            <a:gd name="T68" fmla="*/ 809 w 2287"/>
            <a:gd name="T69" fmla="*/ 205 h 1110"/>
            <a:gd name="T70" fmla="*/ 764 w 2287"/>
            <a:gd name="T71" fmla="*/ 42 h 1110"/>
            <a:gd name="T72" fmla="*/ 949 w 2287"/>
            <a:gd name="T73" fmla="*/ 203 h 1110"/>
            <a:gd name="T74" fmla="*/ 1044 w 2287"/>
            <a:gd name="T75" fmla="*/ 161 h 1110"/>
            <a:gd name="T76" fmla="*/ 1141 w 2287"/>
            <a:gd name="T77" fmla="*/ 258 h 1110"/>
            <a:gd name="T78" fmla="*/ 1773 w 2287"/>
            <a:gd name="T79" fmla="*/ 0 h 1110"/>
            <a:gd name="connsiteX0" fmla="*/ 7753 w 10000"/>
            <a:gd name="connsiteY0" fmla="*/ 0 h 10000"/>
            <a:gd name="connsiteX1" fmla="*/ 8570 w 10000"/>
            <a:gd name="connsiteY1" fmla="*/ 667 h 10000"/>
            <a:gd name="connsiteX2" fmla="*/ 8631 w 10000"/>
            <a:gd name="connsiteY2" fmla="*/ 1784 h 10000"/>
            <a:gd name="connsiteX3" fmla="*/ 8439 w 10000"/>
            <a:gd name="connsiteY3" fmla="*/ 2198 h 10000"/>
            <a:gd name="connsiteX4" fmla="*/ 8378 w 10000"/>
            <a:gd name="connsiteY4" fmla="*/ 3108 h 10000"/>
            <a:gd name="connsiteX5" fmla="*/ 8627 w 10000"/>
            <a:gd name="connsiteY5" fmla="*/ 3387 h 10000"/>
            <a:gd name="connsiteX6" fmla="*/ 8443 w 10000"/>
            <a:gd name="connsiteY6" fmla="*/ 4351 h 10000"/>
            <a:gd name="connsiteX7" fmla="*/ 8806 w 10000"/>
            <a:gd name="connsiteY7" fmla="*/ 4748 h 10000"/>
            <a:gd name="connsiteX8" fmla="*/ 9034 w 10000"/>
            <a:gd name="connsiteY8" fmla="*/ 4901 h 10000"/>
            <a:gd name="connsiteX9" fmla="*/ 9143 w 10000"/>
            <a:gd name="connsiteY9" fmla="*/ 4865 h 10000"/>
            <a:gd name="connsiteX10" fmla="*/ 9733 w 10000"/>
            <a:gd name="connsiteY10" fmla="*/ 4676 h 10000"/>
            <a:gd name="connsiteX11" fmla="*/ 10000 w 10000"/>
            <a:gd name="connsiteY11" fmla="*/ 6937 h 10000"/>
            <a:gd name="connsiteX12" fmla="*/ 9878 w 10000"/>
            <a:gd name="connsiteY12" fmla="*/ 6937 h 10000"/>
            <a:gd name="connsiteX13" fmla="*/ 8037 w 10000"/>
            <a:gd name="connsiteY13" fmla="*/ 6595 h 10000"/>
            <a:gd name="connsiteX14" fmla="*/ 7639 w 10000"/>
            <a:gd name="connsiteY14" fmla="*/ 9279 h 10000"/>
            <a:gd name="connsiteX15" fmla="*/ 7460 w 10000"/>
            <a:gd name="connsiteY15" fmla="*/ 9838 h 10000"/>
            <a:gd name="connsiteX16" fmla="*/ 6240 w 10000"/>
            <a:gd name="connsiteY16" fmla="*/ 9820 h 10000"/>
            <a:gd name="connsiteX17" fmla="*/ 5627 w 10000"/>
            <a:gd name="connsiteY17" fmla="*/ 7919 h 10000"/>
            <a:gd name="connsiteX18" fmla="*/ 4893 w 10000"/>
            <a:gd name="connsiteY18" fmla="*/ 9063 h 10000"/>
            <a:gd name="connsiteX19" fmla="*/ 4652 w 10000"/>
            <a:gd name="connsiteY19" fmla="*/ 8414 h 10000"/>
            <a:gd name="connsiteX20" fmla="*/ 4543 w 10000"/>
            <a:gd name="connsiteY20" fmla="*/ 8135 h 10000"/>
            <a:gd name="connsiteX21" fmla="*/ 3577 w 10000"/>
            <a:gd name="connsiteY21" fmla="*/ 8766 h 10000"/>
            <a:gd name="connsiteX22" fmla="*/ 3459 w 10000"/>
            <a:gd name="connsiteY22" fmla="*/ 8892 h 10000"/>
            <a:gd name="connsiteX23" fmla="*/ 2422 w 10000"/>
            <a:gd name="connsiteY23" fmla="*/ 9063 h 10000"/>
            <a:gd name="connsiteX24" fmla="*/ 2317 w 10000"/>
            <a:gd name="connsiteY24" fmla="*/ 9153 h 10000"/>
            <a:gd name="connsiteX25" fmla="*/ 1067 w 10000"/>
            <a:gd name="connsiteY25" fmla="*/ 9712 h 10000"/>
            <a:gd name="connsiteX26" fmla="*/ 717 w 10000"/>
            <a:gd name="connsiteY26" fmla="*/ 10000 h 10000"/>
            <a:gd name="connsiteX27" fmla="*/ 547 w 10000"/>
            <a:gd name="connsiteY27" fmla="*/ 9775 h 10000"/>
            <a:gd name="connsiteX28" fmla="*/ 0 w 10000"/>
            <a:gd name="connsiteY28" fmla="*/ 8126 h 10000"/>
            <a:gd name="connsiteX29" fmla="*/ 542 w 10000"/>
            <a:gd name="connsiteY29" fmla="*/ 7414 h 10000"/>
            <a:gd name="connsiteX30" fmla="*/ 1316 w 10000"/>
            <a:gd name="connsiteY30" fmla="*/ 8306 h 10000"/>
            <a:gd name="connsiteX31" fmla="*/ 2331 w 10000"/>
            <a:gd name="connsiteY31" fmla="*/ 4243 h 10000"/>
            <a:gd name="connsiteX32" fmla="*/ 2978 w 10000"/>
            <a:gd name="connsiteY32" fmla="*/ 3396 h 10000"/>
            <a:gd name="connsiteX33" fmla="*/ 2960 w 10000"/>
            <a:gd name="connsiteY33" fmla="*/ 2144 h 10000"/>
            <a:gd name="connsiteX34" fmla="*/ 3341 w 10000"/>
            <a:gd name="connsiteY34" fmla="*/ 378 h 10000"/>
            <a:gd name="connsiteX35" fmla="*/ 4150 w 10000"/>
            <a:gd name="connsiteY35" fmla="*/ 1829 h 10000"/>
            <a:gd name="connsiteX36" fmla="*/ 4565 w 10000"/>
            <a:gd name="connsiteY36" fmla="*/ 1450 h 10000"/>
            <a:gd name="connsiteX37" fmla="*/ 4989 w 10000"/>
            <a:gd name="connsiteY37" fmla="*/ 2324 h 10000"/>
            <a:gd name="connsiteX38" fmla="*/ 7753 w 10000"/>
            <a:gd name="connsiteY3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7753" y="0"/>
              </a:moveTo>
              <a:cubicBezTo>
                <a:pt x="8015" y="261"/>
                <a:pt x="8295" y="468"/>
                <a:pt x="8570" y="667"/>
              </a:cubicBezTo>
              <a:cubicBezTo>
                <a:pt x="8592" y="1036"/>
                <a:pt x="8614" y="1414"/>
                <a:pt x="8631" y="1784"/>
              </a:cubicBezTo>
              <a:cubicBezTo>
                <a:pt x="8583" y="1892"/>
                <a:pt x="8487" y="2099"/>
                <a:pt x="8439" y="2198"/>
              </a:cubicBezTo>
              <a:cubicBezTo>
                <a:pt x="8220" y="2288"/>
                <a:pt x="8115" y="2973"/>
                <a:pt x="8378" y="3108"/>
              </a:cubicBezTo>
              <a:cubicBezTo>
                <a:pt x="8439" y="3180"/>
                <a:pt x="8566" y="3315"/>
                <a:pt x="8627" y="3387"/>
              </a:cubicBezTo>
              <a:cubicBezTo>
                <a:pt x="8535" y="3685"/>
                <a:pt x="8474" y="4000"/>
                <a:pt x="8443" y="4351"/>
              </a:cubicBezTo>
              <a:cubicBezTo>
                <a:pt x="8553" y="4523"/>
                <a:pt x="8671" y="4658"/>
                <a:pt x="8806" y="4748"/>
              </a:cubicBezTo>
              <a:cubicBezTo>
                <a:pt x="8863" y="4784"/>
                <a:pt x="8977" y="4856"/>
                <a:pt x="9034" y="4901"/>
              </a:cubicBezTo>
              <a:lnTo>
                <a:pt x="9143" y="4865"/>
              </a:lnTo>
              <a:cubicBezTo>
                <a:pt x="9292" y="4820"/>
                <a:pt x="9585" y="4721"/>
                <a:pt x="9733" y="4676"/>
              </a:cubicBezTo>
              <a:cubicBezTo>
                <a:pt x="9829" y="5423"/>
                <a:pt x="9917" y="6180"/>
                <a:pt x="10000" y="6937"/>
              </a:cubicBezTo>
              <a:lnTo>
                <a:pt x="9878" y="6937"/>
              </a:lnTo>
              <a:cubicBezTo>
                <a:pt x="9270" y="6721"/>
                <a:pt x="8658" y="6613"/>
                <a:pt x="8037" y="6595"/>
              </a:cubicBezTo>
              <a:cubicBezTo>
                <a:pt x="7923" y="7505"/>
                <a:pt x="7801" y="8405"/>
                <a:pt x="7639" y="9279"/>
              </a:cubicBezTo>
              <a:cubicBezTo>
                <a:pt x="7595" y="9414"/>
                <a:pt x="7503" y="9694"/>
                <a:pt x="7460" y="9838"/>
              </a:cubicBezTo>
              <a:lnTo>
                <a:pt x="6240" y="9820"/>
              </a:lnTo>
              <a:cubicBezTo>
                <a:pt x="6095" y="9153"/>
                <a:pt x="6087" y="7964"/>
                <a:pt x="5627" y="7919"/>
              </a:cubicBezTo>
              <a:cubicBezTo>
                <a:pt x="5339" y="8162"/>
                <a:pt x="5120" y="8640"/>
                <a:pt x="4893" y="9063"/>
              </a:cubicBezTo>
              <a:cubicBezTo>
                <a:pt x="4832" y="8901"/>
                <a:pt x="4714" y="8577"/>
                <a:pt x="4652" y="8414"/>
              </a:cubicBezTo>
              <a:cubicBezTo>
                <a:pt x="4626" y="8342"/>
                <a:pt x="4569" y="8207"/>
                <a:pt x="4543" y="8135"/>
              </a:cubicBezTo>
              <a:cubicBezTo>
                <a:pt x="4193" y="8135"/>
                <a:pt x="3870" y="8387"/>
                <a:pt x="3577" y="8766"/>
              </a:cubicBezTo>
              <a:lnTo>
                <a:pt x="3459" y="8892"/>
              </a:lnTo>
              <a:cubicBezTo>
                <a:pt x="3113" y="8658"/>
                <a:pt x="2724" y="8595"/>
                <a:pt x="2422" y="9063"/>
              </a:cubicBezTo>
              <a:lnTo>
                <a:pt x="2317" y="9153"/>
              </a:lnTo>
              <a:cubicBezTo>
                <a:pt x="1889" y="9171"/>
                <a:pt x="1447" y="9234"/>
                <a:pt x="1067" y="9712"/>
              </a:cubicBezTo>
              <a:lnTo>
                <a:pt x="717" y="10000"/>
              </a:lnTo>
              <a:cubicBezTo>
                <a:pt x="678" y="9946"/>
                <a:pt x="590" y="9838"/>
                <a:pt x="547" y="9775"/>
              </a:cubicBezTo>
              <a:cubicBezTo>
                <a:pt x="350" y="9252"/>
                <a:pt x="175" y="8685"/>
                <a:pt x="0" y="8126"/>
              </a:cubicBezTo>
              <a:cubicBezTo>
                <a:pt x="184" y="7892"/>
                <a:pt x="363" y="7649"/>
                <a:pt x="542" y="7414"/>
              </a:cubicBezTo>
              <a:cubicBezTo>
                <a:pt x="787" y="7757"/>
                <a:pt x="1014" y="8225"/>
                <a:pt x="1316" y="8306"/>
              </a:cubicBezTo>
              <a:cubicBezTo>
                <a:pt x="1998" y="7477"/>
                <a:pt x="2252" y="5775"/>
                <a:pt x="2331" y="4243"/>
              </a:cubicBezTo>
              <a:cubicBezTo>
                <a:pt x="2549" y="3964"/>
                <a:pt x="2763" y="3676"/>
                <a:pt x="2978" y="3396"/>
              </a:cubicBezTo>
              <a:cubicBezTo>
                <a:pt x="2973" y="2982"/>
                <a:pt x="2965" y="2559"/>
                <a:pt x="2960" y="2144"/>
              </a:cubicBezTo>
              <a:cubicBezTo>
                <a:pt x="3021" y="1641"/>
                <a:pt x="3143" y="430"/>
                <a:pt x="3341" y="378"/>
              </a:cubicBezTo>
              <a:cubicBezTo>
                <a:pt x="3756" y="414"/>
                <a:pt x="3940" y="1216"/>
                <a:pt x="4150" y="1829"/>
              </a:cubicBezTo>
              <a:cubicBezTo>
                <a:pt x="4289" y="1703"/>
                <a:pt x="4429" y="1577"/>
                <a:pt x="4565" y="1450"/>
              </a:cubicBezTo>
              <a:cubicBezTo>
                <a:pt x="4709" y="1739"/>
                <a:pt x="4849" y="2027"/>
                <a:pt x="4989" y="2324"/>
              </a:cubicBezTo>
              <a:cubicBezTo>
                <a:pt x="5881" y="1405"/>
                <a:pt x="6909" y="1126"/>
                <a:pt x="7753" y="0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67856</xdr:colOff>
      <xdr:row>20</xdr:row>
      <xdr:rowOff>14843</xdr:rowOff>
    </xdr:from>
    <xdr:to>
      <xdr:col>15</xdr:col>
      <xdr:colOff>7698</xdr:colOff>
      <xdr:row>21</xdr:row>
      <xdr:rowOff>83393</xdr:rowOff>
    </xdr:to>
    <xdr:sp macro="" textlink="">
      <xdr:nvSpPr>
        <xdr:cNvPr id="526" name="Gorzów Wielkopolski"/>
        <xdr:cNvSpPr>
          <a:spLocks/>
        </xdr:cNvSpPr>
      </xdr:nvSpPr>
      <xdr:spPr bwMode="auto">
        <a:xfrm>
          <a:off x="1553756" y="2300843"/>
          <a:ext cx="168442" cy="182850"/>
        </a:xfrm>
        <a:custGeom>
          <a:avLst/>
          <a:gdLst>
            <a:gd name="T0" fmla="*/ 124 w 357"/>
            <a:gd name="T1" fmla="*/ 54 h 315"/>
            <a:gd name="T2" fmla="*/ 335 w 357"/>
            <a:gd name="T3" fmla="*/ 13 h 315"/>
            <a:gd name="T4" fmla="*/ 357 w 357"/>
            <a:gd name="T5" fmla="*/ 315 h 315"/>
            <a:gd name="T6" fmla="*/ 230 w 357"/>
            <a:gd name="T7" fmla="*/ 299 h 315"/>
            <a:gd name="T8" fmla="*/ 51 w 357"/>
            <a:gd name="T9" fmla="*/ 192 h 315"/>
            <a:gd name="T10" fmla="*/ 0 w 357"/>
            <a:gd name="T11" fmla="*/ 28 h 315"/>
            <a:gd name="T12" fmla="*/ 124 w 357"/>
            <a:gd name="T13" fmla="*/ 54 h 3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357" h="315">
              <a:moveTo>
                <a:pt x="124" y="54"/>
              </a:moveTo>
              <a:cubicBezTo>
                <a:pt x="188" y="16"/>
                <a:pt x="260" y="0"/>
                <a:pt x="335" y="13"/>
              </a:cubicBezTo>
              <a:cubicBezTo>
                <a:pt x="317" y="113"/>
                <a:pt x="333" y="216"/>
                <a:pt x="357" y="315"/>
              </a:cubicBezTo>
              <a:cubicBezTo>
                <a:pt x="314" y="309"/>
                <a:pt x="272" y="304"/>
                <a:pt x="230" y="299"/>
              </a:cubicBezTo>
              <a:cubicBezTo>
                <a:pt x="174" y="257"/>
                <a:pt x="114" y="221"/>
                <a:pt x="51" y="192"/>
              </a:cubicBezTo>
              <a:cubicBezTo>
                <a:pt x="33" y="137"/>
                <a:pt x="16" y="83"/>
                <a:pt x="0" y="28"/>
              </a:cubicBezTo>
              <a:cubicBezTo>
                <a:pt x="41" y="37"/>
                <a:pt x="82" y="46"/>
                <a:pt x="124" y="5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11</xdr:col>
      <xdr:colOff>19435</xdr:colOff>
      <xdr:row>22</xdr:row>
      <xdr:rowOff>59940</xdr:rowOff>
    </xdr:from>
    <xdr:to>
      <xdr:col>13</xdr:col>
      <xdr:colOff>107923</xdr:colOff>
      <xdr:row>27</xdr:row>
      <xdr:rowOff>8921</xdr:rowOff>
    </xdr:to>
    <xdr:sp macro="" textlink="">
      <xdr:nvSpPr>
        <xdr:cNvPr id="540" name="słubicki"/>
        <xdr:cNvSpPr>
          <a:spLocks/>
        </xdr:cNvSpPr>
      </xdr:nvSpPr>
      <xdr:spPr bwMode="auto">
        <a:xfrm>
          <a:off x="1276735" y="2574540"/>
          <a:ext cx="317088" cy="520481"/>
        </a:xfrm>
        <a:custGeom>
          <a:avLst/>
          <a:gdLst>
            <a:gd name="T0" fmla="*/ 213 w 1157"/>
            <a:gd name="T1" fmla="*/ 223 h 1791"/>
            <a:gd name="T2" fmla="*/ 333 w 1157"/>
            <a:gd name="T3" fmla="*/ 13 h 1791"/>
            <a:gd name="T4" fmla="*/ 369 w 1157"/>
            <a:gd name="T5" fmla="*/ 36 h 1791"/>
            <a:gd name="T6" fmla="*/ 580 w 1157"/>
            <a:gd name="T7" fmla="*/ 101 h 1791"/>
            <a:gd name="T8" fmla="*/ 603 w 1157"/>
            <a:gd name="T9" fmla="*/ 109 h 1791"/>
            <a:gd name="T10" fmla="*/ 622 w 1157"/>
            <a:gd name="T11" fmla="*/ 263 h 1791"/>
            <a:gd name="T12" fmla="*/ 1008 w 1157"/>
            <a:gd name="T13" fmla="*/ 210 h 1791"/>
            <a:gd name="T14" fmla="*/ 1037 w 1157"/>
            <a:gd name="T15" fmla="*/ 457 h 1791"/>
            <a:gd name="T16" fmla="*/ 1157 w 1157"/>
            <a:gd name="T17" fmla="*/ 479 h 1791"/>
            <a:gd name="T18" fmla="*/ 1150 w 1157"/>
            <a:gd name="T19" fmla="*/ 501 h 1791"/>
            <a:gd name="T20" fmla="*/ 1087 w 1157"/>
            <a:gd name="T21" fmla="*/ 676 h 1791"/>
            <a:gd name="T22" fmla="*/ 921 w 1157"/>
            <a:gd name="T23" fmla="*/ 609 h 1791"/>
            <a:gd name="T24" fmla="*/ 895 w 1157"/>
            <a:gd name="T25" fmla="*/ 666 h 1791"/>
            <a:gd name="T26" fmla="*/ 881 w 1157"/>
            <a:gd name="T27" fmla="*/ 697 h 1791"/>
            <a:gd name="T28" fmla="*/ 750 w 1157"/>
            <a:gd name="T29" fmla="*/ 817 h 1791"/>
            <a:gd name="T30" fmla="*/ 786 w 1157"/>
            <a:gd name="T31" fmla="*/ 911 h 1791"/>
            <a:gd name="T32" fmla="*/ 728 w 1157"/>
            <a:gd name="T33" fmla="*/ 1054 h 1791"/>
            <a:gd name="T34" fmla="*/ 821 w 1157"/>
            <a:gd name="T35" fmla="*/ 1126 h 1791"/>
            <a:gd name="T36" fmla="*/ 770 w 1157"/>
            <a:gd name="T37" fmla="*/ 1189 h 1791"/>
            <a:gd name="T38" fmla="*/ 799 w 1157"/>
            <a:gd name="T39" fmla="*/ 1311 h 1791"/>
            <a:gd name="T40" fmla="*/ 740 w 1157"/>
            <a:gd name="T41" fmla="*/ 1379 h 1791"/>
            <a:gd name="T42" fmla="*/ 750 w 1157"/>
            <a:gd name="T43" fmla="*/ 1488 h 1791"/>
            <a:gd name="T44" fmla="*/ 564 w 1157"/>
            <a:gd name="T45" fmla="*/ 1574 h 1791"/>
            <a:gd name="T46" fmla="*/ 520 w 1157"/>
            <a:gd name="T47" fmla="*/ 1775 h 1791"/>
            <a:gd name="T48" fmla="*/ 467 w 1157"/>
            <a:gd name="T49" fmla="*/ 1782 h 1791"/>
            <a:gd name="T50" fmla="*/ 389 w 1157"/>
            <a:gd name="T51" fmla="*/ 1791 h 1791"/>
            <a:gd name="T52" fmla="*/ 280 w 1157"/>
            <a:gd name="T53" fmla="*/ 1623 h 1791"/>
            <a:gd name="T54" fmla="*/ 321 w 1157"/>
            <a:gd name="T55" fmla="*/ 1356 h 1791"/>
            <a:gd name="T56" fmla="*/ 365 w 1157"/>
            <a:gd name="T57" fmla="*/ 1210 h 1791"/>
            <a:gd name="T58" fmla="*/ 74 w 1157"/>
            <a:gd name="T59" fmla="*/ 955 h 1791"/>
            <a:gd name="T60" fmla="*/ 31 w 1157"/>
            <a:gd name="T61" fmla="*/ 545 h 1791"/>
            <a:gd name="T62" fmla="*/ 213 w 1157"/>
            <a:gd name="T63" fmla="*/ 223 h 17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157" h="1791">
              <a:moveTo>
                <a:pt x="213" y="223"/>
              </a:moveTo>
              <a:cubicBezTo>
                <a:pt x="175" y="135"/>
                <a:pt x="223" y="0"/>
                <a:pt x="333" y="13"/>
              </a:cubicBezTo>
              <a:lnTo>
                <a:pt x="369" y="36"/>
              </a:lnTo>
              <a:cubicBezTo>
                <a:pt x="394" y="135"/>
                <a:pt x="501" y="140"/>
                <a:pt x="580" y="101"/>
              </a:cubicBezTo>
              <a:lnTo>
                <a:pt x="603" y="109"/>
              </a:lnTo>
              <a:cubicBezTo>
                <a:pt x="610" y="160"/>
                <a:pt x="616" y="212"/>
                <a:pt x="622" y="263"/>
              </a:cubicBezTo>
              <a:cubicBezTo>
                <a:pt x="751" y="247"/>
                <a:pt x="879" y="227"/>
                <a:pt x="1008" y="210"/>
              </a:cubicBezTo>
              <a:cubicBezTo>
                <a:pt x="1014" y="293"/>
                <a:pt x="1024" y="375"/>
                <a:pt x="1037" y="457"/>
              </a:cubicBezTo>
              <a:cubicBezTo>
                <a:pt x="1067" y="463"/>
                <a:pt x="1128" y="474"/>
                <a:pt x="1157" y="479"/>
              </a:cubicBezTo>
              <a:cubicBezTo>
                <a:pt x="1156" y="484"/>
                <a:pt x="1152" y="495"/>
                <a:pt x="1150" y="501"/>
              </a:cubicBezTo>
              <a:cubicBezTo>
                <a:pt x="1127" y="558"/>
                <a:pt x="1106" y="617"/>
                <a:pt x="1087" y="676"/>
              </a:cubicBezTo>
              <a:cubicBezTo>
                <a:pt x="1032" y="653"/>
                <a:pt x="978" y="629"/>
                <a:pt x="921" y="609"/>
              </a:cubicBezTo>
              <a:cubicBezTo>
                <a:pt x="915" y="623"/>
                <a:pt x="901" y="652"/>
                <a:pt x="895" y="666"/>
              </a:cubicBezTo>
              <a:cubicBezTo>
                <a:pt x="891" y="674"/>
                <a:pt x="884" y="689"/>
                <a:pt x="881" y="697"/>
              </a:cubicBezTo>
              <a:cubicBezTo>
                <a:pt x="838" y="738"/>
                <a:pt x="794" y="777"/>
                <a:pt x="750" y="817"/>
              </a:cubicBezTo>
              <a:cubicBezTo>
                <a:pt x="762" y="848"/>
                <a:pt x="774" y="879"/>
                <a:pt x="786" y="911"/>
              </a:cubicBezTo>
              <a:cubicBezTo>
                <a:pt x="764" y="957"/>
                <a:pt x="739" y="1003"/>
                <a:pt x="728" y="1054"/>
              </a:cubicBezTo>
              <a:cubicBezTo>
                <a:pt x="758" y="1079"/>
                <a:pt x="789" y="1103"/>
                <a:pt x="821" y="1126"/>
              </a:cubicBezTo>
              <a:cubicBezTo>
                <a:pt x="804" y="1147"/>
                <a:pt x="787" y="1168"/>
                <a:pt x="770" y="1189"/>
              </a:cubicBezTo>
              <a:cubicBezTo>
                <a:pt x="780" y="1230"/>
                <a:pt x="790" y="1270"/>
                <a:pt x="799" y="1311"/>
              </a:cubicBezTo>
              <a:lnTo>
                <a:pt x="740" y="1379"/>
              </a:lnTo>
              <a:cubicBezTo>
                <a:pt x="743" y="1415"/>
                <a:pt x="747" y="1452"/>
                <a:pt x="750" y="1488"/>
              </a:cubicBezTo>
              <a:cubicBezTo>
                <a:pt x="690" y="1520"/>
                <a:pt x="627" y="1547"/>
                <a:pt x="564" y="1574"/>
              </a:cubicBezTo>
              <a:cubicBezTo>
                <a:pt x="549" y="1641"/>
                <a:pt x="534" y="1708"/>
                <a:pt x="520" y="1775"/>
              </a:cubicBezTo>
              <a:cubicBezTo>
                <a:pt x="506" y="1777"/>
                <a:pt x="480" y="1780"/>
                <a:pt x="467" y="1782"/>
              </a:cubicBezTo>
              <a:cubicBezTo>
                <a:pt x="447" y="1784"/>
                <a:pt x="408" y="1789"/>
                <a:pt x="389" y="1791"/>
              </a:cubicBezTo>
              <a:cubicBezTo>
                <a:pt x="346" y="1741"/>
                <a:pt x="293" y="1691"/>
                <a:pt x="280" y="1623"/>
              </a:cubicBezTo>
              <a:cubicBezTo>
                <a:pt x="286" y="1533"/>
                <a:pt x="308" y="1445"/>
                <a:pt x="321" y="1356"/>
              </a:cubicBezTo>
              <a:cubicBezTo>
                <a:pt x="339" y="1309"/>
                <a:pt x="373" y="1263"/>
                <a:pt x="365" y="1210"/>
              </a:cubicBezTo>
              <a:cubicBezTo>
                <a:pt x="277" y="1113"/>
                <a:pt x="89" y="1108"/>
                <a:pt x="74" y="955"/>
              </a:cubicBezTo>
              <a:cubicBezTo>
                <a:pt x="47" y="822"/>
                <a:pt x="0" y="682"/>
                <a:pt x="31" y="545"/>
              </a:cubicBezTo>
              <a:cubicBezTo>
                <a:pt x="99" y="443"/>
                <a:pt x="271" y="369"/>
                <a:pt x="213" y="223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48694</xdr:colOff>
      <xdr:row>24</xdr:row>
      <xdr:rowOff>52044</xdr:rowOff>
    </xdr:from>
    <xdr:to>
      <xdr:col>18</xdr:col>
      <xdr:colOff>38081</xdr:colOff>
      <xdr:row>27</xdr:row>
      <xdr:rowOff>8921</xdr:rowOff>
    </xdr:to>
    <xdr:sp macro="" textlink="">
      <xdr:nvSpPr>
        <xdr:cNvPr id="551" name="świebodziński"/>
        <xdr:cNvSpPr>
          <a:spLocks/>
        </xdr:cNvSpPr>
      </xdr:nvSpPr>
      <xdr:spPr bwMode="auto">
        <a:xfrm>
          <a:off x="1648894" y="2795244"/>
          <a:ext cx="446587" cy="299777"/>
        </a:xfrm>
        <a:custGeom>
          <a:avLst/>
          <a:gdLst>
            <a:gd name="T0" fmla="*/ 261 w 1610"/>
            <a:gd name="T1" fmla="*/ 73 h 1041"/>
            <a:gd name="T2" fmla="*/ 302 w 1610"/>
            <a:gd name="T3" fmla="*/ 0 h 1041"/>
            <a:gd name="T4" fmla="*/ 444 w 1610"/>
            <a:gd name="T5" fmla="*/ 55 h 1041"/>
            <a:gd name="T6" fmla="*/ 543 w 1610"/>
            <a:gd name="T7" fmla="*/ 15 h 1041"/>
            <a:gd name="T8" fmla="*/ 582 w 1610"/>
            <a:gd name="T9" fmla="*/ 27 h 1041"/>
            <a:gd name="T10" fmla="*/ 1093 w 1610"/>
            <a:gd name="T11" fmla="*/ 254 h 1041"/>
            <a:gd name="T12" fmla="*/ 1362 w 1610"/>
            <a:gd name="T13" fmla="*/ 348 h 1041"/>
            <a:gd name="T14" fmla="*/ 1434 w 1610"/>
            <a:gd name="T15" fmla="*/ 300 h 1041"/>
            <a:gd name="T16" fmla="*/ 1560 w 1610"/>
            <a:gd name="T17" fmla="*/ 275 h 1041"/>
            <a:gd name="T18" fmla="*/ 1583 w 1610"/>
            <a:gd name="T19" fmla="*/ 660 h 1041"/>
            <a:gd name="T20" fmla="*/ 1484 w 1610"/>
            <a:gd name="T21" fmla="*/ 694 h 1041"/>
            <a:gd name="T22" fmla="*/ 1339 w 1610"/>
            <a:gd name="T23" fmla="*/ 747 h 1041"/>
            <a:gd name="T24" fmla="*/ 1303 w 1610"/>
            <a:gd name="T25" fmla="*/ 823 h 1041"/>
            <a:gd name="T26" fmla="*/ 1106 w 1610"/>
            <a:gd name="T27" fmla="*/ 780 h 1041"/>
            <a:gd name="T28" fmla="*/ 942 w 1610"/>
            <a:gd name="T29" fmla="*/ 944 h 1041"/>
            <a:gd name="T30" fmla="*/ 831 w 1610"/>
            <a:gd name="T31" fmla="*/ 967 h 1041"/>
            <a:gd name="T32" fmla="*/ 767 w 1610"/>
            <a:gd name="T33" fmla="*/ 1041 h 1041"/>
            <a:gd name="T34" fmla="*/ 646 w 1610"/>
            <a:gd name="T35" fmla="*/ 1003 h 1041"/>
            <a:gd name="T36" fmla="*/ 311 w 1610"/>
            <a:gd name="T37" fmla="*/ 883 h 1041"/>
            <a:gd name="T38" fmla="*/ 325 w 1610"/>
            <a:gd name="T39" fmla="*/ 680 h 1041"/>
            <a:gd name="T40" fmla="*/ 333 w 1610"/>
            <a:gd name="T41" fmla="*/ 608 h 1041"/>
            <a:gd name="T42" fmla="*/ 334 w 1610"/>
            <a:gd name="T43" fmla="*/ 592 h 1041"/>
            <a:gd name="T44" fmla="*/ 135 w 1610"/>
            <a:gd name="T45" fmla="*/ 619 h 1041"/>
            <a:gd name="T46" fmla="*/ 106 w 1610"/>
            <a:gd name="T47" fmla="*/ 593 h 1041"/>
            <a:gd name="T48" fmla="*/ 32 w 1610"/>
            <a:gd name="T49" fmla="*/ 542 h 1041"/>
            <a:gd name="T50" fmla="*/ 16 w 1610"/>
            <a:gd name="T51" fmla="*/ 514 h 1041"/>
            <a:gd name="T52" fmla="*/ 0 w 1610"/>
            <a:gd name="T53" fmla="*/ 476 h 1041"/>
            <a:gd name="T54" fmla="*/ 29 w 1610"/>
            <a:gd name="T55" fmla="*/ 454 h 1041"/>
            <a:gd name="T56" fmla="*/ 130 w 1610"/>
            <a:gd name="T57" fmla="*/ 403 h 1041"/>
            <a:gd name="T58" fmla="*/ 160 w 1610"/>
            <a:gd name="T59" fmla="*/ 370 h 1041"/>
            <a:gd name="T60" fmla="*/ 261 w 1610"/>
            <a:gd name="T61" fmla="*/ 73 h 10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610" h="1041">
              <a:moveTo>
                <a:pt x="261" y="73"/>
              </a:moveTo>
              <a:cubicBezTo>
                <a:pt x="271" y="55"/>
                <a:pt x="292" y="18"/>
                <a:pt x="302" y="0"/>
              </a:cubicBezTo>
              <a:cubicBezTo>
                <a:pt x="349" y="19"/>
                <a:pt x="397" y="37"/>
                <a:pt x="444" y="55"/>
              </a:cubicBezTo>
              <a:cubicBezTo>
                <a:pt x="477" y="42"/>
                <a:pt x="510" y="28"/>
                <a:pt x="543" y="15"/>
              </a:cubicBezTo>
              <a:lnTo>
                <a:pt x="582" y="27"/>
              </a:lnTo>
              <a:cubicBezTo>
                <a:pt x="745" y="120"/>
                <a:pt x="956" y="114"/>
                <a:pt x="1093" y="254"/>
              </a:cubicBezTo>
              <a:cubicBezTo>
                <a:pt x="1163" y="320"/>
                <a:pt x="1262" y="432"/>
                <a:pt x="1362" y="348"/>
              </a:cubicBezTo>
              <a:cubicBezTo>
                <a:pt x="1380" y="336"/>
                <a:pt x="1416" y="312"/>
                <a:pt x="1434" y="300"/>
              </a:cubicBezTo>
              <a:cubicBezTo>
                <a:pt x="1466" y="293"/>
                <a:pt x="1529" y="281"/>
                <a:pt x="1560" y="275"/>
              </a:cubicBezTo>
              <a:cubicBezTo>
                <a:pt x="1610" y="399"/>
                <a:pt x="1595" y="532"/>
                <a:pt x="1583" y="660"/>
              </a:cubicBezTo>
              <a:lnTo>
                <a:pt x="1484" y="694"/>
              </a:lnTo>
              <a:cubicBezTo>
                <a:pt x="1435" y="710"/>
                <a:pt x="1387" y="729"/>
                <a:pt x="1339" y="747"/>
              </a:cubicBezTo>
              <a:cubicBezTo>
                <a:pt x="1331" y="766"/>
                <a:pt x="1313" y="804"/>
                <a:pt x="1303" y="823"/>
              </a:cubicBezTo>
              <a:cubicBezTo>
                <a:pt x="1235" y="824"/>
                <a:pt x="1166" y="816"/>
                <a:pt x="1106" y="780"/>
              </a:cubicBezTo>
              <a:cubicBezTo>
                <a:pt x="1049" y="833"/>
                <a:pt x="995" y="887"/>
                <a:pt x="942" y="944"/>
              </a:cubicBezTo>
              <a:cubicBezTo>
                <a:pt x="898" y="919"/>
                <a:pt x="861" y="927"/>
                <a:pt x="831" y="967"/>
              </a:cubicBezTo>
              <a:cubicBezTo>
                <a:pt x="815" y="985"/>
                <a:pt x="783" y="1022"/>
                <a:pt x="767" y="1041"/>
              </a:cubicBezTo>
              <a:cubicBezTo>
                <a:pt x="726" y="1028"/>
                <a:pt x="686" y="1016"/>
                <a:pt x="646" y="1003"/>
              </a:cubicBezTo>
              <a:cubicBezTo>
                <a:pt x="533" y="968"/>
                <a:pt x="421" y="929"/>
                <a:pt x="311" y="883"/>
              </a:cubicBezTo>
              <a:cubicBezTo>
                <a:pt x="316" y="815"/>
                <a:pt x="321" y="748"/>
                <a:pt x="325" y="680"/>
              </a:cubicBezTo>
              <a:cubicBezTo>
                <a:pt x="327" y="662"/>
                <a:pt x="331" y="626"/>
                <a:pt x="333" y="608"/>
              </a:cubicBezTo>
              <a:lnTo>
                <a:pt x="334" y="592"/>
              </a:lnTo>
              <a:cubicBezTo>
                <a:pt x="268" y="561"/>
                <a:pt x="194" y="582"/>
                <a:pt x="135" y="619"/>
              </a:cubicBezTo>
              <a:lnTo>
                <a:pt x="106" y="593"/>
              </a:lnTo>
              <a:cubicBezTo>
                <a:pt x="82" y="576"/>
                <a:pt x="57" y="559"/>
                <a:pt x="32" y="542"/>
              </a:cubicBezTo>
              <a:lnTo>
                <a:pt x="16" y="514"/>
              </a:lnTo>
              <a:lnTo>
                <a:pt x="0" y="476"/>
              </a:lnTo>
              <a:cubicBezTo>
                <a:pt x="7" y="471"/>
                <a:pt x="21" y="460"/>
                <a:pt x="29" y="454"/>
              </a:cubicBezTo>
              <a:cubicBezTo>
                <a:pt x="63" y="439"/>
                <a:pt x="105" y="433"/>
                <a:pt x="130" y="403"/>
              </a:cubicBezTo>
              <a:cubicBezTo>
                <a:pt x="138" y="395"/>
                <a:pt x="153" y="378"/>
                <a:pt x="160" y="370"/>
              </a:cubicBezTo>
              <a:cubicBezTo>
                <a:pt x="230" y="286"/>
                <a:pt x="240" y="175"/>
                <a:pt x="261" y="73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89747</xdr:colOff>
      <xdr:row>24</xdr:row>
      <xdr:rowOff>97707</xdr:rowOff>
    </xdr:from>
    <xdr:to>
      <xdr:col>39</xdr:col>
      <xdr:colOff>86579</xdr:colOff>
      <xdr:row>27</xdr:row>
      <xdr:rowOff>51615</xdr:rowOff>
    </xdr:to>
    <xdr:sp macro="" textlink="">
      <xdr:nvSpPr>
        <xdr:cNvPr id="556" name="kutnowski"/>
        <xdr:cNvSpPr>
          <a:spLocks/>
        </xdr:cNvSpPr>
      </xdr:nvSpPr>
      <xdr:spPr bwMode="auto">
        <a:xfrm>
          <a:off x="4090247" y="2840907"/>
          <a:ext cx="454032" cy="296808"/>
        </a:xfrm>
        <a:custGeom>
          <a:avLst/>
          <a:gdLst>
            <a:gd name="T0" fmla="*/ 411 w 1630"/>
            <a:gd name="T1" fmla="*/ 180 h 1034"/>
            <a:gd name="T2" fmla="*/ 554 w 1630"/>
            <a:gd name="T3" fmla="*/ 0 h 1034"/>
            <a:gd name="T4" fmla="*/ 636 w 1630"/>
            <a:gd name="T5" fmla="*/ 188 h 1034"/>
            <a:gd name="T6" fmla="*/ 1007 w 1630"/>
            <a:gd name="T7" fmla="*/ 222 h 1034"/>
            <a:gd name="T8" fmla="*/ 1035 w 1630"/>
            <a:gd name="T9" fmla="*/ 316 h 1034"/>
            <a:gd name="T10" fmla="*/ 1265 w 1630"/>
            <a:gd name="T11" fmla="*/ 394 h 1034"/>
            <a:gd name="T12" fmla="*/ 1347 w 1630"/>
            <a:gd name="T13" fmla="*/ 525 h 1034"/>
            <a:gd name="T14" fmla="*/ 1498 w 1630"/>
            <a:gd name="T15" fmla="*/ 446 h 1034"/>
            <a:gd name="T16" fmla="*/ 1630 w 1630"/>
            <a:gd name="T17" fmla="*/ 495 h 1034"/>
            <a:gd name="T18" fmla="*/ 1465 w 1630"/>
            <a:gd name="T19" fmla="*/ 875 h 1034"/>
            <a:gd name="T20" fmla="*/ 1298 w 1630"/>
            <a:gd name="T21" fmla="*/ 985 h 1034"/>
            <a:gd name="T22" fmla="*/ 1012 w 1630"/>
            <a:gd name="T23" fmla="*/ 944 h 1034"/>
            <a:gd name="T24" fmla="*/ 754 w 1630"/>
            <a:gd name="T25" fmla="*/ 1034 h 1034"/>
            <a:gd name="T26" fmla="*/ 663 w 1630"/>
            <a:gd name="T27" fmla="*/ 822 h 1034"/>
            <a:gd name="T28" fmla="*/ 535 w 1630"/>
            <a:gd name="T29" fmla="*/ 792 h 1034"/>
            <a:gd name="T30" fmla="*/ 216 w 1630"/>
            <a:gd name="T31" fmla="*/ 685 h 1034"/>
            <a:gd name="T32" fmla="*/ 110 w 1630"/>
            <a:gd name="T33" fmla="*/ 648 h 1034"/>
            <a:gd name="T34" fmla="*/ 153 w 1630"/>
            <a:gd name="T35" fmla="*/ 442 h 1034"/>
            <a:gd name="T36" fmla="*/ 113 w 1630"/>
            <a:gd name="T37" fmla="*/ 436 h 1034"/>
            <a:gd name="T38" fmla="*/ 12 w 1630"/>
            <a:gd name="T39" fmla="*/ 414 h 1034"/>
            <a:gd name="T40" fmla="*/ 90 w 1630"/>
            <a:gd name="T41" fmla="*/ 206 h 1034"/>
            <a:gd name="T42" fmla="*/ 411 w 1630"/>
            <a:gd name="T43" fmla="*/ 180 h 10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630" h="1034">
              <a:moveTo>
                <a:pt x="411" y="180"/>
              </a:moveTo>
              <a:cubicBezTo>
                <a:pt x="455" y="118"/>
                <a:pt x="503" y="58"/>
                <a:pt x="554" y="0"/>
              </a:cubicBezTo>
              <a:cubicBezTo>
                <a:pt x="582" y="62"/>
                <a:pt x="609" y="125"/>
                <a:pt x="636" y="188"/>
              </a:cubicBezTo>
              <a:cubicBezTo>
                <a:pt x="757" y="223"/>
                <a:pt x="882" y="227"/>
                <a:pt x="1007" y="222"/>
              </a:cubicBezTo>
              <a:cubicBezTo>
                <a:pt x="1014" y="246"/>
                <a:pt x="1028" y="293"/>
                <a:pt x="1035" y="316"/>
              </a:cubicBezTo>
              <a:cubicBezTo>
                <a:pt x="1110" y="344"/>
                <a:pt x="1187" y="370"/>
                <a:pt x="1265" y="394"/>
              </a:cubicBezTo>
              <a:cubicBezTo>
                <a:pt x="1292" y="438"/>
                <a:pt x="1319" y="481"/>
                <a:pt x="1347" y="525"/>
              </a:cubicBezTo>
              <a:cubicBezTo>
                <a:pt x="1398" y="501"/>
                <a:pt x="1449" y="474"/>
                <a:pt x="1498" y="446"/>
              </a:cubicBezTo>
              <a:cubicBezTo>
                <a:pt x="1542" y="462"/>
                <a:pt x="1586" y="478"/>
                <a:pt x="1630" y="495"/>
              </a:cubicBezTo>
              <a:cubicBezTo>
                <a:pt x="1594" y="632"/>
                <a:pt x="1460" y="722"/>
                <a:pt x="1465" y="875"/>
              </a:cubicBezTo>
              <a:cubicBezTo>
                <a:pt x="1409" y="912"/>
                <a:pt x="1354" y="948"/>
                <a:pt x="1298" y="985"/>
              </a:cubicBezTo>
              <a:cubicBezTo>
                <a:pt x="1203" y="967"/>
                <a:pt x="1109" y="936"/>
                <a:pt x="1012" y="944"/>
              </a:cubicBezTo>
              <a:cubicBezTo>
                <a:pt x="922" y="961"/>
                <a:pt x="840" y="1004"/>
                <a:pt x="754" y="1034"/>
              </a:cubicBezTo>
              <a:cubicBezTo>
                <a:pt x="728" y="962"/>
                <a:pt x="713" y="883"/>
                <a:pt x="663" y="822"/>
              </a:cubicBezTo>
              <a:cubicBezTo>
                <a:pt x="622" y="808"/>
                <a:pt x="578" y="801"/>
                <a:pt x="535" y="792"/>
              </a:cubicBezTo>
              <a:cubicBezTo>
                <a:pt x="437" y="738"/>
                <a:pt x="335" y="661"/>
                <a:pt x="216" y="685"/>
              </a:cubicBezTo>
              <a:cubicBezTo>
                <a:pt x="175" y="696"/>
                <a:pt x="140" y="675"/>
                <a:pt x="110" y="648"/>
              </a:cubicBezTo>
              <a:cubicBezTo>
                <a:pt x="121" y="579"/>
                <a:pt x="139" y="511"/>
                <a:pt x="153" y="442"/>
              </a:cubicBezTo>
              <a:lnTo>
                <a:pt x="113" y="436"/>
              </a:lnTo>
              <a:cubicBezTo>
                <a:pt x="88" y="430"/>
                <a:pt x="37" y="419"/>
                <a:pt x="12" y="414"/>
              </a:cubicBezTo>
              <a:cubicBezTo>
                <a:pt x="26" y="343"/>
                <a:pt x="0" y="234"/>
                <a:pt x="90" y="206"/>
              </a:cubicBezTo>
              <a:cubicBezTo>
                <a:pt x="194" y="177"/>
                <a:pt x="303" y="184"/>
                <a:pt x="411" y="18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89154</xdr:colOff>
      <xdr:row>18</xdr:row>
      <xdr:rowOff>52901</xdr:rowOff>
    </xdr:from>
    <xdr:to>
      <xdr:col>27</xdr:col>
      <xdr:colOff>66310</xdr:colOff>
      <xdr:row>23</xdr:row>
      <xdr:rowOff>9494</xdr:rowOff>
    </xdr:to>
    <xdr:sp macro="" textlink="">
      <xdr:nvSpPr>
        <xdr:cNvPr id="511" name="wągrowiecki"/>
        <xdr:cNvSpPr>
          <a:spLocks/>
        </xdr:cNvSpPr>
      </xdr:nvSpPr>
      <xdr:spPr bwMode="auto">
        <a:xfrm>
          <a:off x="2832354" y="2110301"/>
          <a:ext cx="320056" cy="528093"/>
        </a:xfrm>
        <a:custGeom>
          <a:avLst/>
          <a:gdLst>
            <a:gd name="T0" fmla="*/ 621 w 1139"/>
            <a:gd name="T1" fmla="*/ 172 h 1808"/>
            <a:gd name="T2" fmla="*/ 693 w 1139"/>
            <a:gd name="T3" fmla="*/ 0 h 1808"/>
            <a:gd name="T4" fmla="*/ 750 w 1139"/>
            <a:gd name="T5" fmla="*/ 152 h 1808"/>
            <a:gd name="T6" fmla="*/ 693 w 1139"/>
            <a:gd name="T7" fmla="*/ 418 h 1808"/>
            <a:gd name="T8" fmla="*/ 877 w 1139"/>
            <a:gd name="T9" fmla="*/ 395 h 1808"/>
            <a:gd name="T10" fmla="*/ 1072 w 1139"/>
            <a:gd name="T11" fmla="*/ 538 h 1808"/>
            <a:gd name="T12" fmla="*/ 1102 w 1139"/>
            <a:gd name="T13" fmla="*/ 1011 h 1808"/>
            <a:gd name="T14" fmla="*/ 909 w 1139"/>
            <a:gd name="T15" fmla="*/ 1035 h 1808"/>
            <a:gd name="T16" fmla="*/ 854 w 1139"/>
            <a:gd name="T17" fmla="*/ 1137 h 1808"/>
            <a:gd name="T18" fmla="*/ 955 w 1139"/>
            <a:gd name="T19" fmla="*/ 1249 h 1808"/>
            <a:gd name="T20" fmla="*/ 902 w 1139"/>
            <a:gd name="T21" fmla="*/ 1395 h 1808"/>
            <a:gd name="T22" fmla="*/ 818 w 1139"/>
            <a:gd name="T23" fmla="*/ 1451 h 1808"/>
            <a:gd name="T24" fmla="*/ 710 w 1139"/>
            <a:gd name="T25" fmla="*/ 1424 h 1808"/>
            <a:gd name="T26" fmla="*/ 685 w 1139"/>
            <a:gd name="T27" fmla="*/ 1548 h 1808"/>
            <a:gd name="T28" fmla="*/ 459 w 1139"/>
            <a:gd name="T29" fmla="*/ 1705 h 1808"/>
            <a:gd name="T30" fmla="*/ 408 w 1139"/>
            <a:gd name="T31" fmla="*/ 1773 h 1808"/>
            <a:gd name="T32" fmla="*/ 258 w 1139"/>
            <a:gd name="T33" fmla="*/ 1808 h 1808"/>
            <a:gd name="T34" fmla="*/ 234 w 1139"/>
            <a:gd name="T35" fmla="*/ 1657 h 1808"/>
            <a:gd name="T36" fmla="*/ 232 w 1139"/>
            <a:gd name="T37" fmla="*/ 1645 h 1808"/>
            <a:gd name="T38" fmla="*/ 226 w 1139"/>
            <a:gd name="T39" fmla="*/ 1635 h 1808"/>
            <a:gd name="T40" fmla="*/ 103 w 1139"/>
            <a:gd name="T41" fmla="*/ 1439 h 1808"/>
            <a:gd name="T42" fmla="*/ 243 w 1139"/>
            <a:gd name="T43" fmla="*/ 1461 h 1808"/>
            <a:gd name="T44" fmla="*/ 244 w 1139"/>
            <a:gd name="T45" fmla="*/ 1052 h 1808"/>
            <a:gd name="T46" fmla="*/ 1 w 1139"/>
            <a:gd name="T47" fmla="*/ 1052 h 1808"/>
            <a:gd name="T48" fmla="*/ 0 w 1139"/>
            <a:gd name="T49" fmla="*/ 913 h 1808"/>
            <a:gd name="T50" fmla="*/ 124 w 1139"/>
            <a:gd name="T51" fmla="*/ 924 h 1808"/>
            <a:gd name="T52" fmla="*/ 120 w 1139"/>
            <a:gd name="T53" fmla="*/ 801 h 1808"/>
            <a:gd name="T54" fmla="*/ 313 w 1139"/>
            <a:gd name="T55" fmla="*/ 633 h 1808"/>
            <a:gd name="T56" fmla="*/ 366 w 1139"/>
            <a:gd name="T57" fmla="*/ 636 h 1808"/>
            <a:gd name="T58" fmla="*/ 459 w 1139"/>
            <a:gd name="T59" fmla="*/ 370 h 1808"/>
            <a:gd name="T60" fmla="*/ 439 w 1139"/>
            <a:gd name="T61" fmla="*/ 230 h 1808"/>
            <a:gd name="T62" fmla="*/ 621 w 1139"/>
            <a:gd name="T63" fmla="*/ 172 h 18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139" h="1808">
              <a:moveTo>
                <a:pt x="621" y="172"/>
              </a:moveTo>
              <a:cubicBezTo>
                <a:pt x="645" y="115"/>
                <a:pt x="665" y="56"/>
                <a:pt x="693" y="0"/>
              </a:cubicBezTo>
              <a:cubicBezTo>
                <a:pt x="714" y="50"/>
                <a:pt x="732" y="101"/>
                <a:pt x="750" y="152"/>
              </a:cubicBezTo>
              <a:cubicBezTo>
                <a:pt x="666" y="221"/>
                <a:pt x="663" y="321"/>
                <a:pt x="693" y="418"/>
              </a:cubicBezTo>
              <a:cubicBezTo>
                <a:pt x="754" y="410"/>
                <a:pt x="815" y="403"/>
                <a:pt x="877" y="395"/>
              </a:cubicBezTo>
              <a:cubicBezTo>
                <a:pt x="944" y="439"/>
                <a:pt x="1017" y="479"/>
                <a:pt x="1072" y="538"/>
              </a:cubicBezTo>
              <a:cubicBezTo>
                <a:pt x="1139" y="686"/>
                <a:pt x="1133" y="855"/>
                <a:pt x="1102" y="1011"/>
              </a:cubicBezTo>
              <a:cubicBezTo>
                <a:pt x="1038" y="1019"/>
                <a:pt x="967" y="1005"/>
                <a:pt x="909" y="1035"/>
              </a:cubicBezTo>
              <a:cubicBezTo>
                <a:pt x="888" y="1068"/>
                <a:pt x="872" y="1103"/>
                <a:pt x="854" y="1137"/>
              </a:cubicBezTo>
              <a:cubicBezTo>
                <a:pt x="888" y="1175"/>
                <a:pt x="921" y="1212"/>
                <a:pt x="955" y="1249"/>
              </a:cubicBezTo>
              <a:cubicBezTo>
                <a:pt x="935" y="1297"/>
                <a:pt x="919" y="1346"/>
                <a:pt x="902" y="1395"/>
              </a:cubicBezTo>
              <a:lnTo>
                <a:pt x="818" y="1451"/>
              </a:lnTo>
              <a:cubicBezTo>
                <a:pt x="791" y="1444"/>
                <a:pt x="737" y="1430"/>
                <a:pt x="710" y="1424"/>
              </a:cubicBezTo>
              <a:cubicBezTo>
                <a:pt x="702" y="1465"/>
                <a:pt x="693" y="1507"/>
                <a:pt x="685" y="1548"/>
              </a:cubicBezTo>
              <a:cubicBezTo>
                <a:pt x="594" y="1575"/>
                <a:pt x="503" y="1614"/>
                <a:pt x="459" y="1705"/>
              </a:cubicBezTo>
              <a:cubicBezTo>
                <a:pt x="446" y="1721"/>
                <a:pt x="421" y="1756"/>
                <a:pt x="408" y="1773"/>
              </a:cubicBezTo>
              <a:cubicBezTo>
                <a:pt x="358" y="1784"/>
                <a:pt x="309" y="1796"/>
                <a:pt x="258" y="1808"/>
              </a:cubicBezTo>
              <a:cubicBezTo>
                <a:pt x="250" y="1757"/>
                <a:pt x="242" y="1707"/>
                <a:pt x="234" y="1657"/>
              </a:cubicBezTo>
              <a:lnTo>
                <a:pt x="232" y="1645"/>
              </a:lnTo>
              <a:lnTo>
                <a:pt x="226" y="1635"/>
              </a:lnTo>
              <a:cubicBezTo>
                <a:pt x="172" y="1578"/>
                <a:pt x="125" y="1514"/>
                <a:pt x="103" y="1439"/>
              </a:cubicBezTo>
              <a:cubicBezTo>
                <a:pt x="149" y="1445"/>
                <a:pt x="196" y="1453"/>
                <a:pt x="243" y="1461"/>
              </a:cubicBezTo>
              <a:cubicBezTo>
                <a:pt x="240" y="1324"/>
                <a:pt x="257" y="1188"/>
                <a:pt x="244" y="1052"/>
              </a:cubicBezTo>
              <a:lnTo>
                <a:pt x="1" y="1052"/>
              </a:lnTo>
              <a:cubicBezTo>
                <a:pt x="1" y="1006"/>
                <a:pt x="0" y="959"/>
                <a:pt x="0" y="913"/>
              </a:cubicBezTo>
              <a:cubicBezTo>
                <a:pt x="41" y="917"/>
                <a:pt x="83" y="920"/>
                <a:pt x="124" y="924"/>
              </a:cubicBezTo>
              <a:cubicBezTo>
                <a:pt x="122" y="883"/>
                <a:pt x="121" y="842"/>
                <a:pt x="120" y="801"/>
              </a:cubicBezTo>
              <a:cubicBezTo>
                <a:pt x="139" y="703"/>
                <a:pt x="211" y="637"/>
                <a:pt x="313" y="633"/>
              </a:cubicBezTo>
              <a:cubicBezTo>
                <a:pt x="326" y="634"/>
                <a:pt x="353" y="636"/>
                <a:pt x="366" y="636"/>
              </a:cubicBezTo>
              <a:cubicBezTo>
                <a:pt x="394" y="546"/>
                <a:pt x="425" y="458"/>
                <a:pt x="459" y="370"/>
              </a:cubicBezTo>
              <a:cubicBezTo>
                <a:pt x="452" y="324"/>
                <a:pt x="446" y="277"/>
                <a:pt x="439" y="230"/>
              </a:cubicBezTo>
              <a:cubicBezTo>
                <a:pt x="500" y="213"/>
                <a:pt x="562" y="197"/>
                <a:pt x="621" y="17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22</xdr:col>
      <xdr:colOff>34914</xdr:colOff>
      <xdr:row>20</xdr:row>
      <xdr:rowOff>29783</xdr:rowOff>
    </xdr:from>
    <xdr:to>
      <xdr:col>25</xdr:col>
      <xdr:colOff>41843</xdr:colOff>
      <xdr:row>23</xdr:row>
      <xdr:rowOff>29355</xdr:rowOff>
    </xdr:to>
    <xdr:sp macro="" textlink="">
      <xdr:nvSpPr>
        <xdr:cNvPr id="523" name="obornicki"/>
        <xdr:cNvSpPr>
          <a:spLocks/>
        </xdr:cNvSpPr>
      </xdr:nvSpPr>
      <xdr:spPr bwMode="auto">
        <a:xfrm>
          <a:off x="2549514" y="2315783"/>
          <a:ext cx="349829" cy="342472"/>
        </a:xfrm>
        <a:custGeom>
          <a:avLst/>
          <a:gdLst>
            <a:gd name="T0" fmla="*/ 310 w 1242"/>
            <a:gd name="T1" fmla="*/ 36 h 1187"/>
            <a:gd name="T2" fmla="*/ 490 w 1242"/>
            <a:gd name="T3" fmla="*/ 0 h 1187"/>
            <a:gd name="T4" fmla="*/ 808 w 1242"/>
            <a:gd name="T5" fmla="*/ 212 h 1187"/>
            <a:gd name="T6" fmla="*/ 879 w 1242"/>
            <a:gd name="T7" fmla="*/ 204 h 1187"/>
            <a:gd name="T8" fmla="*/ 967 w 1242"/>
            <a:gd name="T9" fmla="*/ 189 h 1187"/>
            <a:gd name="T10" fmla="*/ 980 w 1242"/>
            <a:gd name="T11" fmla="*/ 380 h 1187"/>
            <a:gd name="T12" fmla="*/ 1210 w 1242"/>
            <a:gd name="T13" fmla="*/ 381 h 1187"/>
            <a:gd name="T14" fmla="*/ 1242 w 1242"/>
            <a:gd name="T15" fmla="*/ 514 h 1187"/>
            <a:gd name="T16" fmla="*/ 1196 w 1242"/>
            <a:gd name="T17" fmla="*/ 588 h 1187"/>
            <a:gd name="T18" fmla="*/ 1211 w 1242"/>
            <a:gd name="T19" fmla="*/ 690 h 1187"/>
            <a:gd name="T20" fmla="*/ 1052 w 1242"/>
            <a:gd name="T21" fmla="*/ 693 h 1187"/>
            <a:gd name="T22" fmla="*/ 705 w 1242"/>
            <a:gd name="T23" fmla="*/ 891 h 1187"/>
            <a:gd name="T24" fmla="*/ 765 w 1242"/>
            <a:gd name="T25" fmla="*/ 930 h 1187"/>
            <a:gd name="T26" fmla="*/ 817 w 1242"/>
            <a:gd name="T27" fmla="*/ 962 h 1187"/>
            <a:gd name="T28" fmla="*/ 489 w 1242"/>
            <a:gd name="T29" fmla="*/ 1096 h 1187"/>
            <a:gd name="T30" fmla="*/ 461 w 1242"/>
            <a:gd name="T31" fmla="*/ 1187 h 1187"/>
            <a:gd name="T32" fmla="*/ 429 w 1242"/>
            <a:gd name="T33" fmla="*/ 1088 h 1187"/>
            <a:gd name="T34" fmla="*/ 371 w 1242"/>
            <a:gd name="T35" fmla="*/ 1090 h 1187"/>
            <a:gd name="T36" fmla="*/ 299 w 1242"/>
            <a:gd name="T37" fmla="*/ 1092 h 1187"/>
            <a:gd name="T38" fmla="*/ 114 w 1242"/>
            <a:gd name="T39" fmla="*/ 745 h 1187"/>
            <a:gd name="T40" fmla="*/ 223 w 1242"/>
            <a:gd name="T41" fmla="*/ 691 h 1187"/>
            <a:gd name="T42" fmla="*/ 0 w 1242"/>
            <a:gd name="T43" fmla="*/ 449 h 1187"/>
            <a:gd name="T44" fmla="*/ 101 w 1242"/>
            <a:gd name="T45" fmla="*/ 446 h 1187"/>
            <a:gd name="T46" fmla="*/ 288 w 1242"/>
            <a:gd name="T47" fmla="*/ 453 h 1187"/>
            <a:gd name="T48" fmla="*/ 304 w 1242"/>
            <a:gd name="T49" fmla="*/ 547 h 1187"/>
            <a:gd name="T50" fmla="*/ 399 w 1242"/>
            <a:gd name="T51" fmla="*/ 532 h 1187"/>
            <a:gd name="T52" fmla="*/ 437 w 1242"/>
            <a:gd name="T53" fmla="*/ 432 h 1187"/>
            <a:gd name="T54" fmla="*/ 341 w 1242"/>
            <a:gd name="T55" fmla="*/ 460 h 1187"/>
            <a:gd name="T56" fmla="*/ 367 w 1242"/>
            <a:gd name="T57" fmla="*/ 416 h 1187"/>
            <a:gd name="T58" fmla="*/ 536 w 1242"/>
            <a:gd name="T59" fmla="*/ 314 h 1187"/>
            <a:gd name="T60" fmla="*/ 310 w 1242"/>
            <a:gd name="T61" fmla="*/ 36 h 11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242" h="1187">
              <a:moveTo>
                <a:pt x="310" y="36"/>
              </a:moveTo>
              <a:cubicBezTo>
                <a:pt x="369" y="18"/>
                <a:pt x="428" y="5"/>
                <a:pt x="490" y="0"/>
              </a:cubicBezTo>
              <a:cubicBezTo>
                <a:pt x="584" y="86"/>
                <a:pt x="703" y="139"/>
                <a:pt x="808" y="212"/>
              </a:cubicBezTo>
              <a:cubicBezTo>
                <a:pt x="826" y="210"/>
                <a:pt x="861" y="206"/>
                <a:pt x="879" y="204"/>
              </a:cubicBezTo>
              <a:cubicBezTo>
                <a:pt x="901" y="200"/>
                <a:pt x="945" y="193"/>
                <a:pt x="967" y="189"/>
              </a:cubicBezTo>
              <a:cubicBezTo>
                <a:pt x="971" y="253"/>
                <a:pt x="975" y="317"/>
                <a:pt x="980" y="380"/>
              </a:cubicBezTo>
              <a:cubicBezTo>
                <a:pt x="1056" y="381"/>
                <a:pt x="1133" y="381"/>
                <a:pt x="1210" y="381"/>
              </a:cubicBezTo>
              <a:cubicBezTo>
                <a:pt x="1220" y="425"/>
                <a:pt x="1231" y="470"/>
                <a:pt x="1242" y="514"/>
              </a:cubicBezTo>
              <a:cubicBezTo>
                <a:pt x="1230" y="533"/>
                <a:pt x="1208" y="570"/>
                <a:pt x="1196" y="588"/>
              </a:cubicBezTo>
              <a:cubicBezTo>
                <a:pt x="1201" y="622"/>
                <a:pt x="1206" y="656"/>
                <a:pt x="1211" y="690"/>
              </a:cubicBezTo>
              <a:cubicBezTo>
                <a:pt x="1158" y="691"/>
                <a:pt x="1105" y="692"/>
                <a:pt x="1052" y="693"/>
              </a:cubicBezTo>
              <a:cubicBezTo>
                <a:pt x="938" y="762"/>
                <a:pt x="798" y="791"/>
                <a:pt x="705" y="891"/>
              </a:cubicBezTo>
              <a:cubicBezTo>
                <a:pt x="720" y="901"/>
                <a:pt x="750" y="920"/>
                <a:pt x="765" y="930"/>
              </a:cubicBezTo>
              <a:lnTo>
                <a:pt x="817" y="962"/>
              </a:lnTo>
              <a:cubicBezTo>
                <a:pt x="736" y="1060"/>
                <a:pt x="607" y="1076"/>
                <a:pt x="489" y="1096"/>
              </a:cubicBezTo>
              <a:cubicBezTo>
                <a:pt x="480" y="1126"/>
                <a:pt x="470" y="1157"/>
                <a:pt x="461" y="1187"/>
              </a:cubicBezTo>
              <a:cubicBezTo>
                <a:pt x="452" y="1163"/>
                <a:pt x="437" y="1113"/>
                <a:pt x="429" y="1088"/>
              </a:cubicBezTo>
              <a:cubicBezTo>
                <a:pt x="414" y="1088"/>
                <a:pt x="385" y="1089"/>
                <a:pt x="371" y="1090"/>
              </a:cubicBezTo>
              <a:cubicBezTo>
                <a:pt x="353" y="1090"/>
                <a:pt x="317" y="1092"/>
                <a:pt x="299" y="1092"/>
              </a:cubicBezTo>
              <a:cubicBezTo>
                <a:pt x="213" y="991"/>
                <a:pt x="173" y="862"/>
                <a:pt x="114" y="745"/>
              </a:cubicBezTo>
              <a:cubicBezTo>
                <a:pt x="150" y="727"/>
                <a:pt x="187" y="709"/>
                <a:pt x="223" y="691"/>
              </a:cubicBezTo>
              <a:cubicBezTo>
                <a:pt x="138" y="621"/>
                <a:pt x="59" y="543"/>
                <a:pt x="0" y="449"/>
              </a:cubicBezTo>
              <a:cubicBezTo>
                <a:pt x="34" y="448"/>
                <a:pt x="68" y="447"/>
                <a:pt x="101" y="446"/>
              </a:cubicBezTo>
              <a:cubicBezTo>
                <a:pt x="164" y="447"/>
                <a:pt x="226" y="451"/>
                <a:pt x="288" y="453"/>
              </a:cubicBezTo>
              <a:cubicBezTo>
                <a:pt x="292" y="476"/>
                <a:pt x="300" y="524"/>
                <a:pt x="304" y="547"/>
              </a:cubicBezTo>
              <a:cubicBezTo>
                <a:pt x="328" y="543"/>
                <a:pt x="375" y="536"/>
                <a:pt x="399" y="532"/>
              </a:cubicBezTo>
              <a:cubicBezTo>
                <a:pt x="408" y="507"/>
                <a:pt x="428" y="457"/>
                <a:pt x="437" y="432"/>
              </a:cubicBezTo>
              <a:cubicBezTo>
                <a:pt x="413" y="439"/>
                <a:pt x="365" y="453"/>
                <a:pt x="341" y="460"/>
              </a:cubicBezTo>
              <a:cubicBezTo>
                <a:pt x="347" y="449"/>
                <a:pt x="360" y="427"/>
                <a:pt x="367" y="416"/>
              </a:cubicBezTo>
              <a:cubicBezTo>
                <a:pt x="429" y="392"/>
                <a:pt x="486" y="357"/>
                <a:pt x="536" y="314"/>
              </a:cubicBezTo>
              <a:cubicBezTo>
                <a:pt x="445" y="235"/>
                <a:pt x="374" y="138"/>
                <a:pt x="310" y="36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15752</xdr:colOff>
      <xdr:row>20</xdr:row>
      <xdr:rowOff>90667</xdr:rowOff>
    </xdr:from>
    <xdr:to>
      <xdr:col>21</xdr:col>
      <xdr:colOff>7794</xdr:colOff>
      <xdr:row>24</xdr:row>
      <xdr:rowOff>1739</xdr:rowOff>
    </xdr:to>
    <xdr:sp macro="" textlink="">
      <xdr:nvSpPr>
        <xdr:cNvPr id="525" name="międzychodzki"/>
        <xdr:cNvSpPr>
          <a:spLocks/>
        </xdr:cNvSpPr>
      </xdr:nvSpPr>
      <xdr:spPr bwMode="auto">
        <a:xfrm>
          <a:off x="2073152" y="2376667"/>
          <a:ext cx="334942" cy="368272"/>
        </a:xfrm>
        <a:custGeom>
          <a:avLst/>
          <a:gdLst>
            <a:gd name="T0" fmla="*/ 289 w 1202"/>
            <a:gd name="T1" fmla="*/ 0 h 1281"/>
            <a:gd name="T2" fmla="*/ 310 w 1202"/>
            <a:gd name="T3" fmla="*/ 24 h 1281"/>
            <a:gd name="T4" fmla="*/ 329 w 1202"/>
            <a:gd name="T5" fmla="*/ 138 h 1281"/>
            <a:gd name="T6" fmla="*/ 500 w 1202"/>
            <a:gd name="T7" fmla="*/ 246 h 1281"/>
            <a:gd name="T8" fmla="*/ 1097 w 1202"/>
            <a:gd name="T9" fmla="*/ 567 h 1281"/>
            <a:gd name="T10" fmla="*/ 1118 w 1202"/>
            <a:gd name="T11" fmla="*/ 588 h 1281"/>
            <a:gd name="T12" fmla="*/ 1202 w 1202"/>
            <a:gd name="T13" fmla="*/ 698 h 1281"/>
            <a:gd name="T14" fmla="*/ 1103 w 1202"/>
            <a:gd name="T15" fmla="*/ 688 h 1281"/>
            <a:gd name="T16" fmla="*/ 1045 w 1202"/>
            <a:gd name="T17" fmla="*/ 680 h 1281"/>
            <a:gd name="T18" fmla="*/ 1058 w 1202"/>
            <a:gd name="T19" fmla="*/ 897 h 1281"/>
            <a:gd name="T20" fmla="*/ 1020 w 1202"/>
            <a:gd name="T21" fmla="*/ 944 h 1281"/>
            <a:gd name="T22" fmla="*/ 823 w 1202"/>
            <a:gd name="T23" fmla="*/ 1162 h 1281"/>
            <a:gd name="T24" fmla="*/ 771 w 1202"/>
            <a:gd name="T25" fmla="*/ 1159 h 1281"/>
            <a:gd name="T26" fmla="*/ 712 w 1202"/>
            <a:gd name="T27" fmla="*/ 1046 h 1281"/>
            <a:gd name="T28" fmla="*/ 464 w 1202"/>
            <a:gd name="T29" fmla="*/ 1264 h 1281"/>
            <a:gd name="T30" fmla="*/ 381 w 1202"/>
            <a:gd name="T31" fmla="*/ 1281 h 1281"/>
            <a:gd name="T32" fmla="*/ 238 w 1202"/>
            <a:gd name="T33" fmla="*/ 1158 h 1281"/>
            <a:gd name="T34" fmla="*/ 87 w 1202"/>
            <a:gd name="T35" fmla="*/ 806 h 1281"/>
            <a:gd name="T36" fmla="*/ 0 w 1202"/>
            <a:gd name="T37" fmla="*/ 539 h 1281"/>
            <a:gd name="T38" fmla="*/ 51 w 1202"/>
            <a:gd name="T39" fmla="*/ 362 h 1281"/>
            <a:gd name="T40" fmla="*/ 316 w 1202"/>
            <a:gd name="T41" fmla="*/ 290 h 1281"/>
            <a:gd name="T42" fmla="*/ 289 w 1202"/>
            <a:gd name="T43" fmla="*/ 0 h 12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202" h="1281">
              <a:moveTo>
                <a:pt x="289" y="0"/>
              </a:moveTo>
              <a:lnTo>
                <a:pt x="310" y="24"/>
              </a:lnTo>
              <a:cubicBezTo>
                <a:pt x="317" y="62"/>
                <a:pt x="323" y="99"/>
                <a:pt x="329" y="138"/>
              </a:cubicBezTo>
              <a:cubicBezTo>
                <a:pt x="388" y="169"/>
                <a:pt x="447" y="204"/>
                <a:pt x="500" y="246"/>
              </a:cubicBezTo>
              <a:cubicBezTo>
                <a:pt x="648" y="433"/>
                <a:pt x="897" y="461"/>
                <a:pt x="1097" y="567"/>
              </a:cubicBezTo>
              <a:cubicBezTo>
                <a:pt x="1102" y="572"/>
                <a:pt x="1112" y="583"/>
                <a:pt x="1118" y="588"/>
              </a:cubicBezTo>
              <a:cubicBezTo>
                <a:pt x="1143" y="626"/>
                <a:pt x="1169" y="665"/>
                <a:pt x="1202" y="698"/>
              </a:cubicBezTo>
              <a:cubicBezTo>
                <a:pt x="1177" y="696"/>
                <a:pt x="1128" y="690"/>
                <a:pt x="1103" y="688"/>
              </a:cubicBezTo>
              <a:cubicBezTo>
                <a:pt x="1089" y="686"/>
                <a:pt x="1060" y="682"/>
                <a:pt x="1045" y="680"/>
              </a:cubicBezTo>
              <a:cubicBezTo>
                <a:pt x="1050" y="753"/>
                <a:pt x="1054" y="825"/>
                <a:pt x="1058" y="897"/>
              </a:cubicBezTo>
              <a:lnTo>
                <a:pt x="1020" y="944"/>
              </a:lnTo>
              <a:cubicBezTo>
                <a:pt x="956" y="1018"/>
                <a:pt x="892" y="1092"/>
                <a:pt x="823" y="1162"/>
              </a:cubicBezTo>
              <a:cubicBezTo>
                <a:pt x="810" y="1161"/>
                <a:pt x="784" y="1160"/>
                <a:pt x="771" y="1159"/>
              </a:cubicBezTo>
              <a:cubicBezTo>
                <a:pt x="750" y="1121"/>
                <a:pt x="731" y="1084"/>
                <a:pt x="712" y="1046"/>
              </a:cubicBezTo>
              <a:cubicBezTo>
                <a:pt x="609" y="1093"/>
                <a:pt x="519" y="1164"/>
                <a:pt x="464" y="1264"/>
              </a:cubicBezTo>
              <a:cubicBezTo>
                <a:pt x="443" y="1268"/>
                <a:pt x="401" y="1277"/>
                <a:pt x="381" y="1281"/>
              </a:cubicBezTo>
              <a:cubicBezTo>
                <a:pt x="344" y="1228"/>
                <a:pt x="308" y="1169"/>
                <a:pt x="238" y="1158"/>
              </a:cubicBezTo>
              <a:cubicBezTo>
                <a:pt x="136" y="1066"/>
                <a:pt x="143" y="922"/>
                <a:pt x="87" y="806"/>
              </a:cubicBezTo>
              <a:cubicBezTo>
                <a:pt x="46" y="721"/>
                <a:pt x="16" y="632"/>
                <a:pt x="0" y="539"/>
              </a:cubicBezTo>
              <a:cubicBezTo>
                <a:pt x="19" y="481"/>
                <a:pt x="35" y="422"/>
                <a:pt x="51" y="362"/>
              </a:cubicBezTo>
              <a:cubicBezTo>
                <a:pt x="141" y="348"/>
                <a:pt x="241" y="350"/>
                <a:pt x="316" y="290"/>
              </a:cubicBezTo>
              <a:cubicBezTo>
                <a:pt x="325" y="193"/>
                <a:pt x="308" y="96"/>
                <a:pt x="289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65202</xdr:colOff>
      <xdr:row>20</xdr:row>
      <xdr:rowOff>105888</xdr:rowOff>
    </xdr:from>
    <xdr:to>
      <xdr:col>23</xdr:col>
      <xdr:colOff>24818</xdr:colOff>
      <xdr:row>24</xdr:row>
      <xdr:rowOff>82486</xdr:rowOff>
    </xdr:to>
    <xdr:sp macro="" textlink="">
      <xdr:nvSpPr>
        <xdr:cNvPr id="529" name="szamotulski"/>
        <xdr:cNvSpPr>
          <a:spLocks/>
        </xdr:cNvSpPr>
      </xdr:nvSpPr>
      <xdr:spPr bwMode="auto">
        <a:xfrm>
          <a:off x="2236902" y="2391888"/>
          <a:ext cx="416816" cy="433798"/>
        </a:xfrm>
        <a:custGeom>
          <a:avLst/>
          <a:gdLst>
            <a:gd name="T0" fmla="*/ 127 w 1493"/>
            <a:gd name="T1" fmla="*/ 47 h 1516"/>
            <a:gd name="T2" fmla="*/ 194 w 1493"/>
            <a:gd name="T3" fmla="*/ 0 h 1516"/>
            <a:gd name="T4" fmla="*/ 433 w 1493"/>
            <a:gd name="T5" fmla="*/ 11 h 1516"/>
            <a:gd name="T6" fmla="*/ 473 w 1493"/>
            <a:gd name="T7" fmla="*/ 56 h 1516"/>
            <a:gd name="T8" fmla="*/ 772 w 1493"/>
            <a:gd name="T9" fmla="*/ 143 h 1516"/>
            <a:gd name="T10" fmla="*/ 861 w 1493"/>
            <a:gd name="T11" fmla="*/ 218 h 1516"/>
            <a:gd name="T12" fmla="*/ 1111 w 1493"/>
            <a:gd name="T13" fmla="*/ 197 h 1516"/>
            <a:gd name="T14" fmla="*/ 1122 w 1493"/>
            <a:gd name="T15" fmla="*/ 198 h 1516"/>
            <a:gd name="T16" fmla="*/ 1345 w 1493"/>
            <a:gd name="T17" fmla="*/ 440 h 1516"/>
            <a:gd name="T18" fmla="*/ 1236 w 1493"/>
            <a:gd name="T19" fmla="*/ 494 h 1516"/>
            <a:gd name="T20" fmla="*/ 1421 w 1493"/>
            <a:gd name="T21" fmla="*/ 841 h 1516"/>
            <a:gd name="T22" fmla="*/ 1493 w 1493"/>
            <a:gd name="T23" fmla="*/ 839 h 1516"/>
            <a:gd name="T24" fmla="*/ 1487 w 1493"/>
            <a:gd name="T25" fmla="*/ 958 h 1516"/>
            <a:gd name="T26" fmla="*/ 1301 w 1493"/>
            <a:gd name="T27" fmla="*/ 980 h 1516"/>
            <a:gd name="T28" fmla="*/ 1296 w 1493"/>
            <a:gd name="T29" fmla="*/ 1093 h 1516"/>
            <a:gd name="T30" fmla="*/ 1240 w 1493"/>
            <a:gd name="T31" fmla="*/ 1218 h 1516"/>
            <a:gd name="T32" fmla="*/ 1094 w 1493"/>
            <a:gd name="T33" fmla="*/ 1322 h 1516"/>
            <a:gd name="T34" fmla="*/ 1095 w 1493"/>
            <a:gd name="T35" fmla="*/ 1470 h 1516"/>
            <a:gd name="T36" fmla="*/ 993 w 1493"/>
            <a:gd name="T37" fmla="*/ 1457 h 1516"/>
            <a:gd name="T38" fmla="*/ 808 w 1493"/>
            <a:gd name="T39" fmla="*/ 1516 h 1516"/>
            <a:gd name="T40" fmla="*/ 783 w 1493"/>
            <a:gd name="T41" fmla="*/ 1448 h 1516"/>
            <a:gd name="T42" fmla="*/ 587 w 1493"/>
            <a:gd name="T43" fmla="*/ 1313 h 1516"/>
            <a:gd name="T44" fmla="*/ 302 w 1493"/>
            <a:gd name="T45" fmla="*/ 1051 h 1516"/>
            <a:gd name="T46" fmla="*/ 385 w 1493"/>
            <a:gd name="T47" fmla="*/ 1020 h 1516"/>
            <a:gd name="T48" fmla="*/ 415 w 1493"/>
            <a:gd name="T49" fmla="*/ 892 h 1516"/>
            <a:gd name="T50" fmla="*/ 453 w 1493"/>
            <a:gd name="T51" fmla="*/ 845 h 1516"/>
            <a:gd name="T52" fmla="*/ 498 w 1493"/>
            <a:gd name="T53" fmla="*/ 791 h 1516"/>
            <a:gd name="T54" fmla="*/ 498 w 1493"/>
            <a:gd name="T55" fmla="*/ 636 h 1516"/>
            <a:gd name="T56" fmla="*/ 597 w 1493"/>
            <a:gd name="T57" fmla="*/ 646 h 1516"/>
            <a:gd name="T58" fmla="*/ 615 w 1493"/>
            <a:gd name="T59" fmla="*/ 648 h 1516"/>
            <a:gd name="T60" fmla="*/ 513 w 1493"/>
            <a:gd name="T61" fmla="*/ 536 h 1516"/>
            <a:gd name="T62" fmla="*/ 492 w 1493"/>
            <a:gd name="T63" fmla="*/ 515 h 1516"/>
            <a:gd name="T64" fmla="*/ 0 w 1493"/>
            <a:gd name="T65" fmla="*/ 260 h 1516"/>
            <a:gd name="T66" fmla="*/ 127 w 1493"/>
            <a:gd name="T67" fmla="*/ 47 h 1516"/>
            <a:gd name="connsiteX0" fmla="*/ 851 w 10000"/>
            <a:gd name="connsiteY0" fmla="*/ 310 h 10000"/>
            <a:gd name="connsiteX1" fmla="*/ 1299 w 10000"/>
            <a:gd name="connsiteY1" fmla="*/ 0 h 10000"/>
            <a:gd name="connsiteX2" fmla="*/ 2900 w 10000"/>
            <a:gd name="connsiteY2" fmla="*/ 73 h 10000"/>
            <a:gd name="connsiteX3" fmla="*/ 3168 w 10000"/>
            <a:gd name="connsiteY3" fmla="*/ 369 h 10000"/>
            <a:gd name="connsiteX4" fmla="*/ 5654 w 10000"/>
            <a:gd name="connsiteY4" fmla="*/ 630 h 10000"/>
            <a:gd name="connsiteX5" fmla="*/ 5767 w 10000"/>
            <a:gd name="connsiteY5" fmla="*/ 1438 h 10000"/>
            <a:gd name="connsiteX6" fmla="*/ 7441 w 10000"/>
            <a:gd name="connsiteY6" fmla="*/ 1299 h 10000"/>
            <a:gd name="connsiteX7" fmla="*/ 7515 w 10000"/>
            <a:gd name="connsiteY7" fmla="*/ 1306 h 10000"/>
            <a:gd name="connsiteX8" fmla="*/ 9009 w 10000"/>
            <a:gd name="connsiteY8" fmla="*/ 2902 h 10000"/>
            <a:gd name="connsiteX9" fmla="*/ 8279 w 10000"/>
            <a:gd name="connsiteY9" fmla="*/ 3259 h 10000"/>
            <a:gd name="connsiteX10" fmla="*/ 9518 w 10000"/>
            <a:gd name="connsiteY10" fmla="*/ 5547 h 10000"/>
            <a:gd name="connsiteX11" fmla="*/ 10000 w 10000"/>
            <a:gd name="connsiteY11" fmla="*/ 5534 h 10000"/>
            <a:gd name="connsiteX12" fmla="*/ 9960 w 10000"/>
            <a:gd name="connsiteY12" fmla="*/ 6319 h 10000"/>
            <a:gd name="connsiteX13" fmla="*/ 8714 w 10000"/>
            <a:gd name="connsiteY13" fmla="*/ 6464 h 10000"/>
            <a:gd name="connsiteX14" fmla="*/ 8681 w 10000"/>
            <a:gd name="connsiteY14" fmla="*/ 7210 h 10000"/>
            <a:gd name="connsiteX15" fmla="*/ 8305 w 10000"/>
            <a:gd name="connsiteY15" fmla="*/ 8034 h 10000"/>
            <a:gd name="connsiteX16" fmla="*/ 7328 w 10000"/>
            <a:gd name="connsiteY16" fmla="*/ 8720 h 10000"/>
            <a:gd name="connsiteX17" fmla="*/ 7334 w 10000"/>
            <a:gd name="connsiteY17" fmla="*/ 9697 h 10000"/>
            <a:gd name="connsiteX18" fmla="*/ 6651 w 10000"/>
            <a:gd name="connsiteY18" fmla="*/ 9611 h 10000"/>
            <a:gd name="connsiteX19" fmla="*/ 5412 w 10000"/>
            <a:gd name="connsiteY19" fmla="*/ 10000 h 10000"/>
            <a:gd name="connsiteX20" fmla="*/ 5244 w 10000"/>
            <a:gd name="connsiteY20" fmla="*/ 9551 h 10000"/>
            <a:gd name="connsiteX21" fmla="*/ 3932 w 10000"/>
            <a:gd name="connsiteY21" fmla="*/ 8661 h 10000"/>
            <a:gd name="connsiteX22" fmla="*/ 2023 w 10000"/>
            <a:gd name="connsiteY22" fmla="*/ 6933 h 10000"/>
            <a:gd name="connsiteX23" fmla="*/ 2579 w 10000"/>
            <a:gd name="connsiteY23" fmla="*/ 6728 h 10000"/>
            <a:gd name="connsiteX24" fmla="*/ 2780 w 10000"/>
            <a:gd name="connsiteY24" fmla="*/ 5884 h 10000"/>
            <a:gd name="connsiteX25" fmla="*/ 3034 w 10000"/>
            <a:gd name="connsiteY25" fmla="*/ 5574 h 10000"/>
            <a:gd name="connsiteX26" fmla="*/ 3336 w 10000"/>
            <a:gd name="connsiteY26" fmla="*/ 5218 h 10000"/>
            <a:gd name="connsiteX27" fmla="*/ 3336 w 10000"/>
            <a:gd name="connsiteY27" fmla="*/ 4195 h 10000"/>
            <a:gd name="connsiteX28" fmla="*/ 3999 w 10000"/>
            <a:gd name="connsiteY28" fmla="*/ 4261 h 10000"/>
            <a:gd name="connsiteX29" fmla="*/ 4119 w 10000"/>
            <a:gd name="connsiteY29" fmla="*/ 4274 h 10000"/>
            <a:gd name="connsiteX30" fmla="*/ 3436 w 10000"/>
            <a:gd name="connsiteY30" fmla="*/ 3536 h 10000"/>
            <a:gd name="connsiteX31" fmla="*/ 3295 w 10000"/>
            <a:gd name="connsiteY31" fmla="*/ 3397 h 10000"/>
            <a:gd name="connsiteX32" fmla="*/ 0 w 10000"/>
            <a:gd name="connsiteY32" fmla="*/ 1715 h 10000"/>
            <a:gd name="connsiteX33" fmla="*/ 851 w 10000"/>
            <a:gd name="connsiteY33" fmla="*/ 31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10000" h="10000">
              <a:moveTo>
                <a:pt x="851" y="310"/>
              </a:moveTo>
              <a:lnTo>
                <a:pt x="1299" y="0"/>
              </a:lnTo>
              <a:cubicBezTo>
                <a:pt x="1822" y="145"/>
                <a:pt x="2371" y="172"/>
                <a:pt x="2900" y="73"/>
              </a:cubicBezTo>
              <a:cubicBezTo>
                <a:pt x="2967" y="145"/>
                <a:pt x="3101" y="297"/>
                <a:pt x="3168" y="369"/>
              </a:cubicBezTo>
              <a:cubicBezTo>
                <a:pt x="3617" y="1022"/>
                <a:pt x="4924" y="808"/>
                <a:pt x="5654" y="630"/>
              </a:cubicBezTo>
              <a:cubicBezTo>
                <a:pt x="5855" y="795"/>
                <a:pt x="5573" y="1273"/>
                <a:pt x="5767" y="1438"/>
              </a:cubicBezTo>
              <a:cubicBezTo>
                <a:pt x="6316" y="1313"/>
                <a:pt x="6879" y="1227"/>
                <a:pt x="7441" y="1299"/>
              </a:cubicBezTo>
              <a:cubicBezTo>
                <a:pt x="7466" y="1301"/>
                <a:pt x="7490" y="1304"/>
                <a:pt x="7515" y="1306"/>
              </a:cubicBezTo>
              <a:cubicBezTo>
                <a:pt x="7910" y="1926"/>
                <a:pt x="8439" y="2441"/>
                <a:pt x="9009" y="2902"/>
              </a:cubicBezTo>
              <a:lnTo>
                <a:pt x="8279" y="3259"/>
              </a:lnTo>
              <a:cubicBezTo>
                <a:pt x="8674" y="4030"/>
                <a:pt x="8942" y="4881"/>
                <a:pt x="9518" y="5547"/>
              </a:cubicBezTo>
              <a:cubicBezTo>
                <a:pt x="9638" y="5547"/>
                <a:pt x="9879" y="5534"/>
                <a:pt x="10000" y="5534"/>
              </a:cubicBezTo>
              <a:cubicBezTo>
                <a:pt x="9987" y="5792"/>
                <a:pt x="9967" y="6055"/>
                <a:pt x="9960" y="6319"/>
              </a:cubicBezTo>
              <a:lnTo>
                <a:pt x="8714" y="6464"/>
              </a:lnTo>
              <a:cubicBezTo>
                <a:pt x="8707" y="6649"/>
                <a:pt x="8687" y="7025"/>
                <a:pt x="8681" y="7210"/>
              </a:cubicBezTo>
              <a:cubicBezTo>
                <a:pt x="8560" y="7487"/>
                <a:pt x="8453" y="7764"/>
                <a:pt x="8305" y="8034"/>
              </a:cubicBezTo>
              <a:cubicBezTo>
                <a:pt x="7984" y="8272"/>
                <a:pt x="7656" y="8496"/>
                <a:pt x="7328" y="8720"/>
              </a:cubicBezTo>
              <a:cubicBezTo>
                <a:pt x="7361" y="9044"/>
                <a:pt x="7455" y="9380"/>
                <a:pt x="7334" y="9697"/>
              </a:cubicBezTo>
              <a:lnTo>
                <a:pt x="6651" y="9611"/>
              </a:lnTo>
              <a:cubicBezTo>
                <a:pt x="6236" y="9736"/>
                <a:pt x="5827" y="9868"/>
                <a:pt x="5412" y="10000"/>
              </a:cubicBezTo>
              <a:cubicBezTo>
                <a:pt x="5372" y="9888"/>
                <a:pt x="5285" y="9664"/>
                <a:pt x="5244" y="9551"/>
              </a:cubicBezTo>
              <a:cubicBezTo>
                <a:pt x="4782" y="9288"/>
                <a:pt x="4307" y="9037"/>
                <a:pt x="3932" y="8661"/>
              </a:cubicBezTo>
              <a:cubicBezTo>
                <a:pt x="3644" y="7777"/>
                <a:pt x="2800" y="7342"/>
                <a:pt x="2023" y="6933"/>
              </a:cubicBezTo>
              <a:lnTo>
                <a:pt x="2579" y="6728"/>
              </a:lnTo>
              <a:cubicBezTo>
                <a:pt x="2639" y="6445"/>
                <a:pt x="2706" y="6161"/>
                <a:pt x="2780" y="5884"/>
              </a:cubicBezTo>
              <a:lnTo>
                <a:pt x="3034" y="5574"/>
              </a:lnTo>
              <a:cubicBezTo>
                <a:pt x="3115" y="5488"/>
                <a:pt x="3262" y="5310"/>
                <a:pt x="3336" y="5218"/>
              </a:cubicBezTo>
              <a:cubicBezTo>
                <a:pt x="3322" y="4881"/>
                <a:pt x="3315" y="4532"/>
                <a:pt x="3336" y="4195"/>
              </a:cubicBezTo>
              <a:cubicBezTo>
                <a:pt x="3503" y="4208"/>
                <a:pt x="3831" y="4248"/>
                <a:pt x="3999" y="4261"/>
              </a:cubicBezTo>
              <a:lnTo>
                <a:pt x="4119" y="4274"/>
              </a:lnTo>
              <a:cubicBezTo>
                <a:pt x="4367" y="3799"/>
                <a:pt x="3965" y="3094"/>
                <a:pt x="3436" y="3536"/>
              </a:cubicBezTo>
              <a:cubicBezTo>
                <a:pt x="3396" y="3503"/>
                <a:pt x="3329" y="3430"/>
                <a:pt x="3295" y="3397"/>
              </a:cubicBezTo>
              <a:cubicBezTo>
                <a:pt x="2458" y="2414"/>
                <a:pt x="1058" y="2361"/>
                <a:pt x="0" y="1715"/>
              </a:cubicBezTo>
              <a:cubicBezTo>
                <a:pt x="228" y="1214"/>
                <a:pt x="489" y="732"/>
                <a:pt x="851" y="31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71617</xdr:colOff>
      <xdr:row>21</xdr:row>
      <xdr:rowOff>67692</xdr:rowOff>
    </xdr:from>
    <xdr:to>
      <xdr:col>30</xdr:col>
      <xdr:colOff>6249</xdr:colOff>
      <xdr:row>25</xdr:row>
      <xdr:rowOff>5937</xdr:rowOff>
    </xdr:to>
    <xdr:sp macro="" textlink="">
      <xdr:nvSpPr>
        <xdr:cNvPr id="533" name="gnieźnieński"/>
        <xdr:cNvSpPr>
          <a:spLocks/>
        </xdr:cNvSpPr>
      </xdr:nvSpPr>
      <xdr:spPr bwMode="auto">
        <a:xfrm>
          <a:off x="2929117" y="2467992"/>
          <a:ext cx="506132" cy="395445"/>
        </a:xfrm>
        <a:custGeom>
          <a:avLst/>
          <a:gdLst>
            <a:gd name="T0" fmla="*/ 603 w 1813"/>
            <a:gd name="T1" fmla="*/ 28 h 1364"/>
            <a:gd name="T2" fmla="*/ 648 w 1813"/>
            <a:gd name="T3" fmla="*/ 0 h 1364"/>
            <a:gd name="T4" fmla="*/ 649 w 1813"/>
            <a:gd name="T5" fmla="*/ 218 h 1364"/>
            <a:gd name="T6" fmla="*/ 769 w 1813"/>
            <a:gd name="T7" fmla="*/ 263 h 1364"/>
            <a:gd name="T8" fmla="*/ 1005 w 1813"/>
            <a:gd name="T9" fmla="*/ 149 h 1364"/>
            <a:gd name="T10" fmla="*/ 993 w 1813"/>
            <a:gd name="T11" fmla="*/ 320 h 1364"/>
            <a:gd name="T12" fmla="*/ 1086 w 1813"/>
            <a:gd name="T13" fmla="*/ 404 h 1364"/>
            <a:gd name="T14" fmla="*/ 1104 w 1813"/>
            <a:gd name="T15" fmla="*/ 542 h 1364"/>
            <a:gd name="T16" fmla="*/ 1410 w 1813"/>
            <a:gd name="T17" fmla="*/ 376 h 1364"/>
            <a:gd name="T18" fmla="*/ 1660 w 1813"/>
            <a:gd name="T19" fmla="*/ 521 h 1364"/>
            <a:gd name="T20" fmla="*/ 1631 w 1813"/>
            <a:gd name="T21" fmla="*/ 607 h 1364"/>
            <a:gd name="T22" fmla="*/ 1792 w 1813"/>
            <a:gd name="T23" fmla="*/ 681 h 1364"/>
            <a:gd name="T24" fmla="*/ 1813 w 1813"/>
            <a:gd name="T25" fmla="*/ 767 h 1364"/>
            <a:gd name="T26" fmla="*/ 1801 w 1813"/>
            <a:gd name="T27" fmla="*/ 814 h 1364"/>
            <a:gd name="T28" fmla="*/ 1643 w 1813"/>
            <a:gd name="T29" fmla="*/ 830 h 1364"/>
            <a:gd name="T30" fmla="*/ 1639 w 1813"/>
            <a:gd name="T31" fmla="*/ 1098 h 1364"/>
            <a:gd name="T32" fmla="*/ 1521 w 1813"/>
            <a:gd name="T33" fmla="*/ 1170 h 1364"/>
            <a:gd name="T34" fmla="*/ 1484 w 1813"/>
            <a:gd name="T35" fmla="*/ 1309 h 1364"/>
            <a:gd name="T36" fmla="*/ 1456 w 1813"/>
            <a:gd name="T37" fmla="*/ 1323 h 1364"/>
            <a:gd name="T38" fmla="*/ 941 w 1813"/>
            <a:gd name="T39" fmla="*/ 1282 h 1364"/>
            <a:gd name="T40" fmla="*/ 665 w 1813"/>
            <a:gd name="T41" fmla="*/ 1201 h 1364"/>
            <a:gd name="T42" fmla="*/ 658 w 1813"/>
            <a:gd name="T43" fmla="*/ 1353 h 1364"/>
            <a:gd name="T44" fmla="*/ 440 w 1813"/>
            <a:gd name="T45" fmla="*/ 1165 h 1364"/>
            <a:gd name="T46" fmla="*/ 451 w 1813"/>
            <a:gd name="T47" fmla="*/ 1127 h 1364"/>
            <a:gd name="T48" fmla="*/ 457 w 1813"/>
            <a:gd name="T49" fmla="*/ 1104 h 1364"/>
            <a:gd name="T50" fmla="*/ 357 w 1813"/>
            <a:gd name="T51" fmla="*/ 986 h 1364"/>
            <a:gd name="T52" fmla="*/ 354 w 1813"/>
            <a:gd name="T53" fmla="*/ 976 h 1364"/>
            <a:gd name="T54" fmla="*/ 406 w 1813"/>
            <a:gd name="T55" fmla="*/ 912 h 1364"/>
            <a:gd name="T56" fmla="*/ 323 w 1813"/>
            <a:gd name="T57" fmla="*/ 866 h 1364"/>
            <a:gd name="T58" fmla="*/ 389 w 1813"/>
            <a:gd name="T59" fmla="*/ 799 h 1364"/>
            <a:gd name="T60" fmla="*/ 371 w 1813"/>
            <a:gd name="T61" fmla="*/ 726 h 1364"/>
            <a:gd name="T62" fmla="*/ 168 w 1813"/>
            <a:gd name="T63" fmla="*/ 724 h 1364"/>
            <a:gd name="T64" fmla="*/ 152 w 1813"/>
            <a:gd name="T65" fmla="*/ 722 h 1364"/>
            <a:gd name="T66" fmla="*/ 0 w 1813"/>
            <a:gd name="T67" fmla="*/ 647 h 1364"/>
            <a:gd name="T68" fmla="*/ 107 w 1813"/>
            <a:gd name="T69" fmla="*/ 484 h 1364"/>
            <a:gd name="T70" fmla="*/ 333 w 1813"/>
            <a:gd name="T71" fmla="*/ 327 h 1364"/>
            <a:gd name="T72" fmla="*/ 358 w 1813"/>
            <a:gd name="T73" fmla="*/ 203 h 1364"/>
            <a:gd name="T74" fmla="*/ 466 w 1813"/>
            <a:gd name="T75" fmla="*/ 230 h 1364"/>
            <a:gd name="T76" fmla="*/ 550 w 1813"/>
            <a:gd name="T77" fmla="*/ 174 h 1364"/>
            <a:gd name="T78" fmla="*/ 603 w 1813"/>
            <a:gd name="T79" fmla="*/ 28 h 1364"/>
            <a:gd name="connsiteX0" fmla="*/ 3326 w 10000"/>
            <a:gd name="connsiteY0" fmla="*/ 205 h 9919"/>
            <a:gd name="connsiteX1" fmla="*/ 3574 w 10000"/>
            <a:gd name="connsiteY1" fmla="*/ 0 h 9919"/>
            <a:gd name="connsiteX2" fmla="*/ 3580 w 10000"/>
            <a:gd name="connsiteY2" fmla="*/ 1598 h 9919"/>
            <a:gd name="connsiteX3" fmla="*/ 4242 w 10000"/>
            <a:gd name="connsiteY3" fmla="*/ 1928 h 9919"/>
            <a:gd name="connsiteX4" fmla="*/ 5543 w 10000"/>
            <a:gd name="connsiteY4" fmla="*/ 1092 h 9919"/>
            <a:gd name="connsiteX5" fmla="*/ 5477 w 10000"/>
            <a:gd name="connsiteY5" fmla="*/ 2346 h 9919"/>
            <a:gd name="connsiteX6" fmla="*/ 5990 w 10000"/>
            <a:gd name="connsiteY6" fmla="*/ 2962 h 9919"/>
            <a:gd name="connsiteX7" fmla="*/ 7017 w 10000"/>
            <a:gd name="connsiteY7" fmla="*/ 2773 h 9919"/>
            <a:gd name="connsiteX8" fmla="*/ 7777 w 10000"/>
            <a:gd name="connsiteY8" fmla="*/ 2757 h 9919"/>
            <a:gd name="connsiteX9" fmla="*/ 9156 w 10000"/>
            <a:gd name="connsiteY9" fmla="*/ 3820 h 9919"/>
            <a:gd name="connsiteX10" fmla="*/ 8996 w 10000"/>
            <a:gd name="connsiteY10" fmla="*/ 4450 h 9919"/>
            <a:gd name="connsiteX11" fmla="*/ 9884 w 10000"/>
            <a:gd name="connsiteY11" fmla="*/ 4993 h 9919"/>
            <a:gd name="connsiteX12" fmla="*/ 10000 w 10000"/>
            <a:gd name="connsiteY12" fmla="*/ 5623 h 9919"/>
            <a:gd name="connsiteX13" fmla="*/ 9934 w 10000"/>
            <a:gd name="connsiteY13" fmla="*/ 5968 h 9919"/>
            <a:gd name="connsiteX14" fmla="*/ 9062 w 10000"/>
            <a:gd name="connsiteY14" fmla="*/ 6085 h 9919"/>
            <a:gd name="connsiteX15" fmla="*/ 9040 w 10000"/>
            <a:gd name="connsiteY15" fmla="*/ 8050 h 9919"/>
            <a:gd name="connsiteX16" fmla="*/ 8389 w 10000"/>
            <a:gd name="connsiteY16" fmla="*/ 8578 h 9919"/>
            <a:gd name="connsiteX17" fmla="*/ 8185 w 10000"/>
            <a:gd name="connsiteY17" fmla="*/ 9597 h 9919"/>
            <a:gd name="connsiteX18" fmla="*/ 8031 w 10000"/>
            <a:gd name="connsiteY18" fmla="*/ 9699 h 9919"/>
            <a:gd name="connsiteX19" fmla="*/ 5190 w 10000"/>
            <a:gd name="connsiteY19" fmla="*/ 9399 h 9919"/>
            <a:gd name="connsiteX20" fmla="*/ 3668 w 10000"/>
            <a:gd name="connsiteY20" fmla="*/ 8805 h 9919"/>
            <a:gd name="connsiteX21" fmla="*/ 3629 w 10000"/>
            <a:gd name="connsiteY21" fmla="*/ 9919 h 9919"/>
            <a:gd name="connsiteX22" fmla="*/ 2427 w 10000"/>
            <a:gd name="connsiteY22" fmla="*/ 8541 h 9919"/>
            <a:gd name="connsiteX23" fmla="*/ 2488 w 10000"/>
            <a:gd name="connsiteY23" fmla="*/ 8262 h 9919"/>
            <a:gd name="connsiteX24" fmla="*/ 2521 w 10000"/>
            <a:gd name="connsiteY24" fmla="*/ 8094 h 9919"/>
            <a:gd name="connsiteX25" fmla="*/ 1969 w 10000"/>
            <a:gd name="connsiteY25" fmla="*/ 7229 h 9919"/>
            <a:gd name="connsiteX26" fmla="*/ 1953 w 10000"/>
            <a:gd name="connsiteY26" fmla="*/ 7155 h 9919"/>
            <a:gd name="connsiteX27" fmla="*/ 2239 w 10000"/>
            <a:gd name="connsiteY27" fmla="*/ 6686 h 9919"/>
            <a:gd name="connsiteX28" fmla="*/ 1782 w 10000"/>
            <a:gd name="connsiteY28" fmla="*/ 6349 h 9919"/>
            <a:gd name="connsiteX29" fmla="*/ 2146 w 10000"/>
            <a:gd name="connsiteY29" fmla="*/ 5858 h 9919"/>
            <a:gd name="connsiteX30" fmla="*/ 2046 w 10000"/>
            <a:gd name="connsiteY30" fmla="*/ 5323 h 9919"/>
            <a:gd name="connsiteX31" fmla="*/ 927 w 10000"/>
            <a:gd name="connsiteY31" fmla="*/ 5308 h 9919"/>
            <a:gd name="connsiteX32" fmla="*/ 838 w 10000"/>
            <a:gd name="connsiteY32" fmla="*/ 5293 h 9919"/>
            <a:gd name="connsiteX33" fmla="*/ 0 w 10000"/>
            <a:gd name="connsiteY33" fmla="*/ 4743 h 9919"/>
            <a:gd name="connsiteX34" fmla="*/ 590 w 10000"/>
            <a:gd name="connsiteY34" fmla="*/ 3548 h 9919"/>
            <a:gd name="connsiteX35" fmla="*/ 1837 w 10000"/>
            <a:gd name="connsiteY35" fmla="*/ 2397 h 9919"/>
            <a:gd name="connsiteX36" fmla="*/ 1975 w 10000"/>
            <a:gd name="connsiteY36" fmla="*/ 1488 h 9919"/>
            <a:gd name="connsiteX37" fmla="*/ 2570 w 10000"/>
            <a:gd name="connsiteY37" fmla="*/ 1686 h 9919"/>
            <a:gd name="connsiteX38" fmla="*/ 3034 w 10000"/>
            <a:gd name="connsiteY38" fmla="*/ 1276 h 9919"/>
            <a:gd name="connsiteX39" fmla="*/ 3326 w 10000"/>
            <a:gd name="connsiteY39" fmla="*/ 205 h 9919"/>
            <a:gd name="connsiteX0" fmla="*/ 3326 w 10000"/>
            <a:gd name="connsiteY0" fmla="*/ 207 h 10192"/>
            <a:gd name="connsiteX1" fmla="*/ 3574 w 10000"/>
            <a:gd name="connsiteY1" fmla="*/ 0 h 10192"/>
            <a:gd name="connsiteX2" fmla="*/ 3580 w 10000"/>
            <a:gd name="connsiteY2" fmla="*/ 1611 h 10192"/>
            <a:gd name="connsiteX3" fmla="*/ 4242 w 10000"/>
            <a:gd name="connsiteY3" fmla="*/ 1944 h 10192"/>
            <a:gd name="connsiteX4" fmla="*/ 5543 w 10000"/>
            <a:gd name="connsiteY4" fmla="*/ 1101 h 10192"/>
            <a:gd name="connsiteX5" fmla="*/ 5477 w 10000"/>
            <a:gd name="connsiteY5" fmla="*/ 2365 h 10192"/>
            <a:gd name="connsiteX6" fmla="*/ 5990 w 10000"/>
            <a:gd name="connsiteY6" fmla="*/ 2986 h 10192"/>
            <a:gd name="connsiteX7" fmla="*/ 7017 w 10000"/>
            <a:gd name="connsiteY7" fmla="*/ 2796 h 10192"/>
            <a:gd name="connsiteX8" fmla="*/ 7777 w 10000"/>
            <a:gd name="connsiteY8" fmla="*/ 2780 h 10192"/>
            <a:gd name="connsiteX9" fmla="*/ 9156 w 10000"/>
            <a:gd name="connsiteY9" fmla="*/ 3851 h 10192"/>
            <a:gd name="connsiteX10" fmla="*/ 8996 w 10000"/>
            <a:gd name="connsiteY10" fmla="*/ 4486 h 10192"/>
            <a:gd name="connsiteX11" fmla="*/ 9884 w 10000"/>
            <a:gd name="connsiteY11" fmla="*/ 5034 h 10192"/>
            <a:gd name="connsiteX12" fmla="*/ 10000 w 10000"/>
            <a:gd name="connsiteY12" fmla="*/ 5669 h 10192"/>
            <a:gd name="connsiteX13" fmla="*/ 9934 w 10000"/>
            <a:gd name="connsiteY13" fmla="*/ 6017 h 10192"/>
            <a:gd name="connsiteX14" fmla="*/ 9062 w 10000"/>
            <a:gd name="connsiteY14" fmla="*/ 6135 h 10192"/>
            <a:gd name="connsiteX15" fmla="*/ 9040 w 10000"/>
            <a:gd name="connsiteY15" fmla="*/ 8116 h 10192"/>
            <a:gd name="connsiteX16" fmla="*/ 8389 w 10000"/>
            <a:gd name="connsiteY16" fmla="*/ 8648 h 10192"/>
            <a:gd name="connsiteX17" fmla="*/ 8185 w 10000"/>
            <a:gd name="connsiteY17" fmla="*/ 9675 h 10192"/>
            <a:gd name="connsiteX18" fmla="*/ 7235 w 10000"/>
            <a:gd name="connsiteY18" fmla="*/ 10124 h 10192"/>
            <a:gd name="connsiteX19" fmla="*/ 5190 w 10000"/>
            <a:gd name="connsiteY19" fmla="*/ 9476 h 10192"/>
            <a:gd name="connsiteX20" fmla="*/ 3668 w 10000"/>
            <a:gd name="connsiteY20" fmla="*/ 8877 h 10192"/>
            <a:gd name="connsiteX21" fmla="*/ 3629 w 10000"/>
            <a:gd name="connsiteY21" fmla="*/ 10000 h 10192"/>
            <a:gd name="connsiteX22" fmla="*/ 2427 w 10000"/>
            <a:gd name="connsiteY22" fmla="*/ 8611 h 10192"/>
            <a:gd name="connsiteX23" fmla="*/ 2488 w 10000"/>
            <a:gd name="connsiteY23" fmla="*/ 8329 h 10192"/>
            <a:gd name="connsiteX24" fmla="*/ 2521 w 10000"/>
            <a:gd name="connsiteY24" fmla="*/ 8160 h 10192"/>
            <a:gd name="connsiteX25" fmla="*/ 1969 w 10000"/>
            <a:gd name="connsiteY25" fmla="*/ 7288 h 10192"/>
            <a:gd name="connsiteX26" fmla="*/ 1953 w 10000"/>
            <a:gd name="connsiteY26" fmla="*/ 7213 h 10192"/>
            <a:gd name="connsiteX27" fmla="*/ 2239 w 10000"/>
            <a:gd name="connsiteY27" fmla="*/ 6741 h 10192"/>
            <a:gd name="connsiteX28" fmla="*/ 1782 w 10000"/>
            <a:gd name="connsiteY28" fmla="*/ 6401 h 10192"/>
            <a:gd name="connsiteX29" fmla="*/ 2146 w 10000"/>
            <a:gd name="connsiteY29" fmla="*/ 5906 h 10192"/>
            <a:gd name="connsiteX30" fmla="*/ 2046 w 10000"/>
            <a:gd name="connsiteY30" fmla="*/ 5366 h 10192"/>
            <a:gd name="connsiteX31" fmla="*/ 927 w 10000"/>
            <a:gd name="connsiteY31" fmla="*/ 5351 h 10192"/>
            <a:gd name="connsiteX32" fmla="*/ 838 w 10000"/>
            <a:gd name="connsiteY32" fmla="*/ 5336 h 10192"/>
            <a:gd name="connsiteX33" fmla="*/ 0 w 10000"/>
            <a:gd name="connsiteY33" fmla="*/ 4782 h 10192"/>
            <a:gd name="connsiteX34" fmla="*/ 590 w 10000"/>
            <a:gd name="connsiteY34" fmla="*/ 3577 h 10192"/>
            <a:gd name="connsiteX35" fmla="*/ 1837 w 10000"/>
            <a:gd name="connsiteY35" fmla="*/ 2417 h 10192"/>
            <a:gd name="connsiteX36" fmla="*/ 1975 w 10000"/>
            <a:gd name="connsiteY36" fmla="*/ 1500 h 10192"/>
            <a:gd name="connsiteX37" fmla="*/ 2570 w 10000"/>
            <a:gd name="connsiteY37" fmla="*/ 1700 h 10192"/>
            <a:gd name="connsiteX38" fmla="*/ 3034 w 10000"/>
            <a:gd name="connsiteY38" fmla="*/ 1286 h 10192"/>
            <a:gd name="connsiteX39" fmla="*/ 3326 w 10000"/>
            <a:gd name="connsiteY39" fmla="*/ 207 h 10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10000" h="10192">
              <a:moveTo>
                <a:pt x="3326" y="207"/>
              </a:moveTo>
              <a:lnTo>
                <a:pt x="3574" y="0"/>
              </a:lnTo>
              <a:cubicBezTo>
                <a:pt x="3640" y="532"/>
                <a:pt x="3635" y="1072"/>
                <a:pt x="3580" y="1611"/>
              </a:cubicBezTo>
              <a:cubicBezTo>
                <a:pt x="3800" y="1730"/>
                <a:pt x="4010" y="1863"/>
                <a:pt x="4242" y="1944"/>
              </a:cubicBezTo>
              <a:cubicBezTo>
                <a:pt x="4694" y="1722"/>
                <a:pt x="5113" y="1382"/>
                <a:pt x="5543" y="1101"/>
              </a:cubicBezTo>
              <a:cubicBezTo>
                <a:pt x="5510" y="1522"/>
                <a:pt x="5477" y="1944"/>
                <a:pt x="5477" y="2365"/>
              </a:cubicBezTo>
              <a:cubicBezTo>
                <a:pt x="5609" y="2616"/>
                <a:pt x="5814" y="2787"/>
                <a:pt x="5990" y="2986"/>
              </a:cubicBezTo>
              <a:cubicBezTo>
                <a:pt x="6023" y="3326"/>
                <a:pt x="6984" y="2455"/>
                <a:pt x="7017" y="2796"/>
              </a:cubicBezTo>
              <a:cubicBezTo>
                <a:pt x="7552" y="2330"/>
                <a:pt x="7181" y="3097"/>
                <a:pt x="7777" y="2780"/>
              </a:cubicBezTo>
              <a:cubicBezTo>
                <a:pt x="8240" y="3119"/>
                <a:pt x="8825" y="3252"/>
                <a:pt x="9156" y="3851"/>
              </a:cubicBezTo>
              <a:cubicBezTo>
                <a:pt x="9117" y="4006"/>
                <a:pt x="9040" y="4331"/>
                <a:pt x="8996" y="4486"/>
              </a:cubicBezTo>
              <a:cubicBezTo>
                <a:pt x="9288" y="4679"/>
                <a:pt x="9592" y="4841"/>
                <a:pt x="9884" y="5034"/>
              </a:cubicBezTo>
              <a:cubicBezTo>
                <a:pt x="9912" y="5189"/>
                <a:pt x="9972" y="5507"/>
                <a:pt x="10000" y="5669"/>
              </a:cubicBezTo>
              <a:cubicBezTo>
                <a:pt x="9983" y="5751"/>
                <a:pt x="9950" y="5928"/>
                <a:pt x="9934" y="6017"/>
              </a:cubicBezTo>
              <a:cubicBezTo>
                <a:pt x="9641" y="6046"/>
                <a:pt x="9349" y="6083"/>
                <a:pt x="9062" y="6135"/>
              </a:cubicBezTo>
              <a:cubicBezTo>
                <a:pt x="9062" y="6793"/>
                <a:pt x="9084" y="7457"/>
                <a:pt x="9040" y="8116"/>
              </a:cubicBezTo>
              <a:lnTo>
                <a:pt x="8389" y="8648"/>
              </a:lnTo>
              <a:cubicBezTo>
                <a:pt x="8114" y="8833"/>
                <a:pt x="8075" y="9328"/>
                <a:pt x="8185" y="9675"/>
              </a:cubicBezTo>
              <a:lnTo>
                <a:pt x="7235" y="10124"/>
              </a:lnTo>
              <a:cubicBezTo>
                <a:pt x="6281" y="10428"/>
                <a:pt x="6133" y="9623"/>
                <a:pt x="5190" y="9476"/>
              </a:cubicBezTo>
              <a:cubicBezTo>
                <a:pt x="4672" y="9313"/>
                <a:pt x="4170" y="9099"/>
                <a:pt x="3668" y="8877"/>
              </a:cubicBezTo>
              <a:cubicBezTo>
                <a:pt x="3651" y="9247"/>
                <a:pt x="3640" y="9623"/>
                <a:pt x="3629" y="10000"/>
              </a:cubicBezTo>
              <a:cubicBezTo>
                <a:pt x="3216" y="9549"/>
                <a:pt x="2824" y="9077"/>
                <a:pt x="2427" y="8611"/>
              </a:cubicBezTo>
              <a:cubicBezTo>
                <a:pt x="2443" y="8537"/>
                <a:pt x="2471" y="8396"/>
                <a:pt x="2488" y="8329"/>
              </a:cubicBezTo>
              <a:cubicBezTo>
                <a:pt x="2499" y="8273"/>
                <a:pt x="2510" y="8216"/>
                <a:pt x="2521" y="8160"/>
              </a:cubicBezTo>
              <a:cubicBezTo>
                <a:pt x="2614" y="7717"/>
                <a:pt x="2278" y="7324"/>
                <a:pt x="1969" y="7288"/>
              </a:cubicBezTo>
              <a:cubicBezTo>
                <a:pt x="1964" y="7263"/>
                <a:pt x="1958" y="7239"/>
                <a:pt x="1953" y="7213"/>
              </a:cubicBezTo>
              <a:cubicBezTo>
                <a:pt x="2030" y="7095"/>
                <a:pt x="2168" y="6860"/>
                <a:pt x="2239" y="6741"/>
              </a:cubicBezTo>
              <a:cubicBezTo>
                <a:pt x="2129" y="6652"/>
                <a:pt x="1897" y="6483"/>
                <a:pt x="1782" y="6401"/>
              </a:cubicBezTo>
              <a:cubicBezTo>
                <a:pt x="1903" y="6230"/>
                <a:pt x="2024" y="6068"/>
                <a:pt x="2146" y="5906"/>
              </a:cubicBezTo>
              <a:cubicBezTo>
                <a:pt x="2118" y="5773"/>
                <a:pt x="2074" y="5500"/>
                <a:pt x="2046" y="5366"/>
              </a:cubicBezTo>
              <a:cubicBezTo>
                <a:pt x="1671" y="5351"/>
                <a:pt x="1302" y="5351"/>
                <a:pt x="927" y="5351"/>
              </a:cubicBezTo>
              <a:lnTo>
                <a:pt x="838" y="5336"/>
              </a:lnTo>
              <a:cubicBezTo>
                <a:pt x="524" y="5256"/>
                <a:pt x="248" y="5056"/>
                <a:pt x="0" y="4782"/>
              </a:cubicBezTo>
              <a:cubicBezTo>
                <a:pt x="226" y="4406"/>
                <a:pt x="430" y="4006"/>
                <a:pt x="590" y="3577"/>
              </a:cubicBezTo>
              <a:cubicBezTo>
                <a:pt x="833" y="2905"/>
                <a:pt x="1335" y="2616"/>
                <a:pt x="1837" y="2417"/>
              </a:cubicBezTo>
              <a:cubicBezTo>
                <a:pt x="1881" y="2114"/>
                <a:pt x="1931" y="1804"/>
                <a:pt x="1975" y="1500"/>
              </a:cubicBezTo>
              <a:cubicBezTo>
                <a:pt x="2124" y="1545"/>
                <a:pt x="2421" y="1648"/>
                <a:pt x="2570" y="1700"/>
              </a:cubicBezTo>
              <a:lnTo>
                <a:pt x="3034" y="1286"/>
              </a:lnTo>
              <a:cubicBezTo>
                <a:pt x="3127" y="923"/>
                <a:pt x="3216" y="562"/>
                <a:pt x="3326" y="207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74783</xdr:colOff>
      <xdr:row>22</xdr:row>
      <xdr:rowOff>17246</xdr:rowOff>
    </xdr:from>
    <xdr:to>
      <xdr:col>26</xdr:col>
      <xdr:colOff>91293</xdr:colOff>
      <xdr:row>26</xdr:row>
      <xdr:rowOff>97423</xdr:rowOff>
    </xdr:to>
    <xdr:sp macro="" textlink="">
      <xdr:nvSpPr>
        <xdr:cNvPr id="538" name="poznański"/>
        <xdr:cNvSpPr>
          <a:spLocks/>
        </xdr:cNvSpPr>
      </xdr:nvSpPr>
      <xdr:spPr bwMode="auto">
        <a:xfrm>
          <a:off x="2475083" y="2531846"/>
          <a:ext cx="588010" cy="537377"/>
        </a:xfrm>
        <a:custGeom>
          <a:avLst/>
          <a:gdLst>
            <a:gd name="T0" fmla="*/ 1077 w 2096"/>
            <a:gd name="T1" fmla="*/ 98 h 1860"/>
            <a:gd name="T2" fmla="*/ 1325 w 2096"/>
            <a:gd name="T3" fmla="*/ 0 h 1860"/>
            <a:gd name="T4" fmla="*/ 1331 w 2096"/>
            <a:gd name="T5" fmla="*/ 142 h 1860"/>
            <a:gd name="T6" fmla="*/ 1519 w 2096"/>
            <a:gd name="T7" fmla="*/ 191 h 1860"/>
            <a:gd name="T8" fmla="*/ 1521 w 2096"/>
            <a:gd name="T9" fmla="*/ 203 h 1860"/>
            <a:gd name="T10" fmla="*/ 1506 w 2096"/>
            <a:gd name="T11" fmla="*/ 386 h 1860"/>
            <a:gd name="T12" fmla="*/ 1791 w 2096"/>
            <a:gd name="T13" fmla="*/ 489 h 1860"/>
            <a:gd name="T14" fmla="*/ 1807 w 2096"/>
            <a:gd name="T15" fmla="*/ 491 h 1860"/>
            <a:gd name="T16" fmla="*/ 2005 w 2096"/>
            <a:gd name="T17" fmla="*/ 538 h 1860"/>
            <a:gd name="T18" fmla="*/ 1942 w 2096"/>
            <a:gd name="T19" fmla="*/ 623 h 1860"/>
            <a:gd name="T20" fmla="*/ 1993 w 2096"/>
            <a:gd name="T21" fmla="*/ 743 h 1860"/>
            <a:gd name="T22" fmla="*/ 1996 w 2096"/>
            <a:gd name="T23" fmla="*/ 753 h 1860"/>
            <a:gd name="T24" fmla="*/ 2096 w 2096"/>
            <a:gd name="T25" fmla="*/ 871 h 1860"/>
            <a:gd name="T26" fmla="*/ 2090 w 2096"/>
            <a:gd name="T27" fmla="*/ 894 h 1860"/>
            <a:gd name="T28" fmla="*/ 2002 w 2096"/>
            <a:gd name="T29" fmla="*/ 980 h 1860"/>
            <a:gd name="T30" fmla="*/ 2039 w 2096"/>
            <a:gd name="T31" fmla="*/ 1174 h 1860"/>
            <a:gd name="T32" fmla="*/ 1957 w 2096"/>
            <a:gd name="T33" fmla="*/ 1210 h 1860"/>
            <a:gd name="T34" fmla="*/ 1930 w 2096"/>
            <a:gd name="T35" fmla="*/ 1224 h 1860"/>
            <a:gd name="T36" fmla="*/ 1588 w 2096"/>
            <a:gd name="T37" fmla="*/ 1482 h 1860"/>
            <a:gd name="T38" fmla="*/ 1409 w 2096"/>
            <a:gd name="T39" fmla="*/ 1591 h 1860"/>
            <a:gd name="T40" fmla="*/ 1532 w 2096"/>
            <a:gd name="T41" fmla="*/ 1605 h 1860"/>
            <a:gd name="T42" fmla="*/ 1484 w 2096"/>
            <a:gd name="T43" fmla="*/ 1732 h 1860"/>
            <a:gd name="T44" fmla="*/ 1376 w 2096"/>
            <a:gd name="T45" fmla="*/ 1801 h 1860"/>
            <a:gd name="T46" fmla="*/ 1359 w 2096"/>
            <a:gd name="T47" fmla="*/ 1812 h 1860"/>
            <a:gd name="T48" fmla="*/ 1245 w 2096"/>
            <a:gd name="T49" fmla="*/ 1860 h 1860"/>
            <a:gd name="T50" fmla="*/ 1179 w 2096"/>
            <a:gd name="T51" fmla="*/ 1791 h 1860"/>
            <a:gd name="T52" fmla="*/ 1129 w 2096"/>
            <a:gd name="T53" fmla="*/ 1795 h 1860"/>
            <a:gd name="T54" fmla="*/ 973 w 2096"/>
            <a:gd name="T55" fmla="*/ 1717 h 1860"/>
            <a:gd name="T56" fmla="*/ 725 w 2096"/>
            <a:gd name="T57" fmla="*/ 1765 h 1860"/>
            <a:gd name="T58" fmla="*/ 625 w 2096"/>
            <a:gd name="T59" fmla="*/ 1623 h 1860"/>
            <a:gd name="T60" fmla="*/ 461 w 2096"/>
            <a:gd name="T61" fmla="*/ 1672 h 1860"/>
            <a:gd name="T62" fmla="*/ 457 w 2096"/>
            <a:gd name="T63" fmla="*/ 1674 h 1860"/>
            <a:gd name="T64" fmla="*/ 287 w 2096"/>
            <a:gd name="T65" fmla="*/ 1785 h 1860"/>
            <a:gd name="T66" fmla="*/ 270 w 2096"/>
            <a:gd name="T67" fmla="*/ 1538 h 1860"/>
            <a:gd name="T68" fmla="*/ 294 w 2096"/>
            <a:gd name="T69" fmla="*/ 1485 h 1860"/>
            <a:gd name="T70" fmla="*/ 348 w 2096"/>
            <a:gd name="T71" fmla="*/ 1462 h 1860"/>
            <a:gd name="T72" fmla="*/ 313 w 2096"/>
            <a:gd name="T73" fmla="*/ 1423 h 1860"/>
            <a:gd name="T74" fmla="*/ 247 w 2096"/>
            <a:gd name="T75" fmla="*/ 1390 h 1860"/>
            <a:gd name="T76" fmla="*/ 110 w 2096"/>
            <a:gd name="T77" fmla="*/ 1411 h 1860"/>
            <a:gd name="T78" fmla="*/ 74 w 2096"/>
            <a:gd name="T79" fmla="*/ 1290 h 1860"/>
            <a:gd name="T80" fmla="*/ 115 w 2096"/>
            <a:gd name="T81" fmla="*/ 1186 h 1860"/>
            <a:gd name="T82" fmla="*/ 0 w 2096"/>
            <a:gd name="T83" fmla="*/ 1078 h 1860"/>
            <a:gd name="T84" fmla="*/ 155 w 2096"/>
            <a:gd name="T85" fmla="*/ 996 h 1860"/>
            <a:gd name="T86" fmla="*/ 240 w 2096"/>
            <a:gd name="T87" fmla="*/ 1056 h 1860"/>
            <a:gd name="T88" fmla="*/ 348 w 2096"/>
            <a:gd name="T89" fmla="*/ 903 h 1860"/>
            <a:gd name="T90" fmla="*/ 322 w 2096"/>
            <a:gd name="T91" fmla="*/ 849 h 1860"/>
            <a:gd name="T92" fmla="*/ 395 w 2096"/>
            <a:gd name="T93" fmla="*/ 725 h 1860"/>
            <a:gd name="T94" fmla="*/ 451 w 2096"/>
            <a:gd name="T95" fmla="*/ 600 h 1860"/>
            <a:gd name="T96" fmla="*/ 492 w 2096"/>
            <a:gd name="T97" fmla="*/ 507 h 1860"/>
            <a:gd name="T98" fmla="*/ 604 w 2096"/>
            <a:gd name="T99" fmla="*/ 536 h 1860"/>
            <a:gd name="T100" fmla="*/ 770 w 2096"/>
            <a:gd name="T101" fmla="*/ 451 h 1860"/>
            <a:gd name="T102" fmla="*/ 800 w 2096"/>
            <a:gd name="T103" fmla="*/ 381 h 1860"/>
            <a:gd name="T104" fmla="*/ 1150 w 2096"/>
            <a:gd name="T105" fmla="*/ 258 h 1860"/>
            <a:gd name="T106" fmla="*/ 1094 w 2096"/>
            <a:gd name="T107" fmla="*/ 218 h 1860"/>
            <a:gd name="T108" fmla="*/ 1042 w 2096"/>
            <a:gd name="T109" fmla="*/ 186 h 1860"/>
            <a:gd name="T110" fmla="*/ 1077 w 2096"/>
            <a:gd name="T111" fmla="*/ 98 h 18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2096" h="1860">
              <a:moveTo>
                <a:pt x="1077" y="98"/>
              </a:moveTo>
              <a:cubicBezTo>
                <a:pt x="1160" y="67"/>
                <a:pt x="1241" y="29"/>
                <a:pt x="1325" y="0"/>
              </a:cubicBezTo>
              <a:cubicBezTo>
                <a:pt x="1420" y="21"/>
                <a:pt x="1362" y="92"/>
                <a:pt x="1331" y="142"/>
              </a:cubicBezTo>
              <a:cubicBezTo>
                <a:pt x="1393" y="158"/>
                <a:pt x="1456" y="174"/>
                <a:pt x="1519" y="191"/>
              </a:cubicBezTo>
              <a:lnTo>
                <a:pt x="1521" y="203"/>
              </a:lnTo>
              <a:cubicBezTo>
                <a:pt x="1517" y="264"/>
                <a:pt x="1511" y="325"/>
                <a:pt x="1506" y="386"/>
              </a:cubicBezTo>
              <a:cubicBezTo>
                <a:pt x="1597" y="430"/>
                <a:pt x="1685" y="494"/>
                <a:pt x="1791" y="489"/>
              </a:cubicBezTo>
              <a:lnTo>
                <a:pt x="1807" y="491"/>
              </a:lnTo>
              <a:cubicBezTo>
                <a:pt x="1874" y="503"/>
                <a:pt x="1940" y="520"/>
                <a:pt x="2005" y="538"/>
              </a:cubicBezTo>
              <a:cubicBezTo>
                <a:pt x="1984" y="566"/>
                <a:pt x="1963" y="594"/>
                <a:pt x="1942" y="623"/>
              </a:cubicBezTo>
              <a:cubicBezTo>
                <a:pt x="1959" y="663"/>
                <a:pt x="1977" y="702"/>
                <a:pt x="1993" y="743"/>
              </a:cubicBezTo>
              <a:lnTo>
                <a:pt x="1996" y="753"/>
              </a:lnTo>
              <a:cubicBezTo>
                <a:pt x="2002" y="809"/>
                <a:pt x="2039" y="860"/>
                <a:pt x="2096" y="871"/>
              </a:cubicBezTo>
              <a:lnTo>
                <a:pt x="2090" y="894"/>
              </a:lnTo>
              <a:cubicBezTo>
                <a:pt x="2062" y="923"/>
                <a:pt x="2032" y="951"/>
                <a:pt x="2002" y="980"/>
              </a:cubicBezTo>
              <a:cubicBezTo>
                <a:pt x="2014" y="1045"/>
                <a:pt x="2027" y="1110"/>
                <a:pt x="2039" y="1174"/>
              </a:cubicBezTo>
              <a:cubicBezTo>
                <a:pt x="2019" y="1183"/>
                <a:pt x="1978" y="1201"/>
                <a:pt x="1957" y="1210"/>
              </a:cubicBezTo>
              <a:cubicBezTo>
                <a:pt x="1950" y="1214"/>
                <a:pt x="1936" y="1220"/>
                <a:pt x="1930" y="1224"/>
              </a:cubicBezTo>
              <a:cubicBezTo>
                <a:pt x="1793" y="1276"/>
                <a:pt x="1693" y="1385"/>
                <a:pt x="1588" y="1482"/>
              </a:cubicBezTo>
              <a:cubicBezTo>
                <a:pt x="1523" y="1508"/>
                <a:pt x="1459" y="1540"/>
                <a:pt x="1409" y="1591"/>
              </a:cubicBezTo>
              <a:cubicBezTo>
                <a:pt x="1440" y="1595"/>
                <a:pt x="1501" y="1602"/>
                <a:pt x="1532" y="1605"/>
              </a:cubicBezTo>
              <a:cubicBezTo>
                <a:pt x="1516" y="1647"/>
                <a:pt x="1500" y="1689"/>
                <a:pt x="1484" y="1732"/>
              </a:cubicBezTo>
              <a:cubicBezTo>
                <a:pt x="1448" y="1755"/>
                <a:pt x="1412" y="1778"/>
                <a:pt x="1376" y="1801"/>
              </a:cubicBezTo>
              <a:lnTo>
                <a:pt x="1359" y="1812"/>
              </a:lnTo>
              <a:cubicBezTo>
                <a:pt x="1315" y="1816"/>
                <a:pt x="1277" y="1832"/>
                <a:pt x="1245" y="1860"/>
              </a:cubicBezTo>
              <a:cubicBezTo>
                <a:pt x="1223" y="1836"/>
                <a:pt x="1201" y="1813"/>
                <a:pt x="1179" y="1791"/>
              </a:cubicBezTo>
              <a:lnTo>
                <a:pt x="1129" y="1795"/>
              </a:lnTo>
              <a:cubicBezTo>
                <a:pt x="1074" y="1774"/>
                <a:pt x="1023" y="1746"/>
                <a:pt x="973" y="1717"/>
              </a:cubicBezTo>
              <a:cubicBezTo>
                <a:pt x="890" y="1735"/>
                <a:pt x="808" y="1751"/>
                <a:pt x="725" y="1765"/>
              </a:cubicBezTo>
              <a:cubicBezTo>
                <a:pt x="697" y="1714"/>
                <a:pt x="663" y="1667"/>
                <a:pt x="625" y="1623"/>
              </a:cubicBezTo>
              <a:cubicBezTo>
                <a:pt x="570" y="1640"/>
                <a:pt x="515" y="1655"/>
                <a:pt x="461" y="1672"/>
              </a:cubicBezTo>
              <a:lnTo>
                <a:pt x="457" y="1674"/>
              </a:lnTo>
              <a:cubicBezTo>
                <a:pt x="397" y="1706"/>
                <a:pt x="340" y="1744"/>
                <a:pt x="287" y="1785"/>
              </a:cubicBezTo>
              <a:cubicBezTo>
                <a:pt x="285" y="1703"/>
                <a:pt x="280" y="1620"/>
                <a:pt x="270" y="1538"/>
              </a:cubicBezTo>
              <a:lnTo>
                <a:pt x="294" y="1485"/>
              </a:lnTo>
              <a:cubicBezTo>
                <a:pt x="308" y="1479"/>
                <a:pt x="335" y="1468"/>
                <a:pt x="348" y="1462"/>
              </a:cubicBezTo>
              <a:cubicBezTo>
                <a:pt x="340" y="1452"/>
                <a:pt x="322" y="1433"/>
                <a:pt x="313" y="1423"/>
              </a:cubicBezTo>
              <a:cubicBezTo>
                <a:pt x="296" y="1415"/>
                <a:pt x="263" y="1398"/>
                <a:pt x="247" y="1390"/>
              </a:cubicBezTo>
              <a:cubicBezTo>
                <a:pt x="212" y="1395"/>
                <a:pt x="144" y="1406"/>
                <a:pt x="110" y="1411"/>
              </a:cubicBezTo>
              <a:cubicBezTo>
                <a:pt x="98" y="1371"/>
                <a:pt x="86" y="1330"/>
                <a:pt x="74" y="1290"/>
              </a:cubicBezTo>
              <a:cubicBezTo>
                <a:pt x="87" y="1255"/>
                <a:pt x="101" y="1220"/>
                <a:pt x="115" y="1186"/>
              </a:cubicBezTo>
              <a:cubicBezTo>
                <a:pt x="76" y="1150"/>
                <a:pt x="38" y="1114"/>
                <a:pt x="0" y="1078"/>
              </a:cubicBezTo>
              <a:cubicBezTo>
                <a:pt x="51" y="1050"/>
                <a:pt x="103" y="1023"/>
                <a:pt x="155" y="996"/>
              </a:cubicBezTo>
              <a:lnTo>
                <a:pt x="240" y="1056"/>
              </a:lnTo>
              <a:cubicBezTo>
                <a:pt x="276" y="1005"/>
                <a:pt x="312" y="954"/>
                <a:pt x="348" y="903"/>
              </a:cubicBezTo>
              <a:lnTo>
                <a:pt x="322" y="849"/>
              </a:lnTo>
              <a:cubicBezTo>
                <a:pt x="347" y="809"/>
                <a:pt x="372" y="767"/>
                <a:pt x="395" y="725"/>
              </a:cubicBezTo>
              <a:cubicBezTo>
                <a:pt x="417" y="684"/>
                <a:pt x="433" y="642"/>
                <a:pt x="451" y="600"/>
              </a:cubicBezTo>
              <a:lnTo>
                <a:pt x="492" y="507"/>
              </a:lnTo>
              <a:cubicBezTo>
                <a:pt x="529" y="517"/>
                <a:pt x="566" y="526"/>
                <a:pt x="604" y="536"/>
              </a:cubicBezTo>
              <a:cubicBezTo>
                <a:pt x="652" y="494"/>
                <a:pt x="709" y="466"/>
                <a:pt x="770" y="451"/>
              </a:cubicBezTo>
              <a:lnTo>
                <a:pt x="800" y="381"/>
              </a:lnTo>
              <a:cubicBezTo>
                <a:pt x="926" y="372"/>
                <a:pt x="1042" y="321"/>
                <a:pt x="1150" y="258"/>
              </a:cubicBezTo>
              <a:cubicBezTo>
                <a:pt x="1136" y="248"/>
                <a:pt x="1108" y="228"/>
                <a:pt x="1094" y="218"/>
              </a:cubicBezTo>
              <a:lnTo>
                <a:pt x="1042" y="186"/>
              </a:lnTo>
              <a:cubicBezTo>
                <a:pt x="1054" y="157"/>
                <a:pt x="1065" y="127"/>
                <a:pt x="1077" y="9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48771</xdr:colOff>
      <xdr:row>23</xdr:row>
      <xdr:rowOff>44576</xdr:rowOff>
    </xdr:from>
    <xdr:to>
      <xdr:col>30</xdr:col>
      <xdr:colOff>95568</xdr:colOff>
      <xdr:row>27</xdr:row>
      <xdr:rowOff>74446</xdr:rowOff>
    </xdr:to>
    <xdr:sp macro="" textlink="">
      <xdr:nvSpPr>
        <xdr:cNvPr id="544" name="słupecki"/>
        <xdr:cNvSpPr>
          <a:spLocks/>
        </xdr:cNvSpPr>
      </xdr:nvSpPr>
      <xdr:spPr bwMode="auto">
        <a:xfrm>
          <a:off x="3249171" y="2673476"/>
          <a:ext cx="275397" cy="487070"/>
        </a:xfrm>
        <a:custGeom>
          <a:avLst/>
          <a:gdLst>
            <a:gd name="T0" fmla="*/ 673 w 991"/>
            <a:gd name="T1" fmla="*/ 20 h 1693"/>
            <a:gd name="T2" fmla="*/ 750 w 991"/>
            <a:gd name="T3" fmla="*/ 0 h 1693"/>
            <a:gd name="T4" fmla="*/ 906 w 991"/>
            <a:gd name="T5" fmla="*/ 3 h 1693"/>
            <a:gd name="T6" fmla="*/ 876 w 991"/>
            <a:gd name="T7" fmla="*/ 88 h 1693"/>
            <a:gd name="T8" fmla="*/ 991 w 991"/>
            <a:gd name="T9" fmla="*/ 173 h 1693"/>
            <a:gd name="T10" fmla="*/ 935 w 991"/>
            <a:gd name="T11" fmla="*/ 213 h 1693"/>
            <a:gd name="T12" fmla="*/ 742 w 991"/>
            <a:gd name="T13" fmla="*/ 318 h 1693"/>
            <a:gd name="T14" fmla="*/ 772 w 991"/>
            <a:gd name="T15" fmla="*/ 358 h 1693"/>
            <a:gd name="T16" fmla="*/ 833 w 991"/>
            <a:gd name="T17" fmla="*/ 435 h 1693"/>
            <a:gd name="T18" fmla="*/ 872 w 991"/>
            <a:gd name="T19" fmla="*/ 684 h 1693"/>
            <a:gd name="T20" fmla="*/ 790 w 991"/>
            <a:gd name="T21" fmla="*/ 759 h 1693"/>
            <a:gd name="T22" fmla="*/ 796 w 991"/>
            <a:gd name="T23" fmla="*/ 897 h 1693"/>
            <a:gd name="T24" fmla="*/ 718 w 991"/>
            <a:gd name="T25" fmla="*/ 1091 h 1693"/>
            <a:gd name="T26" fmla="*/ 723 w 991"/>
            <a:gd name="T27" fmla="*/ 1287 h 1693"/>
            <a:gd name="T28" fmla="*/ 686 w 991"/>
            <a:gd name="T29" fmla="*/ 1412 h 1693"/>
            <a:gd name="T30" fmla="*/ 675 w 991"/>
            <a:gd name="T31" fmla="*/ 1425 h 1693"/>
            <a:gd name="T32" fmla="*/ 652 w 991"/>
            <a:gd name="T33" fmla="*/ 1453 h 1693"/>
            <a:gd name="T34" fmla="*/ 732 w 991"/>
            <a:gd name="T35" fmla="*/ 1558 h 1693"/>
            <a:gd name="T36" fmla="*/ 568 w 991"/>
            <a:gd name="T37" fmla="*/ 1627 h 1693"/>
            <a:gd name="T38" fmla="*/ 306 w 991"/>
            <a:gd name="T39" fmla="*/ 1693 h 1693"/>
            <a:gd name="T40" fmla="*/ 139 w 991"/>
            <a:gd name="T41" fmla="*/ 1542 h 1693"/>
            <a:gd name="T42" fmla="*/ 325 w 991"/>
            <a:gd name="T43" fmla="*/ 1280 h 1693"/>
            <a:gd name="T44" fmla="*/ 164 w 991"/>
            <a:gd name="T45" fmla="*/ 1253 h 1693"/>
            <a:gd name="T46" fmla="*/ 141 w 991"/>
            <a:gd name="T47" fmla="*/ 1207 h 1693"/>
            <a:gd name="T48" fmla="*/ 197 w 991"/>
            <a:gd name="T49" fmla="*/ 1078 h 1693"/>
            <a:gd name="T50" fmla="*/ 0 w 991"/>
            <a:gd name="T51" fmla="*/ 938 h 1693"/>
            <a:gd name="T52" fmla="*/ 120 w 991"/>
            <a:gd name="T53" fmla="*/ 833 h 1693"/>
            <a:gd name="T54" fmla="*/ 17 w 991"/>
            <a:gd name="T55" fmla="*/ 634 h 1693"/>
            <a:gd name="T56" fmla="*/ 310 w 991"/>
            <a:gd name="T57" fmla="*/ 598 h 1693"/>
            <a:gd name="T58" fmla="*/ 338 w 991"/>
            <a:gd name="T59" fmla="*/ 584 h 1693"/>
            <a:gd name="T60" fmla="*/ 375 w 991"/>
            <a:gd name="T61" fmla="*/ 445 h 1693"/>
            <a:gd name="T62" fmla="*/ 493 w 991"/>
            <a:gd name="T63" fmla="*/ 373 h 1693"/>
            <a:gd name="T64" fmla="*/ 497 w 991"/>
            <a:gd name="T65" fmla="*/ 105 h 1693"/>
            <a:gd name="T66" fmla="*/ 655 w 991"/>
            <a:gd name="T67" fmla="*/ 89 h 1693"/>
            <a:gd name="T68" fmla="*/ 667 w 991"/>
            <a:gd name="T69" fmla="*/ 42 h 1693"/>
            <a:gd name="T70" fmla="*/ 673 w 991"/>
            <a:gd name="T71" fmla="*/ 20 h 16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991" h="1693">
              <a:moveTo>
                <a:pt x="673" y="20"/>
              </a:moveTo>
              <a:cubicBezTo>
                <a:pt x="692" y="15"/>
                <a:pt x="731" y="5"/>
                <a:pt x="750" y="0"/>
              </a:cubicBezTo>
              <a:cubicBezTo>
                <a:pt x="802" y="2"/>
                <a:pt x="854" y="2"/>
                <a:pt x="906" y="3"/>
              </a:cubicBezTo>
              <a:cubicBezTo>
                <a:pt x="896" y="31"/>
                <a:pt x="886" y="59"/>
                <a:pt x="876" y="88"/>
              </a:cubicBezTo>
              <a:cubicBezTo>
                <a:pt x="914" y="117"/>
                <a:pt x="952" y="146"/>
                <a:pt x="991" y="173"/>
              </a:cubicBezTo>
              <a:cubicBezTo>
                <a:pt x="977" y="183"/>
                <a:pt x="949" y="203"/>
                <a:pt x="935" y="213"/>
              </a:cubicBezTo>
              <a:cubicBezTo>
                <a:pt x="869" y="246"/>
                <a:pt x="803" y="277"/>
                <a:pt x="742" y="318"/>
              </a:cubicBezTo>
              <a:cubicBezTo>
                <a:pt x="749" y="328"/>
                <a:pt x="765" y="348"/>
                <a:pt x="772" y="358"/>
              </a:cubicBezTo>
              <a:lnTo>
                <a:pt x="833" y="435"/>
              </a:lnTo>
              <a:cubicBezTo>
                <a:pt x="854" y="517"/>
                <a:pt x="864" y="601"/>
                <a:pt x="872" y="684"/>
              </a:cubicBezTo>
              <a:cubicBezTo>
                <a:pt x="845" y="710"/>
                <a:pt x="818" y="735"/>
                <a:pt x="790" y="759"/>
              </a:cubicBezTo>
              <a:cubicBezTo>
                <a:pt x="688" y="761"/>
                <a:pt x="731" y="869"/>
                <a:pt x="796" y="897"/>
              </a:cubicBezTo>
              <a:cubicBezTo>
                <a:pt x="772" y="962"/>
                <a:pt x="744" y="1026"/>
                <a:pt x="718" y="1091"/>
              </a:cubicBezTo>
              <a:cubicBezTo>
                <a:pt x="687" y="1154"/>
                <a:pt x="712" y="1222"/>
                <a:pt x="723" y="1287"/>
              </a:cubicBezTo>
              <a:cubicBezTo>
                <a:pt x="711" y="1329"/>
                <a:pt x="699" y="1370"/>
                <a:pt x="686" y="1412"/>
              </a:cubicBezTo>
              <a:lnTo>
                <a:pt x="675" y="1425"/>
              </a:lnTo>
              <a:cubicBezTo>
                <a:pt x="669" y="1432"/>
                <a:pt x="658" y="1446"/>
                <a:pt x="652" y="1453"/>
              </a:cubicBezTo>
              <a:cubicBezTo>
                <a:pt x="674" y="1491"/>
                <a:pt x="702" y="1526"/>
                <a:pt x="732" y="1558"/>
              </a:cubicBezTo>
              <a:cubicBezTo>
                <a:pt x="677" y="1581"/>
                <a:pt x="623" y="1605"/>
                <a:pt x="568" y="1627"/>
              </a:cubicBezTo>
              <a:cubicBezTo>
                <a:pt x="483" y="1658"/>
                <a:pt x="395" y="1676"/>
                <a:pt x="306" y="1693"/>
              </a:cubicBezTo>
              <a:cubicBezTo>
                <a:pt x="251" y="1642"/>
                <a:pt x="195" y="1592"/>
                <a:pt x="139" y="1542"/>
              </a:cubicBezTo>
              <a:cubicBezTo>
                <a:pt x="227" y="1476"/>
                <a:pt x="323" y="1400"/>
                <a:pt x="325" y="1280"/>
              </a:cubicBezTo>
              <a:cubicBezTo>
                <a:pt x="271" y="1271"/>
                <a:pt x="218" y="1262"/>
                <a:pt x="164" y="1253"/>
              </a:cubicBezTo>
              <a:cubicBezTo>
                <a:pt x="158" y="1241"/>
                <a:pt x="147" y="1218"/>
                <a:pt x="141" y="1207"/>
              </a:cubicBezTo>
              <a:cubicBezTo>
                <a:pt x="161" y="1165"/>
                <a:pt x="205" y="1128"/>
                <a:pt x="197" y="1078"/>
              </a:cubicBezTo>
              <a:cubicBezTo>
                <a:pt x="144" y="1016"/>
                <a:pt x="67" y="982"/>
                <a:pt x="0" y="938"/>
              </a:cubicBezTo>
              <a:cubicBezTo>
                <a:pt x="40" y="903"/>
                <a:pt x="80" y="868"/>
                <a:pt x="120" y="833"/>
              </a:cubicBezTo>
              <a:cubicBezTo>
                <a:pt x="82" y="769"/>
                <a:pt x="47" y="703"/>
                <a:pt x="17" y="634"/>
              </a:cubicBezTo>
              <a:cubicBezTo>
                <a:pt x="117" y="649"/>
                <a:pt x="222" y="658"/>
                <a:pt x="310" y="598"/>
              </a:cubicBezTo>
              <a:lnTo>
                <a:pt x="338" y="584"/>
              </a:lnTo>
              <a:cubicBezTo>
                <a:pt x="389" y="561"/>
                <a:pt x="385" y="491"/>
                <a:pt x="375" y="445"/>
              </a:cubicBezTo>
              <a:cubicBezTo>
                <a:pt x="414" y="421"/>
                <a:pt x="454" y="397"/>
                <a:pt x="493" y="373"/>
              </a:cubicBezTo>
              <a:cubicBezTo>
                <a:pt x="590" y="306"/>
                <a:pt x="526" y="192"/>
                <a:pt x="497" y="105"/>
              </a:cubicBezTo>
              <a:cubicBezTo>
                <a:pt x="549" y="98"/>
                <a:pt x="602" y="93"/>
                <a:pt x="655" y="89"/>
              </a:cubicBezTo>
              <a:cubicBezTo>
                <a:pt x="658" y="77"/>
                <a:pt x="664" y="53"/>
                <a:pt x="667" y="42"/>
              </a:cubicBezTo>
              <a:lnTo>
                <a:pt x="673" y="20"/>
              </a:ln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15752</xdr:colOff>
      <xdr:row>23</xdr:row>
      <xdr:rowOff>44576</xdr:rowOff>
    </xdr:from>
    <xdr:to>
      <xdr:col>21</xdr:col>
      <xdr:colOff>101586</xdr:colOff>
      <xdr:row>26</xdr:row>
      <xdr:rowOff>36537</xdr:rowOff>
    </xdr:to>
    <xdr:sp macro="" textlink="">
      <xdr:nvSpPr>
        <xdr:cNvPr id="545" name="nowotomyski"/>
        <xdr:cNvSpPr>
          <a:spLocks/>
        </xdr:cNvSpPr>
      </xdr:nvSpPr>
      <xdr:spPr bwMode="auto">
        <a:xfrm>
          <a:off x="2073152" y="2673476"/>
          <a:ext cx="428734" cy="334861"/>
        </a:xfrm>
        <a:custGeom>
          <a:avLst/>
          <a:gdLst>
            <a:gd name="T0" fmla="*/ 447 w 1534"/>
            <a:gd name="T1" fmla="*/ 218 h 1164"/>
            <a:gd name="T2" fmla="*/ 695 w 1534"/>
            <a:gd name="T3" fmla="*/ 0 h 1164"/>
            <a:gd name="T4" fmla="*/ 754 w 1534"/>
            <a:gd name="T5" fmla="*/ 113 h 1164"/>
            <a:gd name="T6" fmla="*/ 806 w 1534"/>
            <a:gd name="T7" fmla="*/ 116 h 1164"/>
            <a:gd name="T8" fmla="*/ 1175 w 1534"/>
            <a:gd name="T9" fmla="*/ 319 h 1164"/>
            <a:gd name="T10" fmla="*/ 1371 w 1534"/>
            <a:gd name="T11" fmla="*/ 454 h 1164"/>
            <a:gd name="T12" fmla="*/ 1396 w 1534"/>
            <a:gd name="T13" fmla="*/ 522 h 1164"/>
            <a:gd name="T14" fmla="*/ 1506 w 1534"/>
            <a:gd name="T15" fmla="*/ 713 h 1164"/>
            <a:gd name="T16" fmla="*/ 1458 w 1534"/>
            <a:gd name="T17" fmla="*/ 797 h 1164"/>
            <a:gd name="T18" fmla="*/ 1534 w 1534"/>
            <a:gd name="T19" fmla="*/ 974 h 1164"/>
            <a:gd name="T20" fmla="*/ 1334 w 1534"/>
            <a:gd name="T21" fmla="*/ 947 h 1164"/>
            <a:gd name="T22" fmla="*/ 1084 w 1534"/>
            <a:gd name="T23" fmla="*/ 838 h 1164"/>
            <a:gd name="T24" fmla="*/ 794 w 1534"/>
            <a:gd name="T25" fmla="*/ 881 h 1164"/>
            <a:gd name="T26" fmla="*/ 750 w 1534"/>
            <a:gd name="T27" fmla="*/ 1024 h 1164"/>
            <a:gd name="T28" fmla="*/ 566 w 1534"/>
            <a:gd name="T29" fmla="*/ 953 h 1164"/>
            <a:gd name="T30" fmla="*/ 443 w 1534"/>
            <a:gd name="T31" fmla="*/ 1034 h 1164"/>
            <a:gd name="T32" fmla="*/ 424 w 1534"/>
            <a:gd name="T33" fmla="*/ 1042 h 1164"/>
            <a:gd name="T34" fmla="*/ 71 w 1534"/>
            <a:gd name="T35" fmla="*/ 1164 h 1164"/>
            <a:gd name="T36" fmla="*/ 102 w 1534"/>
            <a:gd name="T37" fmla="*/ 1024 h 1164"/>
            <a:gd name="T38" fmla="*/ 79 w 1534"/>
            <a:gd name="T39" fmla="*/ 930 h 1164"/>
            <a:gd name="T40" fmla="*/ 165 w 1534"/>
            <a:gd name="T41" fmla="*/ 613 h 1164"/>
            <a:gd name="T42" fmla="*/ 225 w 1534"/>
            <a:gd name="T43" fmla="*/ 436 h 1164"/>
            <a:gd name="T44" fmla="*/ 0 w 1534"/>
            <a:gd name="T45" fmla="*/ 264 h 1164"/>
            <a:gd name="T46" fmla="*/ 114 w 1534"/>
            <a:gd name="T47" fmla="*/ 301 h 1164"/>
            <a:gd name="T48" fmla="*/ 221 w 1534"/>
            <a:gd name="T49" fmla="*/ 112 h 1164"/>
            <a:gd name="T50" fmla="*/ 364 w 1534"/>
            <a:gd name="T51" fmla="*/ 235 h 1164"/>
            <a:gd name="T52" fmla="*/ 447 w 1534"/>
            <a:gd name="T53" fmla="*/ 218 h 11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534" h="1164">
              <a:moveTo>
                <a:pt x="447" y="218"/>
              </a:moveTo>
              <a:cubicBezTo>
                <a:pt x="502" y="118"/>
                <a:pt x="592" y="47"/>
                <a:pt x="695" y="0"/>
              </a:cubicBezTo>
              <a:cubicBezTo>
                <a:pt x="714" y="38"/>
                <a:pt x="733" y="75"/>
                <a:pt x="754" y="113"/>
              </a:cubicBezTo>
              <a:cubicBezTo>
                <a:pt x="767" y="114"/>
                <a:pt x="793" y="115"/>
                <a:pt x="806" y="116"/>
              </a:cubicBezTo>
              <a:cubicBezTo>
                <a:pt x="961" y="102"/>
                <a:pt x="1071" y="224"/>
                <a:pt x="1175" y="319"/>
              </a:cubicBezTo>
              <a:cubicBezTo>
                <a:pt x="1231" y="376"/>
                <a:pt x="1302" y="414"/>
                <a:pt x="1371" y="454"/>
              </a:cubicBezTo>
              <a:cubicBezTo>
                <a:pt x="1377" y="471"/>
                <a:pt x="1390" y="505"/>
                <a:pt x="1396" y="522"/>
              </a:cubicBezTo>
              <a:cubicBezTo>
                <a:pt x="1421" y="592"/>
                <a:pt x="1461" y="654"/>
                <a:pt x="1506" y="713"/>
              </a:cubicBezTo>
              <a:cubicBezTo>
                <a:pt x="1494" y="733"/>
                <a:pt x="1470" y="775"/>
                <a:pt x="1458" y="797"/>
              </a:cubicBezTo>
              <a:cubicBezTo>
                <a:pt x="1483" y="856"/>
                <a:pt x="1508" y="915"/>
                <a:pt x="1534" y="974"/>
              </a:cubicBezTo>
              <a:cubicBezTo>
                <a:pt x="1469" y="952"/>
                <a:pt x="1402" y="938"/>
                <a:pt x="1334" y="947"/>
              </a:cubicBezTo>
              <a:cubicBezTo>
                <a:pt x="1252" y="908"/>
                <a:pt x="1175" y="851"/>
                <a:pt x="1084" y="838"/>
              </a:cubicBezTo>
              <a:cubicBezTo>
                <a:pt x="986" y="839"/>
                <a:pt x="891" y="865"/>
                <a:pt x="794" y="881"/>
              </a:cubicBezTo>
              <a:cubicBezTo>
                <a:pt x="780" y="928"/>
                <a:pt x="764" y="976"/>
                <a:pt x="750" y="1024"/>
              </a:cubicBezTo>
              <a:cubicBezTo>
                <a:pt x="689" y="999"/>
                <a:pt x="629" y="971"/>
                <a:pt x="566" y="953"/>
              </a:cubicBezTo>
              <a:cubicBezTo>
                <a:pt x="515" y="960"/>
                <a:pt x="483" y="1006"/>
                <a:pt x="443" y="1034"/>
              </a:cubicBezTo>
              <a:cubicBezTo>
                <a:pt x="438" y="1036"/>
                <a:pt x="429" y="1040"/>
                <a:pt x="424" y="1042"/>
              </a:cubicBezTo>
              <a:cubicBezTo>
                <a:pt x="311" y="1095"/>
                <a:pt x="195" y="1143"/>
                <a:pt x="71" y="1164"/>
              </a:cubicBezTo>
              <a:cubicBezTo>
                <a:pt x="81" y="1117"/>
                <a:pt x="91" y="1071"/>
                <a:pt x="102" y="1024"/>
              </a:cubicBezTo>
              <a:cubicBezTo>
                <a:pt x="94" y="993"/>
                <a:pt x="86" y="961"/>
                <a:pt x="79" y="930"/>
              </a:cubicBezTo>
              <a:cubicBezTo>
                <a:pt x="147" y="838"/>
                <a:pt x="191" y="729"/>
                <a:pt x="165" y="613"/>
              </a:cubicBezTo>
              <a:cubicBezTo>
                <a:pt x="184" y="554"/>
                <a:pt x="205" y="495"/>
                <a:pt x="225" y="436"/>
              </a:cubicBezTo>
              <a:cubicBezTo>
                <a:pt x="150" y="378"/>
                <a:pt x="75" y="321"/>
                <a:pt x="0" y="264"/>
              </a:cubicBezTo>
              <a:cubicBezTo>
                <a:pt x="38" y="276"/>
                <a:pt x="76" y="288"/>
                <a:pt x="114" y="301"/>
              </a:cubicBezTo>
              <a:cubicBezTo>
                <a:pt x="185" y="261"/>
                <a:pt x="217" y="192"/>
                <a:pt x="221" y="112"/>
              </a:cubicBezTo>
              <a:cubicBezTo>
                <a:pt x="291" y="123"/>
                <a:pt x="327" y="182"/>
                <a:pt x="364" y="235"/>
              </a:cubicBezTo>
              <a:cubicBezTo>
                <a:pt x="384" y="231"/>
                <a:pt x="426" y="222"/>
                <a:pt x="447" y="21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90778</xdr:colOff>
      <xdr:row>23</xdr:row>
      <xdr:rowOff>67408</xdr:rowOff>
    </xdr:from>
    <xdr:to>
      <xdr:col>33</xdr:col>
      <xdr:colOff>80167</xdr:colOff>
      <xdr:row>28</xdr:row>
      <xdr:rowOff>74305</xdr:rowOff>
    </xdr:to>
    <xdr:sp macro="" textlink="">
      <xdr:nvSpPr>
        <xdr:cNvPr id="546" name="koniński"/>
        <xdr:cNvSpPr>
          <a:spLocks/>
        </xdr:cNvSpPr>
      </xdr:nvSpPr>
      <xdr:spPr bwMode="auto">
        <a:xfrm>
          <a:off x="3405478" y="2696308"/>
          <a:ext cx="446589" cy="578397"/>
        </a:xfrm>
        <a:custGeom>
          <a:avLst/>
          <a:gdLst>
            <a:gd name="T0" fmla="*/ 910 w 1610"/>
            <a:gd name="T1" fmla="*/ 22 h 2009"/>
            <a:gd name="T2" fmla="*/ 1008 w 1610"/>
            <a:gd name="T3" fmla="*/ 0 h 2009"/>
            <a:gd name="T4" fmla="*/ 983 w 1610"/>
            <a:gd name="T5" fmla="*/ 235 h 2009"/>
            <a:gd name="T6" fmla="*/ 1279 w 1610"/>
            <a:gd name="T7" fmla="*/ 120 h 2009"/>
            <a:gd name="T8" fmla="*/ 1404 w 1610"/>
            <a:gd name="T9" fmla="*/ 251 h 2009"/>
            <a:gd name="T10" fmla="*/ 1610 w 1610"/>
            <a:gd name="T11" fmla="*/ 338 h 2009"/>
            <a:gd name="T12" fmla="*/ 1478 w 1610"/>
            <a:gd name="T13" fmla="*/ 403 h 2009"/>
            <a:gd name="T14" fmla="*/ 1493 w 1610"/>
            <a:gd name="T15" fmla="*/ 489 h 2009"/>
            <a:gd name="T16" fmla="*/ 1495 w 1610"/>
            <a:gd name="T17" fmla="*/ 501 h 2009"/>
            <a:gd name="T18" fmla="*/ 1509 w 1610"/>
            <a:gd name="T19" fmla="*/ 659 h 2009"/>
            <a:gd name="T20" fmla="*/ 1458 w 1610"/>
            <a:gd name="T21" fmla="*/ 782 h 2009"/>
            <a:gd name="T22" fmla="*/ 1383 w 1610"/>
            <a:gd name="T23" fmla="*/ 799 h 2009"/>
            <a:gd name="T24" fmla="*/ 1366 w 1610"/>
            <a:gd name="T25" fmla="*/ 803 h 2009"/>
            <a:gd name="T26" fmla="*/ 1217 w 1610"/>
            <a:gd name="T27" fmla="*/ 953 h 2009"/>
            <a:gd name="T28" fmla="*/ 1306 w 1610"/>
            <a:gd name="T29" fmla="*/ 980 h 2009"/>
            <a:gd name="T30" fmla="*/ 1362 w 1610"/>
            <a:gd name="T31" fmla="*/ 1013 h 2009"/>
            <a:gd name="T32" fmla="*/ 1238 w 1610"/>
            <a:gd name="T33" fmla="*/ 1146 h 2009"/>
            <a:gd name="T34" fmla="*/ 1160 w 1610"/>
            <a:gd name="T35" fmla="*/ 1188 h 2009"/>
            <a:gd name="T36" fmla="*/ 1140 w 1610"/>
            <a:gd name="T37" fmla="*/ 1310 h 2009"/>
            <a:gd name="T38" fmla="*/ 763 w 1610"/>
            <a:gd name="T39" fmla="*/ 1515 h 2009"/>
            <a:gd name="T40" fmla="*/ 633 w 1610"/>
            <a:gd name="T41" fmla="*/ 1611 h 2009"/>
            <a:gd name="T42" fmla="*/ 638 w 1610"/>
            <a:gd name="T43" fmla="*/ 1727 h 2009"/>
            <a:gd name="T44" fmla="*/ 193 w 1610"/>
            <a:gd name="T45" fmla="*/ 1998 h 2009"/>
            <a:gd name="T46" fmla="*/ 119 w 1610"/>
            <a:gd name="T47" fmla="*/ 1974 h 2009"/>
            <a:gd name="T48" fmla="*/ 7 w 1610"/>
            <a:gd name="T49" fmla="*/ 1923 h 2009"/>
            <a:gd name="T50" fmla="*/ 54 w 1610"/>
            <a:gd name="T51" fmla="*/ 1743 h 2009"/>
            <a:gd name="T52" fmla="*/ 60 w 1610"/>
            <a:gd name="T53" fmla="*/ 1715 h 2009"/>
            <a:gd name="T54" fmla="*/ 0 w 1610"/>
            <a:gd name="T55" fmla="*/ 1617 h 2009"/>
            <a:gd name="T56" fmla="*/ 9 w 1610"/>
            <a:gd name="T57" fmla="*/ 1557 h 2009"/>
            <a:gd name="T58" fmla="*/ 173 w 1610"/>
            <a:gd name="T59" fmla="*/ 1488 h 2009"/>
            <a:gd name="T60" fmla="*/ 116 w 1610"/>
            <a:gd name="T61" fmla="*/ 1355 h 2009"/>
            <a:gd name="T62" fmla="*/ 127 w 1610"/>
            <a:gd name="T63" fmla="*/ 1342 h 2009"/>
            <a:gd name="T64" fmla="*/ 159 w 1610"/>
            <a:gd name="T65" fmla="*/ 1021 h 2009"/>
            <a:gd name="T66" fmla="*/ 237 w 1610"/>
            <a:gd name="T67" fmla="*/ 827 h 2009"/>
            <a:gd name="T68" fmla="*/ 231 w 1610"/>
            <a:gd name="T69" fmla="*/ 689 h 2009"/>
            <a:gd name="T70" fmla="*/ 313 w 1610"/>
            <a:gd name="T71" fmla="*/ 614 h 2009"/>
            <a:gd name="T72" fmla="*/ 345 w 1610"/>
            <a:gd name="T73" fmla="*/ 576 h 2009"/>
            <a:gd name="T74" fmla="*/ 274 w 1610"/>
            <a:gd name="T75" fmla="*/ 365 h 2009"/>
            <a:gd name="T76" fmla="*/ 213 w 1610"/>
            <a:gd name="T77" fmla="*/ 288 h 2009"/>
            <a:gd name="T78" fmla="*/ 376 w 1610"/>
            <a:gd name="T79" fmla="*/ 143 h 2009"/>
            <a:gd name="T80" fmla="*/ 432 w 1610"/>
            <a:gd name="T81" fmla="*/ 103 h 2009"/>
            <a:gd name="T82" fmla="*/ 480 w 1610"/>
            <a:gd name="T83" fmla="*/ 78 h 2009"/>
            <a:gd name="T84" fmla="*/ 576 w 1610"/>
            <a:gd name="T85" fmla="*/ 92 h 2009"/>
            <a:gd name="T86" fmla="*/ 606 w 1610"/>
            <a:gd name="T87" fmla="*/ 175 h 2009"/>
            <a:gd name="T88" fmla="*/ 751 w 1610"/>
            <a:gd name="T89" fmla="*/ 174 h 2009"/>
            <a:gd name="T90" fmla="*/ 843 w 1610"/>
            <a:gd name="T91" fmla="*/ 75 h 2009"/>
            <a:gd name="T92" fmla="*/ 910 w 1610"/>
            <a:gd name="T93" fmla="*/ 22 h 20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1610" h="2009">
              <a:moveTo>
                <a:pt x="910" y="22"/>
              </a:moveTo>
              <a:cubicBezTo>
                <a:pt x="934" y="17"/>
                <a:pt x="983" y="5"/>
                <a:pt x="1008" y="0"/>
              </a:cubicBezTo>
              <a:cubicBezTo>
                <a:pt x="1000" y="78"/>
                <a:pt x="992" y="156"/>
                <a:pt x="983" y="235"/>
              </a:cubicBezTo>
              <a:cubicBezTo>
                <a:pt x="1093" y="230"/>
                <a:pt x="1206" y="210"/>
                <a:pt x="1279" y="120"/>
              </a:cubicBezTo>
              <a:cubicBezTo>
                <a:pt x="1321" y="163"/>
                <a:pt x="1363" y="206"/>
                <a:pt x="1404" y="251"/>
              </a:cubicBezTo>
              <a:cubicBezTo>
                <a:pt x="1472" y="279"/>
                <a:pt x="1541" y="308"/>
                <a:pt x="1610" y="338"/>
              </a:cubicBezTo>
              <a:cubicBezTo>
                <a:pt x="1566" y="359"/>
                <a:pt x="1522" y="381"/>
                <a:pt x="1478" y="403"/>
              </a:cubicBezTo>
              <a:cubicBezTo>
                <a:pt x="1483" y="432"/>
                <a:pt x="1488" y="460"/>
                <a:pt x="1493" y="489"/>
              </a:cubicBezTo>
              <a:lnTo>
                <a:pt x="1495" y="501"/>
              </a:lnTo>
              <a:cubicBezTo>
                <a:pt x="1499" y="554"/>
                <a:pt x="1503" y="606"/>
                <a:pt x="1509" y="659"/>
              </a:cubicBezTo>
              <a:cubicBezTo>
                <a:pt x="1493" y="701"/>
                <a:pt x="1476" y="742"/>
                <a:pt x="1458" y="782"/>
              </a:cubicBezTo>
              <a:cubicBezTo>
                <a:pt x="1439" y="787"/>
                <a:pt x="1402" y="795"/>
                <a:pt x="1383" y="799"/>
              </a:cubicBezTo>
              <a:lnTo>
                <a:pt x="1366" y="803"/>
              </a:lnTo>
              <a:cubicBezTo>
                <a:pt x="1281" y="814"/>
                <a:pt x="1214" y="860"/>
                <a:pt x="1217" y="953"/>
              </a:cubicBezTo>
              <a:cubicBezTo>
                <a:pt x="1239" y="960"/>
                <a:pt x="1284" y="974"/>
                <a:pt x="1306" y="980"/>
              </a:cubicBezTo>
              <a:cubicBezTo>
                <a:pt x="1320" y="988"/>
                <a:pt x="1348" y="1005"/>
                <a:pt x="1362" y="1013"/>
              </a:cubicBezTo>
              <a:cubicBezTo>
                <a:pt x="1322" y="1059"/>
                <a:pt x="1283" y="1105"/>
                <a:pt x="1238" y="1146"/>
              </a:cubicBezTo>
              <a:cubicBezTo>
                <a:pt x="1218" y="1156"/>
                <a:pt x="1179" y="1177"/>
                <a:pt x="1160" y="1188"/>
              </a:cubicBezTo>
              <a:cubicBezTo>
                <a:pt x="1153" y="1229"/>
                <a:pt x="1146" y="1269"/>
                <a:pt x="1140" y="1310"/>
              </a:cubicBezTo>
              <a:cubicBezTo>
                <a:pt x="1008" y="1367"/>
                <a:pt x="877" y="1426"/>
                <a:pt x="763" y="1515"/>
              </a:cubicBezTo>
              <a:cubicBezTo>
                <a:pt x="719" y="1546"/>
                <a:pt x="676" y="1578"/>
                <a:pt x="633" y="1611"/>
              </a:cubicBezTo>
              <a:cubicBezTo>
                <a:pt x="635" y="1649"/>
                <a:pt x="637" y="1688"/>
                <a:pt x="638" y="1727"/>
              </a:cubicBezTo>
              <a:cubicBezTo>
                <a:pt x="581" y="1913"/>
                <a:pt x="377" y="2009"/>
                <a:pt x="193" y="1998"/>
              </a:cubicBezTo>
              <a:cubicBezTo>
                <a:pt x="174" y="1992"/>
                <a:pt x="137" y="1980"/>
                <a:pt x="119" y="1974"/>
              </a:cubicBezTo>
              <a:cubicBezTo>
                <a:pt x="81" y="1957"/>
                <a:pt x="44" y="1941"/>
                <a:pt x="7" y="1923"/>
              </a:cubicBezTo>
              <a:cubicBezTo>
                <a:pt x="24" y="1864"/>
                <a:pt x="40" y="1804"/>
                <a:pt x="54" y="1743"/>
              </a:cubicBezTo>
              <a:lnTo>
                <a:pt x="60" y="1715"/>
              </a:lnTo>
              <a:cubicBezTo>
                <a:pt x="40" y="1682"/>
                <a:pt x="20" y="1649"/>
                <a:pt x="0" y="1617"/>
              </a:cubicBezTo>
              <a:cubicBezTo>
                <a:pt x="2" y="1602"/>
                <a:pt x="7" y="1572"/>
                <a:pt x="9" y="1557"/>
              </a:cubicBezTo>
              <a:cubicBezTo>
                <a:pt x="64" y="1535"/>
                <a:pt x="118" y="1511"/>
                <a:pt x="173" y="1488"/>
              </a:cubicBezTo>
              <a:cubicBezTo>
                <a:pt x="250" y="1455"/>
                <a:pt x="164" y="1370"/>
                <a:pt x="116" y="1355"/>
              </a:cubicBezTo>
              <a:lnTo>
                <a:pt x="127" y="1342"/>
              </a:lnTo>
              <a:cubicBezTo>
                <a:pt x="240" y="1263"/>
                <a:pt x="182" y="1130"/>
                <a:pt x="159" y="1021"/>
              </a:cubicBezTo>
              <a:cubicBezTo>
                <a:pt x="185" y="956"/>
                <a:pt x="213" y="892"/>
                <a:pt x="237" y="827"/>
              </a:cubicBezTo>
              <a:cubicBezTo>
                <a:pt x="253" y="780"/>
                <a:pt x="251" y="734"/>
                <a:pt x="231" y="689"/>
              </a:cubicBezTo>
              <a:cubicBezTo>
                <a:pt x="259" y="665"/>
                <a:pt x="286" y="640"/>
                <a:pt x="313" y="614"/>
              </a:cubicBezTo>
              <a:cubicBezTo>
                <a:pt x="321" y="605"/>
                <a:pt x="337" y="586"/>
                <a:pt x="345" y="576"/>
              </a:cubicBezTo>
              <a:cubicBezTo>
                <a:pt x="350" y="498"/>
                <a:pt x="323" y="425"/>
                <a:pt x="274" y="365"/>
              </a:cubicBezTo>
              <a:lnTo>
                <a:pt x="213" y="288"/>
              </a:lnTo>
              <a:cubicBezTo>
                <a:pt x="268" y="240"/>
                <a:pt x="321" y="191"/>
                <a:pt x="376" y="143"/>
              </a:cubicBezTo>
              <a:cubicBezTo>
                <a:pt x="390" y="133"/>
                <a:pt x="418" y="113"/>
                <a:pt x="432" y="103"/>
              </a:cubicBezTo>
              <a:cubicBezTo>
                <a:pt x="444" y="97"/>
                <a:pt x="468" y="84"/>
                <a:pt x="480" y="78"/>
              </a:cubicBezTo>
              <a:cubicBezTo>
                <a:pt x="504" y="82"/>
                <a:pt x="552" y="88"/>
                <a:pt x="576" y="92"/>
              </a:cubicBezTo>
              <a:cubicBezTo>
                <a:pt x="583" y="113"/>
                <a:pt x="598" y="155"/>
                <a:pt x="606" y="175"/>
              </a:cubicBezTo>
              <a:cubicBezTo>
                <a:pt x="654" y="175"/>
                <a:pt x="702" y="174"/>
                <a:pt x="751" y="174"/>
              </a:cubicBezTo>
              <a:cubicBezTo>
                <a:pt x="781" y="140"/>
                <a:pt x="812" y="107"/>
                <a:pt x="843" y="75"/>
              </a:cubicBezTo>
              <a:cubicBezTo>
                <a:pt x="865" y="57"/>
                <a:pt x="887" y="40"/>
                <a:pt x="910" y="2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37403</xdr:colOff>
      <xdr:row>23</xdr:row>
      <xdr:rowOff>90246</xdr:rowOff>
    </xdr:from>
    <xdr:to>
      <xdr:col>25</xdr:col>
      <xdr:colOff>100104</xdr:colOff>
      <xdr:row>25</xdr:row>
      <xdr:rowOff>89333</xdr:rowOff>
    </xdr:to>
    <xdr:sp macro="" textlink="">
      <xdr:nvSpPr>
        <xdr:cNvPr id="547" name="Poznań"/>
        <xdr:cNvSpPr>
          <a:spLocks/>
        </xdr:cNvSpPr>
      </xdr:nvSpPr>
      <xdr:spPr bwMode="auto">
        <a:xfrm>
          <a:off x="2666303" y="2719146"/>
          <a:ext cx="291301" cy="227687"/>
        </a:xfrm>
        <a:custGeom>
          <a:avLst/>
          <a:gdLst>
            <a:gd name="T0" fmla="*/ 308 w 640"/>
            <a:gd name="T1" fmla="*/ 31 h 687"/>
            <a:gd name="T2" fmla="*/ 424 w 640"/>
            <a:gd name="T3" fmla="*/ 0 h 687"/>
            <a:gd name="T4" fmla="*/ 460 w 640"/>
            <a:gd name="T5" fmla="*/ 193 h 687"/>
            <a:gd name="T6" fmla="*/ 640 w 640"/>
            <a:gd name="T7" fmla="*/ 303 h 687"/>
            <a:gd name="T8" fmla="*/ 592 w 640"/>
            <a:gd name="T9" fmla="*/ 355 h 687"/>
            <a:gd name="T10" fmla="*/ 590 w 640"/>
            <a:gd name="T11" fmla="*/ 587 h 687"/>
            <a:gd name="T12" fmla="*/ 478 w 640"/>
            <a:gd name="T13" fmla="*/ 598 h 687"/>
            <a:gd name="T14" fmla="*/ 433 w 640"/>
            <a:gd name="T15" fmla="*/ 687 h 687"/>
            <a:gd name="T16" fmla="*/ 285 w 640"/>
            <a:gd name="T17" fmla="*/ 509 h 687"/>
            <a:gd name="T18" fmla="*/ 163 w 640"/>
            <a:gd name="T19" fmla="*/ 488 h 687"/>
            <a:gd name="T20" fmla="*/ 0 w 640"/>
            <a:gd name="T21" fmla="*/ 82 h 687"/>
            <a:gd name="T22" fmla="*/ 290 w 640"/>
            <a:gd name="T23" fmla="*/ 138 h 687"/>
            <a:gd name="T24" fmla="*/ 308 w 640"/>
            <a:gd name="T25" fmla="*/ 31 h 6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640" h="687">
              <a:moveTo>
                <a:pt x="308" y="31"/>
              </a:moveTo>
              <a:lnTo>
                <a:pt x="424" y="0"/>
              </a:lnTo>
              <a:cubicBezTo>
                <a:pt x="436" y="64"/>
                <a:pt x="431" y="134"/>
                <a:pt x="460" y="193"/>
              </a:cubicBezTo>
              <a:cubicBezTo>
                <a:pt x="514" y="239"/>
                <a:pt x="579" y="269"/>
                <a:pt x="640" y="303"/>
              </a:cubicBezTo>
              <a:cubicBezTo>
                <a:pt x="628" y="316"/>
                <a:pt x="604" y="342"/>
                <a:pt x="592" y="355"/>
              </a:cubicBezTo>
              <a:cubicBezTo>
                <a:pt x="607" y="432"/>
                <a:pt x="617" y="511"/>
                <a:pt x="590" y="587"/>
              </a:cubicBezTo>
              <a:cubicBezTo>
                <a:pt x="562" y="590"/>
                <a:pt x="506" y="595"/>
                <a:pt x="478" y="598"/>
              </a:cubicBezTo>
              <a:cubicBezTo>
                <a:pt x="467" y="620"/>
                <a:pt x="444" y="665"/>
                <a:pt x="433" y="687"/>
              </a:cubicBezTo>
              <a:cubicBezTo>
                <a:pt x="367" y="643"/>
                <a:pt x="318" y="581"/>
                <a:pt x="285" y="509"/>
              </a:cubicBezTo>
              <a:cubicBezTo>
                <a:pt x="245" y="501"/>
                <a:pt x="204" y="494"/>
                <a:pt x="163" y="488"/>
              </a:cubicBezTo>
              <a:cubicBezTo>
                <a:pt x="59" y="370"/>
                <a:pt x="122" y="192"/>
                <a:pt x="0" y="82"/>
              </a:cubicBezTo>
              <a:cubicBezTo>
                <a:pt x="97" y="97"/>
                <a:pt x="194" y="117"/>
                <a:pt x="290" y="138"/>
              </a:cubicBezTo>
              <a:cubicBezTo>
                <a:pt x="295" y="111"/>
                <a:pt x="303" y="58"/>
                <a:pt x="308" y="31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26</xdr:col>
      <xdr:colOff>76408</xdr:colOff>
      <xdr:row>24</xdr:row>
      <xdr:rowOff>59654</xdr:rowOff>
    </xdr:from>
    <xdr:to>
      <xdr:col>29</xdr:col>
      <xdr:colOff>16347</xdr:colOff>
      <xdr:row>27</xdr:row>
      <xdr:rowOff>82056</xdr:rowOff>
    </xdr:to>
    <xdr:sp macro="" textlink="">
      <xdr:nvSpPr>
        <xdr:cNvPr id="552" name="wrzesiński"/>
        <xdr:cNvSpPr>
          <a:spLocks/>
        </xdr:cNvSpPr>
      </xdr:nvSpPr>
      <xdr:spPr bwMode="auto">
        <a:xfrm>
          <a:off x="3048208" y="2802854"/>
          <a:ext cx="282839" cy="365302"/>
        </a:xfrm>
        <a:custGeom>
          <a:avLst/>
          <a:gdLst>
            <a:gd name="T0" fmla="*/ 26 w 1024"/>
            <a:gd name="T1" fmla="*/ 268 h 1282"/>
            <a:gd name="T2" fmla="*/ 36 w 1024"/>
            <a:gd name="T3" fmla="*/ 0 h 1282"/>
            <a:gd name="T4" fmla="*/ 254 w 1024"/>
            <a:gd name="T5" fmla="*/ 188 h 1282"/>
            <a:gd name="T6" fmla="*/ 261 w 1024"/>
            <a:gd name="T7" fmla="*/ 36 h 1282"/>
            <a:gd name="T8" fmla="*/ 537 w 1024"/>
            <a:gd name="T9" fmla="*/ 117 h 1282"/>
            <a:gd name="T10" fmla="*/ 693 w 1024"/>
            <a:gd name="T11" fmla="*/ 173 h 1282"/>
            <a:gd name="T12" fmla="*/ 810 w 1024"/>
            <a:gd name="T13" fmla="*/ 391 h 1282"/>
            <a:gd name="T14" fmla="*/ 693 w 1024"/>
            <a:gd name="T15" fmla="*/ 439 h 1282"/>
            <a:gd name="T16" fmla="*/ 908 w 1024"/>
            <a:gd name="T17" fmla="*/ 652 h 1282"/>
            <a:gd name="T18" fmla="*/ 812 w 1024"/>
            <a:gd name="T19" fmla="*/ 751 h 1282"/>
            <a:gd name="T20" fmla="*/ 1024 w 1024"/>
            <a:gd name="T21" fmla="*/ 892 h 1282"/>
            <a:gd name="T22" fmla="*/ 881 w 1024"/>
            <a:gd name="T23" fmla="*/ 1102 h 1282"/>
            <a:gd name="T24" fmla="*/ 881 w 1024"/>
            <a:gd name="T25" fmla="*/ 1133 h 1282"/>
            <a:gd name="T26" fmla="*/ 956 w 1024"/>
            <a:gd name="T27" fmla="*/ 1232 h 1282"/>
            <a:gd name="T28" fmla="*/ 704 w 1024"/>
            <a:gd name="T29" fmla="*/ 1282 h 1282"/>
            <a:gd name="T30" fmla="*/ 673 w 1024"/>
            <a:gd name="T31" fmla="*/ 1023 h 1282"/>
            <a:gd name="T32" fmla="*/ 225 w 1024"/>
            <a:gd name="T33" fmla="*/ 1083 h 1282"/>
            <a:gd name="T34" fmla="*/ 122 w 1024"/>
            <a:gd name="T35" fmla="*/ 868 h 1282"/>
            <a:gd name="T36" fmla="*/ 231 w 1024"/>
            <a:gd name="T37" fmla="*/ 810 h 1282"/>
            <a:gd name="T38" fmla="*/ 206 w 1024"/>
            <a:gd name="T39" fmla="*/ 691 h 1282"/>
            <a:gd name="T40" fmla="*/ 271 w 1024"/>
            <a:gd name="T41" fmla="*/ 538 h 1282"/>
            <a:gd name="T42" fmla="*/ 128 w 1024"/>
            <a:gd name="T43" fmla="*/ 493 h 1282"/>
            <a:gd name="T44" fmla="*/ 118 w 1024"/>
            <a:gd name="T45" fmla="*/ 319 h 1282"/>
            <a:gd name="T46" fmla="*/ 26 w 1024"/>
            <a:gd name="T47" fmla="*/ 268 h 12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024" h="1282">
              <a:moveTo>
                <a:pt x="26" y="268"/>
              </a:moveTo>
              <a:cubicBezTo>
                <a:pt x="14" y="179"/>
                <a:pt x="0" y="86"/>
                <a:pt x="36" y="0"/>
              </a:cubicBezTo>
              <a:cubicBezTo>
                <a:pt x="108" y="63"/>
                <a:pt x="179" y="127"/>
                <a:pt x="254" y="188"/>
              </a:cubicBezTo>
              <a:cubicBezTo>
                <a:pt x="256" y="137"/>
                <a:pt x="258" y="86"/>
                <a:pt x="261" y="36"/>
              </a:cubicBezTo>
              <a:cubicBezTo>
                <a:pt x="352" y="66"/>
                <a:pt x="443" y="95"/>
                <a:pt x="537" y="117"/>
              </a:cubicBezTo>
              <a:cubicBezTo>
                <a:pt x="590" y="133"/>
                <a:pt x="644" y="146"/>
                <a:pt x="693" y="173"/>
              </a:cubicBezTo>
              <a:cubicBezTo>
                <a:pt x="740" y="241"/>
                <a:pt x="772" y="318"/>
                <a:pt x="810" y="391"/>
              </a:cubicBezTo>
              <a:cubicBezTo>
                <a:pt x="771" y="407"/>
                <a:pt x="732" y="423"/>
                <a:pt x="693" y="439"/>
              </a:cubicBezTo>
              <a:cubicBezTo>
                <a:pt x="711" y="554"/>
                <a:pt x="817" y="601"/>
                <a:pt x="908" y="652"/>
              </a:cubicBezTo>
              <a:cubicBezTo>
                <a:pt x="876" y="685"/>
                <a:pt x="844" y="718"/>
                <a:pt x="812" y="751"/>
              </a:cubicBezTo>
              <a:cubicBezTo>
                <a:pt x="863" y="824"/>
                <a:pt x="941" y="865"/>
                <a:pt x="1024" y="892"/>
              </a:cubicBezTo>
              <a:cubicBezTo>
                <a:pt x="967" y="955"/>
                <a:pt x="909" y="1020"/>
                <a:pt x="881" y="1102"/>
              </a:cubicBezTo>
              <a:cubicBezTo>
                <a:pt x="881" y="1110"/>
                <a:pt x="881" y="1125"/>
                <a:pt x="881" y="1133"/>
              </a:cubicBezTo>
              <a:cubicBezTo>
                <a:pt x="905" y="1167"/>
                <a:pt x="930" y="1199"/>
                <a:pt x="956" y="1232"/>
              </a:cubicBezTo>
              <a:cubicBezTo>
                <a:pt x="871" y="1245"/>
                <a:pt x="787" y="1259"/>
                <a:pt x="704" y="1282"/>
              </a:cubicBezTo>
              <a:cubicBezTo>
                <a:pt x="679" y="1198"/>
                <a:pt x="668" y="1111"/>
                <a:pt x="673" y="1023"/>
              </a:cubicBezTo>
              <a:cubicBezTo>
                <a:pt x="521" y="1012"/>
                <a:pt x="365" y="1015"/>
                <a:pt x="225" y="1083"/>
              </a:cubicBezTo>
              <a:cubicBezTo>
                <a:pt x="188" y="1013"/>
                <a:pt x="153" y="941"/>
                <a:pt x="122" y="868"/>
              </a:cubicBezTo>
              <a:cubicBezTo>
                <a:pt x="158" y="849"/>
                <a:pt x="194" y="829"/>
                <a:pt x="231" y="810"/>
              </a:cubicBezTo>
              <a:cubicBezTo>
                <a:pt x="222" y="770"/>
                <a:pt x="214" y="731"/>
                <a:pt x="206" y="691"/>
              </a:cubicBezTo>
              <a:cubicBezTo>
                <a:pt x="232" y="643"/>
                <a:pt x="289" y="599"/>
                <a:pt x="271" y="538"/>
              </a:cubicBezTo>
              <a:cubicBezTo>
                <a:pt x="224" y="521"/>
                <a:pt x="175" y="511"/>
                <a:pt x="128" y="493"/>
              </a:cubicBezTo>
              <a:cubicBezTo>
                <a:pt x="76" y="449"/>
                <a:pt x="119" y="376"/>
                <a:pt x="118" y="319"/>
              </a:cubicBezTo>
              <a:cubicBezTo>
                <a:pt x="87" y="302"/>
                <a:pt x="57" y="285"/>
                <a:pt x="26" y="26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75377</xdr:colOff>
      <xdr:row>24</xdr:row>
      <xdr:rowOff>67265</xdr:rowOff>
    </xdr:from>
    <xdr:to>
      <xdr:col>36</xdr:col>
      <xdr:colOff>12663</xdr:colOff>
      <xdr:row>27</xdr:row>
      <xdr:rowOff>97278</xdr:rowOff>
    </xdr:to>
    <xdr:sp macro="" textlink="">
      <xdr:nvSpPr>
        <xdr:cNvPr id="553" name="kolski"/>
        <xdr:cNvSpPr>
          <a:spLocks/>
        </xdr:cNvSpPr>
      </xdr:nvSpPr>
      <xdr:spPr bwMode="auto">
        <a:xfrm>
          <a:off x="3732977" y="2810465"/>
          <a:ext cx="394486" cy="372913"/>
        </a:xfrm>
        <a:custGeom>
          <a:avLst/>
          <a:gdLst>
            <a:gd name="T0" fmla="*/ 331 w 1412"/>
            <a:gd name="T1" fmla="*/ 12 h 1295"/>
            <a:gd name="T2" fmla="*/ 476 w 1412"/>
            <a:gd name="T3" fmla="*/ 0 h 1295"/>
            <a:gd name="T4" fmla="*/ 494 w 1412"/>
            <a:gd name="T5" fmla="*/ 88 h 1295"/>
            <a:gd name="T6" fmla="*/ 602 w 1412"/>
            <a:gd name="T7" fmla="*/ 114 h 1295"/>
            <a:gd name="T8" fmla="*/ 651 w 1412"/>
            <a:gd name="T9" fmla="*/ 339 h 1295"/>
            <a:gd name="T10" fmla="*/ 868 w 1412"/>
            <a:gd name="T11" fmla="*/ 287 h 1295"/>
            <a:gd name="T12" fmla="*/ 1117 w 1412"/>
            <a:gd name="T13" fmla="*/ 137 h 1295"/>
            <a:gd name="T14" fmla="*/ 1140 w 1412"/>
            <a:gd name="T15" fmla="*/ 233 h 1295"/>
            <a:gd name="T16" fmla="*/ 1175 w 1412"/>
            <a:gd name="T17" fmla="*/ 259 h 1295"/>
            <a:gd name="T18" fmla="*/ 1281 w 1412"/>
            <a:gd name="T19" fmla="*/ 331 h 1295"/>
            <a:gd name="T20" fmla="*/ 1285 w 1412"/>
            <a:gd name="T21" fmla="*/ 479 h 1295"/>
            <a:gd name="T22" fmla="*/ 1255 w 1412"/>
            <a:gd name="T23" fmla="*/ 571 h 1295"/>
            <a:gd name="T24" fmla="*/ 1412 w 1412"/>
            <a:gd name="T25" fmla="*/ 571 h 1295"/>
            <a:gd name="T26" fmla="*/ 1355 w 1412"/>
            <a:gd name="T27" fmla="*/ 731 h 1295"/>
            <a:gd name="T28" fmla="*/ 996 w 1412"/>
            <a:gd name="T29" fmla="*/ 909 h 1295"/>
            <a:gd name="T30" fmla="*/ 1055 w 1412"/>
            <a:gd name="T31" fmla="*/ 1139 h 1295"/>
            <a:gd name="T32" fmla="*/ 1018 w 1412"/>
            <a:gd name="T33" fmla="*/ 1201 h 1295"/>
            <a:gd name="T34" fmla="*/ 550 w 1412"/>
            <a:gd name="T35" fmla="*/ 1243 h 1295"/>
            <a:gd name="T36" fmla="*/ 498 w 1412"/>
            <a:gd name="T37" fmla="*/ 1008 h 1295"/>
            <a:gd name="T38" fmla="*/ 379 w 1412"/>
            <a:gd name="T39" fmla="*/ 1082 h 1295"/>
            <a:gd name="T40" fmla="*/ 101 w 1412"/>
            <a:gd name="T41" fmla="*/ 998 h 1295"/>
            <a:gd name="T42" fmla="*/ 0 w 1412"/>
            <a:gd name="T43" fmla="*/ 818 h 1295"/>
            <a:gd name="T44" fmla="*/ 77 w 1412"/>
            <a:gd name="T45" fmla="*/ 746 h 1295"/>
            <a:gd name="T46" fmla="*/ 201 w 1412"/>
            <a:gd name="T47" fmla="*/ 613 h 1295"/>
            <a:gd name="T48" fmla="*/ 145 w 1412"/>
            <a:gd name="T49" fmla="*/ 580 h 1295"/>
            <a:gd name="T50" fmla="*/ 75 w 1412"/>
            <a:gd name="T51" fmla="*/ 512 h 1295"/>
            <a:gd name="T52" fmla="*/ 205 w 1412"/>
            <a:gd name="T53" fmla="*/ 403 h 1295"/>
            <a:gd name="T54" fmla="*/ 222 w 1412"/>
            <a:gd name="T55" fmla="*/ 399 h 1295"/>
            <a:gd name="T56" fmla="*/ 305 w 1412"/>
            <a:gd name="T57" fmla="*/ 426 h 1295"/>
            <a:gd name="T58" fmla="*/ 382 w 1412"/>
            <a:gd name="T59" fmla="*/ 254 h 1295"/>
            <a:gd name="T60" fmla="*/ 334 w 1412"/>
            <a:gd name="T61" fmla="*/ 101 h 1295"/>
            <a:gd name="T62" fmla="*/ 332 w 1412"/>
            <a:gd name="T63" fmla="*/ 89 h 1295"/>
            <a:gd name="T64" fmla="*/ 331 w 1412"/>
            <a:gd name="T65" fmla="*/ 12 h 12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412" h="1295">
              <a:moveTo>
                <a:pt x="331" y="12"/>
              </a:moveTo>
              <a:cubicBezTo>
                <a:pt x="367" y="9"/>
                <a:pt x="440" y="3"/>
                <a:pt x="476" y="0"/>
              </a:cubicBezTo>
              <a:cubicBezTo>
                <a:pt x="482" y="29"/>
                <a:pt x="488" y="58"/>
                <a:pt x="494" y="88"/>
              </a:cubicBezTo>
              <a:cubicBezTo>
                <a:pt x="521" y="95"/>
                <a:pt x="576" y="108"/>
                <a:pt x="602" y="114"/>
              </a:cubicBezTo>
              <a:cubicBezTo>
                <a:pt x="619" y="189"/>
                <a:pt x="635" y="264"/>
                <a:pt x="651" y="339"/>
              </a:cubicBezTo>
              <a:cubicBezTo>
                <a:pt x="723" y="318"/>
                <a:pt x="795" y="300"/>
                <a:pt x="868" y="287"/>
              </a:cubicBezTo>
              <a:cubicBezTo>
                <a:pt x="952" y="239"/>
                <a:pt x="1035" y="188"/>
                <a:pt x="1117" y="137"/>
              </a:cubicBezTo>
              <a:cubicBezTo>
                <a:pt x="1122" y="161"/>
                <a:pt x="1134" y="209"/>
                <a:pt x="1140" y="233"/>
              </a:cubicBezTo>
              <a:lnTo>
                <a:pt x="1175" y="259"/>
              </a:lnTo>
              <a:cubicBezTo>
                <a:pt x="1210" y="284"/>
                <a:pt x="1246" y="307"/>
                <a:pt x="1281" y="331"/>
              </a:cubicBezTo>
              <a:cubicBezTo>
                <a:pt x="1283" y="380"/>
                <a:pt x="1284" y="430"/>
                <a:pt x="1285" y="479"/>
              </a:cubicBezTo>
              <a:cubicBezTo>
                <a:pt x="1277" y="502"/>
                <a:pt x="1262" y="548"/>
                <a:pt x="1255" y="571"/>
              </a:cubicBezTo>
              <a:cubicBezTo>
                <a:pt x="1307" y="570"/>
                <a:pt x="1359" y="570"/>
                <a:pt x="1412" y="571"/>
              </a:cubicBezTo>
              <a:lnTo>
                <a:pt x="1355" y="731"/>
              </a:lnTo>
              <a:cubicBezTo>
                <a:pt x="1230" y="760"/>
                <a:pt x="1013" y="738"/>
                <a:pt x="996" y="909"/>
              </a:cubicBezTo>
              <a:cubicBezTo>
                <a:pt x="962" y="995"/>
                <a:pt x="994" y="1076"/>
                <a:pt x="1055" y="1139"/>
              </a:cubicBezTo>
              <a:cubicBezTo>
                <a:pt x="1046" y="1154"/>
                <a:pt x="1027" y="1185"/>
                <a:pt x="1018" y="1201"/>
              </a:cubicBezTo>
              <a:cubicBezTo>
                <a:pt x="862" y="1227"/>
                <a:pt x="710" y="1295"/>
                <a:pt x="550" y="1243"/>
              </a:cubicBezTo>
              <a:cubicBezTo>
                <a:pt x="547" y="1161"/>
                <a:pt x="525" y="1083"/>
                <a:pt x="498" y="1008"/>
              </a:cubicBezTo>
              <a:cubicBezTo>
                <a:pt x="459" y="1032"/>
                <a:pt x="419" y="1057"/>
                <a:pt x="379" y="1082"/>
              </a:cubicBezTo>
              <a:cubicBezTo>
                <a:pt x="285" y="1060"/>
                <a:pt x="191" y="1036"/>
                <a:pt x="101" y="998"/>
              </a:cubicBezTo>
              <a:cubicBezTo>
                <a:pt x="47" y="951"/>
                <a:pt x="20" y="885"/>
                <a:pt x="0" y="818"/>
              </a:cubicBezTo>
              <a:cubicBezTo>
                <a:pt x="19" y="800"/>
                <a:pt x="58" y="764"/>
                <a:pt x="77" y="746"/>
              </a:cubicBezTo>
              <a:cubicBezTo>
                <a:pt x="122" y="705"/>
                <a:pt x="161" y="659"/>
                <a:pt x="201" y="613"/>
              </a:cubicBezTo>
              <a:cubicBezTo>
                <a:pt x="187" y="605"/>
                <a:pt x="159" y="588"/>
                <a:pt x="145" y="580"/>
              </a:cubicBezTo>
              <a:cubicBezTo>
                <a:pt x="127" y="563"/>
                <a:pt x="92" y="529"/>
                <a:pt x="75" y="512"/>
              </a:cubicBezTo>
              <a:cubicBezTo>
                <a:pt x="118" y="475"/>
                <a:pt x="161" y="439"/>
                <a:pt x="205" y="403"/>
              </a:cubicBezTo>
              <a:lnTo>
                <a:pt x="222" y="399"/>
              </a:lnTo>
              <a:cubicBezTo>
                <a:pt x="243" y="406"/>
                <a:pt x="284" y="420"/>
                <a:pt x="305" y="426"/>
              </a:cubicBezTo>
              <a:cubicBezTo>
                <a:pt x="332" y="369"/>
                <a:pt x="373" y="317"/>
                <a:pt x="382" y="254"/>
              </a:cubicBezTo>
              <a:cubicBezTo>
                <a:pt x="370" y="201"/>
                <a:pt x="350" y="151"/>
                <a:pt x="334" y="101"/>
              </a:cubicBezTo>
              <a:lnTo>
                <a:pt x="332" y="89"/>
              </a:lnTo>
              <a:cubicBezTo>
                <a:pt x="332" y="70"/>
                <a:pt x="331" y="31"/>
                <a:pt x="331" y="1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106997</xdr:colOff>
      <xdr:row>25</xdr:row>
      <xdr:rowOff>44291</xdr:rowOff>
    </xdr:from>
    <xdr:to>
      <xdr:col>31</xdr:col>
      <xdr:colOff>104834</xdr:colOff>
      <xdr:row>27</xdr:row>
      <xdr:rowOff>7155</xdr:rowOff>
    </xdr:to>
    <xdr:sp macro="" textlink="">
      <xdr:nvSpPr>
        <xdr:cNvPr id="561" name="Konin"/>
        <xdr:cNvSpPr>
          <a:spLocks/>
        </xdr:cNvSpPr>
      </xdr:nvSpPr>
      <xdr:spPr bwMode="auto">
        <a:xfrm>
          <a:off x="3535997" y="2901791"/>
          <a:ext cx="112137" cy="191464"/>
        </a:xfrm>
        <a:custGeom>
          <a:avLst/>
          <a:gdLst>
            <a:gd name="T0" fmla="*/ 85 w 290"/>
            <a:gd name="T1" fmla="*/ 0 h 514"/>
            <a:gd name="T2" fmla="*/ 232 w 290"/>
            <a:gd name="T3" fmla="*/ 61 h 514"/>
            <a:gd name="T4" fmla="*/ 169 w 290"/>
            <a:gd name="T5" fmla="*/ 340 h 514"/>
            <a:gd name="T6" fmla="*/ 290 w 290"/>
            <a:gd name="T7" fmla="*/ 331 h 514"/>
            <a:gd name="T8" fmla="*/ 168 w 290"/>
            <a:gd name="T9" fmla="*/ 514 h 514"/>
            <a:gd name="T10" fmla="*/ 52 w 290"/>
            <a:gd name="T11" fmla="*/ 489 h 514"/>
            <a:gd name="T12" fmla="*/ 0 w 290"/>
            <a:gd name="T13" fmla="*/ 325 h 514"/>
            <a:gd name="T14" fmla="*/ 131 w 290"/>
            <a:gd name="T15" fmla="*/ 246 h 514"/>
            <a:gd name="T16" fmla="*/ 57 w 290"/>
            <a:gd name="T17" fmla="*/ 116 h 514"/>
            <a:gd name="T18" fmla="*/ 85 w 290"/>
            <a:gd name="T19" fmla="*/ 0 h 5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290" h="514">
              <a:moveTo>
                <a:pt x="85" y="0"/>
              </a:moveTo>
              <a:cubicBezTo>
                <a:pt x="134" y="21"/>
                <a:pt x="183" y="41"/>
                <a:pt x="232" y="61"/>
              </a:cubicBezTo>
              <a:cubicBezTo>
                <a:pt x="226" y="157"/>
                <a:pt x="201" y="249"/>
                <a:pt x="169" y="340"/>
              </a:cubicBezTo>
              <a:lnTo>
                <a:pt x="290" y="331"/>
              </a:lnTo>
              <a:cubicBezTo>
                <a:pt x="232" y="382"/>
                <a:pt x="174" y="432"/>
                <a:pt x="168" y="514"/>
              </a:cubicBezTo>
              <a:cubicBezTo>
                <a:pt x="129" y="506"/>
                <a:pt x="91" y="498"/>
                <a:pt x="52" y="489"/>
              </a:cubicBezTo>
              <a:cubicBezTo>
                <a:pt x="35" y="434"/>
                <a:pt x="18" y="379"/>
                <a:pt x="0" y="325"/>
              </a:cubicBezTo>
              <a:cubicBezTo>
                <a:pt x="47" y="306"/>
                <a:pt x="114" y="305"/>
                <a:pt x="131" y="246"/>
              </a:cubicBezTo>
              <a:cubicBezTo>
                <a:pt x="112" y="199"/>
                <a:pt x="83" y="158"/>
                <a:pt x="57" y="116"/>
              </a:cubicBezTo>
              <a:cubicBezTo>
                <a:pt x="66" y="77"/>
                <a:pt x="75" y="39"/>
                <a:pt x="8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49</xdr:col>
      <xdr:colOff>74940</xdr:colOff>
      <xdr:row>19</xdr:row>
      <xdr:rowOff>17674</xdr:rowOff>
    </xdr:from>
    <xdr:to>
      <xdr:col>54</xdr:col>
      <xdr:colOff>54232</xdr:colOff>
      <xdr:row>22</xdr:row>
      <xdr:rowOff>52329</xdr:rowOff>
    </xdr:to>
    <xdr:sp macro="" textlink="">
      <xdr:nvSpPr>
        <xdr:cNvPr id="515" name="ostrowski (mazowieckie)"/>
        <xdr:cNvSpPr>
          <a:spLocks/>
        </xdr:cNvSpPr>
      </xdr:nvSpPr>
      <xdr:spPr bwMode="auto">
        <a:xfrm>
          <a:off x="5675640" y="2189374"/>
          <a:ext cx="550792" cy="377555"/>
        </a:xfrm>
        <a:custGeom>
          <a:avLst/>
          <a:gdLst>
            <a:gd name="T0" fmla="*/ 522 w 1980"/>
            <a:gd name="T1" fmla="*/ 86 h 1302"/>
            <a:gd name="T2" fmla="*/ 650 w 1980"/>
            <a:gd name="T3" fmla="*/ 13 h 1302"/>
            <a:gd name="T4" fmla="*/ 799 w 1980"/>
            <a:gd name="T5" fmla="*/ 13 h 1302"/>
            <a:gd name="T6" fmla="*/ 850 w 1980"/>
            <a:gd name="T7" fmla="*/ 0 h 1302"/>
            <a:gd name="T8" fmla="*/ 893 w 1980"/>
            <a:gd name="T9" fmla="*/ 112 h 1302"/>
            <a:gd name="T10" fmla="*/ 991 w 1980"/>
            <a:gd name="T11" fmla="*/ 419 h 1302"/>
            <a:gd name="T12" fmla="*/ 1086 w 1980"/>
            <a:gd name="T13" fmla="*/ 443 h 1302"/>
            <a:gd name="T14" fmla="*/ 1141 w 1980"/>
            <a:gd name="T15" fmla="*/ 422 h 1302"/>
            <a:gd name="T16" fmla="*/ 1356 w 1980"/>
            <a:gd name="T17" fmla="*/ 393 h 1302"/>
            <a:gd name="T18" fmla="*/ 1403 w 1980"/>
            <a:gd name="T19" fmla="*/ 299 h 1302"/>
            <a:gd name="T20" fmla="*/ 1513 w 1980"/>
            <a:gd name="T21" fmla="*/ 270 h 1302"/>
            <a:gd name="T22" fmla="*/ 1542 w 1980"/>
            <a:gd name="T23" fmla="*/ 427 h 1302"/>
            <a:gd name="T24" fmla="*/ 1437 w 1980"/>
            <a:gd name="T25" fmla="*/ 438 h 1302"/>
            <a:gd name="T26" fmla="*/ 1659 w 1980"/>
            <a:gd name="T27" fmla="*/ 757 h 1302"/>
            <a:gd name="T28" fmla="*/ 1909 w 1980"/>
            <a:gd name="T29" fmla="*/ 593 h 1302"/>
            <a:gd name="T30" fmla="*/ 1952 w 1980"/>
            <a:gd name="T31" fmla="*/ 1101 h 1302"/>
            <a:gd name="T32" fmla="*/ 1980 w 1980"/>
            <a:gd name="T33" fmla="*/ 1148 h 1302"/>
            <a:gd name="T34" fmla="*/ 1858 w 1980"/>
            <a:gd name="T35" fmla="*/ 1302 h 1302"/>
            <a:gd name="T36" fmla="*/ 1753 w 1980"/>
            <a:gd name="T37" fmla="*/ 1198 h 1302"/>
            <a:gd name="T38" fmla="*/ 1545 w 1980"/>
            <a:gd name="T39" fmla="*/ 1070 h 1302"/>
            <a:gd name="T40" fmla="*/ 1402 w 1980"/>
            <a:gd name="T41" fmla="*/ 994 h 1302"/>
            <a:gd name="T42" fmla="*/ 1114 w 1980"/>
            <a:gd name="T43" fmla="*/ 1054 h 1302"/>
            <a:gd name="T44" fmla="*/ 1068 w 1980"/>
            <a:gd name="T45" fmla="*/ 1083 h 1302"/>
            <a:gd name="T46" fmla="*/ 1010 w 1980"/>
            <a:gd name="T47" fmla="*/ 1229 h 1302"/>
            <a:gd name="T48" fmla="*/ 947 w 1980"/>
            <a:gd name="T49" fmla="*/ 1209 h 1302"/>
            <a:gd name="T50" fmla="*/ 773 w 1980"/>
            <a:gd name="T51" fmla="*/ 1185 h 1302"/>
            <a:gd name="T52" fmla="*/ 734 w 1980"/>
            <a:gd name="T53" fmla="*/ 1028 h 1302"/>
            <a:gd name="T54" fmla="*/ 483 w 1980"/>
            <a:gd name="T55" fmla="*/ 1148 h 1302"/>
            <a:gd name="T56" fmla="*/ 310 w 1980"/>
            <a:gd name="T57" fmla="*/ 1106 h 1302"/>
            <a:gd name="T58" fmla="*/ 257 w 1980"/>
            <a:gd name="T59" fmla="*/ 1046 h 1302"/>
            <a:gd name="T60" fmla="*/ 247 w 1980"/>
            <a:gd name="T61" fmla="*/ 1035 h 1302"/>
            <a:gd name="T62" fmla="*/ 163 w 1980"/>
            <a:gd name="T63" fmla="*/ 943 h 1302"/>
            <a:gd name="T64" fmla="*/ 301 w 1980"/>
            <a:gd name="T65" fmla="*/ 745 h 1302"/>
            <a:gd name="T66" fmla="*/ 269 w 1980"/>
            <a:gd name="T67" fmla="*/ 721 h 1302"/>
            <a:gd name="T68" fmla="*/ 27 w 1980"/>
            <a:gd name="T69" fmla="*/ 545 h 1302"/>
            <a:gd name="T70" fmla="*/ 0 w 1980"/>
            <a:gd name="T71" fmla="*/ 300 h 1302"/>
            <a:gd name="T72" fmla="*/ 556 w 1980"/>
            <a:gd name="T73" fmla="*/ 184 h 1302"/>
            <a:gd name="T74" fmla="*/ 522 w 1980"/>
            <a:gd name="T75" fmla="*/ 86 h 13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</a:cxnLst>
          <a:rect l="0" t="0" r="r" b="b"/>
          <a:pathLst>
            <a:path w="1980" h="1302">
              <a:moveTo>
                <a:pt x="522" y="86"/>
              </a:moveTo>
              <a:cubicBezTo>
                <a:pt x="564" y="61"/>
                <a:pt x="606" y="37"/>
                <a:pt x="650" y="13"/>
              </a:cubicBezTo>
              <a:cubicBezTo>
                <a:pt x="699" y="26"/>
                <a:pt x="750" y="34"/>
                <a:pt x="799" y="13"/>
              </a:cubicBezTo>
              <a:cubicBezTo>
                <a:pt x="811" y="10"/>
                <a:pt x="837" y="4"/>
                <a:pt x="850" y="0"/>
              </a:cubicBezTo>
              <a:cubicBezTo>
                <a:pt x="864" y="37"/>
                <a:pt x="879" y="74"/>
                <a:pt x="893" y="112"/>
              </a:cubicBezTo>
              <a:cubicBezTo>
                <a:pt x="873" y="226"/>
                <a:pt x="925" y="329"/>
                <a:pt x="991" y="419"/>
              </a:cubicBezTo>
              <a:cubicBezTo>
                <a:pt x="1022" y="427"/>
                <a:pt x="1053" y="435"/>
                <a:pt x="1086" y="443"/>
              </a:cubicBezTo>
              <a:cubicBezTo>
                <a:pt x="1104" y="436"/>
                <a:pt x="1122" y="429"/>
                <a:pt x="1141" y="422"/>
              </a:cubicBezTo>
              <a:cubicBezTo>
                <a:pt x="1213" y="418"/>
                <a:pt x="1285" y="407"/>
                <a:pt x="1356" y="393"/>
              </a:cubicBezTo>
              <a:cubicBezTo>
                <a:pt x="1372" y="362"/>
                <a:pt x="1387" y="331"/>
                <a:pt x="1403" y="299"/>
              </a:cubicBezTo>
              <a:cubicBezTo>
                <a:pt x="1430" y="292"/>
                <a:pt x="1486" y="277"/>
                <a:pt x="1513" y="270"/>
              </a:cubicBezTo>
              <a:cubicBezTo>
                <a:pt x="1522" y="322"/>
                <a:pt x="1532" y="375"/>
                <a:pt x="1542" y="427"/>
              </a:cubicBezTo>
              <a:cubicBezTo>
                <a:pt x="1516" y="430"/>
                <a:pt x="1463" y="436"/>
                <a:pt x="1437" y="438"/>
              </a:cubicBezTo>
              <a:cubicBezTo>
                <a:pt x="1493" y="552"/>
                <a:pt x="1517" y="721"/>
                <a:pt x="1659" y="757"/>
              </a:cubicBezTo>
              <a:cubicBezTo>
                <a:pt x="1713" y="665"/>
                <a:pt x="1793" y="584"/>
                <a:pt x="1909" y="593"/>
              </a:cubicBezTo>
              <a:cubicBezTo>
                <a:pt x="1918" y="761"/>
                <a:pt x="1859" y="949"/>
                <a:pt x="1952" y="1101"/>
              </a:cubicBezTo>
              <a:cubicBezTo>
                <a:pt x="1959" y="1113"/>
                <a:pt x="1973" y="1136"/>
                <a:pt x="1980" y="1148"/>
              </a:cubicBezTo>
              <a:cubicBezTo>
                <a:pt x="1938" y="1198"/>
                <a:pt x="1915" y="1267"/>
                <a:pt x="1858" y="1302"/>
              </a:cubicBezTo>
              <a:cubicBezTo>
                <a:pt x="1815" y="1277"/>
                <a:pt x="1786" y="1234"/>
                <a:pt x="1753" y="1198"/>
              </a:cubicBezTo>
              <a:cubicBezTo>
                <a:pt x="1709" y="1121"/>
                <a:pt x="1628" y="1085"/>
                <a:pt x="1545" y="1070"/>
              </a:cubicBezTo>
              <a:cubicBezTo>
                <a:pt x="1536" y="1001"/>
                <a:pt x="1462" y="975"/>
                <a:pt x="1402" y="994"/>
              </a:cubicBezTo>
              <a:cubicBezTo>
                <a:pt x="1305" y="1007"/>
                <a:pt x="1207" y="1018"/>
                <a:pt x="1114" y="1054"/>
              </a:cubicBezTo>
              <a:cubicBezTo>
                <a:pt x="1102" y="1061"/>
                <a:pt x="1079" y="1076"/>
                <a:pt x="1068" y="1083"/>
              </a:cubicBezTo>
              <a:cubicBezTo>
                <a:pt x="1047" y="1131"/>
                <a:pt x="1028" y="1180"/>
                <a:pt x="1010" y="1229"/>
              </a:cubicBezTo>
              <a:cubicBezTo>
                <a:pt x="995" y="1224"/>
                <a:pt x="963" y="1214"/>
                <a:pt x="947" y="1209"/>
              </a:cubicBezTo>
              <a:cubicBezTo>
                <a:pt x="891" y="1190"/>
                <a:pt x="832" y="1189"/>
                <a:pt x="773" y="1185"/>
              </a:cubicBezTo>
              <a:cubicBezTo>
                <a:pt x="760" y="1133"/>
                <a:pt x="747" y="1081"/>
                <a:pt x="734" y="1028"/>
              </a:cubicBezTo>
              <a:cubicBezTo>
                <a:pt x="645" y="1056"/>
                <a:pt x="560" y="1095"/>
                <a:pt x="483" y="1148"/>
              </a:cubicBezTo>
              <a:cubicBezTo>
                <a:pt x="425" y="1134"/>
                <a:pt x="368" y="1120"/>
                <a:pt x="310" y="1106"/>
              </a:cubicBezTo>
              <a:cubicBezTo>
                <a:pt x="297" y="1091"/>
                <a:pt x="270" y="1060"/>
                <a:pt x="257" y="1046"/>
              </a:cubicBezTo>
              <a:lnTo>
                <a:pt x="247" y="1035"/>
              </a:lnTo>
              <a:cubicBezTo>
                <a:pt x="218" y="1004"/>
                <a:pt x="191" y="974"/>
                <a:pt x="163" y="943"/>
              </a:cubicBezTo>
              <a:cubicBezTo>
                <a:pt x="226" y="890"/>
                <a:pt x="273" y="822"/>
                <a:pt x="301" y="745"/>
              </a:cubicBezTo>
              <a:cubicBezTo>
                <a:pt x="293" y="739"/>
                <a:pt x="277" y="727"/>
                <a:pt x="269" y="721"/>
              </a:cubicBezTo>
              <a:cubicBezTo>
                <a:pt x="184" y="669"/>
                <a:pt x="99" y="614"/>
                <a:pt x="27" y="545"/>
              </a:cubicBezTo>
              <a:cubicBezTo>
                <a:pt x="80" y="461"/>
                <a:pt x="62" y="375"/>
                <a:pt x="0" y="300"/>
              </a:cubicBezTo>
              <a:cubicBezTo>
                <a:pt x="168" y="169"/>
                <a:pt x="387" y="308"/>
                <a:pt x="556" y="184"/>
              </a:cubicBezTo>
              <a:cubicBezTo>
                <a:pt x="544" y="151"/>
                <a:pt x="533" y="119"/>
                <a:pt x="522" y="86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111246</xdr:colOff>
      <xdr:row>19</xdr:row>
      <xdr:rowOff>60367</xdr:rowOff>
    </xdr:from>
    <xdr:to>
      <xdr:col>41</xdr:col>
      <xdr:colOff>28459</xdr:colOff>
      <xdr:row>22</xdr:row>
      <xdr:rowOff>18771</xdr:rowOff>
    </xdr:to>
    <xdr:sp macro="" textlink="">
      <xdr:nvSpPr>
        <xdr:cNvPr id="519" name="sierpecki"/>
        <xdr:cNvSpPr>
          <a:spLocks/>
        </xdr:cNvSpPr>
      </xdr:nvSpPr>
      <xdr:spPr bwMode="auto">
        <a:xfrm>
          <a:off x="4340346" y="2232067"/>
          <a:ext cx="374413" cy="301304"/>
        </a:xfrm>
        <a:custGeom>
          <a:avLst/>
          <a:gdLst>
            <a:gd name="T0" fmla="*/ 365 w 1198"/>
            <a:gd name="T1" fmla="*/ 0 h 1041"/>
            <a:gd name="T2" fmla="*/ 476 w 1198"/>
            <a:gd name="T3" fmla="*/ 53 h 1041"/>
            <a:gd name="T4" fmla="*/ 694 w 1198"/>
            <a:gd name="T5" fmla="*/ 13 h 1041"/>
            <a:gd name="T6" fmla="*/ 725 w 1198"/>
            <a:gd name="T7" fmla="*/ 33 h 1041"/>
            <a:gd name="T8" fmla="*/ 903 w 1198"/>
            <a:gd name="T9" fmla="*/ 223 h 1041"/>
            <a:gd name="T10" fmla="*/ 1093 w 1198"/>
            <a:gd name="T11" fmla="*/ 237 h 1041"/>
            <a:gd name="T12" fmla="*/ 1125 w 1198"/>
            <a:gd name="T13" fmla="*/ 265 h 1041"/>
            <a:gd name="T14" fmla="*/ 1137 w 1198"/>
            <a:gd name="T15" fmla="*/ 473 h 1041"/>
            <a:gd name="T16" fmla="*/ 1151 w 1198"/>
            <a:gd name="T17" fmla="*/ 475 h 1041"/>
            <a:gd name="T18" fmla="*/ 1198 w 1198"/>
            <a:gd name="T19" fmla="*/ 480 h 1041"/>
            <a:gd name="T20" fmla="*/ 1142 w 1198"/>
            <a:gd name="T21" fmla="*/ 700 h 1041"/>
            <a:gd name="T22" fmla="*/ 1126 w 1198"/>
            <a:gd name="T23" fmla="*/ 713 h 1041"/>
            <a:gd name="T24" fmla="*/ 727 w 1198"/>
            <a:gd name="T25" fmla="*/ 949 h 1041"/>
            <a:gd name="T26" fmla="*/ 393 w 1198"/>
            <a:gd name="T27" fmla="*/ 1029 h 1041"/>
            <a:gd name="T28" fmla="*/ 385 w 1198"/>
            <a:gd name="T29" fmla="*/ 1027 h 1041"/>
            <a:gd name="T30" fmla="*/ 176 w 1198"/>
            <a:gd name="T31" fmla="*/ 952 h 1041"/>
            <a:gd name="T32" fmla="*/ 151 w 1198"/>
            <a:gd name="T33" fmla="*/ 698 h 1041"/>
            <a:gd name="T34" fmla="*/ 0 w 1198"/>
            <a:gd name="T35" fmla="*/ 476 h 1041"/>
            <a:gd name="T36" fmla="*/ 178 w 1198"/>
            <a:gd name="T37" fmla="*/ 358 h 1041"/>
            <a:gd name="T38" fmla="*/ 53 w 1198"/>
            <a:gd name="T39" fmla="*/ 133 h 1041"/>
            <a:gd name="T40" fmla="*/ 365 w 1198"/>
            <a:gd name="T41" fmla="*/ 0 h 1041"/>
            <a:gd name="connsiteX0" fmla="*/ 3047 w 11220"/>
            <a:gd name="connsiteY0" fmla="*/ 0 h 9899"/>
            <a:gd name="connsiteX1" fmla="*/ 3973 w 11220"/>
            <a:gd name="connsiteY1" fmla="*/ 509 h 9899"/>
            <a:gd name="connsiteX2" fmla="*/ 5793 w 11220"/>
            <a:gd name="connsiteY2" fmla="*/ 125 h 9899"/>
            <a:gd name="connsiteX3" fmla="*/ 6052 w 11220"/>
            <a:gd name="connsiteY3" fmla="*/ 317 h 9899"/>
            <a:gd name="connsiteX4" fmla="*/ 7538 w 11220"/>
            <a:gd name="connsiteY4" fmla="*/ 2142 h 9899"/>
            <a:gd name="connsiteX5" fmla="*/ 9124 w 11220"/>
            <a:gd name="connsiteY5" fmla="*/ 2277 h 9899"/>
            <a:gd name="connsiteX6" fmla="*/ 9391 w 11220"/>
            <a:gd name="connsiteY6" fmla="*/ 2546 h 9899"/>
            <a:gd name="connsiteX7" fmla="*/ 9491 w 11220"/>
            <a:gd name="connsiteY7" fmla="*/ 4544 h 9899"/>
            <a:gd name="connsiteX8" fmla="*/ 9608 w 11220"/>
            <a:gd name="connsiteY8" fmla="*/ 4563 h 9899"/>
            <a:gd name="connsiteX9" fmla="*/ 11220 w 11220"/>
            <a:gd name="connsiteY9" fmla="*/ 4390 h 9899"/>
            <a:gd name="connsiteX10" fmla="*/ 9533 w 11220"/>
            <a:gd name="connsiteY10" fmla="*/ 6724 h 9899"/>
            <a:gd name="connsiteX11" fmla="*/ 9399 w 11220"/>
            <a:gd name="connsiteY11" fmla="*/ 6849 h 9899"/>
            <a:gd name="connsiteX12" fmla="*/ 6068 w 11220"/>
            <a:gd name="connsiteY12" fmla="*/ 9116 h 9899"/>
            <a:gd name="connsiteX13" fmla="*/ 3280 w 11220"/>
            <a:gd name="connsiteY13" fmla="*/ 9885 h 9899"/>
            <a:gd name="connsiteX14" fmla="*/ 3214 w 11220"/>
            <a:gd name="connsiteY14" fmla="*/ 9866 h 9899"/>
            <a:gd name="connsiteX15" fmla="*/ 1469 w 11220"/>
            <a:gd name="connsiteY15" fmla="*/ 9145 h 9899"/>
            <a:gd name="connsiteX16" fmla="*/ 1260 w 11220"/>
            <a:gd name="connsiteY16" fmla="*/ 6705 h 9899"/>
            <a:gd name="connsiteX17" fmla="*/ 0 w 11220"/>
            <a:gd name="connsiteY17" fmla="*/ 4573 h 9899"/>
            <a:gd name="connsiteX18" fmla="*/ 1486 w 11220"/>
            <a:gd name="connsiteY18" fmla="*/ 3439 h 9899"/>
            <a:gd name="connsiteX19" fmla="*/ 442 w 11220"/>
            <a:gd name="connsiteY19" fmla="*/ 1278 h 9899"/>
            <a:gd name="connsiteX20" fmla="*/ 3047 w 11220"/>
            <a:gd name="connsiteY20" fmla="*/ 0 h 98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1220" h="9899">
              <a:moveTo>
                <a:pt x="3047" y="0"/>
              </a:moveTo>
              <a:cubicBezTo>
                <a:pt x="3347" y="173"/>
                <a:pt x="3656" y="336"/>
                <a:pt x="3973" y="509"/>
              </a:cubicBezTo>
              <a:cubicBezTo>
                <a:pt x="4574" y="346"/>
                <a:pt x="5175" y="202"/>
                <a:pt x="5793" y="125"/>
              </a:cubicBezTo>
              <a:lnTo>
                <a:pt x="6052" y="317"/>
              </a:lnTo>
              <a:cubicBezTo>
                <a:pt x="6477" y="980"/>
                <a:pt x="6795" y="1873"/>
                <a:pt x="7538" y="2142"/>
              </a:cubicBezTo>
              <a:cubicBezTo>
                <a:pt x="8063" y="2248"/>
                <a:pt x="8598" y="2229"/>
                <a:pt x="9124" y="2277"/>
              </a:cubicBezTo>
              <a:cubicBezTo>
                <a:pt x="9190" y="2344"/>
                <a:pt x="9324" y="2488"/>
                <a:pt x="9391" y="2546"/>
              </a:cubicBezTo>
              <a:cubicBezTo>
                <a:pt x="9274" y="3208"/>
                <a:pt x="9174" y="3929"/>
                <a:pt x="9491" y="4544"/>
              </a:cubicBezTo>
              <a:lnTo>
                <a:pt x="9608" y="4563"/>
              </a:lnTo>
              <a:cubicBezTo>
                <a:pt x="9708" y="4573"/>
                <a:pt x="11120" y="4380"/>
                <a:pt x="11220" y="4390"/>
              </a:cubicBezTo>
              <a:cubicBezTo>
                <a:pt x="11103" y="5110"/>
                <a:pt x="9733" y="6033"/>
                <a:pt x="9533" y="6724"/>
              </a:cubicBezTo>
              <a:cubicBezTo>
                <a:pt x="9499" y="6753"/>
                <a:pt x="9432" y="6820"/>
                <a:pt x="9399" y="6849"/>
              </a:cubicBezTo>
              <a:cubicBezTo>
                <a:pt x="8172" y="7329"/>
                <a:pt x="6920" y="7944"/>
                <a:pt x="6068" y="9116"/>
              </a:cubicBezTo>
              <a:cubicBezTo>
                <a:pt x="5150" y="9404"/>
                <a:pt x="4274" y="10000"/>
                <a:pt x="3280" y="9885"/>
              </a:cubicBezTo>
              <a:cubicBezTo>
                <a:pt x="3258" y="9879"/>
                <a:pt x="3236" y="9872"/>
                <a:pt x="3214" y="9866"/>
              </a:cubicBezTo>
              <a:cubicBezTo>
                <a:pt x="2638" y="9597"/>
                <a:pt x="2053" y="9366"/>
                <a:pt x="1469" y="9145"/>
              </a:cubicBezTo>
              <a:cubicBezTo>
                <a:pt x="1436" y="8329"/>
                <a:pt x="1436" y="7502"/>
                <a:pt x="1260" y="6705"/>
              </a:cubicBezTo>
              <a:cubicBezTo>
                <a:pt x="993" y="5889"/>
                <a:pt x="451" y="5255"/>
                <a:pt x="0" y="4573"/>
              </a:cubicBezTo>
              <a:cubicBezTo>
                <a:pt x="476" y="4169"/>
                <a:pt x="977" y="3785"/>
                <a:pt x="1486" y="3439"/>
              </a:cubicBezTo>
              <a:cubicBezTo>
                <a:pt x="1119" y="2738"/>
                <a:pt x="768" y="2008"/>
                <a:pt x="442" y="1278"/>
              </a:cubicBezTo>
              <a:cubicBezTo>
                <a:pt x="1386" y="1095"/>
                <a:pt x="2412" y="932"/>
                <a:pt x="3047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98813</xdr:colOff>
      <xdr:row>20</xdr:row>
      <xdr:rowOff>17532</xdr:rowOff>
    </xdr:from>
    <xdr:to>
      <xdr:col>44</xdr:col>
      <xdr:colOff>107564</xdr:colOff>
      <xdr:row>24</xdr:row>
      <xdr:rowOff>90097</xdr:rowOff>
    </xdr:to>
    <xdr:sp macro="" textlink="">
      <xdr:nvSpPr>
        <xdr:cNvPr id="522" name="płoński"/>
        <xdr:cNvSpPr>
          <a:spLocks/>
        </xdr:cNvSpPr>
      </xdr:nvSpPr>
      <xdr:spPr bwMode="auto">
        <a:xfrm>
          <a:off x="4670813" y="2303532"/>
          <a:ext cx="465951" cy="529765"/>
        </a:xfrm>
        <a:custGeom>
          <a:avLst/>
          <a:gdLst>
            <a:gd name="T0" fmla="*/ 433 w 1694"/>
            <a:gd name="T1" fmla="*/ 0 h 1835"/>
            <a:gd name="T2" fmla="*/ 567 w 1694"/>
            <a:gd name="T3" fmla="*/ 70 h 1835"/>
            <a:gd name="T4" fmla="*/ 608 w 1694"/>
            <a:gd name="T5" fmla="*/ 178 h 1835"/>
            <a:gd name="T6" fmla="*/ 533 w 1694"/>
            <a:gd name="T7" fmla="*/ 323 h 1835"/>
            <a:gd name="T8" fmla="*/ 595 w 1694"/>
            <a:gd name="T9" fmla="*/ 438 h 1835"/>
            <a:gd name="T10" fmla="*/ 706 w 1694"/>
            <a:gd name="T11" fmla="*/ 437 h 1835"/>
            <a:gd name="T12" fmla="*/ 933 w 1694"/>
            <a:gd name="T13" fmla="*/ 589 h 1835"/>
            <a:gd name="T14" fmla="*/ 1216 w 1694"/>
            <a:gd name="T15" fmla="*/ 713 h 1835"/>
            <a:gd name="T16" fmla="*/ 1396 w 1694"/>
            <a:gd name="T17" fmla="*/ 596 h 1835"/>
            <a:gd name="T18" fmla="*/ 1694 w 1694"/>
            <a:gd name="T19" fmla="*/ 701 h 1835"/>
            <a:gd name="T20" fmla="*/ 1684 w 1694"/>
            <a:gd name="T21" fmla="*/ 1064 h 1835"/>
            <a:gd name="T22" fmla="*/ 1574 w 1694"/>
            <a:gd name="T23" fmla="*/ 1071 h 1835"/>
            <a:gd name="T24" fmla="*/ 1508 w 1694"/>
            <a:gd name="T25" fmla="*/ 1168 h 1835"/>
            <a:gd name="T26" fmla="*/ 1497 w 1694"/>
            <a:gd name="T27" fmla="*/ 1173 h 1835"/>
            <a:gd name="T28" fmla="*/ 1464 w 1694"/>
            <a:gd name="T29" fmla="*/ 1191 h 1835"/>
            <a:gd name="T30" fmla="*/ 1464 w 1694"/>
            <a:gd name="T31" fmla="*/ 1313 h 1835"/>
            <a:gd name="T32" fmla="*/ 1359 w 1694"/>
            <a:gd name="T33" fmla="*/ 1538 h 1835"/>
            <a:gd name="T34" fmla="*/ 1302 w 1694"/>
            <a:gd name="T35" fmla="*/ 1581 h 1835"/>
            <a:gd name="T36" fmla="*/ 1296 w 1694"/>
            <a:gd name="T37" fmla="*/ 1585 h 1835"/>
            <a:gd name="T38" fmla="*/ 989 w 1694"/>
            <a:gd name="T39" fmla="*/ 1835 h 1835"/>
            <a:gd name="T40" fmla="*/ 680 w 1694"/>
            <a:gd name="T41" fmla="*/ 1826 h 1835"/>
            <a:gd name="T42" fmla="*/ 659 w 1694"/>
            <a:gd name="T43" fmla="*/ 1492 h 1835"/>
            <a:gd name="T44" fmla="*/ 440 w 1694"/>
            <a:gd name="T45" fmla="*/ 1055 h 1835"/>
            <a:gd name="T46" fmla="*/ 445 w 1694"/>
            <a:gd name="T47" fmla="*/ 765 h 1835"/>
            <a:gd name="T48" fmla="*/ 287 w 1694"/>
            <a:gd name="T49" fmla="*/ 769 h 1835"/>
            <a:gd name="T50" fmla="*/ 206 w 1694"/>
            <a:gd name="T51" fmla="*/ 473 h 1835"/>
            <a:gd name="T52" fmla="*/ 0 w 1694"/>
            <a:gd name="T53" fmla="*/ 433 h 1835"/>
            <a:gd name="T54" fmla="*/ 157 w 1694"/>
            <a:gd name="T55" fmla="*/ 262 h 1835"/>
            <a:gd name="T56" fmla="*/ 333 w 1694"/>
            <a:gd name="T57" fmla="*/ 269 h 1835"/>
            <a:gd name="T58" fmla="*/ 433 w 1694"/>
            <a:gd name="T59" fmla="*/ 0 h 18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694" h="1835">
              <a:moveTo>
                <a:pt x="433" y="0"/>
              </a:moveTo>
              <a:cubicBezTo>
                <a:pt x="483" y="12"/>
                <a:pt x="531" y="33"/>
                <a:pt x="567" y="70"/>
              </a:cubicBezTo>
              <a:cubicBezTo>
                <a:pt x="581" y="106"/>
                <a:pt x="595" y="142"/>
                <a:pt x="608" y="178"/>
              </a:cubicBezTo>
              <a:cubicBezTo>
                <a:pt x="577" y="222"/>
                <a:pt x="514" y="261"/>
                <a:pt x="533" y="323"/>
              </a:cubicBezTo>
              <a:cubicBezTo>
                <a:pt x="550" y="363"/>
                <a:pt x="573" y="400"/>
                <a:pt x="595" y="438"/>
              </a:cubicBezTo>
              <a:cubicBezTo>
                <a:pt x="623" y="438"/>
                <a:pt x="678" y="437"/>
                <a:pt x="706" y="437"/>
              </a:cubicBezTo>
              <a:cubicBezTo>
                <a:pt x="779" y="490"/>
                <a:pt x="855" y="541"/>
                <a:pt x="933" y="589"/>
              </a:cubicBezTo>
              <a:cubicBezTo>
                <a:pt x="1048" y="564"/>
                <a:pt x="1139" y="636"/>
                <a:pt x="1216" y="713"/>
              </a:cubicBezTo>
              <a:cubicBezTo>
                <a:pt x="1283" y="685"/>
                <a:pt x="1343" y="645"/>
                <a:pt x="1396" y="596"/>
              </a:cubicBezTo>
              <a:cubicBezTo>
                <a:pt x="1490" y="644"/>
                <a:pt x="1591" y="677"/>
                <a:pt x="1694" y="701"/>
              </a:cubicBezTo>
              <a:cubicBezTo>
                <a:pt x="1636" y="815"/>
                <a:pt x="1644" y="945"/>
                <a:pt x="1684" y="1064"/>
              </a:cubicBezTo>
              <a:cubicBezTo>
                <a:pt x="1647" y="1066"/>
                <a:pt x="1611" y="1068"/>
                <a:pt x="1574" y="1071"/>
              </a:cubicBezTo>
              <a:cubicBezTo>
                <a:pt x="1552" y="1103"/>
                <a:pt x="1531" y="1135"/>
                <a:pt x="1508" y="1168"/>
              </a:cubicBezTo>
              <a:lnTo>
                <a:pt x="1497" y="1173"/>
              </a:lnTo>
              <a:lnTo>
                <a:pt x="1464" y="1191"/>
              </a:lnTo>
              <a:cubicBezTo>
                <a:pt x="1463" y="1231"/>
                <a:pt x="1463" y="1272"/>
                <a:pt x="1464" y="1313"/>
              </a:cubicBezTo>
              <a:cubicBezTo>
                <a:pt x="1421" y="1385"/>
                <a:pt x="1387" y="1460"/>
                <a:pt x="1359" y="1538"/>
              </a:cubicBezTo>
              <a:cubicBezTo>
                <a:pt x="1345" y="1549"/>
                <a:pt x="1316" y="1570"/>
                <a:pt x="1302" y="1581"/>
              </a:cubicBezTo>
              <a:lnTo>
                <a:pt x="1296" y="1585"/>
              </a:lnTo>
              <a:cubicBezTo>
                <a:pt x="1183" y="1655"/>
                <a:pt x="1088" y="1748"/>
                <a:pt x="989" y="1835"/>
              </a:cubicBezTo>
              <a:cubicBezTo>
                <a:pt x="886" y="1829"/>
                <a:pt x="783" y="1827"/>
                <a:pt x="680" y="1826"/>
              </a:cubicBezTo>
              <a:cubicBezTo>
                <a:pt x="647" y="1717"/>
                <a:pt x="662" y="1604"/>
                <a:pt x="659" y="1492"/>
              </a:cubicBezTo>
              <a:cubicBezTo>
                <a:pt x="591" y="1344"/>
                <a:pt x="510" y="1201"/>
                <a:pt x="440" y="1055"/>
              </a:cubicBezTo>
              <a:cubicBezTo>
                <a:pt x="434" y="958"/>
                <a:pt x="444" y="862"/>
                <a:pt x="445" y="765"/>
              </a:cubicBezTo>
              <a:cubicBezTo>
                <a:pt x="392" y="766"/>
                <a:pt x="340" y="767"/>
                <a:pt x="287" y="769"/>
              </a:cubicBezTo>
              <a:cubicBezTo>
                <a:pt x="210" y="688"/>
                <a:pt x="185" y="582"/>
                <a:pt x="206" y="473"/>
              </a:cubicBezTo>
              <a:cubicBezTo>
                <a:pt x="137" y="460"/>
                <a:pt x="68" y="447"/>
                <a:pt x="0" y="433"/>
              </a:cubicBezTo>
              <a:cubicBezTo>
                <a:pt x="38" y="366"/>
                <a:pt x="75" y="285"/>
                <a:pt x="157" y="262"/>
              </a:cubicBezTo>
              <a:cubicBezTo>
                <a:pt x="216" y="260"/>
                <a:pt x="274" y="269"/>
                <a:pt x="333" y="269"/>
              </a:cubicBezTo>
              <a:cubicBezTo>
                <a:pt x="371" y="181"/>
                <a:pt x="398" y="89"/>
                <a:pt x="433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28142</xdr:colOff>
      <xdr:row>20</xdr:row>
      <xdr:rowOff>60225</xdr:rowOff>
    </xdr:from>
    <xdr:to>
      <xdr:col>50</xdr:col>
      <xdr:colOff>72287</xdr:colOff>
      <xdr:row>23</xdr:row>
      <xdr:rowOff>90239</xdr:rowOff>
    </xdr:to>
    <xdr:sp macro="" textlink="">
      <xdr:nvSpPr>
        <xdr:cNvPr id="524" name="wyszkowski"/>
        <xdr:cNvSpPr>
          <a:spLocks/>
        </xdr:cNvSpPr>
      </xdr:nvSpPr>
      <xdr:spPr bwMode="auto">
        <a:xfrm>
          <a:off x="5400242" y="2346225"/>
          <a:ext cx="387045" cy="372914"/>
        </a:xfrm>
        <a:custGeom>
          <a:avLst/>
          <a:gdLst>
            <a:gd name="T0" fmla="*/ 818 w 1402"/>
            <a:gd name="T1" fmla="*/ 140 h 1292"/>
            <a:gd name="T2" fmla="*/ 1029 w 1402"/>
            <a:gd name="T3" fmla="*/ 0 h 1292"/>
            <a:gd name="T4" fmla="*/ 1271 w 1402"/>
            <a:gd name="T5" fmla="*/ 176 h 1292"/>
            <a:gd name="T6" fmla="*/ 1219 w 1402"/>
            <a:gd name="T7" fmla="*/ 208 h 1292"/>
            <a:gd name="T8" fmla="*/ 1224 w 1402"/>
            <a:gd name="T9" fmla="*/ 299 h 1292"/>
            <a:gd name="T10" fmla="*/ 1135 w 1402"/>
            <a:gd name="T11" fmla="*/ 350 h 1292"/>
            <a:gd name="T12" fmla="*/ 1140 w 1402"/>
            <a:gd name="T13" fmla="*/ 476 h 1292"/>
            <a:gd name="T14" fmla="*/ 1249 w 1402"/>
            <a:gd name="T15" fmla="*/ 490 h 1292"/>
            <a:gd name="T16" fmla="*/ 1259 w 1402"/>
            <a:gd name="T17" fmla="*/ 501 h 1292"/>
            <a:gd name="T18" fmla="*/ 1226 w 1402"/>
            <a:gd name="T19" fmla="*/ 634 h 1292"/>
            <a:gd name="T20" fmla="*/ 1402 w 1402"/>
            <a:gd name="T21" fmla="*/ 593 h 1292"/>
            <a:gd name="T22" fmla="*/ 966 w 1402"/>
            <a:gd name="T23" fmla="*/ 834 h 1292"/>
            <a:gd name="T24" fmla="*/ 1015 w 1402"/>
            <a:gd name="T25" fmla="*/ 932 h 1292"/>
            <a:gd name="T26" fmla="*/ 853 w 1402"/>
            <a:gd name="T27" fmla="*/ 1272 h 1292"/>
            <a:gd name="T28" fmla="*/ 648 w 1402"/>
            <a:gd name="T29" fmla="*/ 1289 h 1292"/>
            <a:gd name="T30" fmla="*/ 409 w 1402"/>
            <a:gd name="T31" fmla="*/ 1102 h 1292"/>
            <a:gd name="T32" fmla="*/ 0 w 1402"/>
            <a:gd name="T33" fmla="*/ 1090 h 1292"/>
            <a:gd name="T34" fmla="*/ 266 w 1402"/>
            <a:gd name="T35" fmla="*/ 984 h 1292"/>
            <a:gd name="T36" fmla="*/ 401 w 1402"/>
            <a:gd name="T37" fmla="*/ 888 h 1292"/>
            <a:gd name="T38" fmla="*/ 283 w 1402"/>
            <a:gd name="T39" fmla="*/ 785 h 1292"/>
            <a:gd name="T40" fmla="*/ 368 w 1402"/>
            <a:gd name="T41" fmla="*/ 624 h 1292"/>
            <a:gd name="T42" fmla="*/ 397 w 1402"/>
            <a:gd name="T43" fmla="*/ 570 h 1292"/>
            <a:gd name="T44" fmla="*/ 498 w 1402"/>
            <a:gd name="T45" fmla="*/ 419 h 1292"/>
            <a:gd name="T46" fmla="*/ 429 w 1402"/>
            <a:gd name="T47" fmla="*/ 233 h 1292"/>
            <a:gd name="T48" fmla="*/ 686 w 1402"/>
            <a:gd name="T49" fmla="*/ 246 h 1292"/>
            <a:gd name="T50" fmla="*/ 818 w 1402"/>
            <a:gd name="T51" fmla="*/ 140 h 12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402" h="1292">
              <a:moveTo>
                <a:pt x="818" y="140"/>
              </a:moveTo>
              <a:cubicBezTo>
                <a:pt x="892" y="100"/>
                <a:pt x="977" y="71"/>
                <a:pt x="1029" y="0"/>
              </a:cubicBezTo>
              <a:cubicBezTo>
                <a:pt x="1101" y="69"/>
                <a:pt x="1186" y="124"/>
                <a:pt x="1271" y="176"/>
              </a:cubicBezTo>
              <a:cubicBezTo>
                <a:pt x="1258" y="184"/>
                <a:pt x="1232" y="200"/>
                <a:pt x="1219" y="208"/>
              </a:cubicBezTo>
              <a:cubicBezTo>
                <a:pt x="1221" y="239"/>
                <a:pt x="1223" y="269"/>
                <a:pt x="1224" y="299"/>
              </a:cubicBezTo>
              <a:cubicBezTo>
                <a:pt x="1194" y="316"/>
                <a:pt x="1165" y="333"/>
                <a:pt x="1135" y="350"/>
              </a:cubicBezTo>
              <a:cubicBezTo>
                <a:pt x="1137" y="392"/>
                <a:pt x="1139" y="434"/>
                <a:pt x="1140" y="476"/>
              </a:cubicBezTo>
              <a:cubicBezTo>
                <a:pt x="1168" y="479"/>
                <a:pt x="1222" y="487"/>
                <a:pt x="1249" y="490"/>
              </a:cubicBezTo>
              <a:lnTo>
                <a:pt x="1259" y="501"/>
              </a:lnTo>
              <a:cubicBezTo>
                <a:pt x="1248" y="545"/>
                <a:pt x="1236" y="589"/>
                <a:pt x="1226" y="634"/>
              </a:cubicBezTo>
              <a:cubicBezTo>
                <a:pt x="1285" y="620"/>
                <a:pt x="1343" y="606"/>
                <a:pt x="1402" y="593"/>
              </a:cubicBezTo>
              <a:cubicBezTo>
                <a:pt x="1285" y="717"/>
                <a:pt x="1139" y="813"/>
                <a:pt x="966" y="834"/>
              </a:cubicBezTo>
              <a:cubicBezTo>
                <a:pt x="982" y="866"/>
                <a:pt x="999" y="899"/>
                <a:pt x="1015" y="932"/>
              </a:cubicBezTo>
              <a:cubicBezTo>
                <a:pt x="967" y="1048"/>
                <a:pt x="923" y="1166"/>
                <a:pt x="853" y="1272"/>
              </a:cubicBezTo>
              <a:cubicBezTo>
                <a:pt x="785" y="1279"/>
                <a:pt x="717" y="1292"/>
                <a:pt x="648" y="1289"/>
              </a:cubicBezTo>
              <a:cubicBezTo>
                <a:pt x="559" y="1239"/>
                <a:pt x="486" y="1167"/>
                <a:pt x="409" y="1102"/>
              </a:cubicBezTo>
              <a:cubicBezTo>
                <a:pt x="273" y="1096"/>
                <a:pt x="128" y="1155"/>
                <a:pt x="0" y="1090"/>
              </a:cubicBezTo>
              <a:cubicBezTo>
                <a:pt x="86" y="1048"/>
                <a:pt x="176" y="1017"/>
                <a:pt x="266" y="984"/>
              </a:cubicBezTo>
              <a:cubicBezTo>
                <a:pt x="318" y="964"/>
                <a:pt x="358" y="921"/>
                <a:pt x="401" y="888"/>
              </a:cubicBezTo>
              <a:cubicBezTo>
                <a:pt x="362" y="853"/>
                <a:pt x="323" y="818"/>
                <a:pt x="283" y="785"/>
              </a:cubicBezTo>
              <a:cubicBezTo>
                <a:pt x="368" y="781"/>
                <a:pt x="420" y="696"/>
                <a:pt x="368" y="624"/>
              </a:cubicBezTo>
              <a:cubicBezTo>
                <a:pt x="375" y="611"/>
                <a:pt x="390" y="584"/>
                <a:pt x="397" y="570"/>
              </a:cubicBezTo>
              <a:cubicBezTo>
                <a:pt x="439" y="527"/>
                <a:pt x="501" y="489"/>
                <a:pt x="498" y="419"/>
              </a:cubicBezTo>
              <a:cubicBezTo>
                <a:pt x="492" y="352"/>
                <a:pt x="454" y="294"/>
                <a:pt x="429" y="233"/>
              </a:cubicBezTo>
              <a:cubicBezTo>
                <a:pt x="515" y="211"/>
                <a:pt x="602" y="223"/>
                <a:pt x="686" y="246"/>
              </a:cubicBezTo>
              <a:cubicBezTo>
                <a:pt x="729" y="210"/>
                <a:pt x="772" y="174"/>
                <a:pt x="818" y="14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107563</xdr:colOff>
      <xdr:row>20</xdr:row>
      <xdr:rowOff>90667</xdr:rowOff>
    </xdr:from>
    <xdr:to>
      <xdr:col>48</xdr:col>
      <xdr:colOff>40375</xdr:colOff>
      <xdr:row>23</xdr:row>
      <xdr:rowOff>44576</xdr:rowOff>
    </xdr:to>
    <xdr:sp macro="" textlink="">
      <xdr:nvSpPr>
        <xdr:cNvPr id="528" name="pułtuski"/>
        <xdr:cNvSpPr>
          <a:spLocks/>
        </xdr:cNvSpPr>
      </xdr:nvSpPr>
      <xdr:spPr bwMode="auto">
        <a:xfrm>
          <a:off x="5136763" y="2376667"/>
          <a:ext cx="390012" cy="296809"/>
        </a:xfrm>
        <a:custGeom>
          <a:avLst/>
          <a:gdLst>
            <a:gd name="T0" fmla="*/ 434 w 1411"/>
            <a:gd name="T1" fmla="*/ 131 h 1031"/>
            <a:gd name="T2" fmla="*/ 513 w 1411"/>
            <a:gd name="T3" fmla="*/ 0 h 1031"/>
            <a:gd name="T4" fmla="*/ 634 w 1411"/>
            <a:gd name="T5" fmla="*/ 138 h 1031"/>
            <a:gd name="T6" fmla="*/ 655 w 1411"/>
            <a:gd name="T7" fmla="*/ 164 h 1031"/>
            <a:gd name="T8" fmla="*/ 809 w 1411"/>
            <a:gd name="T9" fmla="*/ 86 h 1031"/>
            <a:gd name="T10" fmla="*/ 906 w 1411"/>
            <a:gd name="T11" fmla="*/ 9 h 1031"/>
            <a:gd name="T12" fmla="*/ 1047 w 1411"/>
            <a:gd name="T13" fmla="*/ 97 h 1031"/>
            <a:gd name="T14" fmla="*/ 1057 w 1411"/>
            <a:gd name="T15" fmla="*/ 199 h 1031"/>
            <a:gd name="T16" fmla="*/ 1081 w 1411"/>
            <a:gd name="T17" fmla="*/ 192 h 1031"/>
            <a:gd name="T18" fmla="*/ 1101 w 1411"/>
            <a:gd name="T19" fmla="*/ 186 h 1031"/>
            <a:gd name="T20" fmla="*/ 1339 w 1411"/>
            <a:gd name="T21" fmla="*/ 132 h 1031"/>
            <a:gd name="T22" fmla="*/ 1411 w 1411"/>
            <a:gd name="T23" fmla="*/ 307 h 1031"/>
            <a:gd name="T24" fmla="*/ 1332 w 1411"/>
            <a:gd name="T25" fmla="*/ 461 h 1031"/>
            <a:gd name="T26" fmla="*/ 1303 w 1411"/>
            <a:gd name="T27" fmla="*/ 515 h 1031"/>
            <a:gd name="T28" fmla="*/ 1206 w 1411"/>
            <a:gd name="T29" fmla="*/ 666 h 1031"/>
            <a:gd name="T30" fmla="*/ 1218 w 1411"/>
            <a:gd name="T31" fmla="*/ 676 h 1031"/>
            <a:gd name="T32" fmla="*/ 1336 w 1411"/>
            <a:gd name="T33" fmla="*/ 779 h 1031"/>
            <a:gd name="T34" fmla="*/ 1201 w 1411"/>
            <a:gd name="T35" fmla="*/ 875 h 1031"/>
            <a:gd name="T36" fmla="*/ 718 w 1411"/>
            <a:gd name="T37" fmla="*/ 1031 h 1031"/>
            <a:gd name="T38" fmla="*/ 641 w 1411"/>
            <a:gd name="T39" fmla="*/ 1008 h 1031"/>
            <a:gd name="T40" fmla="*/ 431 w 1411"/>
            <a:gd name="T41" fmla="*/ 802 h 1031"/>
            <a:gd name="T42" fmla="*/ 407 w 1411"/>
            <a:gd name="T43" fmla="*/ 767 h 1031"/>
            <a:gd name="T44" fmla="*/ 340 w 1411"/>
            <a:gd name="T45" fmla="*/ 727 h 1031"/>
            <a:gd name="T46" fmla="*/ 336 w 1411"/>
            <a:gd name="T47" fmla="*/ 668 h 1031"/>
            <a:gd name="T48" fmla="*/ 334 w 1411"/>
            <a:gd name="T49" fmla="*/ 626 h 1031"/>
            <a:gd name="T50" fmla="*/ 0 w 1411"/>
            <a:gd name="T51" fmla="*/ 656 h 1031"/>
            <a:gd name="T52" fmla="*/ 190 w 1411"/>
            <a:gd name="T53" fmla="*/ 238 h 1031"/>
            <a:gd name="T54" fmla="*/ 421 w 1411"/>
            <a:gd name="T55" fmla="*/ 182 h 1031"/>
            <a:gd name="T56" fmla="*/ 428 w 1411"/>
            <a:gd name="T57" fmla="*/ 155 h 1031"/>
            <a:gd name="T58" fmla="*/ 434 w 1411"/>
            <a:gd name="T59" fmla="*/ 131 h 1031"/>
            <a:gd name="connsiteX0" fmla="*/ 3076 w 10000"/>
            <a:gd name="connsiteY0" fmla="*/ 1271 h 10000"/>
            <a:gd name="connsiteX1" fmla="*/ 3636 w 10000"/>
            <a:gd name="connsiteY1" fmla="*/ 0 h 10000"/>
            <a:gd name="connsiteX2" fmla="*/ 4493 w 10000"/>
            <a:gd name="connsiteY2" fmla="*/ 1339 h 10000"/>
            <a:gd name="connsiteX3" fmla="*/ 4642 w 10000"/>
            <a:gd name="connsiteY3" fmla="*/ 1591 h 10000"/>
            <a:gd name="connsiteX4" fmla="*/ 5734 w 10000"/>
            <a:gd name="connsiteY4" fmla="*/ 834 h 10000"/>
            <a:gd name="connsiteX5" fmla="*/ 6421 w 10000"/>
            <a:gd name="connsiteY5" fmla="*/ 87 h 10000"/>
            <a:gd name="connsiteX6" fmla="*/ 7420 w 10000"/>
            <a:gd name="connsiteY6" fmla="*/ 941 h 10000"/>
            <a:gd name="connsiteX7" fmla="*/ 7491 w 10000"/>
            <a:gd name="connsiteY7" fmla="*/ 1930 h 10000"/>
            <a:gd name="connsiteX8" fmla="*/ 7661 w 10000"/>
            <a:gd name="connsiteY8" fmla="*/ 1862 h 10000"/>
            <a:gd name="connsiteX9" fmla="*/ 7803 w 10000"/>
            <a:gd name="connsiteY9" fmla="*/ 1804 h 10000"/>
            <a:gd name="connsiteX10" fmla="*/ 9490 w 10000"/>
            <a:gd name="connsiteY10" fmla="*/ 1280 h 10000"/>
            <a:gd name="connsiteX11" fmla="*/ 10000 w 10000"/>
            <a:gd name="connsiteY11" fmla="*/ 2978 h 10000"/>
            <a:gd name="connsiteX12" fmla="*/ 9440 w 10000"/>
            <a:gd name="connsiteY12" fmla="*/ 4471 h 10000"/>
            <a:gd name="connsiteX13" fmla="*/ 9235 w 10000"/>
            <a:gd name="connsiteY13" fmla="*/ 4995 h 10000"/>
            <a:gd name="connsiteX14" fmla="*/ 8547 w 10000"/>
            <a:gd name="connsiteY14" fmla="*/ 6460 h 10000"/>
            <a:gd name="connsiteX15" fmla="*/ 8632 w 10000"/>
            <a:gd name="connsiteY15" fmla="*/ 6557 h 10000"/>
            <a:gd name="connsiteX16" fmla="*/ 9468 w 10000"/>
            <a:gd name="connsiteY16" fmla="*/ 7556 h 10000"/>
            <a:gd name="connsiteX17" fmla="*/ 7308 w 10000"/>
            <a:gd name="connsiteY17" fmla="*/ 9618 h 10000"/>
            <a:gd name="connsiteX18" fmla="*/ 5089 w 10000"/>
            <a:gd name="connsiteY18" fmla="*/ 10000 h 10000"/>
            <a:gd name="connsiteX19" fmla="*/ 4543 w 10000"/>
            <a:gd name="connsiteY19" fmla="*/ 9777 h 10000"/>
            <a:gd name="connsiteX20" fmla="*/ 3055 w 10000"/>
            <a:gd name="connsiteY20" fmla="*/ 7779 h 10000"/>
            <a:gd name="connsiteX21" fmla="*/ 2884 w 10000"/>
            <a:gd name="connsiteY21" fmla="*/ 7439 h 10000"/>
            <a:gd name="connsiteX22" fmla="*/ 2410 w 10000"/>
            <a:gd name="connsiteY22" fmla="*/ 7051 h 10000"/>
            <a:gd name="connsiteX23" fmla="*/ 2381 w 10000"/>
            <a:gd name="connsiteY23" fmla="*/ 6479 h 10000"/>
            <a:gd name="connsiteX24" fmla="*/ 2367 w 10000"/>
            <a:gd name="connsiteY24" fmla="*/ 6072 h 10000"/>
            <a:gd name="connsiteX25" fmla="*/ 0 w 10000"/>
            <a:gd name="connsiteY25" fmla="*/ 6363 h 10000"/>
            <a:gd name="connsiteX26" fmla="*/ 1347 w 10000"/>
            <a:gd name="connsiteY26" fmla="*/ 2308 h 10000"/>
            <a:gd name="connsiteX27" fmla="*/ 2984 w 10000"/>
            <a:gd name="connsiteY27" fmla="*/ 1765 h 10000"/>
            <a:gd name="connsiteX28" fmla="*/ 3033 w 10000"/>
            <a:gd name="connsiteY28" fmla="*/ 1503 h 10000"/>
            <a:gd name="connsiteX29" fmla="*/ 3076 w 10000"/>
            <a:gd name="connsiteY29" fmla="*/ 127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3076" y="1271"/>
              </a:moveTo>
              <a:cubicBezTo>
                <a:pt x="3267" y="854"/>
                <a:pt x="3473" y="446"/>
                <a:pt x="3636" y="0"/>
              </a:cubicBezTo>
              <a:cubicBezTo>
                <a:pt x="3940" y="417"/>
                <a:pt x="4224" y="863"/>
                <a:pt x="4493" y="1339"/>
              </a:cubicBezTo>
              <a:cubicBezTo>
                <a:pt x="4536" y="1397"/>
                <a:pt x="4607" y="1532"/>
                <a:pt x="4642" y="1591"/>
              </a:cubicBezTo>
              <a:cubicBezTo>
                <a:pt x="5053" y="1494"/>
                <a:pt x="5422" y="1212"/>
                <a:pt x="5734" y="834"/>
              </a:cubicBezTo>
              <a:cubicBezTo>
                <a:pt x="5960" y="582"/>
                <a:pt x="6187" y="339"/>
                <a:pt x="6421" y="87"/>
              </a:cubicBezTo>
              <a:cubicBezTo>
                <a:pt x="6754" y="369"/>
                <a:pt x="7080" y="660"/>
                <a:pt x="7420" y="941"/>
              </a:cubicBezTo>
              <a:cubicBezTo>
                <a:pt x="7434" y="1193"/>
                <a:pt x="7470" y="1688"/>
                <a:pt x="7491" y="1930"/>
              </a:cubicBezTo>
              <a:lnTo>
                <a:pt x="7661" y="1862"/>
              </a:lnTo>
              <a:lnTo>
                <a:pt x="7803" y="1804"/>
              </a:lnTo>
              <a:cubicBezTo>
                <a:pt x="8356" y="1591"/>
                <a:pt x="8923" y="1435"/>
                <a:pt x="9490" y="1280"/>
              </a:cubicBezTo>
              <a:cubicBezTo>
                <a:pt x="9674" y="1833"/>
                <a:pt x="9872" y="2386"/>
                <a:pt x="10000" y="2978"/>
              </a:cubicBezTo>
              <a:cubicBezTo>
                <a:pt x="9837" y="3492"/>
                <a:pt x="9631" y="3977"/>
                <a:pt x="9440" y="4471"/>
              </a:cubicBezTo>
              <a:cubicBezTo>
                <a:pt x="9391" y="4607"/>
                <a:pt x="9284" y="4869"/>
                <a:pt x="9235" y="4995"/>
              </a:cubicBezTo>
              <a:cubicBezTo>
                <a:pt x="9001" y="5480"/>
                <a:pt x="8753" y="5955"/>
                <a:pt x="8547" y="6460"/>
              </a:cubicBezTo>
              <a:lnTo>
                <a:pt x="8632" y="6557"/>
              </a:lnTo>
              <a:cubicBezTo>
                <a:pt x="8916" y="6877"/>
                <a:pt x="9192" y="7216"/>
                <a:pt x="9468" y="7556"/>
              </a:cubicBezTo>
              <a:cubicBezTo>
                <a:pt x="9164" y="7876"/>
                <a:pt x="7676" y="9424"/>
                <a:pt x="7308" y="9618"/>
              </a:cubicBezTo>
              <a:cubicBezTo>
                <a:pt x="6067" y="9618"/>
                <a:pt x="6109" y="9059"/>
                <a:pt x="5089" y="10000"/>
              </a:cubicBezTo>
              <a:cubicBezTo>
                <a:pt x="4954" y="9942"/>
                <a:pt x="4685" y="9825"/>
                <a:pt x="4543" y="9777"/>
              </a:cubicBezTo>
              <a:cubicBezTo>
                <a:pt x="3969" y="9224"/>
                <a:pt x="3466" y="8555"/>
                <a:pt x="3055" y="7779"/>
              </a:cubicBezTo>
              <a:cubicBezTo>
                <a:pt x="3012" y="7692"/>
                <a:pt x="2927" y="7527"/>
                <a:pt x="2884" y="7439"/>
              </a:cubicBezTo>
              <a:cubicBezTo>
                <a:pt x="2764" y="7342"/>
                <a:pt x="2530" y="7148"/>
                <a:pt x="2410" y="7051"/>
              </a:cubicBezTo>
              <a:cubicBezTo>
                <a:pt x="2400" y="6860"/>
                <a:pt x="2391" y="6670"/>
                <a:pt x="2381" y="6479"/>
              </a:cubicBezTo>
              <a:cubicBezTo>
                <a:pt x="2376" y="6343"/>
                <a:pt x="2372" y="6208"/>
                <a:pt x="2367" y="6072"/>
              </a:cubicBezTo>
              <a:cubicBezTo>
                <a:pt x="1566" y="6014"/>
                <a:pt x="773" y="6111"/>
                <a:pt x="0" y="6363"/>
              </a:cubicBezTo>
              <a:cubicBezTo>
                <a:pt x="21" y="4791"/>
                <a:pt x="822" y="3608"/>
                <a:pt x="1347" y="2308"/>
              </a:cubicBezTo>
              <a:cubicBezTo>
                <a:pt x="1892" y="2124"/>
                <a:pt x="2438" y="1969"/>
                <a:pt x="2984" y="1765"/>
              </a:cubicBezTo>
              <a:cubicBezTo>
                <a:pt x="3000" y="1678"/>
                <a:pt x="3017" y="1590"/>
                <a:pt x="3033" y="1503"/>
              </a:cubicBezTo>
              <a:cubicBezTo>
                <a:pt x="3047" y="1426"/>
                <a:pt x="3062" y="1348"/>
                <a:pt x="3076" y="1271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69557</xdr:colOff>
      <xdr:row>21</xdr:row>
      <xdr:rowOff>37250</xdr:rowOff>
    </xdr:from>
    <xdr:to>
      <xdr:col>42</xdr:col>
      <xdr:colOff>48849</xdr:colOff>
      <xdr:row>25</xdr:row>
      <xdr:rowOff>36680</xdr:rowOff>
    </xdr:to>
    <xdr:sp macro="" textlink="">
      <xdr:nvSpPr>
        <xdr:cNvPr id="530" name="płocki"/>
        <xdr:cNvSpPr>
          <a:spLocks/>
        </xdr:cNvSpPr>
      </xdr:nvSpPr>
      <xdr:spPr bwMode="auto">
        <a:xfrm>
          <a:off x="4298657" y="2437550"/>
          <a:ext cx="550792" cy="456630"/>
        </a:xfrm>
        <a:custGeom>
          <a:avLst/>
          <a:gdLst>
            <a:gd name="T0" fmla="*/ 1297 w 1971"/>
            <a:gd name="T1" fmla="*/ 0 h 1598"/>
            <a:gd name="T2" fmla="*/ 1495 w 1971"/>
            <a:gd name="T3" fmla="*/ 34 h 1598"/>
            <a:gd name="T4" fmla="*/ 1503 w 1971"/>
            <a:gd name="T5" fmla="*/ 214 h 1598"/>
            <a:gd name="T6" fmla="*/ 1632 w 1971"/>
            <a:gd name="T7" fmla="*/ 364 h 1598"/>
            <a:gd name="T8" fmla="*/ 1735 w 1971"/>
            <a:gd name="T9" fmla="*/ 310 h 1598"/>
            <a:gd name="T10" fmla="*/ 1766 w 1971"/>
            <a:gd name="T11" fmla="*/ 666 h 1598"/>
            <a:gd name="T12" fmla="*/ 1857 w 1971"/>
            <a:gd name="T13" fmla="*/ 915 h 1598"/>
            <a:gd name="T14" fmla="*/ 1957 w 1971"/>
            <a:gd name="T15" fmla="*/ 1050 h 1598"/>
            <a:gd name="T16" fmla="*/ 1971 w 1971"/>
            <a:gd name="T17" fmla="*/ 1388 h 1598"/>
            <a:gd name="T18" fmla="*/ 1746 w 1971"/>
            <a:gd name="T19" fmla="*/ 1398 h 1598"/>
            <a:gd name="T20" fmla="*/ 1741 w 1971"/>
            <a:gd name="T21" fmla="*/ 1398 h 1598"/>
            <a:gd name="T22" fmla="*/ 1482 w 1971"/>
            <a:gd name="T23" fmla="*/ 1387 h 1598"/>
            <a:gd name="T24" fmla="*/ 1342 w 1971"/>
            <a:gd name="T25" fmla="*/ 1248 h 1598"/>
            <a:gd name="T26" fmla="*/ 1408 w 1971"/>
            <a:gd name="T27" fmla="*/ 1540 h 1598"/>
            <a:gd name="T28" fmla="*/ 1319 w 1971"/>
            <a:gd name="T29" fmla="*/ 1598 h 1598"/>
            <a:gd name="T30" fmla="*/ 1280 w 1971"/>
            <a:gd name="T31" fmla="*/ 1548 h 1598"/>
            <a:gd name="T32" fmla="*/ 1035 w 1971"/>
            <a:gd name="T33" fmla="*/ 1389 h 1598"/>
            <a:gd name="T34" fmla="*/ 1010 w 1971"/>
            <a:gd name="T35" fmla="*/ 1447 h 1598"/>
            <a:gd name="T36" fmla="*/ 986 w 1971"/>
            <a:gd name="T37" fmla="*/ 1506 h 1598"/>
            <a:gd name="T38" fmla="*/ 839 w 1971"/>
            <a:gd name="T39" fmla="*/ 1540 h 1598"/>
            <a:gd name="T40" fmla="*/ 749 w 1971"/>
            <a:gd name="T41" fmla="*/ 1495 h 1598"/>
            <a:gd name="T42" fmla="*/ 681 w 1971"/>
            <a:gd name="T43" fmla="*/ 1303 h 1598"/>
            <a:gd name="T44" fmla="*/ 647 w 1971"/>
            <a:gd name="T45" fmla="*/ 1295 h 1598"/>
            <a:gd name="T46" fmla="*/ 468 w 1971"/>
            <a:gd name="T47" fmla="*/ 1337 h 1598"/>
            <a:gd name="T48" fmla="*/ 439 w 1971"/>
            <a:gd name="T49" fmla="*/ 1041 h 1598"/>
            <a:gd name="T50" fmla="*/ 464 w 1971"/>
            <a:gd name="T51" fmla="*/ 983 h 1598"/>
            <a:gd name="T52" fmla="*/ 356 w 1971"/>
            <a:gd name="T53" fmla="*/ 956 h 1598"/>
            <a:gd name="T54" fmla="*/ 99 w 1971"/>
            <a:gd name="T55" fmla="*/ 950 h 1598"/>
            <a:gd name="T56" fmla="*/ 0 w 1971"/>
            <a:gd name="T57" fmla="*/ 890 h 1598"/>
            <a:gd name="T58" fmla="*/ 0 w 1971"/>
            <a:gd name="T59" fmla="*/ 789 h 1598"/>
            <a:gd name="T60" fmla="*/ 171 w 1971"/>
            <a:gd name="T61" fmla="*/ 624 h 1598"/>
            <a:gd name="T62" fmla="*/ 37 w 1971"/>
            <a:gd name="T63" fmla="*/ 534 h 1598"/>
            <a:gd name="T64" fmla="*/ 208 w 1971"/>
            <a:gd name="T65" fmla="*/ 370 h 1598"/>
            <a:gd name="T66" fmla="*/ 192 w 1971"/>
            <a:gd name="T67" fmla="*/ 190 h 1598"/>
            <a:gd name="T68" fmla="*/ 273 w 1971"/>
            <a:gd name="T69" fmla="*/ 251 h 1598"/>
            <a:gd name="T70" fmla="*/ 540 w 1971"/>
            <a:gd name="T71" fmla="*/ 327 h 1598"/>
            <a:gd name="T72" fmla="*/ 548 w 1971"/>
            <a:gd name="T73" fmla="*/ 329 h 1598"/>
            <a:gd name="T74" fmla="*/ 903 w 1971"/>
            <a:gd name="T75" fmla="*/ 296 h 1598"/>
            <a:gd name="T76" fmla="*/ 990 w 1971"/>
            <a:gd name="T77" fmla="*/ 189 h 1598"/>
            <a:gd name="T78" fmla="*/ 1281 w 1971"/>
            <a:gd name="T79" fmla="*/ 13 h 1598"/>
            <a:gd name="T80" fmla="*/ 1297 w 1971"/>
            <a:gd name="T81" fmla="*/ 0 h 1598"/>
            <a:gd name="connsiteX0" fmla="*/ 6580 w 10000"/>
            <a:gd name="connsiteY0" fmla="*/ 0 h 10000"/>
            <a:gd name="connsiteX1" fmla="*/ 7585 w 10000"/>
            <a:gd name="connsiteY1" fmla="*/ 213 h 10000"/>
            <a:gd name="connsiteX2" fmla="*/ 7626 w 10000"/>
            <a:gd name="connsiteY2" fmla="*/ 1339 h 10000"/>
            <a:gd name="connsiteX3" fmla="*/ 8280 w 10000"/>
            <a:gd name="connsiteY3" fmla="*/ 2278 h 10000"/>
            <a:gd name="connsiteX4" fmla="*/ 8803 w 10000"/>
            <a:gd name="connsiteY4" fmla="*/ 1940 h 10000"/>
            <a:gd name="connsiteX5" fmla="*/ 8960 w 10000"/>
            <a:gd name="connsiteY5" fmla="*/ 4168 h 10000"/>
            <a:gd name="connsiteX6" fmla="*/ 9422 w 10000"/>
            <a:gd name="connsiteY6" fmla="*/ 5726 h 10000"/>
            <a:gd name="connsiteX7" fmla="*/ 9929 w 10000"/>
            <a:gd name="connsiteY7" fmla="*/ 6571 h 10000"/>
            <a:gd name="connsiteX8" fmla="*/ 10000 w 10000"/>
            <a:gd name="connsiteY8" fmla="*/ 8686 h 10000"/>
            <a:gd name="connsiteX9" fmla="*/ 8858 w 10000"/>
            <a:gd name="connsiteY9" fmla="*/ 8748 h 10000"/>
            <a:gd name="connsiteX10" fmla="*/ 8833 w 10000"/>
            <a:gd name="connsiteY10" fmla="*/ 8748 h 10000"/>
            <a:gd name="connsiteX11" fmla="*/ 7519 w 10000"/>
            <a:gd name="connsiteY11" fmla="*/ 8680 h 10000"/>
            <a:gd name="connsiteX12" fmla="*/ 7144 w 10000"/>
            <a:gd name="connsiteY12" fmla="*/ 9637 h 10000"/>
            <a:gd name="connsiteX13" fmla="*/ 6692 w 10000"/>
            <a:gd name="connsiteY13" fmla="*/ 10000 h 10000"/>
            <a:gd name="connsiteX14" fmla="*/ 6494 w 10000"/>
            <a:gd name="connsiteY14" fmla="*/ 9687 h 10000"/>
            <a:gd name="connsiteX15" fmla="*/ 5251 w 10000"/>
            <a:gd name="connsiteY15" fmla="*/ 8692 h 10000"/>
            <a:gd name="connsiteX16" fmla="*/ 5124 w 10000"/>
            <a:gd name="connsiteY16" fmla="*/ 9055 h 10000"/>
            <a:gd name="connsiteX17" fmla="*/ 5003 w 10000"/>
            <a:gd name="connsiteY17" fmla="*/ 9424 h 10000"/>
            <a:gd name="connsiteX18" fmla="*/ 4257 w 10000"/>
            <a:gd name="connsiteY18" fmla="*/ 9637 h 10000"/>
            <a:gd name="connsiteX19" fmla="*/ 3800 w 10000"/>
            <a:gd name="connsiteY19" fmla="*/ 9355 h 10000"/>
            <a:gd name="connsiteX20" fmla="*/ 3455 w 10000"/>
            <a:gd name="connsiteY20" fmla="*/ 8154 h 10000"/>
            <a:gd name="connsiteX21" fmla="*/ 3283 w 10000"/>
            <a:gd name="connsiteY21" fmla="*/ 8104 h 10000"/>
            <a:gd name="connsiteX22" fmla="*/ 2374 w 10000"/>
            <a:gd name="connsiteY22" fmla="*/ 8367 h 10000"/>
            <a:gd name="connsiteX23" fmla="*/ 2227 w 10000"/>
            <a:gd name="connsiteY23" fmla="*/ 6514 h 10000"/>
            <a:gd name="connsiteX24" fmla="*/ 2354 w 10000"/>
            <a:gd name="connsiteY24" fmla="*/ 6151 h 10000"/>
            <a:gd name="connsiteX25" fmla="*/ 1806 w 10000"/>
            <a:gd name="connsiteY25" fmla="*/ 5982 h 10000"/>
            <a:gd name="connsiteX26" fmla="*/ 502 w 10000"/>
            <a:gd name="connsiteY26" fmla="*/ 5945 h 10000"/>
            <a:gd name="connsiteX27" fmla="*/ 0 w 10000"/>
            <a:gd name="connsiteY27" fmla="*/ 5569 h 10000"/>
            <a:gd name="connsiteX28" fmla="*/ 0 w 10000"/>
            <a:gd name="connsiteY28" fmla="*/ 4937 h 10000"/>
            <a:gd name="connsiteX29" fmla="*/ 868 w 10000"/>
            <a:gd name="connsiteY29" fmla="*/ 3905 h 10000"/>
            <a:gd name="connsiteX30" fmla="*/ 188 w 10000"/>
            <a:gd name="connsiteY30" fmla="*/ 3342 h 10000"/>
            <a:gd name="connsiteX31" fmla="*/ 1055 w 10000"/>
            <a:gd name="connsiteY31" fmla="*/ 2315 h 10000"/>
            <a:gd name="connsiteX32" fmla="*/ 974 w 10000"/>
            <a:gd name="connsiteY32" fmla="*/ 1189 h 10000"/>
            <a:gd name="connsiteX33" fmla="*/ 1385 w 10000"/>
            <a:gd name="connsiteY33" fmla="*/ 1571 h 10000"/>
            <a:gd name="connsiteX34" fmla="*/ 2740 w 10000"/>
            <a:gd name="connsiteY34" fmla="*/ 2046 h 10000"/>
            <a:gd name="connsiteX35" fmla="*/ 2780 w 10000"/>
            <a:gd name="connsiteY35" fmla="*/ 2059 h 10000"/>
            <a:gd name="connsiteX36" fmla="*/ 4581 w 10000"/>
            <a:gd name="connsiteY36" fmla="*/ 1852 h 10000"/>
            <a:gd name="connsiteX37" fmla="*/ 5023 w 10000"/>
            <a:gd name="connsiteY37" fmla="*/ 1183 h 10000"/>
            <a:gd name="connsiteX38" fmla="*/ 6499 w 10000"/>
            <a:gd name="connsiteY38" fmla="*/ 81 h 10000"/>
            <a:gd name="connsiteX39" fmla="*/ 6580 w 10000"/>
            <a:gd name="connsiteY3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10000" h="10000">
              <a:moveTo>
                <a:pt x="6580" y="0"/>
              </a:moveTo>
              <a:cubicBezTo>
                <a:pt x="6915" y="75"/>
                <a:pt x="7250" y="138"/>
                <a:pt x="7585" y="213"/>
              </a:cubicBezTo>
              <a:cubicBezTo>
                <a:pt x="7590" y="582"/>
                <a:pt x="7519" y="982"/>
                <a:pt x="7626" y="1339"/>
              </a:cubicBezTo>
              <a:cubicBezTo>
                <a:pt x="7798" y="1696"/>
                <a:pt x="8052" y="1977"/>
                <a:pt x="8280" y="2278"/>
              </a:cubicBezTo>
              <a:lnTo>
                <a:pt x="8803" y="1940"/>
              </a:lnTo>
              <a:cubicBezTo>
                <a:pt x="8864" y="2678"/>
                <a:pt x="8564" y="3504"/>
                <a:pt x="8960" y="4168"/>
              </a:cubicBezTo>
              <a:cubicBezTo>
                <a:pt x="9209" y="4637"/>
                <a:pt x="9447" y="5138"/>
                <a:pt x="9422" y="5726"/>
              </a:cubicBezTo>
              <a:cubicBezTo>
                <a:pt x="9599" y="5989"/>
                <a:pt x="9970" y="6170"/>
                <a:pt x="9929" y="6571"/>
              </a:cubicBezTo>
              <a:cubicBezTo>
                <a:pt x="9888" y="7278"/>
                <a:pt x="9899" y="7991"/>
                <a:pt x="10000" y="8686"/>
              </a:cubicBezTo>
              <a:lnTo>
                <a:pt x="8858" y="8748"/>
              </a:lnTo>
              <a:lnTo>
                <a:pt x="8833" y="8748"/>
              </a:lnTo>
              <a:cubicBezTo>
                <a:pt x="8397" y="8736"/>
                <a:pt x="7955" y="8755"/>
                <a:pt x="7519" y="8680"/>
              </a:cubicBezTo>
              <a:cubicBezTo>
                <a:pt x="7238" y="8828"/>
                <a:pt x="7282" y="9417"/>
                <a:pt x="7144" y="9637"/>
              </a:cubicBezTo>
              <a:cubicBezTo>
                <a:pt x="6996" y="9762"/>
                <a:pt x="6844" y="9881"/>
                <a:pt x="6692" y="10000"/>
              </a:cubicBezTo>
              <a:cubicBezTo>
                <a:pt x="6641" y="9919"/>
                <a:pt x="6545" y="9762"/>
                <a:pt x="6494" y="9687"/>
              </a:cubicBezTo>
              <a:cubicBezTo>
                <a:pt x="6200" y="9161"/>
                <a:pt x="5748" y="8830"/>
                <a:pt x="5251" y="8692"/>
              </a:cubicBezTo>
              <a:cubicBezTo>
                <a:pt x="5221" y="8786"/>
                <a:pt x="5160" y="8967"/>
                <a:pt x="5124" y="9055"/>
              </a:cubicBezTo>
              <a:cubicBezTo>
                <a:pt x="5094" y="9149"/>
                <a:pt x="5033" y="9330"/>
                <a:pt x="5003" y="9424"/>
              </a:cubicBezTo>
              <a:lnTo>
                <a:pt x="4257" y="9637"/>
              </a:lnTo>
              <a:lnTo>
                <a:pt x="3800" y="9355"/>
              </a:lnTo>
              <a:cubicBezTo>
                <a:pt x="3694" y="8955"/>
                <a:pt x="3582" y="8548"/>
                <a:pt x="3455" y="8154"/>
              </a:cubicBezTo>
              <a:lnTo>
                <a:pt x="3283" y="8104"/>
              </a:lnTo>
              <a:cubicBezTo>
                <a:pt x="2978" y="8179"/>
                <a:pt x="2679" y="8279"/>
                <a:pt x="2374" y="8367"/>
              </a:cubicBezTo>
              <a:cubicBezTo>
                <a:pt x="2339" y="7747"/>
                <a:pt x="2293" y="7128"/>
                <a:pt x="2227" y="6514"/>
              </a:cubicBezTo>
              <a:cubicBezTo>
                <a:pt x="2263" y="6421"/>
                <a:pt x="2324" y="6239"/>
                <a:pt x="2354" y="6151"/>
              </a:cubicBezTo>
              <a:cubicBezTo>
                <a:pt x="2217" y="6108"/>
                <a:pt x="1943" y="6020"/>
                <a:pt x="1806" y="5982"/>
              </a:cubicBezTo>
              <a:cubicBezTo>
                <a:pt x="1385" y="5788"/>
                <a:pt x="934" y="5795"/>
                <a:pt x="502" y="5945"/>
              </a:cubicBezTo>
              <a:lnTo>
                <a:pt x="0" y="5569"/>
              </a:lnTo>
              <a:lnTo>
                <a:pt x="0" y="4937"/>
              </a:lnTo>
              <a:cubicBezTo>
                <a:pt x="325" y="4637"/>
                <a:pt x="604" y="4280"/>
                <a:pt x="868" y="3905"/>
              </a:cubicBezTo>
              <a:cubicBezTo>
                <a:pt x="639" y="3711"/>
                <a:pt x="416" y="3523"/>
                <a:pt x="188" y="3342"/>
              </a:cubicBezTo>
              <a:cubicBezTo>
                <a:pt x="477" y="2997"/>
                <a:pt x="761" y="2653"/>
                <a:pt x="1055" y="2315"/>
              </a:cubicBezTo>
              <a:cubicBezTo>
                <a:pt x="1030" y="1940"/>
                <a:pt x="999" y="1564"/>
                <a:pt x="974" y="1189"/>
              </a:cubicBezTo>
              <a:cubicBezTo>
                <a:pt x="1076" y="1289"/>
                <a:pt x="1284" y="1477"/>
                <a:pt x="1385" y="1571"/>
              </a:cubicBezTo>
              <a:cubicBezTo>
                <a:pt x="1761" y="1971"/>
                <a:pt x="2273" y="1959"/>
                <a:pt x="2740" y="2046"/>
              </a:cubicBezTo>
              <a:cubicBezTo>
                <a:pt x="2753" y="2050"/>
                <a:pt x="2767" y="2055"/>
                <a:pt x="2780" y="2059"/>
              </a:cubicBezTo>
              <a:cubicBezTo>
                <a:pt x="3354" y="2516"/>
                <a:pt x="3998" y="1990"/>
                <a:pt x="4581" y="1852"/>
              </a:cubicBezTo>
              <a:lnTo>
                <a:pt x="5023" y="1183"/>
              </a:lnTo>
              <a:cubicBezTo>
                <a:pt x="5571" y="939"/>
                <a:pt x="6063" y="544"/>
                <a:pt x="6499" y="81"/>
              </a:cubicBezTo>
              <a:cubicBezTo>
                <a:pt x="6520" y="63"/>
                <a:pt x="6560" y="19"/>
                <a:pt x="658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103880</xdr:colOff>
      <xdr:row>21</xdr:row>
      <xdr:rowOff>75302</xdr:rowOff>
    </xdr:from>
    <xdr:to>
      <xdr:col>55</xdr:col>
      <xdr:colOff>6921</xdr:colOff>
      <xdr:row>25</xdr:row>
      <xdr:rowOff>21459</xdr:rowOff>
    </xdr:to>
    <xdr:sp macro="" textlink="">
      <xdr:nvSpPr>
        <xdr:cNvPr id="535" name="sokołowski"/>
        <xdr:cNvSpPr>
          <a:spLocks/>
        </xdr:cNvSpPr>
      </xdr:nvSpPr>
      <xdr:spPr bwMode="auto">
        <a:xfrm>
          <a:off x="5933180" y="2475602"/>
          <a:ext cx="360241" cy="403357"/>
        </a:xfrm>
        <a:custGeom>
          <a:avLst/>
          <a:gdLst>
            <a:gd name="T0" fmla="*/ 183 w 1277"/>
            <a:gd name="T1" fmla="*/ 60 h 1397"/>
            <a:gd name="T2" fmla="*/ 471 w 1277"/>
            <a:gd name="T3" fmla="*/ 0 h 1397"/>
            <a:gd name="T4" fmla="*/ 614 w 1277"/>
            <a:gd name="T5" fmla="*/ 76 h 1397"/>
            <a:gd name="T6" fmla="*/ 822 w 1277"/>
            <a:gd name="T7" fmla="*/ 204 h 1397"/>
            <a:gd name="T8" fmla="*/ 1179 w 1277"/>
            <a:gd name="T9" fmla="*/ 610 h 1397"/>
            <a:gd name="T10" fmla="*/ 1277 w 1277"/>
            <a:gd name="T11" fmla="*/ 999 h 1397"/>
            <a:gd name="T12" fmla="*/ 1277 w 1277"/>
            <a:gd name="T13" fmla="*/ 1035 h 1397"/>
            <a:gd name="T14" fmla="*/ 1206 w 1277"/>
            <a:gd name="T15" fmla="*/ 1069 h 1397"/>
            <a:gd name="T16" fmla="*/ 1227 w 1277"/>
            <a:gd name="T17" fmla="*/ 1143 h 1397"/>
            <a:gd name="T18" fmla="*/ 1168 w 1277"/>
            <a:gd name="T19" fmla="*/ 1280 h 1397"/>
            <a:gd name="T20" fmla="*/ 1140 w 1277"/>
            <a:gd name="T21" fmla="*/ 1310 h 1397"/>
            <a:gd name="T22" fmla="*/ 1001 w 1277"/>
            <a:gd name="T23" fmla="*/ 1343 h 1397"/>
            <a:gd name="T24" fmla="*/ 979 w 1277"/>
            <a:gd name="T25" fmla="*/ 1336 h 1397"/>
            <a:gd name="T26" fmla="*/ 897 w 1277"/>
            <a:gd name="T27" fmla="*/ 1312 h 1397"/>
            <a:gd name="T28" fmla="*/ 818 w 1277"/>
            <a:gd name="T29" fmla="*/ 1372 h 1397"/>
            <a:gd name="T30" fmla="*/ 505 w 1277"/>
            <a:gd name="T31" fmla="*/ 1397 h 1397"/>
            <a:gd name="T32" fmla="*/ 276 w 1277"/>
            <a:gd name="T33" fmla="*/ 1327 h 1397"/>
            <a:gd name="T34" fmla="*/ 361 w 1277"/>
            <a:gd name="T35" fmla="*/ 1185 h 1397"/>
            <a:gd name="T36" fmla="*/ 347 w 1277"/>
            <a:gd name="T37" fmla="*/ 1178 h 1397"/>
            <a:gd name="T38" fmla="*/ 278 w 1277"/>
            <a:gd name="T39" fmla="*/ 1144 h 1397"/>
            <a:gd name="T40" fmla="*/ 248 w 1277"/>
            <a:gd name="T41" fmla="*/ 1021 h 1397"/>
            <a:gd name="T42" fmla="*/ 280 w 1277"/>
            <a:gd name="T43" fmla="*/ 999 h 1397"/>
            <a:gd name="T44" fmla="*/ 464 w 1277"/>
            <a:gd name="T45" fmla="*/ 820 h 1397"/>
            <a:gd name="T46" fmla="*/ 168 w 1277"/>
            <a:gd name="T47" fmla="*/ 541 h 1397"/>
            <a:gd name="T48" fmla="*/ 183 w 1277"/>
            <a:gd name="T49" fmla="*/ 450 h 1397"/>
            <a:gd name="T50" fmla="*/ 32 w 1277"/>
            <a:gd name="T51" fmla="*/ 420 h 1397"/>
            <a:gd name="T52" fmla="*/ 0 w 1277"/>
            <a:gd name="T53" fmla="*/ 399 h 1397"/>
            <a:gd name="T54" fmla="*/ 13 w 1277"/>
            <a:gd name="T55" fmla="*/ 294 h 1397"/>
            <a:gd name="T56" fmla="*/ 111 w 1277"/>
            <a:gd name="T57" fmla="*/ 270 h 1397"/>
            <a:gd name="T58" fmla="*/ 183 w 1277"/>
            <a:gd name="T59" fmla="*/ 60 h 13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277" h="1397">
              <a:moveTo>
                <a:pt x="183" y="60"/>
              </a:moveTo>
              <a:cubicBezTo>
                <a:pt x="276" y="24"/>
                <a:pt x="374" y="13"/>
                <a:pt x="471" y="0"/>
              </a:cubicBezTo>
              <a:cubicBezTo>
                <a:pt x="499" y="53"/>
                <a:pt x="559" y="69"/>
                <a:pt x="614" y="76"/>
              </a:cubicBezTo>
              <a:cubicBezTo>
                <a:pt x="697" y="91"/>
                <a:pt x="778" y="127"/>
                <a:pt x="822" y="204"/>
              </a:cubicBezTo>
              <a:cubicBezTo>
                <a:pt x="917" y="360"/>
                <a:pt x="1125" y="424"/>
                <a:pt x="1179" y="610"/>
              </a:cubicBezTo>
              <a:cubicBezTo>
                <a:pt x="1196" y="743"/>
                <a:pt x="1244" y="869"/>
                <a:pt x="1277" y="999"/>
              </a:cubicBezTo>
              <a:lnTo>
                <a:pt x="1277" y="1035"/>
              </a:lnTo>
              <a:cubicBezTo>
                <a:pt x="1259" y="1043"/>
                <a:pt x="1224" y="1061"/>
                <a:pt x="1206" y="1069"/>
              </a:cubicBezTo>
              <a:cubicBezTo>
                <a:pt x="1211" y="1088"/>
                <a:pt x="1222" y="1125"/>
                <a:pt x="1227" y="1143"/>
              </a:cubicBezTo>
              <a:cubicBezTo>
                <a:pt x="1208" y="1189"/>
                <a:pt x="1188" y="1235"/>
                <a:pt x="1168" y="1280"/>
              </a:cubicBezTo>
              <a:cubicBezTo>
                <a:pt x="1161" y="1288"/>
                <a:pt x="1147" y="1303"/>
                <a:pt x="1140" y="1310"/>
              </a:cubicBezTo>
              <a:cubicBezTo>
                <a:pt x="1093" y="1287"/>
                <a:pt x="1027" y="1294"/>
                <a:pt x="1001" y="1343"/>
              </a:cubicBezTo>
              <a:lnTo>
                <a:pt x="979" y="1336"/>
              </a:lnTo>
              <a:cubicBezTo>
                <a:pt x="958" y="1330"/>
                <a:pt x="918" y="1318"/>
                <a:pt x="897" y="1312"/>
              </a:cubicBezTo>
              <a:cubicBezTo>
                <a:pt x="871" y="1332"/>
                <a:pt x="844" y="1352"/>
                <a:pt x="818" y="1372"/>
              </a:cubicBezTo>
              <a:cubicBezTo>
                <a:pt x="713" y="1343"/>
                <a:pt x="605" y="1353"/>
                <a:pt x="505" y="1397"/>
              </a:cubicBezTo>
              <a:cubicBezTo>
                <a:pt x="431" y="1367"/>
                <a:pt x="354" y="1345"/>
                <a:pt x="276" y="1327"/>
              </a:cubicBezTo>
              <a:lnTo>
                <a:pt x="361" y="1185"/>
              </a:lnTo>
              <a:lnTo>
                <a:pt x="347" y="1178"/>
              </a:lnTo>
              <a:lnTo>
                <a:pt x="278" y="1144"/>
              </a:lnTo>
              <a:cubicBezTo>
                <a:pt x="284" y="1099"/>
                <a:pt x="274" y="1058"/>
                <a:pt x="248" y="1021"/>
              </a:cubicBezTo>
              <a:cubicBezTo>
                <a:pt x="256" y="1015"/>
                <a:pt x="272" y="1005"/>
                <a:pt x="280" y="999"/>
              </a:cubicBezTo>
              <a:cubicBezTo>
                <a:pt x="378" y="984"/>
                <a:pt x="424" y="900"/>
                <a:pt x="464" y="820"/>
              </a:cubicBezTo>
              <a:cubicBezTo>
                <a:pt x="365" y="727"/>
                <a:pt x="268" y="632"/>
                <a:pt x="168" y="541"/>
              </a:cubicBezTo>
              <a:cubicBezTo>
                <a:pt x="173" y="510"/>
                <a:pt x="177" y="480"/>
                <a:pt x="183" y="450"/>
              </a:cubicBezTo>
              <a:cubicBezTo>
                <a:pt x="132" y="440"/>
                <a:pt x="82" y="431"/>
                <a:pt x="32" y="420"/>
              </a:cubicBezTo>
              <a:cubicBezTo>
                <a:pt x="24" y="415"/>
                <a:pt x="8" y="404"/>
                <a:pt x="0" y="399"/>
              </a:cubicBezTo>
              <a:cubicBezTo>
                <a:pt x="3" y="373"/>
                <a:pt x="10" y="320"/>
                <a:pt x="13" y="294"/>
              </a:cubicBezTo>
              <a:cubicBezTo>
                <a:pt x="38" y="288"/>
                <a:pt x="87" y="276"/>
                <a:pt x="111" y="270"/>
              </a:cubicBezTo>
              <a:cubicBezTo>
                <a:pt x="136" y="200"/>
                <a:pt x="160" y="130"/>
                <a:pt x="183" y="6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82383</xdr:colOff>
      <xdr:row>21</xdr:row>
      <xdr:rowOff>82913</xdr:rowOff>
    </xdr:from>
    <xdr:to>
      <xdr:col>52</xdr:col>
      <xdr:colOff>96753</xdr:colOff>
      <xdr:row>26</xdr:row>
      <xdr:rowOff>1454</xdr:rowOff>
    </xdr:to>
    <xdr:sp macro="" textlink="">
      <xdr:nvSpPr>
        <xdr:cNvPr id="536" name="węgrowski"/>
        <xdr:cNvSpPr>
          <a:spLocks/>
        </xdr:cNvSpPr>
      </xdr:nvSpPr>
      <xdr:spPr bwMode="auto">
        <a:xfrm>
          <a:off x="5683083" y="2483213"/>
          <a:ext cx="357270" cy="490041"/>
        </a:xfrm>
        <a:custGeom>
          <a:avLst/>
          <a:gdLst>
            <a:gd name="T0" fmla="*/ 448 w 1269"/>
            <a:gd name="T1" fmla="*/ 120 h 1692"/>
            <a:gd name="T2" fmla="*/ 699 w 1269"/>
            <a:gd name="T3" fmla="*/ 0 h 1692"/>
            <a:gd name="T4" fmla="*/ 738 w 1269"/>
            <a:gd name="T5" fmla="*/ 157 h 1692"/>
            <a:gd name="T6" fmla="*/ 912 w 1269"/>
            <a:gd name="T7" fmla="*/ 181 h 1692"/>
            <a:gd name="T8" fmla="*/ 850 w 1269"/>
            <a:gd name="T9" fmla="*/ 333 h 1692"/>
            <a:gd name="T10" fmla="*/ 896 w 1269"/>
            <a:gd name="T11" fmla="*/ 365 h 1692"/>
            <a:gd name="T12" fmla="*/ 928 w 1269"/>
            <a:gd name="T13" fmla="*/ 386 h 1692"/>
            <a:gd name="T14" fmla="*/ 1003 w 1269"/>
            <a:gd name="T15" fmla="*/ 436 h 1692"/>
            <a:gd name="T16" fmla="*/ 1012 w 1269"/>
            <a:gd name="T17" fmla="*/ 525 h 1692"/>
            <a:gd name="T18" fmla="*/ 1269 w 1269"/>
            <a:gd name="T19" fmla="*/ 768 h 1692"/>
            <a:gd name="T20" fmla="*/ 1268 w 1269"/>
            <a:gd name="T21" fmla="*/ 883 h 1692"/>
            <a:gd name="T22" fmla="*/ 1176 w 1269"/>
            <a:gd name="T23" fmla="*/ 965 h 1692"/>
            <a:gd name="T24" fmla="*/ 1144 w 1269"/>
            <a:gd name="T25" fmla="*/ 987 h 1692"/>
            <a:gd name="T26" fmla="*/ 1174 w 1269"/>
            <a:gd name="T27" fmla="*/ 1110 h 1692"/>
            <a:gd name="T28" fmla="*/ 1243 w 1269"/>
            <a:gd name="T29" fmla="*/ 1144 h 1692"/>
            <a:gd name="T30" fmla="*/ 1093 w 1269"/>
            <a:gd name="T31" fmla="*/ 1265 h 1692"/>
            <a:gd name="T32" fmla="*/ 1130 w 1269"/>
            <a:gd name="T33" fmla="*/ 1370 h 1692"/>
            <a:gd name="T34" fmla="*/ 1007 w 1269"/>
            <a:gd name="T35" fmla="*/ 1454 h 1692"/>
            <a:gd name="T36" fmla="*/ 1103 w 1269"/>
            <a:gd name="T37" fmla="*/ 1602 h 1692"/>
            <a:gd name="T38" fmla="*/ 1040 w 1269"/>
            <a:gd name="T39" fmla="*/ 1692 h 1692"/>
            <a:gd name="T40" fmla="*/ 815 w 1269"/>
            <a:gd name="T41" fmla="*/ 1687 h 1692"/>
            <a:gd name="T42" fmla="*/ 767 w 1269"/>
            <a:gd name="T43" fmla="*/ 1638 h 1692"/>
            <a:gd name="T44" fmla="*/ 695 w 1269"/>
            <a:gd name="T45" fmla="*/ 1652 h 1692"/>
            <a:gd name="T46" fmla="*/ 528 w 1269"/>
            <a:gd name="T47" fmla="*/ 1552 h 1692"/>
            <a:gd name="T48" fmla="*/ 377 w 1269"/>
            <a:gd name="T49" fmla="*/ 1321 h 1692"/>
            <a:gd name="T50" fmla="*/ 534 w 1269"/>
            <a:gd name="T51" fmla="*/ 1250 h 1692"/>
            <a:gd name="T52" fmla="*/ 281 w 1269"/>
            <a:gd name="T53" fmla="*/ 920 h 1692"/>
            <a:gd name="T54" fmla="*/ 361 w 1269"/>
            <a:gd name="T55" fmla="*/ 816 h 1692"/>
            <a:gd name="T56" fmla="*/ 311 w 1269"/>
            <a:gd name="T57" fmla="*/ 663 h 1692"/>
            <a:gd name="T58" fmla="*/ 115 w 1269"/>
            <a:gd name="T59" fmla="*/ 676 h 1692"/>
            <a:gd name="T60" fmla="*/ 97 w 1269"/>
            <a:gd name="T61" fmla="*/ 653 h 1692"/>
            <a:gd name="T62" fmla="*/ 0 w 1269"/>
            <a:gd name="T63" fmla="*/ 379 h 1692"/>
            <a:gd name="T64" fmla="*/ 175 w 1269"/>
            <a:gd name="T65" fmla="*/ 332 h 1692"/>
            <a:gd name="T66" fmla="*/ 448 w 1269"/>
            <a:gd name="T67" fmla="*/ 120 h 16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269" h="1692">
              <a:moveTo>
                <a:pt x="448" y="120"/>
              </a:moveTo>
              <a:cubicBezTo>
                <a:pt x="525" y="67"/>
                <a:pt x="610" y="28"/>
                <a:pt x="699" y="0"/>
              </a:cubicBezTo>
              <a:cubicBezTo>
                <a:pt x="712" y="53"/>
                <a:pt x="725" y="105"/>
                <a:pt x="738" y="157"/>
              </a:cubicBezTo>
              <a:cubicBezTo>
                <a:pt x="797" y="161"/>
                <a:pt x="856" y="162"/>
                <a:pt x="912" y="181"/>
              </a:cubicBezTo>
              <a:cubicBezTo>
                <a:pt x="873" y="223"/>
                <a:pt x="848" y="275"/>
                <a:pt x="850" y="333"/>
              </a:cubicBezTo>
              <a:cubicBezTo>
                <a:pt x="861" y="341"/>
                <a:pt x="884" y="357"/>
                <a:pt x="896" y="365"/>
              </a:cubicBezTo>
              <a:cubicBezTo>
                <a:pt x="904" y="370"/>
                <a:pt x="920" y="381"/>
                <a:pt x="928" y="386"/>
              </a:cubicBezTo>
              <a:cubicBezTo>
                <a:pt x="947" y="399"/>
                <a:pt x="984" y="424"/>
                <a:pt x="1003" y="436"/>
              </a:cubicBezTo>
              <a:cubicBezTo>
                <a:pt x="1005" y="458"/>
                <a:pt x="1010" y="503"/>
                <a:pt x="1012" y="525"/>
              </a:cubicBezTo>
              <a:cubicBezTo>
                <a:pt x="1103" y="600"/>
                <a:pt x="1184" y="686"/>
                <a:pt x="1269" y="768"/>
              </a:cubicBezTo>
              <a:cubicBezTo>
                <a:pt x="1269" y="806"/>
                <a:pt x="1268" y="844"/>
                <a:pt x="1268" y="883"/>
              </a:cubicBezTo>
              <a:cubicBezTo>
                <a:pt x="1237" y="911"/>
                <a:pt x="1206" y="938"/>
                <a:pt x="1176" y="965"/>
              </a:cubicBezTo>
              <a:cubicBezTo>
                <a:pt x="1168" y="971"/>
                <a:pt x="1152" y="981"/>
                <a:pt x="1144" y="987"/>
              </a:cubicBezTo>
              <a:cubicBezTo>
                <a:pt x="1084" y="1015"/>
                <a:pt x="1119" y="1099"/>
                <a:pt x="1174" y="1110"/>
              </a:cubicBezTo>
              <a:lnTo>
                <a:pt x="1243" y="1144"/>
              </a:lnTo>
              <a:cubicBezTo>
                <a:pt x="1194" y="1186"/>
                <a:pt x="1144" y="1226"/>
                <a:pt x="1093" y="1265"/>
              </a:cubicBezTo>
              <a:cubicBezTo>
                <a:pt x="1105" y="1300"/>
                <a:pt x="1117" y="1335"/>
                <a:pt x="1130" y="1370"/>
              </a:cubicBezTo>
              <a:cubicBezTo>
                <a:pt x="1088" y="1397"/>
                <a:pt x="1048" y="1426"/>
                <a:pt x="1007" y="1454"/>
              </a:cubicBezTo>
              <a:cubicBezTo>
                <a:pt x="1039" y="1504"/>
                <a:pt x="1072" y="1552"/>
                <a:pt x="1103" y="1602"/>
              </a:cubicBezTo>
              <a:cubicBezTo>
                <a:pt x="1082" y="1632"/>
                <a:pt x="1061" y="1662"/>
                <a:pt x="1040" y="1692"/>
              </a:cubicBezTo>
              <a:cubicBezTo>
                <a:pt x="965" y="1690"/>
                <a:pt x="890" y="1688"/>
                <a:pt x="815" y="1687"/>
              </a:cubicBezTo>
              <a:cubicBezTo>
                <a:pt x="803" y="1675"/>
                <a:pt x="779" y="1650"/>
                <a:pt x="767" y="1638"/>
              </a:cubicBezTo>
              <a:cubicBezTo>
                <a:pt x="749" y="1641"/>
                <a:pt x="713" y="1648"/>
                <a:pt x="695" y="1652"/>
              </a:cubicBezTo>
              <a:cubicBezTo>
                <a:pt x="639" y="1619"/>
                <a:pt x="583" y="1585"/>
                <a:pt x="528" y="1552"/>
              </a:cubicBezTo>
              <a:cubicBezTo>
                <a:pt x="504" y="1459"/>
                <a:pt x="464" y="1370"/>
                <a:pt x="377" y="1321"/>
              </a:cubicBezTo>
              <a:cubicBezTo>
                <a:pt x="430" y="1299"/>
                <a:pt x="482" y="1275"/>
                <a:pt x="534" y="1250"/>
              </a:cubicBezTo>
              <a:cubicBezTo>
                <a:pt x="391" y="1197"/>
                <a:pt x="306" y="1067"/>
                <a:pt x="281" y="920"/>
              </a:cubicBezTo>
              <a:cubicBezTo>
                <a:pt x="309" y="887"/>
                <a:pt x="335" y="852"/>
                <a:pt x="361" y="816"/>
              </a:cubicBezTo>
              <a:cubicBezTo>
                <a:pt x="347" y="764"/>
                <a:pt x="328" y="714"/>
                <a:pt x="311" y="663"/>
              </a:cubicBezTo>
              <a:cubicBezTo>
                <a:pt x="245" y="667"/>
                <a:pt x="180" y="671"/>
                <a:pt x="115" y="676"/>
              </a:cubicBezTo>
              <a:cubicBezTo>
                <a:pt x="110" y="670"/>
                <a:pt x="102" y="658"/>
                <a:pt x="97" y="653"/>
              </a:cubicBezTo>
              <a:cubicBezTo>
                <a:pt x="65" y="561"/>
                <a:pt x="34" y="470"/>
                <a:pt x="0" y="379"/>
              </a:cubicBezTo>
              <a:cubicBezTo>
                <a:pt x="58" y="364"/>
                <a:pt x="117" y="348"/>
                <a:pt x="175" y="332"/>
              </a:cubicBezTo>
              <a:cubicBezTo>
                <a:pt x="255" y="249"/>
                <a:pt x="350" y="181"/>
                <a:pt x="448" y="12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38754</xdr:colOff>
      <xdr:row>22</xdr:row>
      <xdr:rowOff>44719</xdr:rowOff>
    </xdr:from>
    <xdr:to>
      <xdr:col>46</xdr:col>
      <xdr:colOff>9977</xdr:colOff>
      <xdr:row>25</xdr:row>
      <xdr:rowOff>74733</xdr:rowOff>
    </xdr:to>
    <xdr:sp macro="" textlink="">
      <xdr:nvSpPr>
        <xdr:cNvPr id="539" name="nowodworski (mazowieckie)"/>
        <xdr:cNvSpPr>
          <a:spLocks/>
        </xdr:cNvSpPr>
      </xdr:nvSpPr>
      <xdr:spPr bwMode="auto">
        <a:xfrm>
          <a:off x="4953654" y="2559319"/>
          <a:ext cx="314123" cy="372914"/>
        </a:xfrm>
        <a:custGeom>
          <a:avLst/>
          <a:gdLst>
            <a:gd name="T0" fmla="*/ 682 w 1141"/>
            <a:gd name="T1" fmla="*/ 186 h 1280"/>
            <a:gd name="T2" fmla="*/ 775 w 1141"/>
            <a:gd name="T3" fmla="*/ 0 h 1280"/>
            <a:gd name="T4" fmla="*/ 983 w 1141"/>
            <a:gd name="T5" fmla="*/ 22 h 1280"/>
            <a:gd name="T6" fmla="*/ 987 w 1141"/>
            <a:gd name="T7" fmla="*/ 81 h 1280"/>
            <a:gd name="T8" fmla="*/ 990 w 1141"/>
            <a:gd name="T9" fmla="*/ 109 h 1280"/>
            <a:gd name="T10" fmla="*/ 1054 w 1141"/>
            <a:gd name="T11" fmla="*/ 121 h 1280"/>
            <a:gd name="T12" fmla="*/ 1078 w 1141"/>
            <a:gd name="T13" fmla="*/ 156 h 1280"/>
            <a:gd name="T14" fmla="*/ 1100 w 1141"/>
            <a:gd name="T15" fmla="*/ 416 h 1280"/>
            <a:gd name="T16" fmla="*/ 1096 w 1141"/>
            <a:gd name="T17" fmla="*/ 427 h 1280"/>
            <a:gd name="T18" fmla="*/ 1049 w 1141"/>
            <a:gd name="T19" fmla="*/ 527 h 1280"/>
            <a:gd name="T20" fmla="*/ 726 w 1141"/>
            <a:gd name="T21" fmla="*/ 611 h 1280"/>
            <a:gd name="T22" fmla="*/ 775 w 1141"/>
            <a:gd name="T23" fmla="*/ 753 h 1280"/>
            <a:gd name="T24" fmla="*/ 742 w 1141"/>
            <a:gd name="T25" fmla="*/ 838 h 1280"/>
            <a:gd name="T26" fmla="*/ 840 w 1141"/>
            <a:gd name="T27" fmla="*/ 878 h 1280"/>
            <a:gd name="T28" fmla="*/ 873 w 1141"/>
            <a:gd name="T29" fmla="*/ 908 h 1280"/>
            <a:gd name="T30" fmla="*/ 914 w 1141"/>
            <a:gd name="T31" fmla="*/ 944 h 1280"/>
            <a:gd name="T32" fmla="*/ 889 w 1141"/>
            <a:gd name="T33" fmla="*/ 1027 h 1280"/>
            <a:gd name="T34" fmla="*/ 766 w 1141"/>
            <a:gd name="T35" fmla="*/ 1142 h 1280"/>
            <a:gd name="T36" fmla="*/ 709 w 1141"/>
            <a:gd name="T37" fmla="*/ 1035 h 1280"/>
            <a:gd name="T38" fmla="*/ 564 w 1141"/>
            <a:gd name="T39" fmla="*/ 1165 h 1280"/>
            <a:gd name="T40" fmla="*/ 495 w 1141"/>
            <a:gd name="T41" fmla="*/ 1178 h 1280"/>
            <a:gd name="T42" fmla="*/ 414 w 1141"/>
            <a:gd name="T43" fmla="*/ 1097 h 1280"/>
            <a:gd name="T44" fmla="*/ 247 w 1141"/>
            <a:gd name="T45" fmla="*/ 1260 h 1280"/>
            <a:gd name="T46" fmla="*/ 89 w 1141"/>
            <a:gd name="T47" fmla="*/ 1280 h 1280"/>
            <a:gd name="T48" fmla="*/ 121 w 1141"/>
            <a:gd name="T49" fmla="*/ 1181 h 1280"/>
            <a:gd name="T50" fmla="*/ 53 w 1141"/>
            <a:gd name="T51" fmla="*/ 1128 h 1280"/>
            <a:gd name="T52" fmla="*/ 0 w 1141"/>
            <a:gd name="T53" fmla="*/ 929 h 1280"/>
            <a:gd name="T54" fmla="*/ 266 w 1141"/>
            <a:gd name="T55" fmla="*/ 676 h 1280"/>
            <a:gd name="T56" fmla="*/ 272 w 1141"/>
            <a:gd name="T57" fmla="*/ 672 h 1280"/>
            <a:gd name="T58" fmla="*/ 369 w 1141"/>
            <a:gd name="T59" fmla="*/ 666 h 1280"/>
            <a:gd name="T60" fmla="*/ 477 w 1141"/>
            <a:gd name="T61" fmla="*/ 415 h 1280"/>
            <a:gd name="T62" fmla="*/ 467 w 1141"/>
            <a:gd name="T63" fmla="*/ 264 h 1280"/>
            <a:gd name="T64" fmla="*/ 478 w 1141"/>
            <a:gd name="T65" fmla="*/ 259 h 1280"/>
            <a:gd name="T66" fmla="*/ 535 w 1141"/>
            <a:gd name="T67" fmla="*/ 231 h 1280"/>
            <a:gd name="T68" fmla="*/ 596 w 1141"/>
            <a:gd name="T69" fmla="*/ 176 h 1280"/>
            <a:gd name="T70" fmla="*/ 682 w 1141"/>
            <a:gd name="T71" fmla="*/ 186 h 1280"/>
            <a:gd name="connsiteX0" fmla="*/ 5977 w 9817"/>
            <a:gd name="connsiteY0" fmla="*/ 1453 h 10000"/>
            <a:gd name="connsiteX1" fmla="*/ 6792 w 9817"/>
            <a:gd name="connsiteY1" fmla="*/ 0 h 10000"/>
            <a:gd name="connsiteX2" fmla="*/ 8615 w 9817"/>
            <a:gd name="connsiteY2" fmla="*/ 172 h 10000"/>
            <a:gd name="connsiteX3" fmla="*/ 8650 w 9817"/>
            <a:gd name="connsiteY3" fmla="*/ 633 h 10000"/>
            <a:gd name="connsiteX4" fmla="*/ 8677 w 9817"/>
            <a:gd name="connsiteY4" fmla="*/ 852 h 10000"/>
            <a:gd name="connsiteX5" fmla="*/ 9238 w 9817"/>
            <a:gd name="connsiteY5" fmla="*/ 945 h 10000"/>
            <a:gd name="connsiteX6" fmla="*/ 9448 w 9817"/>
            <a:gd name="connsiteY6" fmla="*/ 1219 h 10000"/>
            <a:gd name="connsiteX7" fmla="*/ 9641 w 9817"/>
            <a:gd name="connsiteY7" fmla="*/ 3250 h 10000"/>
            <a:gd name="connsiteX8" fmla="*/ 9606 w 9817"/>
            <a:gd name="connsiteY8" fmla="*/ 3336 h 10000"/>
            <a:gd name="connsiteX9" fmla="*/ 9194 w 9817"/>
            <a:gd name="connsiteY9" fmla="*/ 4117 h 10000"/>
            <a:gd name="connsiteX10" fmla="*/ 7832 w 9817"/>
            <a:gd name="connsiteY10" fmla="*/ 5495 h 10000"/>
            <a:gd name="connsiteX11" fmla="*/ 6792 w 9817"/>
            <a:gd name="connsiteY11" fmla="*/ 5883 h 10000"/>
            <a:gd name="connsiteX12" fmla="*/ 6503 w 9817"/>
            <a:gd name="connsiteY12" fmla="*/ 6547 h 10000"/>
            <a:gd name="connsiteX13" fmla="*/ 7362 w 9817"/>
            <a:gd name="connsiteY13" fmla="*/ 6859 h 10000"/>
            <a:gd name="connsiteX14" fmla="*/ 7651 w 9817"/>
            <a:gd name="connsiteY14" fmla="*/ 7094 h 10000"/>
            <a:gd name="connsiteX15" fmla="*/ 8011 w 9817"/>
            <a:gd name="connsiteY15" fmla="*/ 7375 h 10000"/>
            <a:gd name="connsiteX16" fmla="*/ 7791 w 9817"/>
            <a:gd name="connsiteY16" fmla="*/ 8023 h 10000"/>
            <a:gd name="connsiteX17" fmla="*/ 6713 w 9817"/>
            <a:gd name="connsiteY17" fmla="*/ 8922 h 10000"/>
            <a:gd name="connsiteX18" fmla="*/ 6214 w 9817"/>
            <a:gd name="connsiteY18" fmla="*/ 8086 h 10000"/>
            <a:gd name="connsiteX19" fmla="*/ 4943 w 9817"/>
            <a:gd name="connsiteY19" fmla="*/ 9102 h 10000"/>
            <a:gd name="connsiteX20" fmla="*/ 4338 w 9817"/>
            <a:gd name="connsiteY20" fmla="*/ 9203 h 10000"/>
            <a:gd name="connsiteX21" fmla="*/ 3628 w 9817"/>
            <a:gd name="connsiteY21" fmla="*/ 8570 h 10000"/>
            <a:gd name="connsiteX22" fmla="*/ 2165 w 9817"/>
            <a:gd name="connsiteY22" fmla="*/ 9844 h 10000"/>
            <a:gd name="connsiteX23" fmla="*/ 780 w 9817"/>
            <a:gd name="connsiteY23" fmla="*/ 10000 h 10000"/>
            <a:gd name="connsiteX24" fmla="*/ 1060 w 9817"/>
            <a:gd name="connsiteY24" fmla="*/ 9227 h 10000"/>
            <a:gd name="connsiteX25" fmla="*/ 465 w 9817"/>
            <a:gd name="connsiteY25" fmla="*/ 8813 h 10000"/>
            <a:gd name="connsiteX26" fmla="*/ 0 w 9817"/>
            <a:gd name="connsiteY26" fmla="*/ 7258 h 10000"/>
            <a:gd name="connsiteX27" fmla="*/ 2331 w 9817"/>
            <a:gd name="connsiteY27" fmla="*/ 5281 h 10000"/>
            <a:gd name="connsiteX28" fmla="*/ 2384 w 9817"/>
            <a:gd name="connsiteY28" fmla="*/ 5250 h 10000"/>
            <a:gd name="connsiteX29" fmla="*/ 3234 w 9817"/>
            <a:gd name="connsiteY29" fmla="*/ 5203 h 10000"/>
            <a:gd name="connsiteX30" fmla="*/ 4181 w 9817"/>
            <a:gd name="connsiteY30" fmla="*/ 3242 h 10000"/>
            <a:gd name="connsiteX31" fmla="*/ 4093 w 9817"/>
            <a:gd name="connsiteY31" fmla="*/ 2063 h 10000"/>
            <a:gd name="connsiteX32" fmla="*/ 4189 w 9817"/>
            <a:gd name="connsiteY32" fmla="*/ 2023 h 10000"/>
            <a:gd name="connsiteX33" fmla="*/ 4689 w 9817"/>
            <a:gd name="connsiteY33" fmla="*/ 1805 h 10000"/>
            <a:gd name="connsiteX34" fmla="*/ 5223 w 9817"/>
            <a:gd name="connsiteY34" fmla="*/ 1375 h 10000"/>
            <a:gd name="connsiteX35" fmla="*/ 5977 w 9817"/>
            <a:gd name="connsiteY35" fmla="*/ 1453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9817" h="10000">
              <a:moveTo>
                <a:pt x="5977" y="1453"/>
              </a:moveTo>
              <a:cubicBezTo>
                <a:pt x="6135" y="945"/>
                <a:pt x="6109" y="188"/>
                <a:pt x="6792" y="0"/>
              </a:cubicBezTo>
              <a:cubicBezTo>
                <a:pt x="7406" y="8"/>
                <a:pt x="8011" y="109"/>
                <a:pt x="8615" y="172"/>
              </a:cubicBezTo>
              <a:cubicBezTo>
                <a:pt x="8627" y="326"/>
                <a:pt x="8638" y="479"/>
                <a:pt x="8650" y="633"/>
              </a:cubicBezTo>
              <a:lnTo>
                <a:pt x="8677" y="852"/>
              </a:lnTo>
              <a:cubicBezTo>
                <a:pt x="8817" y="883"/>
                <a:pt x="9097" y="930"/>
                <a:pt x="9238" y="945"/>
              </a:cubicBezTo>
              <a:cubicBezTo>
                <a:pt x="9290" y="1016"/>
                <a:pt x="9395" y="1148"/>
                <a:pt x="9448" y="1219"/>
              </a:cubicBezTo>
              <a:cubicBezTo>
                <a:pt x="9746" y="1859"/>
                <a:pt x="10000" y="2578"/>
                <a:pt x="9641" y="3250"/>
              </a:cubicBezTo>
              <a:cubicBezTo>
                <a:pt x="9629" y="3279"/>
                <a:pt x="9618" y="3307"/>
                <a:pt x="9606" y="3336"/>
              </a:cubicBezTo>
              <a:lnTo>
                <a:pt x="9194" y="4117"/>
              </a:lnTo>
              <a:cubicBezTo>
                <a:pt x="8221" y="4203"/>
                <a:pt x="8735" y="5160"/>
                <a:pt x="7832" y="5495"/>
              </a:cubicBezTo>
              <a:cubicBezTo>
                <a:pt x="7972" y="5863"/>
                <a:pt x="6643" y="5516"/>
                <a:pt x="6792" y="5883"/>
              </a:cubicBezTo>
              <a:cubicBezTo>
                <a:pt x="6687" y="6102"/>
                <a:pt x="6591" y="6328"/>
                <a:pt x="6503" y="6547"/>
              </a:cubicBezTo>
              <a:lnTo>
                <a:pt x="7362" y="6859"/>
              </a:lnTo>
              <a:cubicBezTo>
                <a:pt x="7432" y="6922"/>
                <a:pt x="7581" y="7039"/>
                <a:pt x="7651" y="7094"/>
              </a:cubicBezTo>
              <a:lnTo>
                <a:pt x="8011" y="7375"/>
              </a:lnTo>
              <a:cubicBezTo>
                <a:pt x="7958" y="7539"/>
                <a:pt x="7853" y="7859"/>
                <a:pt x="7791" y="8023"/>
              </a:cubicBezTo>
              <a:lnTo>
                <a:pt x="6713" y="8922"/>
              </a:lnTo>
              <a:cubicBezTo>
                <a:pt x="6547" y="8641"/>
                <a:pt x="6380" y="8359"/>
                <a:pt x="6214" y="8086"/>
              </a:cubicBezTo>
              <a:cubicBezTo>
                <a:pt x="5793" y="8422"/>
                <a:pt x="5390" y="8789"/>
                <a:pt x="4943" y="9102"/>
              </a:cubicBezTo>
              <a:cubicBezTo>
                <a:pt x="4794" y="9125"/>
                <a:pt x="4487" y="9180"/>
                <a:pt x="4338" y="9203"/>
              </a:cubicBezTo>
              <a:cubicBezTo>
                <a:pt x="4093" y="8992"/>
                <a:pt x="3865" y="8781"/>
                <a:pt x="3628" y="8570"/>
              </a:cubicBezTo>
              <a:cubicBezTo>
                <a:pt x="3024" y="8875"/>
                <a:pt x="2550" y="9328"/>
                <a:pt x="2165" y="9844"/>
              </a:cubicBezTo>
              <a:lnTo>
                <a:pt x="780" y="10000"/>
              </a:lnTo>
              <a:cubicBezTo>
                <a:pt x="873" y="9742"/>
                <a:pt x="967" y="9485"/>
                <a:pt x="1060" y="9227"/>
              </a:cubicBezTo>
              <a:cubicBezTo>
                <a:pt x="911" y="9125"/>
                <a:pt x="605" y="8922"/>
                <a:pt x="465" y="8813"/>
              </a:cubicBezTo>
              <a:cubicBezTo>
                <a:pt x="307" y="8289"/>
                <a:pt x="158" y="7773"/>
                <a:pt x="0" y="7258"/>
              </a:cubicBezTo>
              <a:cubicBezTo>
                <a:pt x="841" y="6664"/>
                <a:pt x="1648" y="6016"/>
                <a:pt x="2331" y="5281"/>
              </a:cubicBezTo>
              <a:cubicBezTo>
                <a:pt x="2349" y="5271"/>
                <a:pt x="2366" y="5260"/>
                <a:pt x="2384" y="5250"/>
              </a:cubicBezTo>
              <a:cubicBezTo>
                <a:pt x="2594" y="5234"/>
                <a:pt x="3024" y="5219"/>
                <a:pt x="3234" y="5203"/>
              </a:cubicBezTo>
              <a:cubicBezTo>
                <a:pt x="3348" y="4484"/>
                <a:pt x="3646" y="3797"/>
                <a:pt x="4181" y="3242"/>
              </a:cubicBezTo>
              <a:cubicBezTo>
                <a:pt x="4154" y="2852"/>
                <a:pt x="4119" y="2461"/>
                <a:pt x="4093" y="2063"/>
              </a:cubicBezTo>
              <a:cubicBezTo>
                <a:pt x="4125" y="2050"/>
                <a:pt x="4157" y="2036"/>
                <a:pt x="4189" y="2023"/>
              </a:cubicBezTo>
              <a:lnTo>
                <a:pt x="4689" y="1805"/>
              </a:lnTo>
              <a:lnTo>
                <a:pt x="5223" y="1375"/>
              </a:lnTo>
              <a:cubicBezTo>
                <a:pt x="5408" y="1398"/>
                <a:pt x="5784" y="1438"/>
                <a:pt x="5977" y="1453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12370</xdr:colOff>
      <xdr:row>22</xdr:row>
      <xdr:rowOff>84953</xdr:rowOff>
    </xdr:from>
    <xdr:to>
      <xdr:col>41</xdr:col>
      <xdr:colOff>36796</xdr:colOff>
      <xdr:row>24</xdr:row>
      <xdr:rowOff>1</xdr:rowOff>
    </xdr:to>
    <xdr:sp macro="" textlink="">
      <xdr:nvSpPr>
        <xdr:cNvPr id="541" name="Płock"/>
        <xdr:cNvSpPr>
          <a:spLocks/>
        </xdr:cNvSpPr>
      </xdr:nvSpPr>
      <xdr:spPr bwMode="auto">
        <a:xfrm>
          <a:off x="4584370" y="2599553"/>
          <a:ext cx="138726" cy="143648"/>
        </a:xfrm>
        <a:custGeom>
          <a:avLst/>
          <a:gdLst>
            <a:gd name="T0" fmla="*/ 35 w 366"/>
            <a:gd name="T1" fmla="*/ 0 h 442"/>
            <a:gd name="T2" fmla="*/ 191 w 366"/>
            <a:gd name="T3" fmla="*/ 108 h 442"/>
            <a:gd name="T4" fmla="*/ 366 w 366"/>
            <a:gd name="T5" fmla="*/ 293 h 442"/>
            <a:gd name="T6" fmla="*/ 215 w 366"/>
            <a:gd name="T7" fmla="*/ 282 h 442"/>
            <a:gd name="T8" fmla="*/ 117 w 366"/>
            <a:gd name="T9" fmla="*/ 442 h 442"/>
            <a:gd name="T10" fmla="*/ 73 w 366"/>
            <a:gd name="T11" fmla="*/ 406 h 442"/>
            <a:gd name="T12" fmla="*/ 60 w 366"/>
            <a:gd name="T13" fmla="*/ 191 h 442"/>
            <a:gd name="T14" fmla="*/ 12 w 366"/>
            <a:gd name="T15" fmla="*/ 126 h 442"/>
            <a:gd name="T16" fmla="*/ 35 w 366"/>
            <a:gd name="T17" fmla="*/ 0 h 4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366" h="442">
              <a:moveTo>
                <a:pt x="35" y="0"/>
              </a:moveTo>
              <a:cubicBezTo>
                <a:pt x="110" y="6"/>
                <a:pt x="191" y="17"/>
                <a:pt x="191" y="108"/>
              </a:cubicBezTo>
              <a:cubicBezTo>
                <a:pt x="249" y="170"/>
                <a:pt x="308" y="231"/>
                <a:pt x="366" y="293"/>
              </a:cubicBezTo>
              <a:cubicBezTo>
                <a:pt x="315" y="290"/>
                <a:pt x="265" y="286"/>
                <a:pt x="215" y="282"/>
              </a:cubicBezTo>
              <a:cubicBezTo>
                <a:pt x="190" y="339"/>
                <a:pt x="157" y="393"/>
                <a:pt x="117" y="442"/>
              </a:cubicBezTo>
              <a:cubicBezTo>
                <a:pt x="106" y="433"/>
                <a:pt x="84" y="415"/>
                <a:pt x="73" y="406"/>
              </a:cubicBezTo>
              <a:cubicBezTo>
                <a:pt x="0" y="348"/>
                <a:pt x="37" y="263"/>
                <a:pt x="60" y="191"/>
              </a:cubicBezTo>
              <a:cubicBezTo>
                <a:pt x="44" y="169"/>
                <a:pt x="28" y="148"/>
                <a:pt x="12" y="126"/>
              </a:cubicBezTo>
              <a:cubicBezTo>
                <a:pt x="19" y="84"/>
                <a:pt x="27" y="42"/>
                <a:pt x="3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46</xdr:col>
      <xdr:colOff>109701</xdr:colOff>
      <xdr:row>23</xdr:row>
      <xdr:rowOff>1883</xdr:rowOff>
    </xdr:from>
    <xdr:to>
      <xdr:col>50</xdr:col>
      <xdr:colOff>64844</xdr:colOff>
      <xdr:row>25</xdr:row>
      <xdr:rowOff>82344</xdr:rowOff>
    </xdr:to>
    <xdr:sp macro="" textlink="">
      <xdr:nvSpPr>
        <xdr:cNvPr id="542" name="wołomiński"/>
        <xdr:cNvSpPr>
          <a:spLocks/>
        </xdr:cNvSpPr>
      </xdr:nvSpPr>
      <xdr:spPr bwMode="auto">
        <a:xfrm>
          <a:off x="5367501" y="2630783"/>
          <a:ext cx="412343" cy="309061"/>
        </a:xfrm>
        <a:custGeom>
          <a:avLst/>
          <a:gdLst>
            <a:gd name="T0" fmla="*/ 1123 w 1476"/>
            <a:gd name="T1" fmla="*/ 165 h 1095"/>
            <a:gd name="T2" fmla="*/ 1118 w 1476"/>
            <a:gd name="T3" fmla="*/ 0 h 1095"/>
            <a:gd name="T4" fmla="*/ 1239 w 1476"/>
            <a:gd name="T5" fmla="*/ 159 h 1095"/>
            <a:gd name="T6" fmla="*/ 1257 w 1476"/>
            <a:gd name="T7" fmla="*/ 182 h 1095"/>
            <a:gd name="T8" fmla="*/ 1281 w 1476"/>
            <a:gd name="T9" fmla="*/ 208 h 1095"/>
            <a:gd name="T10" fmla="*/ 1430 w 1476"/>
            <a:gd name="T11" fmla="*/ 204 h 1095"/>
            <a:gd name="T12" fmla="*/ 1476 w 1476"/>
            <a:gd name="T13" fmla="*/ 359 h 1095"/>
            <a:gd name="T14" fmla="*/ 1295 w 1476"/>
            <a:gd name="T15" fmla="*/ 305 h 1095"/>
            <a:gd name="T16" fmla="*/ 1426 w 1476"/>
            <a:gd name="T17" fmla="*/ 564 h 1095"/>
            <a:gd name="T18" fmla="*/ 1240 w 1476"/>
            <a:gd name="T19" fmla="*/ 639 h 1095"/>
            <a:gd name="T20" fmla="*/ 1191 w 1476"/>
            <a:gd name="T21" fmla="*/ 700 h 1095"/>
            <a:gd name="T22" fmla="*/ 1121 w 1476"/>
            <a:gd name="T23" fmla="*/ 720 h 1095"/>
            <a:gd name="T24" fmla="*/ 953 w 1476"/>
            <a:gd name="T25" fmla="*/ 818 h 1095"/>
            <a:gd name="T26" fmla="*/ 895 w 1476"/>
            <a:gd name="T27" fmla="*/ 927 h 1095"/>
            <a:gd name="T28" fmla="*/ 691 w 1476"/>
            <a:gd name="T29" fmla="*/ 926 h 1095"/>
            <a:gd name="T30" fmla="*/ 845 w 1476"/>
            <a:gd name="T31" fmla="*/ 1073 h 1095"/>
            <a:gd name="T32" fmla="*/ 351 w 1476"/>
            <a:gd name="T33" fmla="*/ 1095 h 1095"/>
            <a:gd name="T34" fmla="*/ 263 w 1476"/>
            <a:gd name="T35" fmla="*/ 1094 h 1095"/>
            <a:gd name="T36" fmla="*/ 230 w 1476"/>
            <a:gd name="T37" fmla="*/ 994 h 1095"/>
            <a:gd name="T38" fmla="*/ 94 w 1476"/>
            <a:gd name="T39" fmla="*/ 1067 h 1095"/>
            <a:gd name="T40" fmla="*/ 26 w 1476"/>
            <a:gd name="T41" fmla="*/ 952 h 1095"/>
            <a:gd name="T42" fmla="*/ 97 w 1476"/>
            <a:gd name="T43" fmla="*/ 704 h 1095"/>
            <a:gd name="T44" fmla="*/ 88 w 1476"/>
            <a:gd name="T45" fmla="*/ 453 h 1095"/>
            <a:gd name="T46" fmla="*/ 0 w 1476"/>
            <a:gd name="T47" fmla="*/ 244 h 1095"/>
            <a:gd name="T48" fmla="*/ 193 w 1476"/>
            <a:gd name="T49" fmla="*/ 228 h 1095"/>
            <a:gd name="T50" fmla="*/ 251 w 1476"/>
            <a:gd name="T51" fmla="*/ 171 h 1095"/>
            <a:gd name="T52" fmla="*/ 499 w 1476"/>
            <a:gd name="T53" fmla="*/ 163 h 1095"/>
            <a:gd name="T54" fmla="*/ 744 w 1476"/>
            <a:gd name="T55" fmla="*/ 358 h 1095"/>
            <a:gd name="T56" fmla="*/ 950 w 1476"/>
            <a:gd name="T57" fmla="*/ 334 h 1095"/>
            <a:gd name="T58" fmla="*/ 1123 w 1476"/>
            <a:gd name="T59" fmla="*/ 165 h 1095"/>
            <a:gd name="connsiteX0" fmla="*/ 7608 w 10000"/>
            <a:gd name="connsiteY0" fmla="*/ 1507 h 10000"/>
            <a:gd name="connsiteX1" fmla="*/ 7575 w 10000"/>
            <a:gd name="connsiteY1" fmla="*/ 0 h 10000"/>
            <a:gd name="connsiteX2" fmla="*/ 8394 w 10000"/>
            <a:gd name="connsiteY2" fmla="*/ 1452 h 10000"/>
            <a:gd name="connsiteX3" fmla="*/ 8516 w 10000"/>
            <a:gd name="connsiteY3" fmla="*/ 1662 h 10000"/>
            <a:gd name="connsiteX4" fmla="*/ 8679 w 10000"/>
            <a:gd name="connsiteY4" fmla="*/ 1900 h 10000"/>
            <a:gd name="connsiteX5" fmla="*/ 9688 w 10000"/>
            <a:gd name="connsiteY5" fmla="*/ 1863 h 10000"/>
            <a:gd name="connsiteX6" fmla="*/ 10000 w 10000"/>
            <a:gd name="connsiteY6" fmla="*/ 3279 h 10000"/>
            <a:gd name="connsiteX7" fmla="*/ 8774 w 10000"/>
            <a:gd name="connsiteY7" fmla="*/ 2785 h 10000"/>
            <a:gd name="connsiteX8" fmla="*/ 9661 w 10000"/>
            <a:gd name="connsiteY8" fmla="*/ 5151 h 10000"/>
            <a:gd name="connsiteX9" fmla="*/ 8401 w 10000"/>
            <a:gd name="connsiteY9" fmla="*/ 5836 h 10000"/>
            <a:gd name="connsiteX10" fmla="*/ 8069 w 10000"/>
            <a:gd name="connsiteY10" fmla="*/ 6393 h 10000"/>
            <a:gd name="connsiteX11" fmla="*/ 7595 w 10000"/>
            <a:gd name="connsiteY11" fmla="*/ 6575 h 10000"/>
            <a:gd name="connsiteX12" fmla="*/ 6457 w 10000"/>
            <a:gd name="connsiteY12" fmla="*/ 7470 h 10000"/>
            <a:gd name="connsiteX13" fmla="*/ 6064 w 10000"/>
            <a:gd name="connsiteY13" fmla="*/ 8466 h 10000"/>
            <a:gd name="connsiteX14" fmla="*/ 4682 w 10000"/>
            <a:gd name="connsiteY14" fmla="*/ 8457 h 10000"/>
            <a:gd name="connsiteX15" fmla="*/ 5725 w 10000"/>
            <a:gd name="connsiteY15" fmla="*/ 9799 h 10000"/>
            <a:gd name="connsiteX16" fmla="*/ 2378 w 10000"/>
            <a:gd name="connsiteY16" fmla="*/ 10000 h 10000"/>
            <a:gd name="connsiteX17" fmla="*/ 1782 w 10000"/>
            <a:gd name="connsiteY17" fmla="*/ 9991 h 10000"/>
            <a:gd name="connsiteX18" fmla="*/ 1558 w 10000"/>
            <a:gd name="connsiteY18" fmla="*/ 9078 h 10000"/>
            <a:gd name="connsiteX19" fmla="*/ 637 w 10000"/>
            <a:gd name="connsiteY19" fmla="*/ 9744 h 10000"/>
            <a:gd name="connsiteX20" fmla="*/ 176 w 10000"/>
            <a:gd name="connsiteY20" fmla="*/ 8694 h 10000"/>
            <a:gd name="connsiteX21" fmla="*/ 657 w 10000"/>
            <a:gd name="connsiteY21" fmla="*/ 6429 h 10000"/>
            <a:gd name="connsiteX22" fmla="*/ 596 w 10000"/>
            <a:gd name="connsiteY22" fmla="*/ 4137 h 10000"/>
            <a:gd name="connsiteX23" fmla="*/ 0 w 10000"/>
            <a:gd name="connsiteY23" fmla="*/ 2228 h 10000"/>
            <a:gd name="connsiteX24" fmla="*/ 1308 w 10000"/>
            <a:gd name="connsiteY24" fmla="*/ 2082 h 10000"/>
            <a:gd name="connsiteX25" fmla="*/ 1375 w 10000"/>
            <a:gd name="connsiteY25" fmla="*/ 689 h 10000"/>
            <a:gd name="connsiteX26" fmla="*/ 3381 w 10000"/>
            <a:gd name="connsiteY26" fmla="*/ 1489 h 10000"/>
            <a:gd name="connsiteX27" fmla="*/ 5041 w 10000"/>
            <a:gd name="connsiteY27" fmla="*/ 3269 h 10000"/>
            <a:gd name="connsiteX28" fmla="*/ 6436 w 10000"/>
            <a:gd name="connsiteY28" fmla="*/ 3050 h 10000"/>
            <a:gd name="connsiteX29" fmla="*/ 7608 w 10000"/>
            <a:gd name="connsiteY29" fmla="*/ 150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7608" y="1507"/>
              </a:moveTo>
              <a:cubicBezTo>
                <a:pt x="7486" y="1005"/>
                <a:pt x="7398" y="502"/>
                <a:pt x="7575" y="0"/>
              </a:cubicBezTo>
              <a:cubicBezTo>
                <a:pt x="7852" y="475"/>
                <a:pt x="8123" y="959"/>
                <a:pt x="8394" y="1452"/>
              </a:cubicBezTo>
              <a:cubicBezTo>
                <a:pt x="8428" y="1498"/>
                <a:pt x="8482" y="1607"/>
                <a:pt x="8516" y="1662"/>
              </a:cubicBezTo>
              <a:lnTo>
                <a:pt x="8679" y="1900"/>
              </a:lnTo>
              <a:cubicBezTo>
                <a:pt x="9011" y="1900"/>
                <a:pt x="9350" y="1890"/>
                <a:pt x="9688" y="1863"/>
              </a:cubicBezTo>
              <a:cubicBezTo>
                <a:pt x="9790" y="2338"/>
                <a:pt x="9898" y="2804"/>
                <a:pt x="10000" y="3279"/>
              </a:cubicBezTo>
              <a:cubicBezTo>
                <a:pt x="9587" y="3114"/>
                <a:pt x="9180" y="2959"/>
                <a:pt x="8774" y="2785"/>
              </a:cubicBezTo>
              <a:cubicBezTo>
                <a:pt x="9201" y="3470"/>
                <a:pt x="9675" y="4201"/>
                <a:pt x="9661" y="5151"/>
              </a:cubicBezTo>
              <a:cubicBezTo>
                <a:pt x="9322" y="5580"/>
                <a:pt x="8821" y="5635"/>
                <a:pt x="8401" y="5836"/>
              </a:cubicBezTo>
              <a:cubicBezTo>
                <a:pt x="8320" y="5982"/>
                <a:pt x="8150" y="6256"/>
                <a:pt x="8069" y="6393"/>
              </a:cubicBezTo>
              <a:lnTo>
                <a:pt x="7595" y="6575"/>
              </a:lnTo>
              <a:cubicBezTo>
                <a:pt x="7297" y="7041"/>
                <a:pt x="6877" y="7269"/>
                <a:pt x="6457" y="7470"/>
              </a:cubicBezTo>
              <a:cubicBezTo>
                <a:pt x="6321" y="7799"/>
                <a:pt x="6192" y="8137"/>
                <a:pt x="6064" y="8466"/>
              </a:cubicBezTo>
              <a:lnTo>
                <a:pt x="4682" y="8457"/>
              </a:lnTo>
              <a:lnTo>
                <a:pt x="5725" y="9799"/>
              </a:lnTo>
              <a:cubicBezTo>
                <a:pt x="4593" y="9589"/>
                <a:pt x="3435" y="9233"/>
                <a:pt x="2378" y="10000"/>
              </a:cubicBezTo>
              <a:cubicBezTo>
                <a:pt x="2229" y="10000"/>
                <a:pt x="1931" y="9991"/>
                <a:pt x="1782" y="9991"/>
              </a:cubicBezTo>
              <a:cubicBezTo>
                <a:pt x="1721" y="9763"/>
                <a:pt x="1612" y="9306"/>
                <a:pt x="1558" y="9078"/>
              </a:cubicBezTo>
              <a:cubicBezTo>
                <a:pt x="1253" y="9306"/>
                <a:pt x="935" y="9525"/>
                <a:pt x="637" y="9744"/>
              </a:cubicBezTo>
              <a:cubicBezTo>
                <a:pt x="461" y="9406"/>
                <a:pt x="312" y="9059"/>
                <a:pt x="176" y="8694"/>
              </a:cubicBezTo>
              <a:cubicBezTo>
                <a:pt x="237" y="7909"/>
                <a:pt x="684" y="7251"/>
                <a:pt x="657" y="6429"/>
              </a:cubicBezTo>
              <a:cubicBezTo>
                <a:pt x="664" y="5662"/>
                <a:pt x="657" y="4895"/>
                <a:pt x="596" y="4137"/>
              </a:cubicBezTo>
              <a:cubicBezTo>
                <a:pt x="542" y="3425"/>
                <a:pt x="115" y="2904"/>
                <a:pt x="0" y="2228"/>
              </a:cubicBezTo>
              <a:cubicBezTo>
                <a:pt x="427" y="2100"/>
                <a:pt x="867" y="2091"/>
                <a:pt x="1308" y="2082"/>
              </a:cubicBezTo>
              <a:cubicBezTo>
                <a:pt x="1402" y="1954"/>
                <a:pt x="1280" y="816"/>
                <a:pt x="1375" y="689"/>
              </a:cubicBezTo>
              <a:cubicBezTo>
                <a:pt x="1930" y="643"/>
                <a:pt x="2818" y="1498"/>
                <a:pt x="3381" y="1489"/>
              </a:cubicBezTo>
              <a:cubicBezTo>
                <a:pt x="3916" y="2100"/>
                <a:pt x="4472" y="2694"/>
                <a:pt x="5041" y="3269"/>
              </a:cubicBezTo>
              <a:cubicBezTo>
                <a:pt x="5501" y="3160"/>
                <a:pt x="5969" y="3087"/>
                <a:pt x="6436" y="3050"/>
              </a:cubicBezTo>
              <a:cubicBezTo>
                <a:pt x="6795" y="2493"/>
                <a:pt x="7161" y="1936"/>
                <a:pt x="7608" y="1507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33448</xdr:colOff>
      <xdr:row>23</xdr:row>
      <xdr:rowOff>29355</xdr:rowOff>
    </xdr:from>
    <xdr:to>
      <xdr:col>47</xdr:col>
      <xdr:colOff>28143</xdr:colOff>
      <xdr:row>24</xdr:row>
      <xdr:rowOff>105317</xdr:rowOff>
    </xdr:to>
    <xdr:sp macro="" textlink="">
      <xdr:nvSpPr>
        <xdr:cNvPr id="543" name="legionowski"/>
        <xdr:cNvSpPr>
          <a:spLocks/>
        </xdr:cNvSpPr>
      </xdr:nvSpPr>
      <xdr:spPr bwMode="auto">
        <a:xfrm>
          <a:off x="5176948" y="2658255"/>
          <a:ext cx="223295" cy="190262"/>
        </a:xfrm>
        <a:custGeom>
          <a:avLst/>
          <a:gdLst>
            <a:gd name="T0" fmla="*/ 324 w 807"/>
            <a:gd name="T1" fmla="*/ 96 h 672"/>
            <a:gd name="T2" fmla="*/ 411 w 807"/>
            <a:gd name="T3" fmla="*/ 7 h 672"/>
            <a:gd name="T4" fmla="*/ 512 w 807"/>
            <a:gd name="T5" fmla="*/ 42 h 672"/>
            <a:gd name="T6" fmla="*/ 589 w 807"/>
            <a:gd name="T7" fmla="*/ 65 h 672"/>
            <a:gd name="T8" fmla="*/ 634 w 807"/>
            <a:gd name="T9" fmla="*/ 72 h 672"/>
            <a:gd name="T10" fmla="*/ 773 w 807"/>
            <a:gd name="T11" fmla="*/ 0 h 672"/>
            <a:gd name="T12" fmla="*/ 807 w 807"/>
            <a:gd name="T13" fmla="*/ 75 h 672"/>
            <a:gd name="T14" fmla="*/ 681 w 807"/>
            <a:gd name="T15" fmla="*/ 136 h 672"/>
            <a:gd name="T16" fmla="*/ 680 w 807"/>
            <a:gd name="T17" fmla="*/ 213 h 672"/>
            <a:gd name="T18" fmla="*/ 760 w 807"/>
            <a:gd name="T19" fmla="*/ 661 h 672"/>
            <a:gd name="T20" fmla="*/ 97 w 807"/>
            <a:gd name="T21" fmla="*/ 588 h 672"/>
            <a:gd name="T22" fmla="*/ 64 w 807"/>
            <a:gd name="T23" fmla="*/ 558 h 672"/>
            <a:gd name="T24" fmla="*/ 0 w 807"/>
            <a:gd name="T25" fmla="*/ 317 h 672"/>
            <a:gd name="T26" fmla="*/ 309 w 807"/>
            <a:gd name="T27" fmla="*/ 239 h 672"/>
            <a:gd name="T28" fmla="*/ 320 w 807"/>
            <a:gd name="T29" fmla="*/ 107 h 672"/>
            <a:gd name="T30" fmla="*/ 324 w 807"/>
            <a:gd name="T31" fmla="*/ 96 h 6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807" h="672">
              <a:moveTo>
                <a:pt x="324" y="96"/>
              </a:moveTo>
              <a:cubicBezTo>
                <a:pt x="352" y="65"/>
                <a:pt x="381" y="36"/>
                <a:pt x="411" y="7"/>
              </a:cubicBezTo>
              <a:cubicBezTo>
                <a:pt x="436" y="15"/>
                <a:pt x="487" y="33"/>
                <a:pt x="512" y="42"/>
              </a:cubicBezTo>
              <a:cubicBezTo>
                <a:pt x="532" y="47"/>
                <a:pt x="570" y="59"/>
                <a:pt x="589" y="65"/>
              </a:cubicBezTo>
              <a:lnTo>
                <a:pt x="634" y="72"/>
              </a:lnTo>
              <a:cubicBezTo>
                <a:pt x="681" y="49"/>
                <a:pt x="727" y="24"/>
                <a:pt x="773" y="0"/>
              </a:cubicBezTo>
              <a:cubicBezTo>
                <a:pt x="781" y="19"/>
                <a:pt x="799" y="56"/>
                <a:pt x="807" y="75"/>
              </a:cubicBezTo>
              <a:cubicBezTo>
                <a:pt x="765" y="96"/>
                <a:pt x="723" y="116"/>
                <a:pt x="681" y="136"/>
              </a:cubicBezTo>
              <a:cubicBezTo>
                <a:pt x="681" y="156"/>
                <a:pt x="680" y="194"/>
                <a:pt x="680" y="213"/>
              </a:cubicBezTo>
              <a:cubicBezTo>
                <a:pt x="793" y="336"/>
                <a:pt x="749" y="510"/>
                <a:pt x="760" y="661"/>
              </a:cubicBezTo>
              <a:cubicBezTo>
                <a:pt x="534" y="672"/>
                <a:pt x="320" y="597"/>
                <a:pt x="97" y="588"/>
              </a:cubicBezTo>
              <a:cubicBezTo>
                <a:pt x="89" y="581"/>
                <a:pt x="72" y="566"/>
                <a:pt x="64" y="558"/>
              </a:cubicBezTo>
              <a:cubicBezTo>
                <a:pt x="40" y="478"/>
                <a:pt x="21" y="397"/>
                <a:pt x="0" y="317"/>
              </a:cubicBezTo>
              <a:cubicBezTo>
                <a:pt x="100" y="278"/>
                <a:pt x="204" y="254"/>
                <a:pt x="309" y="239"/>
              </a:cubicBezTo>
              <a:cubicBezTo>
                <a:pt x="312" y="195"/>
                <a:pt x="315" y="151"/>
                <a:pt x="320" y="107"/>
              </a:cubicBezTo>
              <a:lnTo>
                <a:pt x="324" y="96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24898</xdr:colOff>
      <xdr:row>23</xdr:row>
      <xdr:rowOff>75018</xdr:rowOff>
    </xdr:from>
    <xdr:to>
      <xdr:col>40</xdr:col>
      <xdr:colOff>103288</xdr:colOff>
      <xdr:row>26</xdr:row>
      <xdr:rowOff>9065</xdr:rowOff>
    </xdr:to>
    <xdr:sp macro="" textlink="">
      <xdr:nvSpPr>
        <xdr:cNvPr id="548" name="gostyniński"/>
        <xdr:cNvSpPr>
          <a:spLocks/>
        </xdr:cNvSpPr>
      </xdr:nvSpPr>
      <xdr:spPr bwMode="auto">
        <a:xfrm>
          <a:off x="4253998" y="2703918"/>
          <a:ext cx="421290" cy="276947"/>
        </a:xfrm>
        <a:custGeom>
          <a:avLst/>
          <a:gdLst>
            <a:gd name="T0" fmla="*/ 266 w 1530"/>
            <a:gd name="T1" fmla="*/ 25 h 951"/>
            <a:gd name="T2" fmla="*/ 523 w 1530"/>
            <a:gd name="T3" fmla="*/ 31 h 951"/>
            <a:gd name="T4" fmla="*/ 603 w 1530"/>
            <a:gd name="T5" fmla="*/ 420 h 951"/>
            <a:gd name="T6" fmla="*/ 635 w 1530"/>
            <a:gd name="T7" fmla="*/ 412 h 951"/>
            <a:gd name="T8" fmla="*/ 814 w 1530"/>
            <a:gd name="T9" fmla="*/ 370 h 951"/>
            <a:gd name="T10" fmla="*/ 953 w 1530"/>
            <a:gd name="T11" fmla="*/ 641 h 951"/>
            <a:gd name="T12" fmla="*/ 1153 w 1530"/>
            <a:gd name="T13" fmla="*/ 581 h 951"/>
            <a:gd name="T14" fmla="*/ 1177 w 1530"/>
            <a:gd name="T15" fmla="*/ 522 h 951"/>
            <a:gd name="T16" fmla="*/ 1447 w 1530"/>
            <a:gd name="T17" fmla="*/ 623 h 951"/>
            <a:gd name="T18" fmla="*/ 1486 w 1530"/>
            <a:gd name="T19" fmla="*/ 673 h 951"/>
            <a:gd name="T20" fmla="*/ 1530 w 1530"/>
            <a:gd name="T21" fmla="*/ 734 h 951"/>
            <a:gd name="T22" fmla="*/ 1468 w 1530"/>
            <a:gd name="T23" fmla="*/ 783 h 951"/>
            <a:gd name="T24" fmla="*/ 1319 w 1530"/>
            <a:gd name="T25" fmla="*/ 719 h 951"/>
            <a:gd name="T26" fmla="*/ 1233 w 1530"/>
            <a:gd name="T27" fmla="*/ 861 h 951"/>
            <a:gd name="T28" fmla="*/ 1127 w 1530"/>
            <a:gd name="T29" fmla="*/ 835 h 951"/>
            <a:gd name="T30" fmla="*/ 1044 w 1530"/>
            <a:gd name="T31" fmla="*/ 908 h 951"/>
            <a:gd name="T32" fmla="*/ 908 w 1530"/>
            <a:gd name="T33" fmla="*/ 868 h 951"/>
            <a:gd name="T34" fmla="*/ 801 w 1530"/>
            <a:gd name="T35" fmla="*/ 951 h 951"/>
            <a:gd name="T36" fmla="*/ 725 w 1530"/>
            <a:gd name="T37" fmla="*/ 832 h 951"/>
            <a:gd name="T38" fmla="*/ 387 w 1530"/>
            <a:gd name="T39" fmla="*/ 628 h 951"/>
            <a:gd name="T40" fmla="*/ 101 w 1530"/>
            <a:gd name="T41" fmla="*/ 612 h 951"/>
            <a:gd name="T42" fmla="*/ 0 w 1530"/>
            <a:gd name="T43" fmla="*/ 310 h 951"/>
            <a:gd name="T44" fmla="*/ 193 w 1530"/>
            <a:gd name="T45" fmla="*/ 74 h 951"/>
            <a:gd name="T46" fmla="*/ 266 w 1530"/>
            <a:gd name="T47" fmla="*/ 25 h 9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530" h="951">
              <a:moveTo>
                <a:pt x="266" y="25"/>
              </a:moveTo>
              <a:cubicBezTo>
                <a:pt x="351" y="1"/>
                <a:pt x="440" y="0"/>
                <a:pt x="523" y="31"/>
              </a:cubicBezTo>
              <a:cubicBezTo>
                <a:pt x="574" y="154"/>
                <a:pt x="594" y="287"/>
                <a:pt x="603" y="420"/>
              </a:cubicBezTo>
              <a:lnTo>
                <a:pt x="635" y="412"/>
              </a:lnTo>
              <a:cubicBezTo>
                <a:pt x="695" y="398"/>
                <a:pt x="754" y="382"/>
                <a:pt x="814" y="370"/>
              </a:cubicBezTo>
              <a:cubicBezTo>
                <a:pt x="851" y="461"/>
                <a:pt x="848" y="596"/>
                <a:pt x="953" y="641"/>
              </a:cubicBezTo>
              <a:cubicBezTo>
                <a:pt x="1024" y="685"/>
                <a:pt x="1099" y="625"/>
                <a:pt x="1153" y="581"/>
              </a:cubicBezTo>
              <a:cubicBezTo>
                <a:pt x="1159" y="566"/>
                <a:pt x="1171" y="537"/>
                <a:pt x="1177" y="522"/>
              </a:cubicBezTo>
              <a:cubicBezTo>
                <a:pt x="1274" y="533"/>
                <a:pt x="1364" y="572"/>
                <a:pt x="1447" y="623"/>
              </a:cubicBezTo>
              <a:cubicBezTo>
                <a:pt x="1457" y="635"/>
                <a:pt x="1476" y="660"/>
                <a:pt x="1486" y="673"/>
              </a:cubicBezTo>
              <a:cubicBezTo>
                <a:pt x="1497" y="688"/>
                <a:pt x="1519" y="718"/>
                <a:pt x="1530" y="734"/>
              </a:cubicBezTo>
              <a:cubicBezTo>
                <a:pt x="1514" y="746"/>
                <a:pt x="1484" y="771"/>
                <a:pt x="1468" y="783"/>
              </a:cubicBezTo>
              <a:cubicBezTo>
                <a:pt x="1418" y="761"/>
                <a:pt x="1369" y="740"/>
                <a:pt x="1319" y="719"/>
              </a:cubicBezTo>
              <a:cubicBezTo>
                <a:pt x="1290" y="766"/>
                <a:pt x="1261" y="813"/>
                <a:pt x="1233" y="861"/>
              </a:cubicBezTo>
              <a:cubicBezTo>
                <a:pt x="1206" y="854"/>
                <a:pt x="1154" y="841"/>
                <a:pt x="1127" y="835"/>
              </a:cubicBezTo>
              <a:cubicBezTo>
                <a:pt x="1100" y="859"/>
                <a:pt x="1072" y="884"/>
                <a:pt x="1044" y="908"/>
              </a:cubicBezTo>
              <a:cubicBezTo>
                <a:pt x="999" y="895"/>
                <a:pt x="953" y="882"/>
                <a:pt x="908" y="868"/>
              </a:cubicBezTo>
              <a:lnTo>
                <a:pt x="801" y="951"/>
              </a:lnTo>
              <a:cubicBezTo>
                <a:pt x="775" y="911"/>
                <a:pt x="750" y="872"/>
                <a:pt x="725" y="832"/>
              </a:cubicBezTo>
              <a:cubicBezTo>
                <a:pt x="584" y="817"/>
                <a:pt x="481" y="726"/>
                <a:pt x="387" y="628"/>
              </a:cubicBezTo>
              <a:cubicBezTo>
                <a:pt x="294" y="639"/>
                <a:pt x="180" y="680"/>
                <a:pt x="101" y="612"/>
              </a:cubicBezTo>
              <a:cubicBezTo>
                <a:pt x="37" y="524"/>
                <a:pt x="27" y="412"/>
                <a:pt x="0" y="310"/>
              </a:cubicBezTo>
              <a:cubicBezTo>
                <a:pt x="83" y="248"/>
                <a:pt x="162" y="177"/>
                <a:pt x="193" y="74"/>
              </a:cubicBezTo>
              <a:cubicBezTo>
                <a:pt x="212" y="62"/>
                <a:pt x="248" y="37"/>
                <a:pt x="266" y="25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54747</xdr:colOff>
      <xdr:row>24</xdr:row>
      <xdr:rowOff>21602</xdr:rowOff>
    </xdr:from>
    <xdr:to>
      <xdr:col>56</xdr:col>
      <xdr:colOff>105</xdr:colOff>
      <xdr:row>28</xdr:row>
      <xdr:rowOff>21031</xdr:rowOff>
    </xdr:to>
    <xdr:sp macro="" textlink="">
      <xdr:nvSpPr>
        <xdr:cNvPr id="549" name="siedlecki"/>
        <xdr:cNvSpPr>
          <a:spLocks/>
        </xdr:cNvSpPr>
      </xdr:nvSpPr>
      <xdr:spPr bwMode="auto">
        <a:xfrm>
          <a:off x="5884047" y="2764802"/>
          <a:ext cx="516858" cy="456629"/>
        </a:xfrm>
        <a:custGeom>
          <a:avLst/>
          <a:gdLst>
            <a:gd name="T0" fmla="*/ 1475 w 1935"/>
            <a:gd name="T1" fmla="*/ 0 h 1595"/>
            <a:gd name="T2" fmla="*/ 1835 w 1935"/>
            <a:gd name="T3" fmla="*/ 47 h 1595"/>
            <a:gd name="T4" fmla="*/ 1935 w 1935"/>
            <a:gd name="T5" fmla="*/ 246 h 1595"/>
            <a:gd name="T6" fmla="*/ 1858 w 1935"/>
            <a:gd name="T7" fmla="*/ 269 h 1595"/>
            <a:gd name="T8" fmla="*/ 1771 w 1935"/>
            <a:gd name="T9" fmla="*/ 275 h 1595"/>
            <a:gd name="T10" fmla="*/ 1889 w 1935"/>
            <a:gd name="T11" fmla="*/ 413 h 1595"/>
            <a:gd name="T12" fmla="*/ 1778 w 1935"/>
            <a:gd name="T13" fmla="*/ 472 h 1595"/>
            <a:gd name="T14" fmla="*/ 1775 w 1935"/>
            <a:gd name="T15" fmla="*/ 555 h 1595"/>
            <a:gd name="T16" fmla="*/ 1720 w 1935"/>
            <a:gd name="T17" fmla="*/ 687 h 1595"/>
            <a:gd name="T18" fmla="*/ 1720 w 1935"/>
            <a:gd name="T19" fmla="*/ 719 h 1595"/>
            <a:gd name="T20" fmla="*/ 1661 w 1935"/>
            <a:gd name="T21" fmla="*/ 810 h 1595"/>
            <a:gd name="T22" fmla="*/ 1571 w 1935"/>
            <a:gd name="T23" fmla="*/ 825 h 1595"/>
            <a:gd name="T24" fmla="*/ 1542 w 1935"/>
            <a:gd name="T25" fmla="*/ 967 h 1595"/>
            <a:gd name="T26" fmla="*/ 1608 w 1935"/>
            <a:gd name="T27" fmla="*/ 996 h 1595"/>
            <a:gd name="T28" fmla="*/ 1622 w 1935"/>
            <a:gd name="T29" fmla="*/ 1009 h 1595"/>
            <a:gd name="T30" fmla="*/ 1718 w 1935"/>
            <a:gd name="T31" fmla="*/ 1126 h 1595"/>
            <a:gd name="T32" fmla="*/ 1706 w 1935"/>
            <a:gd name="T33" fmla="*/ 1374 h 1595"/>
            <a:gd name="T34" fmla="*/ 1410 w 1935"/>
            <a:gd name="T35" fmla="*/ 1228 h 1595"/>
            <a:gd name="T36" fmla="*/ 1249 w 1935"/>
            <a:gd name="T37" fmla="*/ 1369 h 1595"/>
            <a:gd name="T38" fmla="*/ 1037 w 1935"/>
            <a:gd name="T39" fmla="*/ 1476 h 1595"/>
            <a:gd name="T40" fmla="*/ 966 w 1935"/>
            <a:gd name="T41" fmla="*/ 1335 h 1595"/>
            <a:gd name="T42" fmla="*/ 842 w 1935"/>
            <a:gd name="T43" fmla="*/ 1464 h 1595"/>
            <a:gd name="T44" fmla="*/ 616 w 1935"/>
            <a:gd name="T45" fmla="*/ 1409 h 1595"/>
            <a:gd name="T46" fmla="*/ 519 w 1935"/>
            <a:gd name="T47" fmla="*/ 1492 h 1595"/>
            <a:gd name="T48" fmla="*/ 347 w 1935"/>
            <a:gd name="T49" fmla="*/ 1431 h 1595"/>
            <a:gd name="T50" fmla="*/ 26 w 1935"/>
            <a:gd name="T51" fmla="*/ 1595 h 1595"/>
            <a:gd name="T52" fmla="*/ 0 w 1935"/>
            <a:gd name="T53" fmla="*/ 1427 h 1595"/>
            <a:gd name="T54" fmla="*/ 0 w 1935"/>
            <a:gd name="T55" fmla="*/ 1407 h 1595"/>
            <a:gd name="T56" fmla="*/ 169 w 1935"/>
            <a:gd name="T57" fmla="*/ 1232 h 1595"/>
            <a:gd name="T58" fmla="*/ 193 w 1935"/>
            <a:gd name="T59" fmla="*/ 1202 h 1595"/>
            <a:gd name="T60" fmla="*/ 66 w 1935"/>
            <a:gd name="T61" fmla="*/ 910 h 1595"/>
            <a:gd name="T62" fmla="*/ 129 w 1935"/>
            <a:gd name="T63" fmla="*/ 745 h 1595"/>
            <a:gd name="T64" fmla="*/ 389 w 1935"/>
            <a:gd name="T65" fmla="*/ 736 h 1595"/>
            <a:gd name="T66" fmla="*/ 405 w 1935"/>
            <a:gd name="T67" fmla="*/ 637 h 1595"/>
            <a:gd name="T68" fmla="*/ 309 w 1935"/>
            <a:gd name="T69" fmla="*/ 489 h 1595"/>
            <a:gd name="T70" fmla="*/ 432 w 1935"/>
            <a:gd name="T71" fmla="*/ 405 h 1595"/>
            <a:gd name="T72" fmla="*/ 712 w 1935"/>
            <a:gd name="T73" fmla="*/ 463 h 1595"/>
            <a:gd name="T74" fmla="*/ 1177 w 1935"/>
            <a:gd name="T75" fmla="*/ 337 h 1595"/>
            <a:gd name="T76" fmla="*/ 1199 w 1935"/>
            <a:gd name="T77" fmla="*/ 344 h 1595"/>
            <a:gd name="T78" fmla="*/ 1338 w 1935"/>
            <a:gd name="T79" fmla="*/ 311 h 1595"/>
            <a:gd name="T80" fmla="*/ 1366 w 1935"/>
            <a:gd name="T81" fmla="*/ 281 h 1595"/>
            <a:gd name="T82" fmla="*/ 1474 w 1935"/>
            <a:gd name="T83" fmla="*/ 190 h 1595"/>
            <a:gd name="T84" fmla="*/ 1475 w 1935"/>
            <a:gd name="T85" fmla="*/ 36 h 1595"/>
            <a:gd name="T86" fmla="*/ 1475 w 1935"/>
            <a:gd name="T87" fmla="*/ 0 h 1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1935" h="1595">
              <a:moveTo>
                <a:pt x="1475" y="0"/>
              </a:moveTo>
              <a:cubicBezTo>
                <a:pt x="1587" y="56"/>
                <a:pt x="1713" y="55"/>
                <a:pt x="1835" y="47"/>
              </a:cubicBezTo>
              <a:cubicBezTo>
                <a:pt x="1869" y="113"/>
                <a:pt x="1902" y="179"/>
                <a:pt x="1935" y="246"/>
              </a:cubicBezTo>
              <a:cubicBezTo>
                <a:pt x="1916" y="252"/>
                <a:pt x="1877" y="263"/>
                <a:pt x="1858" y="269"/>
              </a:cubicBezTo>
              <a:cubicBezTo>
                <a:pt x="1836" y="271"/>
                <a:pt x="1793" y="274"/>
                <a:pt x="1771" y="275"/>
              </a:cubicBezTo>
              <a:cubicBezTo>
                <a:pt x="1808" y="321"/>
                <a:pt x="1887" y="348"/>
                <a:pt x="1889" y="413"/>
              </a:cubicBezTo>
              <a:cubicBezTo>
                <a:pt x="1852" y="433"/>
                <a:pt x="1815" y="453"/>
                <a:pt x="1778" y="472"/>
              </a:cubicBezTo>
              <a:cubicBezTo>
                <a:pt x="1777" y="493"/>
                <a:pt x="1776" y="534"/>
                <a:pt x="1775" y="555"/>
              </a:cubicBezTo>
              <a:cubicBezTo>
                <a:pt x="1748" y="595"/>
                <a:pt x="1662" y="626"/>
                <a:pt x="1720" y="687"/>
              </a:cubicBezTo>
              <a:lnTo>
                <a:pt x="1720" y="719"/>
              </a:lnTo>
              <a:cubicBezTo>
                <a:pt x="1701" y="749"/>
                <a:pt x="1681" y="780"/>
                <a:pt x="1661" y="810"/>
              </a:cubicBezTo>
              <a:cubicBezTo>
                <a:pt x="1639" y="814"/>
                <a:pt x="1593" y="821"/>
                <a:pt x="1571" y="825"/>
              </a:cubicBezTo>
              <a:cubicBezTo>
                <a:pt x="1561" y="872"/>
                <a:pt x="1551" y="919"/>
                <a:pt x="1542" y="967"/>
              </a:cubicBezTo>
              <a:cubicBezTo>
                <a:pt x="1558" y="974"/>
                <a:pt x="1591" y="989"/>
                <a:pt x="1608" y="996"/>
              </a:cubicBezTo>
              <a:lnTo>
                <a:pt x="1622" y="1009"/>
              </a:lnTo>
              <a:cubicBezTo>
                <a:pt x="1656" y="1047"/>
                <a:pt x="1688" y="1086"/>
                <a:pt x="1718" y="1126"/>
              </a:cubicBezTo>
              <a:cubicBezTo>
                <a:pt x="1775" y="1206"/>
                <a:pt x="1775" y="1302"/>
                <a:pt x="1706" y="1374"/>
              </a:cubicBezTo>
              <a:cubicBezTo>
                <a:pt x="1607" y="1325"/>
                <a:pt x="1513" y="1266"/>
                <a:pt x="1410" y="1228"/>
              </a:cubicBezTo>
              <a:cubicBezTo>
                <a:pt x="1317" y="1197"/>
                <a:pt x="1310" y="1329"/>
                <a:pt x="1249" y="1369"/>
              </a:cubicBezTo>
              <a:cubicBezTo>
                <a:pt x="1178" y="1405"/>
                <a:pt x="1104" y="1435"/>
                <a:pt x="1037" y="1476"/>
              </a:cubicBezTo>
              <a:cubicBezTo>
                <a:pt x="1013" y="1429"/>
                <a:pt x="990" y="1382"/>
                <a:pt x="966" y="1335"/>
              </a:cubicBezTo>
              <a:cubicBezTo>
                <a:pt x="924" y="1377"/>
                <a:pt x="883" y="1421"/>
                <a:pt x="842" y="1464"/>
              </a:cubicBezTo>
              <a:cubicBezTo>
                <a:pt x="767" y="1445"/>
                <a:pt x="691" y="1426"/>
                <a:pt x="616" y="1409"/>
              </a:cubicBezTo>
              <a:cubicBezTo>
                <a:pt x="584" y="1437"/>
                <a:pt x="553" y="1467"/>
                <a:pt x="519" y="1492"/>
              </a:cubicBezTo>
              <a:cubicBezTo>
                <a:pt x="458" y="1483"/>
                <a:pt x="403" y="1453"/>
                <a:pt x="347" y="1431"/>
              </a:cubicBezTo>
              <a:cubicBezTo>
                <a:pt x="248" y="1500"/>
                <a:pt x="142" y="1559"/>
                <a:pt x="26" y="1595"/>
              </a:cubicBezTo>
              <a:cubicBezTo>
                <a:pt x="16" y="1539"/>
                <a:pt x="6" y="1484"/>
                <a:pt x="0" y="1427"/>
              </a:cubicBezTo>
              <a:lnTo>
                <a:pt x="0" y="1407"/>
              </a:lnTo>
              <a:cubicBezTo>
                <a:pt x="59" y="1351"/>
                <a:pt x="116" y="1293"/>
                <a:pt x="169" y="1232"/>
              </a:cubicBezTo>
              <a:lnTo>
                <a:pt x="193" y="1202"/>
              </a:lnTo>
              <a:cubicBezTo>
                <a:pt x="186" y="1092"/>
                <a:pt x="150" y="985"/>
                <a:pt x="66" y="910"/>
              </a:cubicBezTo>
              <a:cubicBezTo>
                <a:pt x="87" y="855"/>
                <a:pt x="108" y="799"/>
                <a:pt x="129" y="745"/>
              </a:cubicBezTo>
              <a:cubicBezTo>
                <a:pt x="215" y="744"/>
                <a:pt x="302" y="748"/>
                <a:pt x="389" y="736"/>
              </a:cubicBezTo>
              <a:cubicBezTo>
                <a:pt x="397" y="704"/>
                <a:pt x="402" y="670"/>
                <a:pt x="405" y="637"/>
              </a:cubicBezTo>
              <a:cubicBezTo>
                <a:pt x="374" y="587"/>
                <a:pt x="341" y="539"/>
                <a:pt x="309" y="489"/>
              </a:cubicBezTo>
              <a:cubicBezTo>
                <a:pt x="350" y="461"/>
                <a:pt x="390" y="432"/>
                <a:pt x="432" y="405"/>
              </a:cubicBezTo>
              <a:cubicBezTo>
                <a:pt x="532" y="364"/>
                <a:pt x="629" y="406"/>
                <a:pt x="712" y="463"/>
              </a:cubicBezTo>
              <a:cubicBezTo>
                <a:pt x="852" y="361"/>
                <a:pt x="1039" y="446"/>
                <a:pt x="1177" y="337"/>
              </a:cubicBezTo>
              <a:lnTo>
                <a:pt x="1199" y="344"/>
              </a:lnTo>
              <a:cubicBezTo>
                <a:pt x="1246" y="365"/>
                <a:pt x="1307" y="355"/>
                <a:pt x="1338" y="311"/>
              </a:cubicBezTo>
              <a:cubicBezTo>
                <a:pt x="1345" y="304"/>
                <a:pt x="1359" y="289"/>
                <a:pt x="1366" y="281"/>
              </a:cubicBezTo>
              <a:cubicBezTo>
                <a:pt x="1401" y="250"/>
                <a:pt x="1437" y="220"/>
                <a:pt x="1474" y="190"/>
              </a:cubicBezTo>
              <a:cubicBezTo>
                <a:pt x="1474" y="139"/>
                <a:pt x="1474" y="87"/>
                <a:pt x="1475" y="36"/>
              </a:cubicBezTo>
              <a:lnTo>
                <a:pt x="1475" y="0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29251</xdr:colOff>
      <xdr:row>24</xdr:row>
      <xdr:rowOff>44433</xdr:rowOff>
    </xdr:from>
    <xdr:to>
      <xdr:col>57</xdr:col>
      <xdr:colOff>84258</xdr:colOff>
      <xdr:row>27</xdr:row>
      <xdr:rowOff>21172</xdr:rowOff>
    </xdr:to>
    <xdr:sp macro="" textlink="">
      <xdr:nvSpPr>
        <xdr:cNvPr id="550" name="łosicki"/>
        <xdr:cNvSpPr>
          <a:spLocks/>
        </xdr:cNvSpPr>
      </xdr:nvSpPr>
      <xdr:spPr bwMode="auto">
        <a:xfrm>
          <a:off x="6315751" y="2787633"/>
          <a:ext cx="283607" cy="319639"/>
        </a:xfrm>
        <a:custGeom>
          <a:avLst/>
          <a:gdLst>
            <a:gd name="T0" fmla="*/ 349 w 1161"/>
            <a:gd name="T1" fmla="*/ 0 h 1106"/>
            <a:gd name="T2" fmla="*/ 569 w 1161"/>
            <a:gd name="T3" fmla="*/ 57 h 1106"/>
            <a:gd name="T4" fmla="*/ 816 w 1161"/>
            <a:gd name="T5" fmla="*/ 13 h 1106"/>
            <a:gd name="T6" fmla="*/ 911 w 1161"/>
            <a:gd name="T7" fmla="*/ 134 h 1106"/>
            <a:gd name="T8" fmla="*/ 1029 w 1161"/>
            <a:gd name="T9" fmla="*/ 162 h 1106"/>
            <a:gd name="T10" fmla="*/ 1062 w 1161"/>
            <a:gd name="T11" fmla="*/ 296 h 1106"/>
            <a:gd name="T12" fmla="*/ 1161 w 1161"/>
            <a:gd name="T13" fmla="*/ 336 h 1106"/>
            <a:gd name="T14" fmla="*/ 1001 w 1161"/>
            <a:gd name="T15" fmla="*/ 653 h 1106"/>
            <a:gd name="T16" fmla="*/ 788 w 1161"/>
            <a:gd name="T17" fmla="*/ 817 h 1106"/>
            <a:gd name="T18" fmla="*/ 817 w 1161"/>
            <a:gd name="T19" fmla="*/ 909 h 1106"/>
            <a:gd name="T20" fmla="*/ 700 w 1161"/>
            <a:gd name="T21" fmla="*/ 950 h 1106"/>
            <a:gd name="T22" fmla="*/ 717 w 1161"/>
            <a:gd name="T23" fmla="*/ 1106 h 1106"/>
            <a:gd name="T24" fmla="*/ 475 w 1161"/>
            <a:gd name="T25" fmla="*/ 1056 h 1106"/>
            <a:gd name="T26" fmla="*/ 265 w 1161"/>
            <a:gd name="T27" fmla="*/ 928 h 1106"/>
            <a:gd name="T28" fmla="*/ 160 w 1161"/>
            <a:gd name="T29" fmla="*/ 1010 h 1106"/>
            <a:gd name="T30" fmla="*/ 49 w 1161"/>
            <a:gd name="T31" fmla="*/ 920 h 1106"/>
            <a:gd name="T32" fmla="*/ 35 w 1161"/>
            <a:gd name="T33" fmla="*/ 907 h 1106"/>
            <a:gd name="T34" fmla="*/ 0 w 1161"/>
            <a:gd name="T35" fmla="*/ 765 h 1106"/>
            <a:gd name="T36" fmla="*/ 125 w 1161"/>
            <a:gd name="T37" fmla="*/ 754 h 1106"/>
            <a:gd name="T38" fmla="*/ 147 w 1161"/>
            <a:gd name="T39" fmla="*/ 630 h 1106"/>
            <a:gd name="T40" fmla="*/ 147 w 1161"/>
            <a:gd name="T41" fmla="*/ 598 h 1106"/>
            <a:gd name="T42" fmla="*/ 146 w 1161"/>
            <a:gd name="T43" fmla="*/ 534 h 1106"/>
            <a:gd name="T44" fmla="*/ 307 w 1161"/>
            <a:gd name="T45" fmla="*/ 506 h 1106"/>
            <a:gd name="T46" fmla="*/ 213 w 1161"/>
            <a:gd name="T47" fmla="*/ 408 h 1106"/>
            <a:gd name="T48" fmla="*/ 344 w 1161"/>
            <a:gd name="T49" fmla="*/ 354 h 1106"/>
            <a:gd name="T50" fmla="*/ 285 w 1161"/>
            <a:gd name="T51" fmla="*/ 180 h 1106"/>
            <a:gd name="T52" fmla="*/ 362 w 1161"/>
            <a:gd name="T53" fmla="*/ 157 h 1106"/>
            <a:gd name="T54" fmla="*/ 349 w 1161"/>
            <a:gd name="T55" fmla="*/ 0 h 1106"/>
            <a:gd name="connsiteX0" fmla="*/ 3006 w 11316"/>
            <a:gd name="connsiteY0" fmla="*/ 0 h 10000"/>
            <a:gd name="connsiteX1" fmla="*/ 4901 w 11316"/>
            <a:gd name="connsiteY1" fmla="*/ 515 h 10000"/>
            <a:gd name="connsiteX2" fmla="*/ 7028 w 11316"/>
            <a:gd name="connsiteY2" fmla="*/ 118 h 10000"/>
            <a:gd name="connsiteX3" fmla="*/ 7847 w 11316"/>
            <a:gd name="connsiteY3" fmla="*/ 1212 h 10000"/>
            <a:gd name="connsiteX4" fmla="*/ 8863 w 11316"/>
            <a:gd name="connsiteY4" fmla="*/ 1465 h 10000"/>
            <a:gd name="connsiteX5" fmla="*/ 11298 w 11316"/>
            <a:gd name="connsiteY5" fmla="*/ 2256 h 10000"/>
            <a:gd name="connsiteX6" fmla="*/ 10000 w 11316"/>
            <a:gd name="connsiteY6" fmla="*/ 3038 h 10000"/>
            <a:gd name="connsiteX7" fmla="*/ 8622 w 11316"/>
            <a:gd name="connsiteY7" fmla="*/ 5904 h 10000"/>
            <a:gd name="connsiteX8" fmla="*/ 6787 w 11316"/>
            <a:gd name="connsiteY8" fmla="*/ 7387 h 10000"/>
            <a:gd name="connsiteX9" fmla="*/ 7037 w 11316"/>
            <a:gd name="connsiteY9" fmla="*/ 8219 h 10000"/>
            <a:gd name="connsiteX10" fmla="*/ 6029 w 11316"/>
            <a:gd name="connsiteY10" fmla="*/ 8590 h 10000"/>
            <a:gd name="connsiteX11" fmla="*/ 6176 w 11316"/>
            <a:gd name="connsiteY11" fmla="*/ 10000 h 10000"/>
            <a:gd name="connsiteX12" fmla="*/ 4091 w 11316"/>
            <a:gd name="connsiteY12" fmla="*/ 9548 h 10000"/>
            <a:gd name="connsiteX13" fmla="*/ 2283 w 11316"/>
            <a:gd name="connsiteY13" fmla="*/ 8391 h 10000"/>
            <a:gd name="connsiteX14" fmla="*/ 1378 w 11316"/>
            <a:gd name="connsiteY14" fmla="*/ 9132 h 10000"/>
            <a:gd name="connsiteX15" fmla="*/ 422 w 11316"/>
            <a:gd name="connsiteY15" fmla="*/ 8318 h 10000"/>
            <a:gd name="connsiteX16" fmla="*/ 301 w 11316"/>
            <a:gd name="connsiteY16" fmla="*/ 8201 h 10000"/>
            <a:gd name="connsiteX17" fmla="*/ 0 w 11316"/>
            <a:gd name="connsiteY17" fmla="*/ 6917 h 10000"/>
            <a:gd name="connsiteX18" fmla="*/ 1077 w 11316"/>
            <a:gd name="connsiteY18" fmla="*/ 6817 h 10000"/>
            <a:gd name="connsiteX19" fmla="*/ 1266 w 11316"/>
            <a:gd name="connsiteY19" fmla="*/ 5696 h 10000"/>
            <a:gd name="connsiteX20" fmla="*/ 1266 w 11316"/>
            <a:gd name="connsiteY20" fmla="*/ 5407 h 10000"/>
            <a:gd name="connsiteX21" fmla="*/ 1258 w 11316"/>
            <a:gd name="connsiteY21" fmla="*/ 4828 h 10000"/>
            <a:gd name="connsiteX22" fmla="*/ 2644 w 11316"/>
            <a:gd name="connsiteY22" fmla="*/ 4575 h 10000"/>
            <a:gd name="connsiteX23" fmla="*/ 1835 w 11316"/>
            <a:gd name="connsiteY23" fmla="*/ 3689 h 10000"/>
            <a:gd name="connsiteX24" fmla="*/ 2963 w 11316"/>
            <a:gd name="connsiteY24" fmla="*/ 3201 h 10000"/>
            <a:gd name="connsiteX25" fmla="*/ 2455 w 11316"/>
            <a:gd name="connsiteY25" fmla="*/ 1627 h 10000"/>
            <a:gd name="connsiteX26" fmla="*/ 3118 w 11316"/>
            <a:gd name="connsiteY26" fmla="*/ 1420 h 10000"/>
            <a:gd name="connsiteX27" fmla="*/ 3006 w 11316"/>
            <a:gd name="connsiteY27" fmla="*/ 0 h 10000"/>
            <a:gd name="connsiteX0" fmla="*/ 3006 w 11316"/>
            <a:gd name="connsiteY0" fmla="*/ 0 h 10000"/>
            <a:gd name="connsiteX1" fmla="*/ 4901 w 11316"/>
            <a:gd name="connsiteY1" fmla="*/ 515 h 10000"/>
            <a:gd name="connsiteX2" fmla="*/ 7028 w 11316"/>
            <a:gd name="connsiteY2" fmla="*/ 118 h 10000"/>
            <a:gd name="connsiteX3" fmla="*/ 7847 w 11316"/>
            <a:gd name="connsiteY3" fmla="*/ 1212 h 10000"/>
            <a:gd name="connsiteX4" fmla="*/ 8863 w 11316"/>
            <a:gd name="connsiteY4" fmla="*/ 1465 h 10000"/>
            <a:gd name="connsiteX5" fmla="*/ 11298 w 11316"/>
            <a:gd name="connsiteY5" fmla="*/ 2256 h 10000"/>
            <a:gd name="connsiteX6" fmla="*/ 10000 w 11316"/>
            <a:gd name="connsiteY6" fmla="*/ 3038 h 10000"/>
            <a:gd name="connsiteX7" fmla="*/ 8622 w 11316"/>
            <a:gd name="connsiteY7" fmla="*/ 5904 h 10000"/>
            <a:gd name="connsiteX8" fmla="*/ 6787 w 11316"/>
            <a:gd name="connsiteY8" fmla="*/ 7387 h 10000"/>
            <a:gd name="connsiteX9" fmla="*/ 7037 w 11316"/>
            <a:gd name="connsiteY9" fmla="*/ 8219 h 10000"/>
            <a:gd name="connsiteX10" fmla="*/ 6029 w 11316"/>
            <a:gd name="connsiteY10" fmla="*/ 8590 h 10000"/>
            <a:gd name="connsiteX11" fmla="*/ 6176 w 11316"/>
            <a:gd name="connsiteY11" fmla="*/ 10000 h 10000"/>
            <a:gd name="connsiteX12" fmla="*/ 4091 w 11316"/>
            <a:gd name="connsiteY12" fmla="*/ 9548 h 10000"/>
            <a:gd name="connsiteX13" fmla="*/ 2283 w 11316"/>
            <a:gd name="connsiteY13" fmla="*/ 9823 h 10000"/>
            <a:gd name="connsiteX14" fmla="*/ 1378 w 11316"/>
            <a:gd name="connsiteY14" fmla="*/ 9132 h 10000"/>
            <a:gd name="connsiteX15" fmla="*/ 422 w 11316"/>
            <a:gd name="connsiteY15" fmla="*/ 8318 h 10000"/>
            <a:gd name="connsiteX16" fmla="*/ 301 w 11316"/>
            <a:gd name="connsiteY16" fmla="*/ 8201 h 10000"/>
            <a:gd name="connsiteX17" fmla="*/ 0 w 11316"/>
            <a:gd name="connsiteY17" fmla="*/ 6917 h 10000"/>
            <a:gd name="connsiteX18" fmla="*/ 1077 w 11316"/>
            <a:gd name="connsiteY18" fmla="*/ 6817 h 10000"/>
            <a:gd name="connsiteX19" fmla="*/ 1266 w 11316"/>
            <a:gd name="connsiteY19" fmla="*/ 5696 h 10000"/>
            <a:gd name="connsiteX20" fmla="*/ 1266 w 11316"/>
            <a:gd name="connsiteY20" fmla="*/ 5407 h 10000"/>
            <a:gd name="connsiteX21" fmla="*/ 1258 w 11316"/>
            <a:gd name="connsiteY21" fmla="*/ 4828 h 10000"/>
            <a:gd name="connsiteX22" fmla="*/ 2644 w 11316"/>
            <a:gd name="connsiteY22" fmla="*/ 4575 h 10000"/>
            <a:gd name="connsiteX23" fmla="*/ 1835 w 11316"/>
            <a:gd name="connsiteY23" fmla="*/ 3689 h 10000"/>
            <a:gd name="connsiteX24" fmla="*/ 2963 w 11316"/>
            <a:gd name="connsiteY24" fmla="*/ 3201 h 10000"/>
            <a:gd name="connsiteX25" fmla="*/ 2455 w 11316"/>
            <a:gd name="connsiteY25" fmla="*/ 1627 h 10000"/>
            <a:gd name="connsiteX26" fmla="*/ 3118 w 11316"/>
            <a:gd name="connsiteY26" fmla="*/ 1420 h 10000"/>
            <a:gd name="connsiteX27" fmla="*/ 3006 w 11316"/>
            <a:gd name="connsiteY27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1316" h="10000">
              <a:moveTo>
                <a:pt x="3006" y="0"/>
              </a:moveTo>
              <a:cubicBezTo>
                <a:pt x="3635" y="190"/>
                <a:pt x="4246" y="461"/>
                <a:pt x="4901" y="515"/>
              </a:cubicBezTo>
              <a:cubicBezTo>
                <a:pt x="5616" y="443"/>
                <a:pt x="6296" y="54"/>
                <a:pt x="7028" y="118"/>
              </a:cubicBezTo>
              <a:cubicBezTo>
                <a:pt x="7330" y="452"/>
                <a:pt x="7588" y="841"/>
                <a:pt x="7847" y="1212"/>
              </a:cubicBezTo>
              <a:cubicBezTo>
                <a:pt x="8183" y="1302"/>
                <a:pt x="8519" y="1383"/>
                <a:pt x="8863" y="1465"/>
              </a:cubicBezTo>
              <a:cubicBezTo>
                <a:pt x="8949" y="1872"/>
                <a:pt x="11204" y="1849"/>
                <a:pt x="11298" y="2256"/>
              </a:cubicBezTo>
              <a:cubicBezTo>
                <a:pt x="11514" y="2347"/>
                <a:pt x="9785" y="2939"/>
                <a:pt x="10000" y="3038"/>
              </a:cubicBezTo>
              <a:cubicBezTo>
                <a:pt x="9328" y="3870"/>
                <a:pt x="8243" y="4638"/>
                <a:pt x="8622" y="5904"/>
              </a:cubicBezTo>
              <a:cubicBezTo>
                <a:pt x="7898" y="6239"/>
                <a:pt x="7304" y="6781"/>
                <a:pt x="6787" y="7387"/>
              </a:cubicBezTo>
              <a:cubicBezTo>
                <a:pt x="6865" y="7667"/>
                <a:pt x="6951" y="7948"/>
                <a:pt x="7037" y="8219"/>
              </a:cubicBezTo>
              <a:lnTo>
                <a:pt x="6029" y="8590"/>
              </a:lnTo>
              <a:cubicBezTo>
                <a:pt x="6072" y="9060"/>
                <a:pt x="6124" y="9530"/>
                <a:pt x="6176" y="10000"/>
              </a:cubicBezTo>
              <a:cubicBezTo>
                <a:pt x="5521" y="9665"/>
                <a:pt x="4823" y="9430"/>
                <a:pt x="4091" y="9548"/>
              </a:cubicBezTo>
              <a:cubicBezTo>
                <a:pt x="3463" y="9204"/>
                <a:pt x="2860" y="10248"/>
                <a:pt x="2283" y="9823"/>
              </a:cubicBezTo>
              <a:cubicBezTo>
                <a:pt x="1981" y="10067"/>
                <a:pt x="1680" y="8888"/>
                <a:pt x="1378" y="9132"/>
              </a:cubicBezTo>
              <a:lnTo>
                <a:pt x="422" y="8318"/>
              </a:lnTo>
              <a:lnTo>
                <a:pt x="301" y="8201"/>
              </a:lnTo>
              <a:cubicBezTo>
                <a:pt x="181" y="7776"/>
                <a:pt x="86" y="7351"/>
                <a:pt x="0" y="6917"/>
              </a:cubicBezTo>
              <a:lnTo>
                <a:pt x="1077" y="6817"/>
              </a:lnTo>
              <a:cubicBezTo>
                <a:pt x="1146" y="6447"/>
                <a:pt x="1206" y="6067"/>
                <a:pt x="1266" y="5696"/>
              </a:cubicBezTo>
              <a:lnTo>
                <a:pt x="1266" y="5407"/>
              </a:lnTo>
              <a:cubicBezTo>
                <a:pt x="1263" y="5214"/>
                <a:pt x="1261" y="5021"/>
                <a:pt x="1258" y="4828"/>
              </a:cubicBezTo>
              <a:cubicBezTo>
                <a:pt x="1714" y="4738"/>
                <a:pt x="2179" y="4665"/>
                <a:pt x="2644" y="4575"/>
              </a:cubicBezTo>
              <a:cubicBezTo>
                <a:pt x="2369" y="4286"/>
                <a:pt x="2102" y="3987"/>
                <a:pt x="1835" y="3689"/>
              </a:cubicBezTo>
              <a:lnTo>
                <a:pt x="2963" y="3201"/>
              </a:lnTo>
              <a:cubicBezTo>
                <a:pt x="2877" y="2649"/>
                <a:pt x="2730" y="2107"/>
                <a:pt x="2455" y="1627"/>
              </a:cubicBezTo>
              <a:cubicBezTo>
                <a:pt x="2618" y="1573"/>
                <a:pt x="2954" y="1474"/>
                <a:pt x="3118" y="1420"/>
              </a:cubicBezTo>
              <a:cubicBezTo>
                <a:pt x="3092" y="949"/>
                <a:pt x="3049" y="470"/>
                <a:pt x="3006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109617</xdr:colOff>
      <xdr:row>24</xdr:row>
      <xdr:rowOff>61663</xdr:rowOff>
    </xdr:from>
    <xdr:to>
      <xdr:col>51</xdr:col>
      <xdr:colOff>93804</xdr:colOff>
      <xdr:row>28</xdr:row>
      <xdr:rowOff>30650</xdr:rowOff>
    </xdr:to>
    <xdr:sp macro="" textlink="">
      <xdr:nvSpPr>
        <xdr:cNvPr id="554" name="miński"/>
        <xdr:cNvSpPr>
          <a:spLocks/>
        </xdr:cNvSpPr>
      </xdr:nvSpPr>
      <xdr:spPr bwMode="auto">
        <a:xfrm>
          <a:off x="5481717" y="2804863"/>
          <a:ext cx="441387" cy="426187"/>
        </a:xfrm>
        <a:custGeom>
          <a:avLst/>
          <a:gdLst>
            <a:gd name="T0" fmla="*/ 540 w 1585"/>
            <a:gd name="T1" fmla="*/ 232 h 1483"/>
            <a:gd name="T2" fmla="*/ 1018 w 1585"/>
            <a:gd name="T3" fmla="*/ 0 h 1483"/>
            <a:gd name="T4" fmla="*/ 1169 w 1585"/>
            <a:gd name="T5" fmla="*/ 146 h 1483"/>
            <a:gd name="T6" fmla="*/ 1017 w 1585"/>
            <a:gd name="T7" fmla="*/ 186 h 1483"/>
            <a:gd name="T8" fmla="*/ 1321 w 1585"/>
            <a:gd name="T9" fmla="*/ 531 h 1483"/>
            <a:gd name="T10" fmla="*/ 1354 w 1585"/>
            <a:gd name="T11" fmla="*/ 611 h 1483"/>
            <a:gd name="T12" fmla="*/ 1484 w 1585"/>
            <a:gd name="T13" fmla="*/ 585 h 1483"/>
            <a:gd name="T14" fmla="*/ 1458 w 1585"/>
            <a:gd name="T15" fmla="*/ 767 h 1483"/>
            <a:gd name="T16" fmla="*/ 1542 w 1585"/>
            <a:gd name="T17" fmla="*/ 875 h 1483"/>
            <a:gd name="T18" fmla="*/ 1585 w 1585"/>
            <a:gd name="T19" fmla="*/ 1078 h 1483"/>
            <a:gd name="T20" fmla="*/ 1416 w 1585"/>
            <a:gd name="T21" fmla="*/ 1253 h 1483"/>
            <a:gd name="T22" fmla="*/ 1416 w 1585"/>
            <a:gd name="T23" fmla="*/ 1273 h 1483"/>
            <a:gd name="T24" fmla="*/ 1409 w 1585"/>
            <a:gd name="T25" fmla="*/ 1380 h 1483"/>
            <a:gd name="T26" fmla="*/ 1136 w 1585"/>
            <a:gd name="T27" fmla="*/ 1419 h 1483"/>
            <a:gd name="T28" fmla="*/ 781 w 1585"/>
            <a:gd name="T29" fmla="*/ 1277 h 1483"/>
            <a:gd name="T30" fmla="*/ 685 w 1585"/>
            <a:gd name="T31" fmla="*/ 1122 h 1483"/>
            <a:gd name="T32" fmla="*/ 638 w 1585"/>
            <a:gd name="T33" fmla="*/ 999 h 1483"/>
            <a:gd name="T34" fmla="*/ 476 w 1585"/>
            <a:gd name="T35" fmla="*/ 901 h 1483"/>
            <a:gd name="T36" fmla="*/ 469 w 1585"/>
            <a:gd name="T37" fmla="*/ 888 h 1483"/>
            <a:gd name="T38" fmla="*/ 379 w 1585"/>
            <a:gd name="T39" fmla="*/ 829 h 1483"/>
            <a:gd name="T40" fmla="*/ 284 w 1585"/>
            <a:gd name="T41" fmla="*/ 832 h 1483"/>
            <a:gd name="T42" fmla="*/ 279 w 1585"/>
            <a:gd name="T43" fmla="*/ 803 h 1483"/>
            <a:gd name="T44" fmla="*/ 251 w 1585"/>
            <a:gd name="T45" fmla="*/ 688 h 1483"/>
            <a:gd name="T46" fmla="*/ 222 w 1585"/>
            <a:gd name="T47" fmla="*/ 681 h 1483"/>
            <a:gd name="T48" fmla="*/ 0 w 1585"/>
            <a:gd name="T49" fmla="*/ 580 h 1483"/>
            <a:gd name="T50" fmla="*/ 0 w 1585"/>
            <a:gd name="T51" fmla="*/ 469 h 1483"/>
            <a:gd name="T52" fmla="*/ 467 w 1585"/>
            <a:gd name="T53" fmla="*/ 467 h 1483"/>
            <a:gd name="T54" fmla="*/ 377 w 1585"/>
            <a:gd name="T55" fmla="*/ 327 h 1483"/>
            <a:gd name="T56" fmla="*/ 512 w 1585"/>
            <a:gd name="T57" fmla="*/ 352 h 1483"/>
            <a:gd name="T58" fmla="*/ 540 w 1585"/>
            <a:gd name="T59" fmla="*/ 232 h 14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585" h="1483">
              <a:moveTo>
                <a:pt x="540" y="232"/>
              </a:moveTo>
              <a:cubicBezTo>
                <a:pt x="714" y="184"/>
                <a:pt x="842" y="42"/>
                <a:pt x="1018" y="0"/>
              </a:cubicBezTo>
              <a:cubicBezTo>
                <a:pt x="1068" y="49"/>
                <a:pt x="1118" y="98"/>
                <a:pt x="1169" y="146"/>
              </a:cubicBezTo>
              <a:cubicBezTo>
                <a:pt x="1118" y="159"/>
                <a:pt x="1067" y="173"/>
                <a:pt x="1017" y="186"/>
              </a:cubicBezTo>
              <a:cubicBezTo>
                <a:pt x="1130" y="291"/>
                <a:pt x="1189" y="444"/>
                <a:pt x="1321" y="531"/>
              </a:cubicBezTo>
              <a:cubicBezTo>
                <a:pt x="1329" y="550"/>
                <a:pt x="1346" y="591"/>
                <a:pt x="1354" y="611"/>
              </a:cubicBezTo>
              <a:cubicBezTo>
                <a:pt x="1397" y="601"/>
                <a:pt x="1440" y="591"/>
                <a:pt x="1484" y="585"/>
              </a:cubicBezTo>
              <a:cubicBezTo>
                <a:pt x="1524" y="638"/>
                <a:pt x="1461" y="707"/>
                <a:pt x="1458" y="767"/>
              </a:cubicBezTo>
              <a:cubicBezTo>
                <a:pt x="1435" y="821"/>
                <a:pt x="1514" y="841"/>
                <a:pt x="1542" y="875"/>
              </a:cubicBezTo>
              <a:cubicBezTo>
                <a:pt x="1557" y="942"/>
                <a:pt x="1571" y="1010"/>
                <a:pt x="1585" y="1078"/>
              </a:cubicBezTo>
              <a:cubicBezTo>
                <a:pt x="1532" y="1139"/>
                <a:pt x="1475" y="1197"/>
                <a:pt x="1416" y="1253"/>
              </a:cubicBezTo>
              <a:lnTo>
                <a:pt x="1416" y="1273"/>
              </a:lnTo>
              <a:cubicBezTo>
                <a:pt x="1414" y="1300"/>
                <a:pt x="1410" y="1354"/>
                <a:pt x="1409" y="1380"/>
              </a:cubicBezTo>
              <a:cubicBezTo>
                <a:pt x="1320" y="1401"/>
                <a:pt x="1224" y="1483"/>
                <a:pt x="1136" y="1419"/>
              </a:cubicBezTo>
              <a:cubicBezTo>
                <a:pt x="1022" y="1361"/>
                <a:pt x="910" y="1294"/>
                <a:pt x="781" y="1277"/>
              </a:cubicBezTo>
              <a:cubicBezTo>
                <a:pt x="750" y="1225"/>
                <a:pt x="718" y="1173"/>
                <a:pt x="685" y="1122"/>
              </a:cubicBezTo>
              <a:cubicBezTo>
                <a:pt x="669" y="1081"/>
                <a:pt x="653" y="1040"/>
                <a:pt x="638" y="999"/>
              </a:cubicBezTo>
              <a:cubicBezTo>
                <a:pt x="584" y="967"/>
                <a:pt x="529" y="935"/>
                <a:pt x="476" y="901"/>
              </a:cubicBezTo>
              <a:lnTo>
                <a:pt x="469" y="888"/>
              </a:lnTo>
              <a:cubicBezTo>
                <a:pt x="453" y="845"/>
                <a:pt x="423" y="825"/>
                <a:pt x="379" y="829"/>
              </a:cubicBezTo>
              <a:cubicBezTo>
                <a:pt x="355" y="830"/>
                <a:pt x="308" y="832"/>
                <a:pt x="284" y="832"/>
              </a:cubicBezTo>
              <a:lnTo>
                <a:pt x="279" y="803"/>
              </a:lnTo>
              <a:cubicBezTo>
                <a:pt x="336" y="768"/>
                <a:pt x="323" y="685"/>
                <a:pt x="251" y="688"/>
              </a:cubicBezTo>
              <a:lnTo>
                <a:pt x="222" y="681"/>
              </a:lnTo>
              <a:cubicBezTo>
                <a:pt x="146" y="652"/>
                <a:pt x="73" y="616"/>
                <a:pt x="0" y="580"/>
              </a:cubicBezTo>
              <a:cubicBezTo>
                <a:pt x="0" y="552"/>
                <a:pt x="0" y="497"/>
                <a:pt x="0" y="469"/>
              </a:cubicBezTo>
              <a:cubicBezTo>
                <a:pt x="155" y="435"/>
                <a:pt x="311" y="478"/>
                <a:pt x="467" y="467"/>
              </a:cubicBezTo>
              <a:cubicBezTo>
                <a:pt x="437" y="420"/>
                <a:pt x="407" y="373"/>
                <a:pt x="377" y="327"/>
              </a:cubicBezTo>
              <a:cubicBezTo>
                <a:pt x="422" y="335"/>
                <a:pt x="467" y="344"/>
                <a:pt x="512" y="352"/>
              </a:cubicBezTo>
              <a:lnTo>
                <a:pt x="540" y="232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1538</xdr:colOff>
      <xdr:row>24</xdr:row>
      <xdr:rowOff>90096</xdr:rowOff>
    </xdr:from>
    <xdr:to>
      <xdr:col>46</xdr:col>
      <xdr:colOff>15908</xdr:colOff>
      <xdr:row>26</xdr:row>
      <xdr:rowOff>97421</xdr:rowOff>
    </xdr:to>
    <xdr:sp macro="" textlink="">
      <xdr:nvSpPr>
        <xdr:cNvPr id="555" name="warszawski zachodni"/>
        <xdr:cNvSpPr>
          <a:spLocks/>
        </xdr:cNvSpPr>
      </xdr:nvSpPr>
      <xdr:spPr bwMode="auto">
        <a:xfrm>
          <a:off x="4916438" y="2833296"/>
          <a:ext cx="357270" cy="235925"/>
        </a:xfrm>
        <a:custGeom>
          <a:avLst/>
          <a:gdLst>
            <a:gd name="T0" fmla="*/ 1060 w 1282"/>
            <a:gd name="T1" fmla="*/ 0 h 816"/>
            <a:gd name="T2" fmla="*/ 1216 w 1282"/>
            <a:gd name="T3" fmla="*/ 8 h 816"/>
            <a:gd name="T4" fmla="*/ 1271 w 1282"/>
            <a:gd name="T5" fmla="*/ 95 h 816"/>
            <a:gd name="T6" fmla="*/ 1282 w 1282"/>
            <a:gd name="T7" fmla="*/ 115 h 816"/>
            <a:gd name="T8" fmla="*/ 1176 w 1282"/>
            <a:gd name="T9" fmla="*/ 236 h 816"/>
            <a:gd name="T10" fmla="*/ 1124 w 1282"/>
            <a:gd name="T11" fmla="*/ 616 h 816"/>
            <a:gd name="T12" fmla="*/ 940 w 1282"/>
            <a:gd name="T13" fmla="*/ 668 h 816"/>
            <a:gd name="T14" fmla="*/ 882 w 1282"/>
            <a:gd name="T15" fmla="*/ 677 h 816"/>
            <a:gd name="T16" fmla="*/ 720 w 1282"/>
            <a:gd name="T17" fmla="*/ 695 h 816"/>
            <a:gd name="T18" fmla="*/ 567 w 1282"/>
            <a:gd name="T19" fmla="*/ 794 h 816"/>
            <a:gd name="T20" fmla="*/ 437 w 1282"/>
            <a:gd name="T21" fmla="*/ 668 h 816"/>
            <a:gd name="T22" fmla="*/ 370 w 1282"/>
            <a:gd name="T23" fmla="*/ 632 h 816"/>
            <a:gd name="T24" fmla="*/ 341 w 1282"/>
            <a:gd name="T25" fmla="*/ 519 h 816"/>
            <a:gd name="T26" fmla="*/ 34 w 1282"/>
            <a:gd name="T27" fmla="*/ 525 h 816"/>
            <a:gd name="T28" fmla="*/ 0 w 1282"/>
            <a:gd name="T29" fmla="*/ 380 h 816"/>
            <a:gd name="T30" fmla="*/ 174 w 1282"/>
            <a:gd name="T31" fmla="*/ 309 h 816"/>
            <a:gd name="T32" fmla="*/ 123 w 1282"/>
            <a:gd name="T33" fmla="*/ 245 h 816"/>
            <a:gd name="T34" fmla="*/ 206 w 1282"/>
            <a:gd name="T35" fmla="*/ 217 h 816"/>
            <a:gd name="T36" fmla="*/ 215 w 1282"/>
            <a:gd name="T37" fmla="*/ 371 h 816"/>
            <a:gd name="T38" fmla="*/ 426 w 1282"/>
            <a:gd name="T39" fmla="*/ 356 h 816"/>
            <a:gd name="T40" fmla="*/ 526 w 1282"/>
            <a:gd name="T41" fmla="*/ 200 h 816"/>
            <a:gd name="T42" fmla="*/ 710 w 1282"/>
            <a:gd name="T43" fmla="*/ 221 h 816"/>
            <a:gd name="T44" fmla="*/ 855 w 1282"/>
            <a:gd name="T45" fmla="*/ 91 h 816"/>
            <a:gd name="T46" fmla="*/ 912 w 1282"/>
            <a:gd name="T47" fmla="*/ 198 h 816"/>
            <a:gd name="T48" fmla="*/ 1035 w 1282"/>
            <a:gd name="T49" fmla="*/ 83 h 816"/>
            <a:gd name="T50" fmla="*/ 1060 w 1282"/>
            <a:gd name="T51" fmla="*/ 0 h 8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82" h="816">
              <a:moveTo>
                <a:pt x="1060" y="0"/>
              </a:moveTo>
              <a:cubicBezTo>
                <a:pt x="1112" y="5"/>
                <a:pt x="1164" y="6"/>
                <a:pt x="1216" y="8"/>
              </a:cubicBezTo>
              <a:cubicBezTo>
                <a:pt x="1235" y="37"/>
                <a:pt x="1253" y="66"/>
                <a:pt x="1271" y="95"/>
              </a:cubicBezTo>
              <a:lnTo>
                <a:pt x="1282" y="115"/>
              </a:lnTo>
              <a:cubicBezTo>
                <a:pt x="1246" y="155"/>
                <a:pt x="1206" y="192"/>
                <a:pt x="1176" y="236"/>
              </a:cubicBezTo>
              <a:cubicBezTo>
                <a:pt x="1139" y="359"/>
                <a:pt x="1210" y="507"/>
                <a:pt x="1124" y="616"/>
              </a:cubicBezTo>
              <a:cubicBezTo>
                <a:pt x="1068" y="648"/>
                <a:pt x="1002" y="655"/>
                <a:pt x="940" y="668"/>
              </a:cubicBezTo>
              <a:cubicBezTo>
                <a:pt x="926" y="670"/>
                <a:pt x="897" y="675"/>
                <a:pt x="882" y="677"/>
              </a:cubicBezTo>
              <a:cubicBezTo>
                <a:pt x="828" y="683"/>
                <a:pt x="774" y="689"/>
                <a:pt x="720" y="695"/>
              </a:cubicBezTo>
              <a:cubicBezTo>
                <a:pt x="670" y="729"/>
                <a:pt x="629" y="785"/>
                <a:pt x="567" y="794"/>
              </a:cubicBezTo>
              <a:cubicBezTo>
                <a:pt x="486" y="816"/>
                <a:pt x="474" y="716"/>
                <a:pt x="437" y="668"/>
              </a:cubicBezTo>
              <a:cubicBezTo>
                <a:pt x="420" y="659"/>
                <a:pt x="387" y="641"/>
                <a:pt x="370" y="632"/>
              </a:cubicBezTo>
              <a:cubicBezTo>
                <a:pt x="360" y="594"/>
                <a:pt x="351" y="556"/>
                <a:pt x="341" y="519"/>
              </a:cubicBezTo>
              <a:cubicBezTo>
                <a:pt x="239" y="513"/>
                <a:pt x="136" y="514"/>
                <a:pt x="34" y="525"/>
              </a:cubicBezTo>
              <a:cubicBezTo>
                <a:pt x="22" y="476"/>
                <a:pt x="11" y="428"/>
                <a:pt x="0" y="380"/>
              </a:cubicBezTo>
              <a:cubicBezTo>
                <a:pt x="57" y="356"/>
                <a:pt x="116" y="333"/>
                <a:pt x="174" y="309"/>
              </a:cubicBezTo>
              <a:cubicBezTo>
                <a:pt x="156" y="288"/>
                <a:pt x="139" y="267"/>
                <a:pt x="123" y="245"/>
              </a:cubicBezTo>
              <a:cubicBezTo>
                <a:pt x="143" y="238"/>
                <a:pt x="185" y="224"/>
                <a:pt x="206" y="217"/>
              </a:cubicBezTo>
              <a:cubicBezTo>
                <a:pt x="209" y="268"/>
                <a:pt x="212" y="320"/>
                <a:pt x="215" y="371"/>
              </a:cubicBezTo>
              <a:cubicBezTo>
                <a:pt x="285" y="366"/>
                <a:pt x="356" y="361"/>
                <a:pt x="426" y="356"/>
              </a:cubicBezTo>
              <a:cubicBezTo>
                <a:pt x="459" y="303"/>
                <a:pt x="492" y="252"/>
                <a:pt x="526" y="200"/>
              </a:cubicBezTo>
              <a:cubicBezTo>
                <a:pt x="586" y="237"/>
                <a:pt x="653" y="298"/>
                <a:pt x="710" y="221"/>
              </a:cubicBezTo>
              <a:cubicBezTo>
                <a:pt x="761" y="181"/>
                <a:pt x="807" y="134"/>
                <a:pt x="855" y="91"/>
              </a:cubicBezTo>
              <a:cubicBezTo>
                <a:pt x="874" y="126"/>
                <a:pt x="893" y="162"/>
                <a:pt x="912" y="198"/>
              </a:cubicBezTo>
              <a:cubicBezTo>
                <a:pt x="953" y="159"/>
                <a:pt x="994" y="121"/>
                <a:pt x="1035" y="83"/>
              </a:cubicBezTo>
              <a:cubicBezTo>
                <a:pt x="1042" y="62"/>
                <a:pt x="1054" y="21"/>
                <a:pt x="106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91371</xdr:colOff>
      <xdr:row>24</xdr:row>
      <xdr:rowOff>92605</xdr:rowOff>
    </xdr:from>
    <xdr:to>
      <xdr:col>43</xdr:col>
      <xdr:colOff>90857</xdr:colOff>
      <xdr:row>27</xdr:row>
      <xdr:rowOff>28784</xdr:rowOff>
    </xdr:to>
    <xdr:sp macro="" textlink="">
      <xdr:nvSpPr>
        <xdr:cNvPr id="557" name="sochaczewski"/>
        <xdr:cNvSpPr>
          <a:spLocks/>
        </xdr:cNvSpPr>
      </xdr:nvSpPr>
      <xdr:spPr bwMode="auto">
        <a:xfrm>
          <a:off x="4663371" y="2835805"/>
          <a:ext cx="342386" cy="279079"/>
        </a:xfrm>
        <a:custGeom>
          <a:avLst/>
          <a:gdLst>
            <a:gd name="T0" fmla="*/ 440 w 1225"/>
            <a:gd name="T1" fmla="*/ 48 h 1006"/>
            <a:gd name="T2" fmla="*/ 445 w 1225"/>
            <a:gd name="T3" fmla="*/ 48 h 1006"/>
            <a:gd name="T4" fmla="*/ 1021 w 1225"/>
            <a:gd name="T5" fmla="*/ 47 h 1006"/>
            <a:gd name="T6" fmla="*/ 1080 w 1225"/>
            <a:gd name="T7" fmla="*/ 156 h 1006"/>
            <a:gd name="T8" fmla="*/ 834 w 1225"/>
            <a:gd name="T9" fmla="*/ 383 h 1006"/>
            <a:gd name="T10" fmla="*/ 918 w 1225"/>
            <a:gd name="T11" fmla="*/ 584 h 1006"/>
            <a:gd name="T12" fmla="*/ 1090 w 1225"/>
            <a:gd name="T13" fmla="*/ 635 h 1006"/>
            <a:gd name="T14" fmla="*/ 1225 w 1225"/>
            <a:gd name="T15" fmla="*/ 579 h 1006"/>
            <a:gd name="T16" fmla="*/ 1220 w 1225"/>
            <a:gd name="T17" fmla="*/ 767 h 1006"/>
            <a:gd name="T18" fmla="*/ 1067 w 1225"/>
            <a:gd name="T19" fmla="*/ 732 h 1006"/>
            <a:gd name="T20" fmla="*/ 1039 w 1225"/>
            <a:gd name="T21" fmla="*/ 946 h 1006"/>
            <a:gd name="T22" fmla="*/ 884 w 1225"/>
            <a:gd name="T23" fmla="*/ 864 h 1006"/>
            <a:gd name="T24" fmla="*/ 686 w 1225"/>
            <a:gd name="T25" fmla="*/ 1006 h 1006"/>
            <a:gd name="T26" fmla="*/ 362 w 1225"/>
            <a:gd name="T27" fmla="*/ 875 h 1006"/>
            <a:gd name="T28" fmla="*/ 244 w 1225"/>
            <a:gd name="T29" fmla="*/ 516 h 1006"/>
            <a:gd name="T30" fmla="*/ 0 w 1225"/>
            <a:gd name="T31" fmla="*/ 358 h 1006"/>
            <a:gd name="T32" fmla="*/ 62 w 1225"/>
            <a:gd name="T33" fmla="*/ 309 h 1006"/>
            <a:gd name="T34" fmla="*/ 165 w 1225"/>
            <a:gd name="T35" fmla="*/ 87 h 1006"/>
            <a:gd name="T36" fmla="*/ 440 w 1225"/>
            <a:gd name="T37" fmla="*/ 48 h 1006"/>
            <a:gd name="connsiteX0" fmla="*/ 3592 w 10000"/>
            <a:gd name="connsiteY0" fmla="*/ 132 h 9655"/>
            <a:gd name="connsiteX1" fmla="*/ 3633 w 10000"/>
            <a:gd name="connsiteY1" fmla="*/ 132 h 9655"/>
            <a:gd name="connsiteX2" fmla="*/ 8335 w 10000"/>
            <a:gd name="connsiteY2" fmla="*/ 122 h 9655"/>
            <a:gd name="connsiteX3" fmla="*/ 8816 w 10000"/>
            <a:gd name="connsiteY3" fmla="*/ 1206 h 9655"/>
            <a:gd name="connsiteX4" fmla="*/ 6808 w 10000"/>
            <a:gd name="connsiteY4" fmla="*/ 3462 h 9655"/>
            <a:gd name="connsiteX5" fmla="*/ 7494 w 10000"/>
            <a:gd name="connsiteY5" fmla="*/ 5460 h 9655"/>
            <a:gd name="connsiteX6" fmla="*/ 8898 w 10000"/>
            <a:gd name="connsiteY6" fmla="*/ 5967 h 9655"/>
            <a:gd name="connsiteX7" fmla="*/ 10000 w 10000"/>
            <a:gd name="connsiteY7" fmla="*/ 5410 h 9655"/>
            <a:gd name="connsiteX8" fmla="*/ 9959 w 10000"/>
            <a:gd name="connsiteY8" fmla="*/ 7279 h 9655"/>
            <a:gd name="connsiteX9" fmla="*/ 8710 w 10000"/>
            <a:gd name="connsiteY9" fmla="*/ 6931 h 9655"/>
            <a:gd name="connsiteX10" fmla="*/ 8482 w 10000"/>
            <a:gd name="connsiteY10" fmla="*/ 9059 h 9655"/>
            <a:gd name="connsiteX11" fmla="*/ 7216 w 10000"/>
            <a:gd name="connsiteY11" fmla="*/ 8243 h 9655"/>
            <a:gd name="connsiteX12" fmla="*/ 5600 w 10000"/>
            <a:gd name="connsiteY12" fmla="*/ 9655 h 9655"/>
            <a:gd name="connsiteX13" fmla="*/ 2955 w 10000"/>
            <a:gd name="connsiteY13" fmla="*/ 9281 h 9655"/>
            <a:gd name="connsiteX14" fmla="*/ 1992 w 10000"/>
            <a:gd name="connsiteY14" fmla="*/ 4784 h 9655"/>
            <a:gd name="connsiteX15" fmla="*/ 0 w 10000"/>
            <a:gd name="connsiteY15" fmla="*/ 3214 h 9655"/>
            <a:gd name="connsiteX16" fmla="*/ 506 w 10000"/>
            <a:gd name="connsiteY16" fmla="*/ 2727 h 9655"/>
            <a:gd name="connsiteX17" fmla="*/ 1347 w 10000"/>
            <a:gd name="connsiteY17" fmla="*/ 520 h 9655"/>
            <a:gd name="connsiteX18" fmla="*/ 3592 w 10000"/>
            <a:gd name="connsiteY18" fmla="*/ 132 h 9655"/>
            <a:gd name="connsiteX0" fmla="*/ 3592 w 10000"/>
            <a:gd name="connsiteY0" fmla="*/ 137 h 10000"/>
            <a:gd name="connsiteX1" fmla="*/ 3633 w 10000"/>
            <a:gd name="connsiteY1" fmla="*/ 137 h 10000"/>
            <a:gd name="connsiteX2" fmla="*/ 8335 w 10000"/>
            <a:gd name="connsiteY2" fmla="*/ 126 h 10000"/>
            <a:gd name="connsiteX3" fmla="*/ 8816 w 10000"/>
            <a:gd name="connsiteY3" fmla="*/ 1249 h 10000"/>
            <a:gd name="connsiteX4" fmla="*/ 6808 w 10000"/>
            <a:gd name="connsiteY4" fmla="*/ 3586 h 10000"/>
            <a:gd name="connsiteX5" fmla="*/ 7494 w 10000"/>
            <a:gd name="connsiteY5" fmla="*/ 5655 h 10000"/>
            <a:gd name="connsiteX6" fmla="*/ 8898 w 10000"/>
            <a:gd name="connsiteY6" fmla="*/ 6180 h 10000"/>
            <a:gd name="connsiteX7" fmla="*/ 10000 w 10000"/>
            <a:gd name="connsiteY7" fmla="*/ 5603 h 10000"/>
            <a:gd name="connsiteX8" fmla="*/ 9959 w 10000"/>
            <a:gd name="connsiteY8" fmla="*/ 7539 h 10000"/>
            <a:gd name="connsiteX9" fmla="*/ 8710 w 10000"/>
            <a:gd name="connsiteY9" fmla="*/ 7179 h 10000"/>
            <a:gd name="connsiteX10" fmla="*/ 8482 w 10000"/>
            <a:gd name="connsiteY10" fmla="*/ 9383 h 10000"/>
            <a:gd name="connsiteX11" fmla="*/ 7216 w 10000"/>
            <a:gd name="connsiteY11" fmla="*/ 8538 h 10000"/>
            <a:gd name="connsiteX12" fmla="*/ 5600 w 10000"/>
            <a:gd name="connsiteY12" fmla="*/ 10000 h 10000"/>
            <a:gd name="connsiteX13" fmla="*/ 2955 w 10000"/>
            <a:gd name="connsiteY13" fmla="*/ 9613 h 10000"/>
            <a:gd name="connsiteX14" fmla="*/ 1403 w 10000"/>
            <a:gd name="connsiteY14" fmla="*/ 5676 h 10000"/>
            <a:gd name="connsiteX15" fmla="*/ 0 w 10000"/>
            <a:gd name="connsiteY15" fmla="*/ 3329 h 10000"/>
            <a:gd name="connsiteX16" fmla="*/ 506 w 10000"/>
            <a:gd name="connsiteY16" fmla="*/ 2824 h 10000"/>
            <a:gd name="connsiteX17" fmla="*/ 1347 w 10000"/>
            <a:gd name="connsiteY17" fmla="*/ 539 h 10000"/>
            <a:gd name="connsiteX18" fmla="*/ 3592 w 10000"/>
            <a:gd name="connsiteY18" fmla="*/ 13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3592" y="137"/>
              </a:moveTo>
              <a:lnTo>
                <a:pt x="3633" y="137"/>
              </a:lnTo>
              <a:cubicBezTo>
                <a:pt x="5192" y="755"/>
                <a:pt x="6751" y="-357"/>
                <a:pt x="8335" y="126"/>
              </a:cubicBezTo>
              <a:cubicBezTo>
                <a:pt x="8498" y="497"/>
                <a:pt x="8653" y="868"/>
                <a:pt x="8816" y="1249"/>
              </a:cubicBezTo>
              <a:cubicBezTo>
                <a:pt x="8171" y="2114"/>
                <a:pt x="7910" y="3504"/>
                <a:pt x="6808" y="3586"/>
              </a:cubicBezTo>
              <a:lnTo>
                <a:pt x="7494" y="5655"/>
              </a:lnTo>
              <a:cubicBezTo>
                <a:pt x="7984" y="5738"/>
                <a:pt x="8473" y="5840"/>
                <a:pt x="8898" y="6180"/>
              </a:cubicBezTo>
              <a:cubicBezTo>
                <a:pt x="9265" y="5995"/>
                <a:pt x="9633" y="5799"/>
                <a:pt x="10000" y="5603"/>
              </a:cubicBezTo>
              <a:cubicBezTo>
                <a:pt x="9984" y="6242"/>
                <a:pt x="9959" y="6891"/>
                <a:pt x="9959" y="7539"/>
              </a:cubicBezTo>
              <a:cubicBezTo>
                <a:pt x="9567" y="7293"/>
                <a:pt x="9167" y="6849"/>
                <a:pt x="8710" y="7179"/>
              </a:cubicBezTo>
              <a:cubicBezTo>
                <a:pt x="8571" y="7900"/>
                <a:pt x="8531" y="8651"/>
                <a:pt x="8482" y="9383"/>
              </a:cubicBezTo>
              <a:cubicBezTo>
                <a:pt x="8057" y="9114"/>
                <a:pt x="7633" y="8837"/>
                <a:pt x="7216" y="8538"/>
              </a:cubicBezTo>
              <a:cubicBezTo>
                <a:pt x="6588" y="8847"/>
                <a:pt x="6016" y="9321"/>
                <a:pt x="5600" y="10000"/>
              </a:cubicBezTo>
              <a:cubicBezTo>
                <a:pt x="4604" y="9835"/>
                <a:pt x="4041" y="9427"/>
                <a:pt x="2955" y="9613"/>
              </a:cubicBezTo>
              <a:cubicBezTo>
                <a:pt x="2441" y="8439"/>
                <a:pt x="1895" y="6723"/>
                <a:pt x="1403" y="5676"/>
              </a:cubicBezTo>
              <a:cubicBezTo>
                <a:pt x="911" y="4629"/>
                <a:pt x="588" y="4008"/>
                <a:pt x="0" y="3329"/>
              </a:cubicBezTo>
              <a:cubicBezTo>
                <a:pt x="131" y="3205"/>
                <a:pt x="376" y="2948"/>
                <a:pt x="506" y="2824"/>
              </a:cubicBezTo>
              <a:cubicBezTo>
                <a:pt x="988" y="2206"/>
                <a:pt x="1167" y="1352"/>
                <a:pt x="1347" y="539"/>
              </a:cubicBezTo>
              <a:cubicBezTo>
                <a:pt x="2098" y="456"/>
                <a:pt x="2849" y="312"/>
                <a:pt x="3592" y="137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98971</xdr:colOff>
      <xdr:row>24</xdr:row>
      <xdr:rowOff>65349</xdr:rowOff>
    </xdr:from>
    <xdr:to>
      <xdr:col>48</xdr:col>
      <xdr:colOff>11706</xdr:colOff>
      <xdr:row>27</xdr:row>
      <xdr:rowOff>28784</xdr:rowOff>
    </xdr:to>
    <xdr:sp macro="" textlink="">
      <xdr:nvSpPr>
        <xdr:cNvPr id="558" name="Warszawa"/>
        <xdr:cNvSpPr>
          <a:spLocks/>
        </xdr:cNvSpPr>
      </xdr:nvSpPr>
      <xdr:spPr bwMode="auto">
        <a:xfrm>
          <a:off x="5242471" y="2808549"/>
          <a:ext cx="255635" cy="306335"/>
        </a:xfrm>
        <a:custGeom>
          <a:avLst/>
          <a:gdLst>
            <a:gd name="T0" fmla="*/ 104 w 896"/>
            <a:gd name="T1" fmla="*/ 42 h 911"/>
            <a:gd name="T2" fmla="*/ 180 w 896"/>
            <a:gd name="T3" fmla="*/ 1 h 911"/>
            <a:gd name="T4" fmla="*/ 464 w 896"/>
            <a:gd name="T5" fmla="*/ 0 h 911"/>
            <a:gd name="T6" fmla="*/ 490 w 896"/>
            <a:gd name="T7" fmla="*/ 295 h 911"/>
            <a:gd name="T8" fmla="*/ 661 w 896"/>
            <a:gd name="T9" fmla="*/ 296 h 911"/>
            <a:gd name="T10" fmla="*/ 713 w 896"/>
            <a:gd name="T11" fmla="*/ 349 h 911"/>
            <a:gd name="T12" fmla="*/ 826 w 896"/>
            <a:gd name="T13" fmla="*/ 350 h 911"/>
            <a:gd name="T14" fmla="*/ 870 w 896"/>
            <a:gd name="T15" fmla="*/ 611 h 911"/>
            <a:gd name="T16" fmla="*/ 896 w 896"/>
            <a:gd name="T17" fmla="*/ 683 h 911"/>
            <a:gd name="T18" fmla="*/ 671 w 896"/>
            <a:gd name="T19" fmla="*/ 747 h 911"/>
            <a:gd name="T20" fmla="*/ 448 w 896"/>
            <a:gd name="T21" fmla="*/ 898 h 911"/>
            <a:gd name="T22" fmla="*/ 326 w 896"/>
            <a:gd name="T23" fmla="*/ 909 h 911"/>
            <a:gd name="T24" fmla="*/ 297 w 896"/>
            <a:gd name="T25" fmla="*/ 911 h 911"/>
            <a:gd name="T26" fmla="*/ 261 w 896"/>
            <a:gd name="T27" fmla="*/ 799 h 911"/>
            <a:gd name="T28" fmla="*/ 105 w 896"/>
            <a:gd name="T29" fmla="*/ 640 h 911"/>
            <a:gd name="T30" fmla="*/ 0 w 896"/>
            <a:gd name="T31" fmla="*/ 596 h 911"/>
            <a:gd name="T32" fmla="*/ 62 w 896"/>
            <a:gd name="T33" fmla="*/ 436 h 911"/>
            <a:gd name="T34" fmla="*/ 39 w 896"/>
            <a:gd name="T35" fmla="*/ 219 h 911"/>
            <a:gd name="T36" fmla="*/ 139 w 896"/>
            <a:gd name="T37" fmla="*/ 106 h 911"/>
            <a:gd name="T38" fmla="*/ 115 w 896"/>
            <a:gd name="T39" fmla="*/ 62 h 911"/>
            <a:gd name="T40" fmla="*/ 104 w 896"/>
            <a:gd name="T41" fmla="*/ 42 h 9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896" h="911">
              <a:moveTo>
                <a:pt x="104" y="42"/>
              </a:moveTo>
              <a:cubicBezTo>
                <a:pt x="123" y="32"/>
                <a:pt x="161" y="11"/>
                <a:pt x="180" y="1"/>
              </a:cubicBezTo>
              <a:cubicBezTo>
                <a:pt x="275" y="4"/>
                <a:pt x="369" y="3"/>
                <a:pt x="464" y="0"/>
              </a:cubicBezTo>
              <a:cubicBezTo>
                <a:pt x="453" y="99"/>
                <a:pt x="456" y="200"/>
                <a:pt x="490" y="295"/>
              </a:cubicBezTo>
              <a:cubicBezTo>
                <a:pt x="546" y="295"/>
                <a:pt x="603" y="296"/>
                <a:pt x="661" y="296"/>
              </a:cubicBezTo>
              <a:cubicBezTo>
                <a:pt x="673" y="309"/>
                <a:pt x="699" y="335"/>
                <a:pt x="713" y="349"/>
              </a:cubicBezTo>
              <a:cubicBezTo>
                <a:pt x="750" y="349"/>
                <a:pt x="788" y="349"/>
                <a:pt x="826" y="350"/>
              </a:cubicBezTo>
              <a:cubicBezTo>
                <a:pt x="831" y="438"/>
                <a:pt x="836" y="528"/>
                <a:pt x="870" y="611"/>
              </a:cubicBezTo>
              <a:cubicBezTo>
                <a:pt x="877" y="629"/>
                <a:pt x="890" y="665"/>
                <a:pt x="896" y="683"/>
              </a:cubicBezTo>
              <a:cubicBezTo>
                <a:pt x="820" y="702"/>
                <a:pt x="744" y="721"/>
                <a:pt x="671" y="747"/>
              </a:cubicBezTo>
              <a:cubicBezTo>
                <a:pt x="599" y="799"/>
                <a:pt x="547" y="898"/>
                <a:pt x="448" y="898"/>
              </a:cubicBezTo>
              <a:cubicBezTo>
                <a:pt x="407" y="902"/>
                <a:pt x="367" y="906"/>
                <a:pt x="326" y="909"/>
              </a:cubicBezTo>
              <a:cubicBezTo>
                <a:pt x="319" y="909"/>
                <a:pt x="304" y="910"/>
                <a:pt x="297" y="911"/>
              </a:cubicBezTo>
              <a:cubicBezTo>
                <a:pt x="285" y="873"/>
                <a:pt x="273" y="836"/>
                <a:pt x="261" y="799"/>
              </a:cubicBezTo>
              <a:cubicBezTo>
                <a:pt x="213" y="742"/>
                <a:pt x="161" y="689"/>
                <a:pt x="105" y="640"/>
              </a:cubicBezTo>
              <a:cubicBezTo>
                <a:pt x="70" y="625"/>
                <a:pt x="34" y="610"/>
                <a:pt x="0" y="596"/>
              </a:cubicBezTo>
              <a:cubicBezTo>
                <a:pt x="20" y="543"/>
                <a:pt x="42" y="489"/>
                <a:pt x="62" y="436"/>
              </a:cubicBezTo>
              <a:cubicBezTo>
                <a:pt x="50" y="364"/>
                <a:pt x="24" y="291"/>
                <a:pt x="39" y="219"/>
              </a:cubicBezTo>
              <a:cubicBezTo>
                <a:pt x="70" y="179"/>
                <a:pt x="106" y="144"/>
                <a:pt x="139" y="106"/>
              </a:cubicBezTo>
              <a:cubicBezTo>
                <a:pt x="133" y="95"/>
                <a:pt x="121" y="73"/>
                <a:pt x="115" y="62"/>
              </a:cubicBezTo>
              <a:lnTo>
                <a:pt x="104" y="42"/>
              </a:ln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53</xdr:col>
      <xdr:colOff>73293</xdr:colOff>
      <xdr:row>25</xdr:row>
      <xdr:rowOff>110132</xdr:rowOff>
    </xdr:from>
    <xdr:to>
      <xdr:col>54</xdr:col>
      <xdr:colOff>98685</xdr:colOff>
      <xdr:row>27</xdr:row>
      <xdr:rowOff>7216</xdr:rowOff>
    </xdr:to>
    <xdr:sp macro="" textlink="">
      <xdr:nvSpPr>
        <xdr:cNvPr id="568" name="Siedlce"/>
        <xdr:cNvSpPr>
          <a:spLocks/>
        </xdr:cNvSpPr>
      </xdr:nvSpPr>
      <xdr:spPr bwMode="auto">
        <a:xfrm>
          <a:off x="6131193" y="2967632"/>
          <a:ext cx="139692" cy="125684"/>
        </a:xfrm>
        <a:custGeom>
          <a:avLst/>
          <a:gdLst>
            <a:gd name="T0" fmla="*/ 0 w 244"/>
            <a:gd name="T1" fmla="*/ 50 h 227"/>
            <a:gd name="T2" fmla="*/ 244 w 244"/>
            <a:gd name="T3" fmla="*/ 128 h 227"/>
            <a:gd name="T4" fmla="*/ 38 w 244"/>
            <a:gd name="T5" fmla="*/ 227 h 227"/>
            <a:gd name="T6" fmla="*/ 0 w 244"/>
            <a:gd name="T7" fmla="*/ 50 h 2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244" h="227">
              <a:moveTo>
                <a:pt x="0" y="50"/>
              </a:moveTo>
              <a:cubicBezTo>
                <a:pt x="96" y="0"/>
                <a:pt x="182" y="51"/>
                <a:pt x="244" y="128"/>
              </a:cubicBezTo>
              <a:cubicBezTo>
                <a:pt x="180" y="170"/>
                <a:pt x="109" y="200"/>
                <a:pt x="38" y="227"/>
              </a:cubicBezTo>
              <a:cubicBezTo>
                <a:pt x="25" y="168"/>
                <a:pt x="13" y="109"/>
                <a:pt x="0" y="5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80596</xdr:colOff>
      <xdr:row>5</xdr:row>
      <xdr:rowOff>58615</xdr:rowOff>
    </xdr:from>
    <xdr:to>
      <xdr:col>33</xdr:col>
      <xdr:colOff>73269</xdr:colOff>
      <xdr:row>6</xdr:row>
      <xdr:rowOff>87073</xdr:rowOff>
    </xdr:to>
    <xdr:sp macro="" textlink="">
      <xdr:nvSpPr>
        <xdr:cNvPr id="784" name="Sopot"/>
        <xdr:cNvSpPr>
          <a:spLocks/>
        </xdr:cNvSpPr>
      </xdr:nvSpPr>
      <xdr:spPr bwMode="auto">
        <a:xfrm>
          <a:off x="3738196" y="630115"/>
          <a:ext cx="106973" cy="142758"/>
        </a:xfrm>
        <a:custGeom>
          <a:avLst/>
          <a:gdLst>
            <a:gd name="T0" fmla="*/ 25 w 301"/>
            <a:gd name="T1" fmla="*/ 40 h 218"/>
            <a:gd name="T2" fmla="*/ 110 w 301"/>
            <a:gd name="T3" fmla="*/ 0 h 218"/>
            <a:gd name="T4" fmla="*/ 301 w 301"/>
            <a:gd name="T5" fmla="*/ 108 h 218"/>
            <a:gd name="T6" fmla="*/ 300 w 301"/>
            <a:gd name="T7" fmla="*/ 173 h 218"/>
            <a:gd name="T8" fmla="*/ 0 w 301"/>
            <a:gd name="T9" fmla="*/ 149 h 218"/>
            <a:gd name="T10" fmla="*/ 25 w 301"/>
            <a:gd name="T11" fmla="*/ 40 h 218"/>
            <a:gd name="connsiteX0" fmla="*/ 831 w 11286"/>
            <a:gd name="connsiteY0" fmla="*/ 1835 h 10605"/>
            <a:gd name="connsiteX1" fmla="*/ 3654 w 11286"/>
            <a:gd name="connsiteY1" fmla="*/ 0 h 10605"/>
            <a:gd name="connsiteX2" fmla="*/ 10000 w 11286"/>
            <a:gd name="connsiteY2" fmla="*/ 4954 h 10605"/>
            <a:gd name="connsiteX3" fmla="*/ 11286 w 11286"/>
            <a:gd name="connsiteY3" fmla="*/ 9866 h 10605"/>
            <a:gd name="connsiteX4" fmla="*/ 0 w 11286"/>
            <a:gd name="connsiteY4" fmla="*/ 6835 h 10605"/>
            <a:gd name="connsiteX5" fmla="*/ 831 w 11286"/>
            <a:gd name="connsiteY5" fmla="*/ 1835 h 10605"/>
            <a:gd name="connsiteX0" fmla="*/ 831 w 11286"/>
            <a:gd name="connsiteY0" fmla="*/ 1835 h 10605"/>
            <a:gd name="connsiteX1" fmla="*/ 3654 w 11286"/>
            <a:gd name="connsiteY1" fmla="*/ 0 h 10605"/>
            <a:gd name="connsiteX2" fmla="*/ 9560 w 11286"/>
            <a:gd name="connsiteY2" fmla="*/ 1094 h 10605"/>
            <a:gd name="connsiteX3" fmla="*/ 11286 w 11286"/>
            <a:gd name="connsiteY3" fmla="*/ 9866 h 10605"/>
            <a:gd name="connsiteX4" fmla="*/ 0 w 11286"/>
            <a:gd name="connsiteY4" fmla="*/ 6835 h 10605"/>
            <a:gd name="connsiteX5" fmla="*/ 831 w 11286"/>
            <a:gd name="connsiteY5" fmla="*/ 1835 h 10605"/>
            <a:gd name="connsiteX0" fmla="*/ 32 w 12246"/>
            <a:gd name="connsiteY0" fmla="*/ 0 h 12147"/>
            <a:gd name="connsiteX1" fmla="*/ 4614 w 12246"/>
            <a:gd name="connsiteY1" fmla="*/ 1542 h 12147"/>
            <a:gd name="connsiteX2" fmla="*/ 10520 w 12246"/>
            <a:gd name="connsiteY2" fmla="*/ 2636 h 12147"/>
            <a:gd name="connsiteX3" fmla="*/ 12246 w 12246"/>
            <a:gd name="connsiteY3" fmla="*/ 11408 h 12147"/>
            <a:gd name="connsiteX4" fmla="*/ 960 w 12246"/>
            <a:gd name="connsiteY4" fmla="*/ 8377 h 12147"/>
            <a:gd name="connsiteX5" fmla="*/ 32 w 12246"/>
            <a:gd name="connsiteY5" fmla="*/ 0 h 121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2246" h="12147">
              <a:moveTo>
                <a:pt x="32" y="0"/>
              </a:moveTo>
              <a:lnTo>
                <a:pt x="4614" y="1542"/>
              </a:lnTo>
              <a:lnTo>
                <a:pt x="10520" y="2636"/>
              </a:lnTo>
              <a:cubicBezTo>
                <a:pt x="10520" y="3416"/>
                <a:pt x="12279" y="10674"/>
                <a:pt x="12246" y="11408"/>
              </a:cubicBezTo>
              <a:cubicBezTo>
                <a:pt x="8890" y="13472"/>
                <a:pt x="4083" y="10808"/>
                <a:pt x="960" y="8377"/>
              </a:cubicBezTo>
              <a:cubicBezTo>
                <a:pt x="1226" y="6725"/>
                <a:pt x="-234" y="1651"/>
                <a:pt x="32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88</xdr:col>
      <xdr:colOff>35462</xdr:colOff>
      <xdr:row>33</xdr:row>
      <xdr:rowOff>24740</xdr:rowOff>
    </xdr:from>
    <xdr:to>
      <xdr:col>116</xdr:col>
      <xdr:colOff>10062</xdr:colOff>
      <xdr:row>55</xdr:row>
      <xdr:rowOff>50140</xdr:rowOff>
    </xdr:to>
    <xdr:graphicFrame macro="">
      <xdr:nvGraphicFramePr>
        <xdr:cNvPr id="400" name="Wykres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117</xdr:col>
      <xdr:colOff>23090</xdr:colOff>
      <xdr:row>33</xdr:row>
      <xdr:rowOff>25070</xdr:rowOff>
    </xdr:from>
    <xdr:to>
      <xdr:col>144</xdr:col>
      <xdr:colOff>111990</xdr:colOff>
      <xdr:row>55</xdr:row>
      <xdr:rowOff>50470</xdr:rowOff>
    </xdr:to>
    <xdr:graphicFrame macro="">
      <xdr:nvGraphicFramePr>
        <xdr:cNvPr id="785" name="Wykres 7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88</xdr:col>
      <xdr:colOff>38100</xdr:colOff>
      <xdr:row>4</xdr:row>
      <xdr:rowOff>76200</xdr:rowOff>
    </xdr:from>
    <xdr:to>
      <xdr:col>145</xdr:col>
      <xdr:colOff>25400</xdr:colOff>
      <xdr:row>33</xdr:row>
      <xdr:rowOff>2060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80595</xdr:colOff>
      <xdr:row>54</xdr:row>
      <xdr:rowOff>44100</xdr:rowOff>
    </xdr:from>
    <xdr:to>
      <xdr:col>8</xdr:col>
      <xdr:colOff>36725</xdr:colOff>
      <xdr:row>57</xdr:row>
      <xdr:rowOff>0</xdr:rowOff>
    </xdr:to>
    <xdr:sp macro="" textlink="">
      <xdr:nvSpPr>
        <xdr:cNvPr id="3" name="pole tekstowe 2" hidden="1"/>
        <xdr:cNvSpPr txBox="1"/>
      </xdr:nvSpPr>
      <xdr:spPr>
        <a:xfrm>
          <a:off x="766395" y="6216300"/>
          <a:ext cx="184730" cy="29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softEdge rad="635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endParaRPr lang="en-US" sz="14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374649</xdr:colOff>
      <xdr:row>2</xdr:row>
      <xdr:rowOff>142874</xdr:rowOff>
    </xdr:from>
    <xdr:to>
      <xdr:col>15</xdr:col>
      <xdr:colOff>428625</xdr:colOff>
      <xdr:row>11</xdr:row>
      <xdr:rowOff>180975</xdr:rowOff>
    </xdr:to>
    <xdr:pic>
      <xdr:nvPicPr>
        <xdr:cNvPr id="4" name="Obraz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9449" y="523874"/>
          <a:ext cx="1273176" cy="17526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pl.wikipedia.org/wiki/Plik:POL_wojew%C3%B3dztwo_wielkopolskie_powiat_grodziski_map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EP500"/>
  <sheetViews>
    <sheetView showRowColHeaders="0" tabSelected="1" zoomScale="77" zoomScaleNormal="77" workbookViewId="0">
      <selection activeCell="BF1" sqref="BF1"/>
    </sheetView>
  </sheetViews>
  <sheetFormatPr defaultColWidth="0" defaultRowHeight="9" customHeight="1" zeroHeight="1" x14ac:dyDescent="0.25"/>
  <cols>
    <col min="1" max="70" width="1.7109375" style="2" customWidth="1"/>
    <col min="71" max="71" width="1.5703125" style="2" customWidth="1"/>
    <col min="72" max="146" width="1.7109375" style="2" customWidth="1"/>
    <col min="147" max="16384" width="1.7109375" style="2" hidden="1"/>
  </cols>
  <sheetData>
    <row r="1" spans="1:144" ht="9" customHeight="1" x14ac:dyDescent="0.35">
      <c r="A1" s="12" t="str">
        <f>IFERROR(HYPERLINK(Wspolrzedne(ROW(),COLUMN()),""),"")</f>
        <v/>
      </c>
      <c r="B1" s="13" t="str">
        <f>IFERROR(HYPERLINK(Wspolrzedne(ROW(),COLUMN()),""),"")</f>
        <v/>
      </c>
      <c r="C1" s="13" t="str">
        <f>IFERROR(HYPERLINK(Wspolrzedne(ROW(),COLUMN()),""),"")</f>
        <v/>
      </c>
      <c r="D1" s="13" t="str">
        <f>IFERROR(HYPERLINK(Wspolrzedne(ROW(),COLUMN()),""),"")</f>
        <v/>
      </c>
      <c r="E1" s="13" t="str">
        <f>IFERROR(HYPERLINK(Wspolrzedne(ROW(),COLUMN()),""),"")</f>
        <v/>
      </c>
      <c r="F1" s="13" t="str">
        <f>IFERROR(HYPERLINK(Wspolrzedne(ROW(),COLUMN()),""),"")</f>
        <v/>
      </c>
      <c r="G1" s="13" t="str">
        <f>IFERROR(HYPERLINK(Wspolrzedne(ROW(),COLUMN()),""),"")</f>
        <v/>
      </c>
      <c r="H1" s="13" t="str">
        <f>IFERROR(HYPERLINK(Wspolrzedne(ROW(),COLUMN()),""),"")</f>
        <v/>
      </c>
      <c r="I1" s="13" t="str">
        <f>IFERROR(HYPERLINK(Wspolrzedne(ROW(),COLUMN()),""),"")</f>
        <v/>
      </c>
      <c r="J1" s="1" t="str">
        <f>IFERROR(HYPERLINK(Wspolrzedne(ROW(),COLUMN()),""),"")</f>
        <v/>
      </c>
      <c r="K1" s="1" t="str">
        <f>IFERROR(HYPERLINK(Wspolrzedne(ROW(),COLUMN()),""),"")</f>
        <v/>
      </c>
      <c r="L1" s="1" t="str">
        <f>IFERROR(HYPERLINK(Wspolrzedne(ROW(),COLUMN()),""),"")</f>
        <v/>
      </c>
      <c r="M1" s="1" t="str">
        <f>IFERROR(HYPERLINK(Wspolrzedne(ROW(),COLUMN()),""),"")</f>
        <v/>
      </c>
      <c r="N1" s="1" t="str">
        <f>IFERROR(HYPERLINK(Wspolrzedne(ROW(),COLUMN()),""),"")</f>
        <v/>
      </c>
      <c r="O1" s="1" t="str">
        <f>IFERROR(HYPERLINK(Wspolrzedne(ROW(),COLUMN()),""),"")</f>
        <v/>
      </c>
      <c r="P1" s="1" t="str">
        <f>IFERROR(HYPERLINK(Wspolrzedne(ROW(),COLUMN()),""),"")</f>
        <v/>
      </c>
      <c r="Q1" s="1" t="str">
        <f>IFERROR(HYPERLINK(Wspolrzedne(ROW(),COLUMN()),""),"")</f>
        <v/>
      </c>
      <c r="R1" s="1" t="str">
        <f>IFERROR(HYPERLINK(Wspolrzedne(ROW(),COLUMN()),""),"")</f>
        <v/>
      </c>
      <c r="S1" s="1" t="str">
        <f>IFERROR(HYPERLINK(Wspolrzedne(ROW(),COLUMN()),""),"")</f>
        <v/>
      </c>
      <c r="T1" s="1" t="str">
        <f>IFERROR(HYPERLINK(Wspolrzedne(ROW(),COLUMN()),""),"")</f>
        <v/>
      </c>
      <c r="U1" s="1" t="str">
        <f>IFERROR(HYPERLINK(Wspolrzedne(ROW(),COLUMN()),""),"")</f>
        <v/>
      </c>
      <c r="V1" s="1" t="str">
        <f>IFERROR(HYPERLINK(Wspolrzedne(ROW(),COLUMN()),""),"")</f>
        <v/>
      </c>
      <c r="W1" s="1" t="str">
        <f>IFERROR(HYPERLINK(Wspolrzedne(ROW(),COLUMN()),""),"")</f>
        <v/>
      </c>
      <c r="X1" s="1" t="str">
        <f>IFERROR(HYPERLINK(Wspolrzedne(ROW(),COLUMN()),""),"")</f>
        <v/>
      </c>
      <c r="Y1" s="1" t="str">
        <f>IFERROR(HYPERLINK(Wspolrzedne(ROW(),COLUMN()),""),"")</f>
        <v/>
      </c>
      <c r="Z1" s="1" t="str">
        <f>IFERROR(HYPERLINK(Wspolrzedne(ROW(),COLUMN()),""),"")</f>
        <v/>
      </c>
      <c r="AA1" s="1" t="str">
        <f>IFERROR(HYPERLINK(Wspolrzedne(ROW(),COLUMN()),""),"")</f>
        <v/>
      </c>
      <c r="AB1" s="1" t="str">
        <f>IFERROR(HYPERLINK(Wspolrzedne(ROW(),COLUMN()),""),"")</f>
        <v/>
      </c>
      <c r="AC1" s="1" t="str">
        <f>IFERROR(HYPERLINK(Wspolrzedne(ROW(),COLUMN()),""),"")</f>
        <v/>
      </c>
      <c r="AD1" s="1" t="str">
        <f>IFERROR(HYPERLINK(Wspolrzedne(ROW(),COLUMN()),""),"")</f>
        <v/>
      </c>
      <c r="AE1" s="1" t="str">
        <f>IFERROR(HYPERLINK(Wspolrzedne(ROW(),COLUMN()),""),"")</f>
        <v/>
      </c>
      <c r="AF1" s="1" t="str">
        <f>IFERROR(HYPERLINK(Wspolrzedne(ROW(),COLUMN()),""),"")</f>
        <v/>
      </c>
      <c r="AG1" s="1" t="str">
        <f>IFERROR(HYPERLINK(Wspolrzedne(ROW(),COLUMN()),""),"")</f>
        <v/>
      </c>
      <c r="AH1" s="16" t="str">
        <f>IFERROR(HYPERLINK(Wspolrzedne(ROW(),COLUMN()),""),"")</f>
        <v/>
      </c>
      <c r="AI1" s="16" t="str">
        <f>IFERROR(HYPERLINK(Wspolrzedne(ROW(),COLUMN()),""),"")</f>
        <v/>
      </c>
      <c r="AJ1" s="16" t="str">
        <f>IFERROR(HYPERLINK(Wspolrzedne(ROW(),COLUMN()),""),"")</f>
        <v/>
      </c>
      <c r="AK1" s="16" t="str">
        <f>IFERROR(HYPERLINK(Wspolrzedne(ROW(),COLUMN()),""),"")</f>
        <v/>
      </c>
      <c r="AL1" s="16" t="str">
        <f>IFERROR(HYPERLINK(Wspolrzedne(ROW(),COLUMN()),""),"")</f>
        <v/>
      </c>
      <c r="AM1" s="16" t="str">
        <f>IFERROR(HYPERLINK(Wspolrzedne(ROW(),COLUMN()),""),"")</f>
        <v/>
      </c>
      <c r="AN1" s="16" t="str">
        <f>IFERROR(HYPERLINK(Wspolrzedne(ROW(),COLUMN()),""),"")</f>
        <v/>
      </c>
      <c r="AO1" s="16" t="str">
        <f>IFERROR(HYPERLINK(Wspolrzedne(ROW(),COLUMN()),""),"")</f>
        <v/>
      </c>
      <c r="AP1" s="16" t="str">
        <f>IFERROR(HYPERLINK(Wspolrzedne(ROW(),COLUMN()),""),"")</f>
        <v/>
      </c>
      <c r="AQ1" s="16" t="str">
        <f>IFERROR(HYPERLINK(Wspolrzedne(ROW(),COLUMN()),""),"")</f>
        <v/>
      </c>
      <c r="AR1" s="18" t="str">
        <f>IFERROR(HYPERLINK(Wspolrzedne(ROW(),COLUMN()),""),"")</f>
        <v/>
      </c>
      <c r="AS1" s="18" t="str">
        <f>IFERROR(HYPERLINK(Wspolrzedne(ROW(),COLUMN()),""),"")</f>
        <v/>
      </c>
      <c r="AT1" s="18" t="str">
        <f>IFERROR(HYPERLINK(Wspolrzedne(ROW(),COLUMN()),""),"")</f>
        <v/>
      </c>
      <c r="AU1" s="18" t="str">
        <f>IFERROR(HYPERLINK(Wspolrzedne(ROW(),COLUMN()),""),"")</f>
        <v/>
      </c>
      <c r="AV1" s="18" t="str">
        <f>IFERROR(HYPERLINK(Wspolrzedne(ROW(),COLUMN()),""),"")</f>
        <v/>
      </c>
      <c r="AW1" s="18" t="str">
        <f>IFERROR(HYPERLINK(Wspolrzedne(ROW(),COLUMN()),""),"")</f>
        <v/>
      </c>
      <c r="AX1" s="18" t="str">
        <f>IFERROR(HYPERLINK(Wspolrzedne(ROW(),COLUMN()),""),"")</f>
        <v/>
      </c>
      <c r="AY1" s="18" t="str">
        <f>IFERROR(HYPERLINK(Wspolrzedne(ROW(),COLUMN()),""),"")</f>
        <v/>
      </c>
      <c r="AZ1" s="18" t="str">
        <f>IFERROR(HYPERLINK(Wspolrzedne(ROW(),COLUMN()),""),"")</f>
        <v/>
      </c>
      <c r="BA1" s="18" t="str">
        <f>IFERROR(HYPERLINK(Wspolrzedne(ROW(),COLUMN()),""),"")</f>
        <v/>
      </c>
      <c r="BB1" s="16" t="str">
        <f>IFERROR(HYPERLINK(Wspolrzedne(ROW(),COLUMN()),""),"")</f>
        <v/>
      </c>
      <c r="BC1" s="16" t="str">
        <f>IFERROR(HYPERLINK(Wspolrzedne(ROW(),COLUMN()),""),"")</f>
        <v/>
      </c>
      <c r="BD1" s="16" t="str">
        <f>IFERROR(HYPERLINK(Wspolrzedne(ROW(),COLUMN()),""),"")</f>
        <v/>
      </c>
      <c r="BE1" s="16" t="str">
        <f>IFERROR(HYPERLINK(Wspolrzedne(ROW(),COLUMN()),""),"")</f>
        <v/>
      </c>
      <c r="BF1" s="16" t="str">
        <f>IFERROR(HYPERLINK(Wspolrzedne(ROW(),COLUMN()),""),"")</f>
        <v/>
      </c>
      <c r="BG1" s="16" t="str">
        <f>IFERROR(HYPERLINK(Wspolrzedne(ROW(),COLUMN()),""),"")</f>
        <v/>
      </c>
      <c r="BH1" s="16" t="str">
        <f>IFERROR(HYPERLINK(Wspolrzedne(ROW(),COLUMN()),""),"")</f>
        <v/>
      </c>
      <c r="BI1" s="16" t="str">
        <f>IFERROR(HYPERLINK(Wspolrzedne(ROW(),COLUMN()),""),"")</f>
        <v/>
      </c>
      <c r="BJ1" s="16" t="str">
        <f>IFERROR(HYPERLINK(Wspolrzedne(ROW(),COLUMN()),""),"")</f>
        <v/>
      </c>
      <c r="BK1" s="16" t="str">
        <f>IFERROR(HYPERLINK(Wspolrzedne(ROW(),COLUMN()),""),"")</f>
        <v/>
      </c>
      <c r="BL1" s="1" t="str">
        <f>IFERROR(HYPERLINK(Wspolrzedne(ROW(),COLUMN()),""),"")</f>
        <v/>
      </c>
      <c r="BM1" s="1" t="str">
        <f>IFERROR(HYPERLINK(Wspolrzedne(ROW(),COLUMN()),""),"")</f>
        <v/>
      </c>
      <c r="BN1" s="8" t="str">
        <f>IFERROR(HYPERLINK(Wspolrzedne(ROW(),COLUMN()),""),"")</f>
        <v/>
      </c>
      <c r="BO1" s="2" t="str">
        <f>IFERROR(HYPERLINK(Wspolrzedne(ROW(),COLUMN()),""),"")</f>
        <v/>
      </c>
      <c r="BP1" s="2" t="str">
        <f>IFERROR(HYPERLINK(Wspolrzedne(ROW(),COLUMN()),""),"")</f>
        <v/>
      </c>
      <c r="BQ1" s="2" t="str">
        <f>IFERROR(HYPERLINK(Wspolrzedne(ROW(),COLUMN()),""),"")</f>
        <v/>
      </c>
      <c r="BR1" s="2" t="str">
        <f>IFERROR(HYPERLINK(Wspolrzedne(ROW(),COLUMN()),""),"")</f>
        <v/>
      </c>
    </row>
    <row r="2" spans="1:144" ht="9" customHeight="1" x14ac:dyDescent="0.35">
      <c r="A2" s="14" t="str">
        <f>IFERROR(HYPERLINK(Wspolrzedne(ROW(),COLUMN()),""),"")</f>
        <v/>
      </c>
      <c r="B2" s="15" t="str">
        <f>IFERROR(HYPERLINK(Wspolrzedne(ROW(),COLUMN()),""),"")</f>
        <v/>
      </c>
      <c r="C2" s="15" t="str">
        <f>IFERROR(HYPERLINK(Wspolrzedne(ROW(),COLUMN()),""),"")</f>
        <v/>
      </c>
      <c r="D2" s="15" t="str">
        <f>IFERROR(HYPERLINK(Wspolrzedne(ROW(),COLUMN()),""),"")</f>
        <v/>
      </c>
      <c r="E2" s="15" t="str">
        <f>IFERROR(HYPERLINK(Wspolrzedne(ROW(),COLUMN()),""),"")</f>
        <v/>
      </c>
      <c r="F2" s="15" t="str">
        <f>IFERROR(HYPERLINK(Wspolrzedne(ROW(),COLUMN()),""),"")</f>
        <v/>
      </c>
      <c r="G2" s="15" t="str">
        <f>IFERROR(HYPERLINK(Wspolrzedne(ROW(),COLUMN()),""),"")</f>
        <v/>
      </c>
      <c r="H2" s="15" t="str">
        <f>IFERROR(HYPERLINK(Wspolrzedne(ROW(),COLUMN()),""),"")</f>
        <v/>
      </c>
      <c r="I2" s="15" t="str">
        <f>IFERROR(HYPERLINK(Wspolrzedne(ROW(),COLUMN()),""),"")</f>
        <v/>
      </c>
      <c r="J2" s="4" t="str">
        <f>IFERROR(HYPERLINK(Wspolrzedne(ROW(),COLUMN()),""),"")</f>
        <v/>
      </c>
      <c r="K2" s="4" t="str">
        <f>IFERROR(HYPERLINK(Wspolrzedne(ROW(),COLUMN()),""),"")</f>
        <v/>
      </c>
      <c r="L2" s="4" t="str">
        <f>IFERROR(HYPERLINK(Wspolrzedne(ROW(),COLUMN()),""),"")</f>
        <v/>
      </c>
      <c r="M2" s="4" t="str">
        <f>IFERROR(HYPERLINK(Wspolrzedne(ROW(),COLUMN()),""),"")</f>
        <v/>
      </c>
      <c r="N2" s="4" t="str">
        <f>IFERROR(HYPERLINK(Wspolrzedne(ROW(),COLUMN()),""),"")</f>
        <v/>
      </c>
      <c r="O2" s="4" t="str">
        <f>IFERROR(HYPERLINK(Wspolrzedne(ROW(),COLUMN()),""),"")</f>
        <v/>
      </c>
      <c r="P2" s="4" t="str">
        <f>IFERROR(HYPERLINK(Wspolrzedne(ROW(),COLUMN()),""),"")</f>
        <v/>
      </c>
      <c r="Q2" s="4" t="str">
        <f>IFERROR(HYPERLINK(Wspolrzedne(ROW(),COLUMN()),""),"")</f>
        <v/>
      </c>
      <c r="R2" s="4" t="str">
        <f>IFERROR(HYPERLINK(Wspolrzedne(ROW(),COLUMN()),""),"")</f>
        <v/>
      </c>
      <c r="S2" s="4" t="str">
        <f>IFERROR(HYPERLINK(Wspolrzedne(ROW(),COLUMN()),""),"")</f>
        <v/>
      </c>
      <c r="T2" s="4" t="str">
        <f>IFERROR(HYPERLINK(Wspolrzedne(ROW(),COLUMN()),""),"")</f>
        <v/>
      </c>
      <c r="U2" s="4" t="str">
        <f>IFERROR(HYPERLINK(Wspolrzedne(ROW(),COLUMN()),""),"")</f>
        <v/>
      </c>
      <c r="V2" s="4" t="str">
        <f>IFERROR(HYPERLINK(Wspolrzedne(ROW(),COLUMN()),""),"")</f>
        <v/>
      </c>
      <c r="W2" s="4" t="str">
        <f>IFERROR(HYPERLINK(Wspolrzedne(ROW(),COLUMN()),""),"")</f>
        <v/>
      </c>
      <c r="X2" s="4" t="str">
        <f>IFERROR(HYPERLINK(Wspolrzedne(ROW(),COLUMN()),""),"")</f>
        <v/>
      </c>
      <c r="Y2" s="4" t="str">
        <f>IFERROR(HYPERLINK(Wspolrzedne(ROW(),COLUMN()),""),"")</f>
        <v/>
      </c>
      <c r="Z2" s="4" t="str">
        <f>IFERROR(HYPERLINK(Wspolrzedne(ROW(),COLUMN()),""),"")</f>
        <v/>
      </c>
      <c r="AA2" s="4" t="str">
        <f>IFERROR(HYPERLINK(Wspolrzedne(ROW(),COLUMN()),""),"")</f>
        <v/>
      </c>
      <c r="AB2" s="4" t="str">
        <f>IFERROR(HYPERLINK(Wspolrzedne(ROW(),COLUMN()),""),"")</f>
        <v/>
      </c>
      <c r="AC2" s="4" t="str">
        <f>IFERROR(HYPERLINK(Wspolrzedne(ROW(),COLUMN()),""),"")</f>
        <v/>
      </c>
      <c r="AD2" s="4" t="str">
        <f>IFERROR(HYPERLINK(Wspolrzedne(ROW(),COLUMN()),""),"")</f>
        <v/>
      </c>
      <c r="AE2" s="4" t="str">
        <f>IFERROR(HYPERLINK(Wspolrzedne(ROW(),COLUMN()),""),"")</f>
        <v/>
      </c>
      <c r="AF2" s="4" t="str">
        <f>IFERROR(HYPERLINK(Wspolrzedne(ROW(),COLUMN()),""),"")</f>
        <v/>
      </c>
      <c r="AG2" s="4" t="str">
        <f>IFERROR(HYPERLINK(Wspolrzedne(ROW(),COLUMN()),""),"")</f>
        <v/>
      </c>
      <c r="AH2" s="17" t="str">
        <f>IFERROR(HYPERLINK(Wspolrzedne(ROW(),COLUMN()),""),"")</f>
        <v/>
      </c>
      <c r="AI2" s="17" t="str">
        <f>IFERROR(HYPERLINK(Wspolrzedne(ROW(),COLUMN()),""),"")</f>
        <v/>
      </c>
      <c r="AJ2" s="17" t="str">
        <f>IFERROR(HYPERLINK(Wspolrzedne(ROW(),COLUMN()),""),"")</f>
        <v/>
      </c>
      <c r="AK2" s="17" t="str">
        <f>IFERROR(HYPERLINK(Wspolrzedne(ROW(),COLUMN()),""),"")</f>
        <v/>
      </c>
      <c r="AL2" s="17" t="str">
        <f>IFERROR(HYPERLINK(Wspolrzedne(ROW(),COLUMN()),""),"")</f>
        <v/>
      </c>
      <c r="AM2" s="17" t="str">
        <f>IFERROR(HYPERLINK(Wspolrzedne(ROW(),COLUMN()),""),"")</f>
        <v/>
      </c>
      <c r="AN2" s="17" t="str">
        <f>IFERROR(HYPERLINK(Wspolrzedne(ROW(),COLUMN()),""),"")</f>
        <v/>
      </c>
      <c r="AO2" s="17" t="str">
        <f>IFERROR(HYPERLINK(Wspolrzedne(ROW(),COLUMN()),""),"")</f>
        <v/>
      </c>
      <c r="AP2" s="17" t="str">
        <f>IFERROR(HYPERLINK(Wspolrzedne(ROW(),COLUMN()),""),"")</f>
        <v/>
      </c>
      <c r="AQ2" s="17" t="str">
        <f>IFERROR(HYPERLINK(Wspolrzedne(ROW(),COLUMN()),""),"")</f>
        <v/>
      </c>
      <c r="AR2" s="19" t="str">
        <f>IFERROR(HYPERLINK(Wspolrzedne(ROW(),COLUMN()),""),"")</f>
        <v/>
      </c>
      <c r="AS2" s="19" t="str">
        <f>IFERROR(HYPERLINK(Wspolrzedne(ROW(),COLUMN()),""),"")</f>
        <v/>
      </c>
      <c r="AT2" s="19" t="str">
        <f>IFERROR(HYPERLINK(Wspolrzedne(ROW(),COLUMN()),""),"")</f>
        <v/>
      </c>
      <c r="AU2" s="19" t="str">
        <f>IFERROR(HYPERLINK(Wspolrzedne(ROW(),COLUMN()),""),"")</f>
        <v/>
      </c>
      <c r="AV2" s="19" t="str">
        <f>IFERROR(HYPERLINK(Wspolrzedne(ROW(),COLUMN()),""),"")</f>
        <v/>
      </c>
      <c r="AW2" s="19" t="str">
        <f>IFERROR(HYPERLINK(Wspolrzedne(ROW(),COLUMN()),""),"")</f>
        <v/>
      </c>
      <c r="AX2" s="19" t="str">
        <f>IFERROR(HYPERLINK(Wspolrzedne(ROW(),COLUMN()),""),"")</f>
        <v/>
      </c>
      <c r="AY2" s="19" t="str">
        <f>IFERROR(HYPERLINK(Wspolrzedne(ROW(),COLUMN()),""),"")</f>
        <v/>
      </c>
      <c r="AZ2" s="19" t="str">
        <f>IFERROR(HYPERLINK(Wspolrzedne(ROW(),COLUMN()),""),"")</f>
        <v/>
      </c>
      <c r="BA2" s="19" t="str">
        <f>IFERROR(HYPERLINK(Wspolrzedne(ROW(),COLUMN()),""),"")</f>
        <v/>
      </c>
      <c r="BB2" s="17" t="str">
        <f>IFERROR(HYPERLINK(Wspolrzedne(ROW(),COLUMN()),""),"")</f>
        <v/>
      </c>
      <c r="BC2" s="17" t="str">
        <f>IFERROR(HYPERLINK(Wspolrzedne(ROW(),COLUMN()),""),"")</f>
        <v/>
      </c>
      <c r="BD2" s="17" t="str">
        <f>IFERROR(HYPERLINK(Wspolrzedne(ROW(),COLUMN()),""),"")</f>
        <v/>
      </c>
      <c r="BE2" s="17" t="str">
        <f>IFERROR(HYPERLINK(Wspolrzedne(ROW(),COLUMN()),""),"")</f>
        <v/>
      </c>
      <c r="BF2" s="17" t="str">
        <f>IFERROR(HYPERLINK(Wspolrzedne(ROW(),COLUMN()),""),"")</f>
        <v/>
      </c>
      <c r="BG2" s="17" t="str">
        <f>IFERROR(HYPERLINK(Wspolrzedne(ROW(),COLUMN()),""),"")</f>
        <v/>
      </c>
      <c r="BH2" s="17" t="str">
        <f>IFERROR(HYPERLINK(Wspolrzedne(ROW(),COLUMN()),""),"")</f>
        <v/>
      </c>
      <c r="BI2" s="17" t="str">
        <f>IFERROR(HYPERLINK(Wspolrzedne(ROW(),COLUMN()),""),"")</f>
        <v/>
      </c>
      <c r="BJ2" s="17" t="str">
        <f>IFERROR(HYPERLINK(Wspolrzedne(ROW(),COLUMN()),""),"")</f>
        <v/>
      </c>
      <c r="BK2" s="17" t="str">
        <f>IFERROR(HYPERLINK(Wspolrzedne(ROW(),COLUMN()),""),"")</f>
        <v/>
      </c>
      <c r="BL2" s="11" t="str">
        <f>IFERROR(HYPERLINK(Wspolrzedne(ROW(),COLUMN()),""),"")</f>
        <v/>
      </c>
      <c r="BM2" s="4" t="str">
        <f>IFERROR(HYPERLINK(Wspolrzedne(ROW(),COLUMN()),""),"")</f>
        <v/>
      </c>
      <c r="BN2" s="5" t="str">
        <f>IFERROR(HYPERLINK(Wspolrzedne(ROW(),COLUMN()),""),"")</f>
        <v/>
      </c>
      <c r="BO2" s="2" t="str">
        <f>IFERROR(HYPERLINK(Wspolrzedne(ROW(),COLUMN()),""),"")</f>
        <v/>
      </c>
      <c r="BP2" s="2" t="str">
        <f>IFERROR(HYPERLINK(Wspolrzedne(ROW(),COLUMN()),""),"")</f>
        <v/>
      </c>
      <c r="BQ2" s="10" t="str">
        <f>IFERROR(HYPERLINK(Wspolrzedne(ROW(),COLUMN()),""),"")</f>
        <v/>
      </c>
      <c r="BR2" s="35" t="str">
        <f>IFERROR(HYPERLINK(Wspolrzedne(ROW(),COLUMN()),""),"")</f>
        <v/>
      </c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M2" s="47" t="s">
        <v>435</v>
      </c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7"/>
      <c r="ED2" s="47"/>
      <c r="EE2" s="47"/>
      <c r="EF2" s="47"/>
      <c r="EG2" s="47"/>
      <c r="EH2" s="47"/>
      <c r="EI2" s="47"/>
      <c r="EJ2" s="47"/>
      <c r="EK2" s="47"/>
      <c r="EL2" s="47"/>
      <c r="EM2" s="47"/>
      <c r="EN2" s="47"/>
    </row>
    <row r="3" spans="1:144" ht="9" customHeight="1" x14ac:dyDescent="0.35">
      <c r="A3" s="42" t="str">
        <f>IFERROR(HYPERLINK(Wspolrzedne(ROW(),COLUMN()),""),"")</f>
        <v/>
      </c>
      <c r="B3" s="43"/>
      <c r="C3" s="43"/>
      <c r="D3" s="15" t="str">
        <f>IFERROR(HYPERLINK(Wspolrzedne(ROW(),COLUMN()),""),"")</f>
        <v/>
      </c>
      <c r="E3" s="15" t="str">
        <f>IFERROR(HYPERLINK(Wspolrzedne(ROW(),COLUMN()),""),"")</f>
        <v/>
      </c>
      <c r="F3" s="15" t="str">
        <f>IFERROR(HYPERLINK(Wspolrzedne(ROW(),COLUMN()),""),"")</f>
        <v/>
      </c>
      <c r="G3" s="15" t="str">
        <f>IFERROR(HYPERLINK(Wspolrzedne(ROW(),COLUMN()),""),"")</f>
        <v/>
      </c>
      <c r="H3" s="15" t="str">
        <f>IFERROR(HYPERLINK(Wspolrzedne(ROW(),COLUMN()),""),"")</f>
        <v/>
      </c>
      <c r="I3" s="15" t="str">
        <f>IFERROR(HYPERLINK(Wspolrzedne(ROW(),COLUMN()),""),"")</f>
        <v/>
      </c>
      <c r="J3" s="4" t="str">
        <f>IFERROR(HYPERLINK(Wspolrzedne(ROW(),COLUMN()),""),"")</f>
        <v/>
      </c>
      <c r="K3" s="4" t="str">
        <f>IFERROR(HYPERLINK(Wspolrzedne(ROW(),COLUMN()),""),"")</f>
        <v/>
      </c>
      <c r="L3" s="4" t="str">
        <f>IFERROR(HYPERLINK(Wspolrzedne(ROW(),COLUMN()),""),"")</f>
        <v/>
      </c>
      <c r="M3" s="4" t="str">
        <f>IFERROR(HYPERLINK(Wspolrzedne(ROW(),COLUMN()),""),"")</f>
        <v/>
      </c>
      <c r="N3" s="4" t="str">
        <f>IFERROR(HYPERLINK(Wspolrzedne(ROW(),COLUMN()),""),"")</f>
        <v/>
      </c>
      <c r="O3" s="4" t="str">
        <f>IFERROR(HYPERLINK(Wspolrzedne(ROW(),COLUMN()),""),"")</f>
        <v/>
      </c>
      <c r="P3" s="4" t="str">
        <f>IFERROR(HYPERLINK(Wspolrzedne(ROW(),COLUMN()),""),"")</f>
        <v/>
      </c>
      <c r="Q3" s="4" t="str">
        <f>IFERROR(HYPERLINK(Wspolrzedne(ROW(),COLUMN()),""),"")</f>
        <v/>
      </c>
      <c r="R3" s="4" t="str">
        <f>IFERROR(HYPERLINK(Wspolrzedne(ROW(),COLUMN()),""),"")</f>
        <v/>
      </c>
      <c r="S3" s="4" t="str">
        <f>IFERROR(HYPERLINK(Wspolrzedne(ROW(),COLUMN()),""),"")</f>
        <v/>
      </c>
      <c r="T3" s="4" t="str">
        <f>IFERROR(HYPERLINK(Wspolrzedne(ROW(),COLUMN()),""),"")</f>
        <v/>
      </c>
      <c r="U3" s="4" t="str">
        <f>IFERROR(HYPERLINK(Wspolrzedne(ROW(),COLUMN()),""),"")</f>
        <v/>
      </c>
      <c r="V3" s="4" t="str">
        <f>IFERROR(HYPERLINK(Wspolrzedne(ROW(),COLUMN()),""),"")</f>
        <v/>
      </c>
      <c r="W3" s="4" t="str">
        <f>IFERROR(HYPERLINK(Wspolrzedne(ROW(),COLUMN()),""),"")</f>
        <v/>
      </c>
      <c r="X3" s="4" t="str">
        <f>IFERROR(HYPERLINK(Wspolrzedne(ROW(),COLUMN()),""),"")</f>
        <v/>
      </c>
      <c r="Y3" s="4" t="str">
        <f>IFERROR(HYPERLINK(Wspolrzedne(ROW(),COLUMN()),""),"")</f>
        <v/>
      </c>
      <c r="Z3" s="4" t="str">
        <f>IFERROR(HYPERLINK(Wspolrzedne(ROW(),COLUMN()),""),"")</f>
        <v/>
      </c>
      <c r="AA3" s="4" t="str">
        <f>IFERROR(HYPERLINK(Wspolrzedne(ROW(),COLUMN()),""),"")</f>
        <v/>
      </c>
      <c r="AB3" s="4" t="str">
        <f>IFERROR(HYPERLINK(Wspolrzedne(ROW(),COLUMN()),""),"")</f>
        <v/>
      </c>
      <c r="AC3" s="4" t="str">
        <f>IFERROR(HYPERLINK(Wspolrzedne(ROW(),COLUMN()),""),"")</f>
        <v/>
      </c>
      <c r="AD3" s="4" t="str">
        <f>IFERROR(HYPERLINK(Wspolrzedne(ROW(),COLUMN()),""),"")</f>
        <v/>
      </c>
      <c r="AE3" s="4" t="str">
        <f>IFERROR(HYPERLINK(Wspolrzedne(ROW(),COLUMN()),""),"")</f>
        <v/>
      </c>
      <c r="AF3" s="4" t="str">
        <f>IFERROR(HYPERLINK(Wspolrzedne(ROW(),COLUMN()),""),"")</f>
        <v/>
      </c>
      <c r="AG3" s="4" t="str">
        <f>IFERROR(HYPERLINK(Wspolrzedne(ROW(),COLUMN()),""),"")</f>
        <v/>
      </c>
      <c r="AH3" s="17" t="str">
        <f>IFERROR(HYPERLINK(Wspolrzedne(ROW(),COLUMN()),""),"")</f>
        <v/>
      </c>
      <c r="AI3" s="17" t="str">
        <f>IFERROR(HYPERLINK(Wspolrzedne(ROW(),COLUMN()),""),"")</f>
        <v/>
      </c>
      <c r="AJ3" s="17" t="str">
        <f>IFERROR(HYPERLINK(Wspolrzedne(ROW(),COLUMN()),""),"")</f>
        <v/>
      </c>
      <c r="AK3" s="17" t="str">
        <f>IFERROR(HYPERLINK(Wspolrzedne(ROW(),COLUMN()),""),"")</f>
        <v/>
      </c>
      <c r="AL3" s="17" t="str">
        <f>IFERROR(HYPERLINK(Wspolrzedne(ROW(),COLUMN()),""),"")</f>
        <v/>
      </c>
      <c r="AM3" s="17" t="str">
        <f>IFERROR(HYPERLINK(Wspolrzedne(ROW(),COLUMN()),""),"")</f>
        <v/>
      </c>
      <c r="AN3" s="17" t="str">
        <f>IFERROR(HYPERLINK(Wspolrzedne(ROW(),COLUMN()),""),"")</f>
        <v/>
      </c>
      <c r="AO3" s="17" t="str">
        <f>IFERROR(HYPERLINK(Wspolrzedne(ROW(),COLUMN()),""),"")</f>
        <v/>
      </c>
      <c r="AP3" s="17" t="str">
        <f>IFERROR(HYPERLINK(Wspolrzedne(ROW(),COLUMN()),""),"")</f>
        <v/>
      </c>
      <c r="AQ3" s="17" t="str">
        <f>IFERROR(HYPERLINK(Wspolrzedne(ROW(),COLUMN()),""),"")</f>
        <v/>
      </c>
      <c r="AR3" s="19" t="str">
        <f>IFERROR(HYPERLINK(Wspolrzedne(ROW(),COLUMN()),""),"")</f>
        <v/>
      </c>
      <c r="AS3" s="19" t="str">
        <f>IFERROR(HYPERLINK(Wspolrzedne(ROW(),COLUMN()),""),"")</f>
        <v/>
      </c>
      <c r="AT3" s="19" t="str">
        <f>IFERROR(HYPERLINK(Wspolrzedne(ROW(),COLUMN()),""),"")</f>
        <v/>
      </c>
      <c r="AU3" s="19" t="str">
        <f>IFERROR(HYPERLINK(Wspolrzedne(ROW(),COLUMN()),""),"")</f>
        <v/>
      </c>
      <c r="AV3" s="19" t="str">
        <f>IFERROR(HYPERLINK(Wspolrzedne(ROW(),COLUMN()),""),"")</f>
        <v/>
      </c>
      <c r="AW3" s="19" t="str">
        <f>IFERROR(HYPERLINK(Wspolrzedne(ROW(),COLUMN()),""),"")</f>
        <v/>
      </c>
      <c r="AX3" s="19" t="str">
        <f>IFERROR(HYPERLINK(Wspolrzedne(ROW(),COLUMN()),""),"")</f>
        <v/>
      </c>
      <c r="AY3" s="19" t="str">
        <f>IFERROR(HYPERLINK(Wspolrzedne(ROW(),COLUMN()),""),"")</f>
        <v/>
      </c>
      <c r="AZ3" s="19" t="str">
        <f>IFERROR(HYPERLINK(Wspolrzedne(ROW(),COLUMN()),""),"")</f>
        <v/>
      </c>
      <c r="BA3" s="19" t="str">
        <f>IFERROR(HYPERLINK(Wspolrzedne(ROW(),COLUMN()),""),"")</f>
        <v/>
      </c>
      <c r="BB3" s="17" t="str">
        <f>IFERROR(HYPERLINK(Wspolrzedne(ROW(),COLUMN()),""),"")</f>
        <v/>
      </c>
      <c r="BC3" s="17" t="str">
        <f>IFERROR(HYPERLINK(Wspolrzedne(ROW(),COLUMN()),""),"")</f>
        <v/>
      </c>
      <c r="BD3" s="17" t="str">
        <f>IFERROR(HYPERLINK(Wspolrzedne(ROW(),COLUMN()),""),"")</f>
        <v/>
      </c>
      <c r="BE3" s="17" t="str">
        <f>IFERROR(HYPERLINK(Wspolrzedne(ROW(),COLUMN()),""),"")</f>
        <v/>
      </c>
      <c r="BF3" s="17" t="str">
        <f>IFERROR(HYPERLINK(Wspolrzedne(ROW(),COLUMN()),""),"")</f>
        <v/>
      </c>
      <c r="BG3" s="17" t="str">
        <f>IFERROR(HYPERLINK(Wspolrzedne(ROW(),COLUMN()),""),"")</f>
        <v/>
      </c>
      <c r="BH3" s="17" t="str">
        <f>IFERROR(HYPERLINK(Wspolrzedne(ROW(),COLUMN()),""),"")</f>
        <v/>
      </c>
      <c r="BI3" s="17" t="str">
        <f>IFERROR(HYPERLINK(Wspolrzedne(ROW(),COLUMN()),""),"")</f>
        <v/>
      </c>
      <c r="BJ3" s="17" t="str">
        <f>IFERROR(HYPERLINK(Wspolrzedne(ROW(),COLUMN()),""),"")</f>
        <v/>
      </c>
      <c r="BK3" s="17" t="str">
        <f>IFERROR(HYPERLINK(Wspolrzedne(ROW(),COLUMN()),""),"")</f>
        <v/>
      </c>
      <c r="BL3" s="2" t="str">
        <f>IFERROR(HYPERLINK(Wspolrzedne(ROW(),COLUMN()),""),"")</f>
        <v/>
      </c>
      <c r="BM3" s="4" t="str">
        <f>IFERROR(HYPERLINK(Wspolrzedne(ROW(),COLUMN()),""),"")</f>
        <v/>
      </c>
      <c r="BN3" s="5" t="str">
        <f>IFERROR(HYPERLINK(Wspolrzedne(ROW(),COLUMN()),""),"")</f>
        <v/>
      </c>
      <c r="BO3" s="2" t="str">
        <f>IFERROR(HYPERLINK(Wspolrzedne(ROW(),COLUMN()),""),"")</f>
        <v/>
      </c>
      <c r="BP3" s="2" t="str">
        <f>IFERROR(HYPERLINK(Wspolrzedne(ROW(),COLUMN()),""),"")</f>
        <v/>
      </c>
      <c r="BQ3" s="10" t="str">
        <f>IFERROR(HYPERLINK(Wspolrzedne(ROW(),COLUMN()),""),"")</f>
        <v/>
      </c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</row>
    <row r="4" spans="1:144" ht="9" customHeight="1" x14ac:dyDescent="0.35">
      <c r="A4" s="42"/>
      <c r="B4" s="43"/>
      <c r="C4" s="43"/>
      <c r="D4" s="21" t="str">
        <f>IFERROR(HYPERLINK(Wspolrzedne(ROW(),COLUMN()),""),"")</f>
        <v/>
      </c>
      <c r="E4" s="15" t="str">
        <f>IFERROR(HYPERLINK(Wspolrzedne(ROW(),COLUMN()),""),"")</f>
        <v/>
      </c>
      <c r="F4" s="15" t="str">
        <f>IFERROR(HYPERLINK(Wspolrzedne(ROW(),COLUMN()),""),"")</f>
        <v/>
      </c>
      <c r="G4" s="15" t="str">
        <f>IFERROR(HYPERLINK(Wspolrzedne(ROW(),COLUMN()),""),"")</f>
        <v/>
      </c>
      <c r="H4" s="15" t="str">
        <f>IFERROR(HYPERLINK(Wspolrzedne(ROW(),COLUMN()),""),"")</f>
        <v/>
      </c>
      <c r="I4" s="15" t="str">
        <f>IFERROR(HYPERLINK(Wspolrzedne(ROW(),COLUMN()),""),"")</f>
        <v/>
      </c>
      <c r="J4" s="4" t="str">
        <f>IFERROR(HYPERLINK(Wspolrzedne(ROW(),COLUMN()),""),"")</f>
        <v/>
      </c>
      <c r="K4" s="4" t="str">
        <f>IFERROR(HYPERLINK(Wspolrzedne(ROW(),COLUMN()),""),"")</f>
        <v/>
      </c>
      <c r="L4" s="4" t="str">
        <f>IFERROR(HYPERLINK(Wspolrzedne(ROW(),COLUMN()),""),"")</f>
        <v/>
      </c>
      <c r="M4" s="4" t="str">
        <f>IFERROR(HYPERLINK(Wspolrzedne(ROW(),COLUMN()),""),"")</f>
        <v/>
      </c>
      <c r="N4" s="4" t="str">
        <f>IFERROR(HYPERLINK(Wspolrzedne(ROW(),COLUMN()),""),"")</f>
        <v/>
      </c>
      <c r="O4" s="4" t="str">
        <f>IFERROR(HYPERLINK(Wspolrzedne(ROW(),COLUMN()),""),"")</f>
        <v/>
      </c>
      <c r="P4" s="4" t="str">
        <f>IFERROR(HYPERLINK(Wspolrzedne(ROW(),COLUMN()),""),"")</f>
        <v/>
      </c>
      <c r="Q4" s="4" t="str">
        <f>IFERROR(HYPERLINK(Wspolrzedne(ROW(),COLUMN()),""),"")</f>
        <v/>
      </c>
      <c r="R4" s="4" t="str">
        <f>IFERROR(HYPERLINK(Wspolrzedne(ROW(),COLUMN()),""),"")</f>
        <v/>
      </c>
      <c r="S4" s="4" t="str">
        <f>IFERROR(HYPERLINK(Wspolrzedne(ROW(),COLUMN()),""),"")</f>
        <v/>
      </c>
      <c r="T4" s="4" t="str">
        <f>IFERROR(HYPERLINK(Wspolrzedne(ROW(),COLUMN()),""),"")</f>
        <v/>
      </c>
      <c r="U4" s="4" t="str">
        <f>IFERROR(HYPERLINK(Wspolrzedne(ROW(),COLUMN()),""),"")</f>
        <v/>
      </c>
      <c r="V4" s="4" t="str">
        <f>IFERROR(HYPERLINK(Wspolrzedne(ROW(),COLUMN()),""),"")</f>
        <v/>
      </c>
      <c r="W4" s="4" t="str">
        <f>IFERROR(HYPERLINK(Wspolrzedne(ROW(),COLUMN()),""),"")</f>
        <v/>
      </c>
      <c r="X4" s="4" t="str">
        <f>IFERROR(HYPERLINK(Wspolrzedne(ROW(),COLUMN()),""),"")</f>
        <v/>
      </c>
      <c r="Y4" s="4" t="str">
        <f>IFERROR(HYPERLINK(Wspolrzedne(ROW(),COLUMN()),""),"")</f>
        <v/>
      </c>
      <c r="Z4" s="4" t="str">
        <f>IFERROR(HYPERLINK(Wspolrzedne(ROW(),COLUMN()),""),"")</f>
        <v/>
      </c>
      <c r="AA4" s="4" t="str">
        <f>IFERROR(HYPERLINK(Wspolrzedne(ROW(),COLUMN()),""),"")</f>
        <v/>
      </c>
      <c r="AB4" s="4" t="str">
        <f>IFERROR(HYPERLINK(Wspolrzedne(ROW(),COLUMN()),""),"")</f>
        <v/>
      </c>
      <c r="AC4" s="4" t="str">
        <f>IFERROR(HYPERLINK(Wspolrzedne(ROW(),COLUMN()),""),"")</f>
        <v/>
      </c>
      <c r="AD4" s="4" t="str">
        <f>IFERROR(HYPERLINK(Wspolrzedne(ROW(),COLUMN()),""),"")</f>
        <v/>
      </c>
      <c r="AE4" s="4" t="str">
        <f>IFERROR(HYPERLINK(Wspolrzedne(ROW(),COLUMN()),""),"")</f>
        <v/>
      </c>
      <c r="AF4" s="4" t="str">
        <f>IFERROR(HYPERLINK(Wspolrzedne(ROW(),COLUMN()),""),"")</f>
        <v/>
      </c>
      <c r="AG4" s="4" t="str">
        <f>IFERROR(HYPERLINK(Wspolrzedne(ROW(),COLUMN()),""),"")</f>
        <v/>
      </c>
      <c r="AH4" s="4" t="str">
        <f>IFERROR(HYPERLINK(Wspolrzedne(ROW(),COLUMN()),""),"")</f>
        <v/>
      </c>
      <c r="AI4" s="4" t="str">
        <f>IFERROR(HYPERLINK(Wspolrzedne(ROW(),COLUMN()),""),"")</f>
        <v/>
      </c>
      <c r="AJ4" s="4" t="str">
        <f>IFERROR(HYPERLINK(Wspolrzedne(ROW(),COLUMN()),""),"")</f>
        <v/>
      </c>
      <c r="AK4" s="4" t="str">
        <f>IFERROR(HYPERLINK(Wspolrzedne(ROW(),COLUMN()),""),"")</f>
        <v/>
      </c>
      <c r="AL4" s="4" t="str">
        <f>IFERROR(HYPERLINK(Wspolrzedne(ROW(),COLUMN()),""),"")</f>
        <v/>
      </c>
      <c r="AM4" s="4" t="str">
        <f>IFERROR(HYPERLINK(Wspolrzedne(ROW(),COLUMN()),""),"")</f>
        <v/>
      </c>
      <c r="AN4" s="4" t="str">
        <f>IFERROR(HYPERLINK(Wspolrzedne(ROW(),COLUMN()),""),"")</f>
        <v/>
      </c>
      <c r="AO4" s="4" t="str">
        <f>IFERROR(HYPERLINK(Wspolrzedne(ROW(),COLUMN()),""),"")</f>
        <v/>
      </c>
      <c r="AP4" s="4" t="str">
        <f>IFERROR(HYPERLINK(Wspolrzedne(ROW(),COLUMN()),""),"")</f>
        <v/>
      </c>
      <c r="AQ4" s="4" t="str">
        <f>IFERROR(HYPERLINK(Wspolrzedne(ROW(),COLUMN()),""),"")</f>
        <v/>
      </c>
      <c r="AR4" s="4" t="str">
        <f>IFERROR(HYPERLINK(Wspolrzedne(ROW(),COLUMN()),""),"")</f>
        <v/>
      </c>
      <c r="AS4" s="4" t="str">
        <f>IFERROR(HYPERLINK(Wspolrzedne(ROW(),COLUMN()),""),"")</f>
        <v/>
      </c>
      <c r="AT4" s="4" t="str">
        <f>IFERROR(HYPERLINK(Wspolrzedne(ROW(),COLUMN()),""),"")</f>
        <v/>
      </c>
      <c r="AU4" s="4" t="str">
        <f>IFERROR(HYPERLINK(Wspolrzedne(ROW(),COLUMN()),""),"")</f>
        <v/>
      </c>
      <c r="AV4" s="4" t="str">
        <f>IFERROR(HYPERLINK(Wspolrzedne(ROW(),COLUMN()),""),"")</f>
        <v/>
      </c>
      <c r="AW4" s="4" t="str">
        <f>IFERROR(HYPERLINK(Wspolrzedne(ROW(),COLUMN()),""),"")</f>
        <v/>
      </c>
      <c r="AX4" s="4" t="str">
        <f>IFERROR(HYPERLINK(Wspolrzedne(ROW(),COLUMN()),""),"")</f>
        <v/>
      </c>
      <c r="AY4" s="4" t="str">
        <f>IFERROR(HYPERLINK(Wspolrzedne(ROW(),COLUMN()),""),"")</f>
        <v/>
      </c>
      <c r="AZ4" s="4" t="str">
        <f>IFERROR(HYPERLINK(Wspolrzedne(ROW(),COLUMN()),""),"")</f>
        <v/>
      </c>
      <c r="BA4" s="4" t="str">
        <f>IFERROR(HYPERLINK(Wspolrzedne(ROW(),COLUMN()),""),"")</f>
        <v/>
      </c>
      <c r="BB4" s="4" t="str">
        <f>IFERROR(HYPERLINK(Wspolrzedne(ROW(),COLUMN()),""),"")</f>
        <v/>
      </c>
      <c r="BC4" s="2" t="str">
        <f>IFERROR(HYPERLINK(Wspolrzedne(ROW(),COLUMN()),""),"")</f>
        <v/>
      </c>
      <c r="BD4" s="2" t="str">
        <f>IFERROR(HYPERLINK(Wspolrzedne(ROW(),COLUMN()),""),"")</f>
        <v/>
      </c>
      <c r="BE4" s="2" t="str">
        <f>IFERROR(HYPERLINK(Wspolrzedne(ROW(),COLUMN()),""),"")</f>
        <v/>
      </c>
      <c r="BF4" s="4" t="str">
        <f>IFERROR(HYPERLINK(Wspolrzedne(ROW(),COLUMN()),""),"")</f>
        <v/>
      </c>
      <c r="BG4" s="4" t="str">
        <f>IFERROR(HYPERLINK(Wspolrzedne(ROW(),COLUMN()),""),"")</f>
        <v/>
      </c>
      <c r="BH4" s="2" t="str">
        <f>IFERROR(HYPERLINK(Wspolrzedne(ROW(),COLUMN()),""),"")</f>
        <v/>
      </c>
      <c r="BI4" s="2" t="str">
        <f>IFERROR(HYPERLINK(Wspolrzedne(ROW(),COLUMN()),""),"")</f>
        <v/>
      </c>
      <c r="BJ4" s="2" t="str">
        <f>IFERROR(HYPERLINK(Wspolrzedne(ROW(),COLUMN()),""),"")</f>
        <v/>
      </c>
      <c r="BK4" s="2" t="str">
        <f>IFERROR(HYPERLINK(Wspolrzedne(ROW(),COLUMN()),""),"")</f>
        <v/>
      </c>
      <c r="BL4" s="2" t="str">
        <f>IFERROR(HYPERLINK(Wspolrzedne(ROW(),COLUMN()),""),"")</f>
        <v/>
      </c>
      <c r="BM4" s="4" t="str">
        <f>IFERROR(HYPERLINK(Wspolrzedne(ROW(),COLUMN()),""),"")</f>
        <v/>
      </c>
      <c r="BN4" s="5" t="str">
        <f>IFERROR(HYPERLINK(Wspolrzedne(ROW(),COLUMN()),""),"")</f>
        <v/>
      </c>
      <c r="BO4" s="2" t="str">
        <f>IFERROR(HYPERLINK(Wspolrzedne(ROW(),COLUMN()),""),"")</f>
        <v/>
      </c>
      <c r="BP4" s="2" t="str">
        <f>IFERROR(HYPERLINK(Wspolrzedne(ROW(),COLUMN()),""),"")</f>
        <v/>
      </c>
      <c r="BQ4" s="10" t="str">
        <f>IFERROR(HYPERLINK(Wspolrzedne(ROW(),COLUMN()),""),"")</f>
        <v/>
      </c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  <c r="DX4" s="47"/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</row>
    <row r="5" spans="1:144" ht="9" customHeight="1" x14ac:dyDescent="0.35">
      <c r="A5" s="42"/>
      <c r="B5" s="43"/>
      <c r="C5" s="43"/>
      <c r="D5" s="21" t="str">
        <f>IFERROR(HYPERLINK(Wspolrzedne(ROW(),COLUMN()),""),"")</f>
        <v/>
      </c>
      <c r="E5" s="15" t="str">
        <f>IFERROR(HYPERLINK(Wspolrzedne(ROW(),COLUMN()),""),"")</f>
        <v/>
      </c>
      <c r="F5" s="15" t="str">
        <f>IFERROR(HYPERLINK(Wspolrzedne(ROW(),COLUMN()),""),"")</f>
        <v/>
      </c>
      <c r="G5" s="15" t="str">
        <f>IFERROR(HYPERLINK(Wspolrzedne(ROW(),COLUMN()),""),"")</f>
        <v/>
      </c>
      <c r="H5" s="15" t="str">
        <f>IFERROR(HYPERLINK(Wspolrzedne(ROW(),COLUMN()),""),"")</f>
        <v/>
      </c>
      <c r="I5" s="15" t="str">
        <f>IFERROR(HYPERLINK(Wspolrzedne(ROW(),COLUMN()),""),"")</f>
        <v/>
      </c>
      <c r="J5" s="4" t="str">
        <f>IFERROR(HYPERLINK(Wspolrzedne(ROW(),COLUMN()),""),"")</f>
        <v/>
      </c>
      <c r="K5" s="4" t="str">
        <f>IFERROR(HYPERLINK(Wspolrzedne(ROW(),COLUMN()),""),"")</f>
        <v/>
      </c>
      <c r="L5" s="4" t="str">
        <f>IFERROR(HYPERLINK(Wspolrzedne(ROW(),COLUMN()),""),"")</f>
        <v/>
      </c>
      <c r="M5" s="4" t="str">
        <f>IFERROR(HYPERLINK(Wspolrzedne(ROW(),COLUMN()),""),"")</f>
        <v/>
      </c>
      <c r="N5" s="4" t="str">
        <f>IFERROR(HYPERLINK(Wspolrzedne(ROW(),COLUMN()),""),"")</f>
        <v/>
      </c>
      <c r="O5" s="4" t="str">
        <f>IFERROR(HYPERLINK(Wspolrzedne(ROW(),COLUMN()),""),"")</f>
        <v/>
      </c>
      <c r="P5" s="4" t="str">
        <f>IFERROR(HYPERLINK(Wspolrzedne(ROW(),COLUMN()),""),"")</f>
        <v/>
      </c>
      <c r="Q5" s="4" t="str">
        <f>IFERROR(HYPERLINK(Wspolrzedne(ROW(),COLUMN()),""),"")</f>
        <v/>
      </c>
      <c r="R5" s="4" t="str">
        <f>IFERROR(HYPERLINK(Wspolrzedne(ROW(),COLUMN()),""),"")</f>
        <v/>
      </c>
      <c r="S5" s="4" t="str">
        <f>IFERROR(HYPERLINK(Wspolrzedne(ROW(),COLUMN()),""),"")</f>
        <v/>
      </c>
      <c r="T5" s="4" t="str">
        <f>IFERROR(HYPERLINK(Wspolrzedne(ROW(),COLUMN()),""),"")</f>
        <v/>
      </c>
      <c r="U5" s="4" t="str">
        <f>IFERROR(HYPERLINK(Wspolrzedne(ROW(),COLUMN()),""),"")</f>
        <v/>
      </c>
      <c r="V5" s="4" t="str">
        <f>IFERROR(HYPERLINK(Wspolrzedne(ROW(),COLUMN()),""),"")</f>
        <v/>
      </c>
      <c r="W5" s="4" t="str">
        <f>IFERROR(HYPERLINK(Wspolrzedne(ROW(),COLUMN()),""),"")</f>
        <v/>
      </c>
      <c r="X5" s="4" t="str">
        <f>IFERROR(HYPERLINK(Wspolrzedne(ROW(),COLUMN()),""),"")</f>
        <v/>
      </c>
      <c r="Y5" s="4" t="str">
        <f>IFERROR(HYPERLINK(Wspolrzedne(ROW(),COLUMN()),""),"")</f>
        <v/>
      </c>
      <c r="Z5" s="4" t="str">
        <f>IFERROR(HYPERLINK(Wspolrzedne(ROW(),COLUMN()),""),"")</f>
        <v/>
      </c>
      <c r="AA5" s="4" t="str">
        <f>IFERROR(HYPERLINK(Wspolrzedne(ROW(),COLUMN()),""),"")</f>
        <v/>
      </c>
      <c r="AB5" s="4" t="str">
        <f>IFERROR(HYPERLINK(Wspolrzedne(ROW(),COLUMN()),""),"")</f>
        <v/>
      </c>
      <c r="AC5" s="4" t="str">
        <f>IFERROR(HYPERLINK(Wspolrzedne(ROW(),COLUMN()),""),"")</f>
        <v/>
      </c>
      <c r="AD5" s="4" t="str">
        <f>IFERROR(HYPERLINK(Wspolrzedne(ROW(),COLUMN()),""),"")</f>
        <v/>
      </c>
      <c r="AE5" s="4" t="str">
        <f>IFERROR(HYPERLINK(Wspolrzedne(ROW(),COLUMN()),""),"")</f>
        <v/>
      </c>
      <c r="AF5" s="4" t="str">
        <f>IFERROR(HYPERLINK(Wspolrzedne(ROW(),COLUMN()),""),"")</f>
        <v/>
      </c>
      <c r="AG5" s="4" t="str">
        <f>IFERROR(HYPERLINK(Wspolrzedne(ROW(),COLUMN()),""),"")</f>
        <v/>
      </c>
      <c r="AH5" s="4" t="str">
        <f>IFERROR(HYPERLINK(Wspolrzedne(ROW(),COLUMN()),""),"")</f>
        <v/>
      </c>
      <c r="AI5" s="4" t="str">
        <f>IFERROR(HYPERLINK(Wspolrzedne(ROW(),COLUMN()),""),"")</f>
        <v/>
      </c>
      <c r="AJ5" s="4" t="str">
        <f>IFERROR(HYPERLINK(Wspolrzedne(ROW(),COLUMN()),""),"")</f>
        <v/>
      </c>
      <c r="AK5" s="4" t="str">
        <f>IFERROR(HYPERLINK(Wspolrzedne(ROW(),COLUMN()),""),"")</f>
        <v/>
      </c>
      <c r="AL5" s="4" t="str">
        <f>IFERROR(HYPERLINK(Wspolrzedne(ROW(),COLUMN()),""),"")</f>
        <v/>
      </c>
      <c r="AM5" s="4" t="str">
        <f>IFERROR(HYPERLINK(Wspolrzedne(ROW(),COLUMN()),""),"")</f>
        <v/>
      </c>
      <c r="AN5" s="4" t="str">
        <f>IFERROR(HYPERLINK(Wspolrzedne(ROW(),COLUMN()),""),"")</f>
        <v/>
      </c>
      <c r="AO5" s="4" t="str">
        <f>IFERROR(HYPERLINK(Wspolrzedne(ROW(),COLUMN()),""),"")</f>
        <v/>
      </c>
      <c r="AP5" s="4" t="str">
        <f>IFERROR(HYPERLINK(Wspolrzedne(ROW(),COLUMN()),""),"")</f>
        <v/>
      </c>
      <c r="AQ5" s="4" t="str">
        <f>IFERROR(HYPERLINK(Wspolrzedne(ROW(),COLUMN()),""),"")</f>
        <v/>
      </c>
      <c r="AR5" s="4" t="str">
        <f>IFERROR(HYPERLINK(Wspolrzedne(ROW(),COLUMN()),""),"")</f>
        <v/>
      </c>
      <c r="AS5" s="4" t="str">
        <f>IFERROR(HYPERLINK(Wspolrzedne(ROW(),COLUMN()),""),"")</f>
        <v/>
      </c>
      <c r="AT5" s="4" t="str">
        <f>IFERROR(HYPERLINK(Wspolrzedne(ROW(),COLUMN()),""),"")</f>
        <v/>
      </c>
      <c r="AU5" s="4" t="str">
        <f>IFERROR(HYPERLINK(Wspolrzedne(ROW(),COLUMN()),""),"")</f>
        <v/>
      </c>
      <c r="AV5" s="4" t="str">
        <f>IFERROR(HYPERLINK(Wspolrzedne(ROW(),COLUMN()),""),"")</f>
        <v/>
      </c>
      <c r="AW5" s="4" t="str">
        <f>IFERROR(HYPERLINK(Wspolrzedne(ROW(),COLUMN()),""),"")</f>
        <v/>
      </c>
      <c r="AX5" s="4" t="str">
        <f>IFERROR(HYPERLINK(Wspolrzedne(ROW(),COLUMN()),""),"")</f>
        <v/>
      </c>
      <c r="AY5" s="4" t="str">
        <f>IFERROR(HYPERLINK(Wspolrzedne(ROW(),COLUMN()),""),"")</f>
        <v/>
      </c>
      <c r="AZ5" s="4" t="str">
        <f>IFERROR(HYPERLINK(Wspolrzedne(ROW(),COLUMN()),""),"")</f>
        <v/>
      </c>
      <c r="BA5" s="9" t="str">
        <f>IFERROR(HYPERLINK(Wspolrzedne(ROW(),COLUMN()),""),"")</f>
        <v/>
      </c>
      <c r="BB5" s="9" t="str">
        <f>IFERROR(HYPERLINK(Wspolrzedne(ROW(),COLUMN()),""),"")</f>
        <v/>
      </c>
      <c r="BC5" s="2" t="str">
        <f>IFERROR(HYPERLINK(Wspolrzedne(ROW(),COLUMN()),""),"")</f>
        <v/>
      </c>
      <c r="BD5" s="2" t="str">
        <f>IFERROR(HYPERLINK(Wspolrzedne(ROW(),COLUMN()),""),"")</f>
        <v/>
      </c>
      <c r="BE5" s="2" t="str">
        <f>IFERROR(HYPERLINK(Wspolrzedne(ROW(),COLUMN()),""),"")</f>
        <v/>
      </c>
      <c r="BF5" s="9" t="str">
        <f>IFERROR(HYPERLINK(Wspolrzedne(ROW(),COLUMN()),""),"")</f>
        <v/>
      </c>
      <c r="BG5" s="4" t="str">
        <f>IFERROR(HYPERLINK(Wspolrzedne(ROW(),COLUMN()),""),"")</f>
        <v/>
      </c>
      <c r="BH5" s="2" t="str">
        <f>IFERROR(HYPERLINK(Wspolrzedne(ROW(),COLUMN()),""),"")</f>
        <v/>
      </c>
      <c r="BI5" s="2" t="str">
        <f>IFERROR(HYPERLINK(Wspolrzedne(ROW(),COLUMN()),""),"")</f>
        <v/>
      </c>
      <c r="BJ5" s="2" t="str">
        <f>IFERROR(HYPERLINK(Wspolrzedne(ROW(),COLUMN()),""),"")</f>
        <v/>
      </c>
      <c r="BK5" s="2" t="str">
        <f>IFERROR(HYPERLINK(Wspolrzedne(ROW(),COLUMN()),""),"")</f>
        <v/>
      </c>
      <c r="BL5" s="2" t="str">
        <f>IFERROR(HYPERLINK(Wspolrzedne(ROW(),COLUMN()),""),"")</f>
        <v/>
      </c>
      <c r="BM5" s="4" t="str">
        <f>IFERROR(HYPERLINK(Wspolrzedne(ROW(),COLUMN()),""),"")</f>
        <v/>
      </c>
      <c r="BN5" s="5" t="str">
        <f>IFERROR(HYPERLINK(Wspolrzedne(ROW(),COLUMN()),""),"")</f>
        <v/>
      </c>
      <c r="BO5" s="2" t="str">
        <f>IFERROR(HYPERLINK(Wspolrzedne(ROW(),COLUMN()),""),"")</f>
        <v/>
      </c>
      <c r="BP5" s="2" t="str">
        <f>IFERROR(HYPERLINK(Wspolrzedne(ROW(),COLUMN()),""),"")</f>
        <v/>
      </c>
      <c r="BQ5" s="10" t="str">
        <f>IFERROR(HYPERLINK(Wspolrzedne(ROW(),COLUMN()),""),"")</f>
        <v/>
      </c>
      <c r="BR5" s="10" t="str">
        <f>IFERROR(HYPERLINK(Wspolrzedne(ROW(),COLUMN()),""),"")</f>
        <v/>
      </c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</row>
    <row r="6" spans="1:144" ht="9" customHeight="1" x14ac:dyDescent="0.35">
      <c r="A6" s="42"/>
      <c r="B6" s="43"/>
      <c r="C6" s="43"/>
      <c r="D6" s="21" t="str">
        <f>IFERROR(HYPERLINK(Wspolrzedne(ROW(),COLUMN()),""),"")</f>
        <v/>
      </c>
      <c r="E6" s="4" t="str">
        <f>IFERROR(HYPERLINK(Wspolrzedne(ROW(),COLUMN()),""),"")</f>
        <v/>
      </c>
      <c r="F6" s="4" t="str">
        <f>IFERROR(HYPERLINK(Wspolrzedne(ROW(),COLUMN()),""),"")</f>
        <v/>
      </c>
      <c r="G6" s="4" t="str">
        <f>IFERROR(HYPERLINK(Wspolrzedne(ROW(),COLUMN()),""),"")</f>
        <v/>
      </c>
      <c r="H6" s="4" t="str">
        <f>IFERROR(HYPERLINK(Wspolrzedne(ROW(),COLUMN()),""),"")</f>
        <v/>
      </c>
      <c r="I6" s="4" t="str">
        <f>IFERROR(HYPERLINK(Wspolrzedne(ROW(),COLUMN()),""),"")</f>
        <v/>
      </c>
      <c r="J6" s="4" t="str">
        <f>IFERROR(HYPERLINK(Wspolrzedne(ROW(),COLUMN()),""),"")</f>
        <v/>
      </c>
      <c r="K6" s="4" t="str">
        <f>IFERROR(HYPERLINK(Wspolrzedne(ROW(),COLUMN()),""),"")</f>
        <v/>
      </c>
      <c r="L6" s="4" t="str">
        <f>IFERROR(HYPERLINK(Wspolrzedne(ROW(),COLUMN()),""),"")</f>
        <v/>
      </c>
      <c r="M6" s="4" t="str">
        <f>IFERROR(HYPERLINK(Wspolrzedne(ROW(),COLUMN()),""),"")</f>
        <v/>
      </c>
      <c r="N6" s="4" t="str">
        <f>IFERROR(HYPERLINK(Wspolrzedne(ROW(),COLUMN()),""),"")</f>
        <v/>
      </c>
      <c r="O6" s="4" t="str">
        <f>IFERROR(HYPERLINK(Wspolrzedne(ROW(),COLUMN()),""),"")</f>
        <v/>
      </c>
      <c r="P6" s="4" t="str">
        <f>IFERROR(HYPERLINK(Wspolrzedne(ROW(),COLUMN()),""),"")</f>
        <v/>
      </c>
      <c r="Q6" s="4" t="str">
        <f>IFERROR(HYPERLINK(Wspolrzedne(ROW(),COLUMN()),""),"")</f>
        <v/>
      </c>
      <c r="R6" s="4" t="str">
        <f>IFERROR(HYPERLINK(Wspolrzedne(ROW(),COLUMN()),""),"")</f>
        <v/>
      </c>
      <c r="S6" s="4" t="str">
        <f>IFERROR(HYPERLINK(Wspolrzedne(ROW(),COLUMN()),""),"")</f>
        <v/>
      </c>
      <c r="T6" s="4" t="str">
        <f>IFERROR(HYPERLINK(Wspolrzedne(ROW(),COLUMN()),""),"")</f>
        <v/>
      </c>
      <c r="U6" s="4" t="str">
        <f>IFERROR(HYPERLINK(Wspolrzedne(ROW(),COLUMN()),""),"")</f>
        <v/>
      </c>
      <c r="V6" s="4" t="str">
        <f>IFERROR(HYPERLINK(Wspolrzedne(ROW(),COLUMN()),""),"")</f>
        <v/>
      </c>
      <c r="W6" s="4" t="str">
        <f>IFERROR(HYPERLINK(Wspolrzedne(ROW(),COLUMN()),""),"")</f>
        <v/>
      </c>
      <c r="X6" s="4" t="str">
        <f>IFERROR(HYPERLINK(Wspolrzedne(ROW(),COLUMN()),""),"")</f>
        <v/>
      </c>
      <c r="Y6" s="4" t="str">
        <f>IFERROR(HYPERLINK(Wspolrzedne(ROW(),COLUMN()),""),"")</f>
        <v/>
      </c>
      <c r="Z6" s="4" t="str">
        <f>IFERROR(HYPERLINK(Wspolrzedne(ROW(),COLUMN()),""),"")</f>
        <v/>
      </c>
      <c r="AA6" s="4" t="str">
        <f>IFERROR(HYPERLINK(Wspolrzedne(ROW(),COLUMN()),""),"")</f>
        <v/>
      </c>
      <c r="AB6" s="4" t="str">
        <f>IFERROR(HYPERLINK(Wspolrzedne(ROW(),COLUMN()),""),"")</f>
        <v/>
      </c>
      <c r="AC6" s="4" t="str">
        <f>IFERROR(HYPERLINK(Wspolrzedne(ROW(),COLUMN()),""),"")</f>
        <v/>
      </c>
      <c r="AD6" s="4" t="str">
        <f>IFERROR(HYPERLINK(Wspolrzedne(ROW(),COLUMN()),""),"")</f>
        <v/>
      </c>
      <c r="AE6" s="4" t="str">
        <f>IFERROR(HYPERLINK(Wspolrzedne(ROW(),COLUMN()),""),"")</f>
        <v/>
      </c>
      <c r="AF6" s="4" t="str">
        <f>IFERROR(HYPERLINK(Wspolrzedne(ROW(),COLUMN()),""),"")</f>
        <v/>
      </c>
      <c r="AG6" s="4" t="str">
        <f>IFERROR(HYPERLINK(Wspolrzedne(ROW(),COLUMN()),""),"")</f>
        <v/>
      </c>
      <c r="AH6" s="4" t="str">
        <f>IFERROR(HYPERLINK(Wspolrzedne(ROW(),COLUMN()),""),"")</f>
        <v/>
      </c>
      <c r="AI6" s="4" t="str">
        <f>IFERROR(HYPERLINK(Wspolrzedne(ROW(),COLUMN()),""),"")</f>
        <v/>
      </c>
      <c r="AJ6" s="4" t="str">
        <f>IFERROR(HYPERLINK(Wspolrzedne(ROW(),COLUMN()),""),"")</f>
        <v/>
      </c>
      <c r="AK6" s="4" t="str">
        <f>IFERROR(HYPERLINK(Wspolrzedne(ROW(),COLUMN()),""),"")</f>
        <v/>
      </c>
      <c r="AL6" s="4" t="str">
        <f>IFERROR(HYPERLINK(Wspolrzedne(ROW(),COLUMN()),""),"")</f>
        <v/>
      </c>
      <c r="AM6" s="4" t="str">
        <f>IFERROR(HYPERLINK(Wspolrzedne(ROW(),COLUMN()),""),"")</f>
        <v/>
      </c>
      <c r="AN6" s="4" t="str">
        <f>IFERROR(HYPERLINK(Wspolrzedne(ROW(),COLUMN()),""),"")</f>
        <v/>
      </c>
      <c r="AO6" s="4" t="str">
        <f>IFERROR(HYPERLINK(Wspolrzedne(ROW(),COLUMN()),""),"")</f>
        <v/>
      </c>
      <c r="AP6" s="4" t="str">
        <f>IFERROR(HYPERLINK(Wspolrzedne(ROW(),COLUMN()),""),"")</f>
        <v/>
      </c>
      <c r="AQ6" s="4" t="str">
        <f>IFERROR(HYPERLINK(Wspolrzedne(ROW(),COLUMN()),""),"")</f>
        <v/>
      </c>
      <c r="AR6" s="4" t="str">
        <f>IFERROR(HYPERLINK(Wspolrzedne(ROW(),COLUMN()),""),"")</f>
        <v/>
      </c>
      <c r="AS6" s="4" t="str">
        <f>IFERROR(HYPERLINK(Wspolrzedne(ROW(),COLUMN()),""),"")</f>
        <v/>
      </c>
      <c r="AT6" s="4" t="str">
        <f>IFERROR(HYPERLINK(Wspolrzedne(ROW(),COLUMN()),""),"")</f>
        <v/>
      </c>
      <c r="AU6" s="4" t="str">
        <f>IFERROR(HYPERLINK(Wspolrzedne(ROW(),COLUMN()),""),"")</f>
        <v/>
      </c>
      <c r="AV6" s="4" t="str">
        <f>IFERROR(HYPERLINK(Wspolrzedne(ROW(),COLUMN()),""),"")</f>
        <v/>
      </c>
      <c r="AW6" s="4" t="str">
        <f>IFERROR(HYPERLINK(Wspolrzedne(ROW(),COLUMN()),""),"")</f>
        <v/>
      </c>
      <c r="AX6" s="4" t="str">
        <f>IFERROR(HYPERLINK(Wspolrzedne(ROW(),COLUMN()),""),"")</f>
        <v/>
      </c>
      <c r="AY6" s="4" t="str">
        <f>IFERROR(HYPERLINK(Wspolrzedne(ROW(),COLUMN()),""),"")</f>
        <v/>
      </c>
      <c r="AZ6" s="4" t="str">
        <f>IFERROR(HYPERLINK(Wspolrzedne(ROW(),COLUMN()),""),"")</f>
        <v/>
      </c>
      <c r="BA6" s="9" t="str">
        <f>IFERROR(HYPERLINK(Wspolrzedne(ROW(),COLUMN()),""),"")</f>
        <v/>
      </c>
      <c r="BB6" s="9" t="str">
        <f>IFERROR(HYPERLINK(Wspolrzedne(ROW(),COLUMN()),""),"")</f>
        <v/>
      </c>
      <c r="BC6" s="9" t="str">
        <f>IFERROR(HYPERLINK(Wspolrzedne(ROW(),COLUMN()),""),"")</f>
        <v/>
      </c>
      <c r="BD6" s="9" t="str">
        <f>IFERROR(HYPERLINK(Wspolrzedne(ROW(),COLUMN()),""),"")</f>
        <v/>
      </c>
      <c r="BE6" s="9" t="str">
        <f>IFERROR(HYPERLINK(Wspolrzedne(ROW(),COLUMN()),""),"")</f>
        <v/>
      </c>
      <c r="BF6" s="9" t="str">
        <f>IFERROR(HYPERLINK(Wspolrzedne(ROW(),COLUMN()),""),"")</f>
        <v/>
      </c>
      <c r="BG6" s="4" t="str">
        <f>IFERROR(HYPERLINK(Wspolrzedne(ROW(),COLUMN()),""),"")</f>
        <v/>
      </c>
      <c r="BH6" s="2" t="str">
        <f>IFERROR(HYPERLINK(Wspolrzedne(ROW(),COLUMN()),""),"")</f>
        <v/>
      </c>
      <c r="BI6" s="2" t="str">
        <f>IFERROR(HYPERLINK(Wspolrzedne(ROW(),COLUMN()),""),"")</f>
        <v/>
      </c>
      <c r="BJ6" s="2" t="str">
        <f>IFERROR(HYPERLINK(Wspolrzedne(ROW(),COLUMN()),""),"")</f>
        <v/>
      </c>
      <c r="BK6" s="2" t="str">
        <f>IFERROR(HYPERLINK(Wspolrzedne(ROW(),COLUMN()),""),"")</f>
        <v/>
      </c>
      <c r="BL6" s="2" t="str">
        <f>IFERROR(HYPERLINK(Wspolrzedne(ROW(),COLUMN()),""),"")</f>
        <v/>
      </c>
      <c r="BM6" s="4" t="str">
        <f>IFERROR(HYPERLINK(Wspolrzedne(ROW(),COLUMN()),""),"")</f>
        <v/>
      </c>
      <c r="BN6" s="5" t="str">
        <f>IFERROR(HYPERLINK(Wspolrzedne(ROW(),COLUMN()),""),"")</f>
        <v/>
      </c>
      <c r="BO6" s="2" t="str">
        <f>IFERROR(HYPERLINK(Wspolrzedne(ROW(),COLUMN()),""),"")</f>
        <v/>
      </c>
      <c r="BP6" s="2" t="str">
        <f>IFERROR(HYPERLINK(Wspolrzedne(ROW(),COLUMN()),""),"")</f>
        <v/>
      </c>
      <c r="BQ6" s="2" t="str">
        <f>IFERROR(HYPERLINK(Wspolrzedne(ROW(),COLUMN()),""),"")</f>
        <v/>
      </c>
      <c r="BR6" s="2" t="str">
        <f>IFERROR(HYPERLINK(Wspolrzedne(ROW(),COLUMN()),""),"")</f>
        <v/>
      </c>
      <c r="BZ6" s="10"/>
      <c r="CA6" s="10"/>
    </row>
    <row r="7" spans="1:144" ht="9" customHeight="1" x14ac:dyDescent="0.25">
      <c r="A7" s="42"/>
      <c r="B7" s="43"/>
      <c r="C7" s="43"/>
      <c r="D7" s="21" t="str">
        <f>IFERROR(HYPERLINK(Wspolrzedne(ROW(),COLUMN()),""),"")</f>
        <v/>
      </c>
      <c r="E7" s="4" t="str">
        <f>IFERROR(HYPERLINK(Wspolrzedne(ROW(),COLUMN()),""),"")</f>
        <v/>
      </c>
      <c r="F7" s="4" t="str">
        <f>IFERROR(HYPERLINK(Wspolrzedne(ROW(),COLUMN()),""),"")</f>
        <v/>
      </c>
      <c r="G7" s="4" t="str">
        <f>IFERROR(HYPERLINK(Wspolrzedne(ROW(),COLUMN()),""),"")</f>
        <v/>
      </c>
      <c r="H7" s="4" t="str">
        <f>IFERROR(HYPERLINK(Wspolrzedne(ROW(),COLUMN()),""),"")</f>
        <v/>
      </c>
      <c r="I7" s="4" t="str">
        <f>IFERROR(HYPERLINK(Wspolrzedne(ROW(),COLUMN()),""),"")</f>
        <v/>
      </c>
      <c r="J7" s="4" t="str">
        <f>IFERROR(HYPERLINK(Wspolrzedne(ROW(),COLUMN()),""),"")</f>
        <v/>
      </c>
      <c r="K7" s="4" t="str">
        <f>IFERROR(HYPERLINK(Wspolrzedne(ROW(),COLUMN()),""),"")</f>
        <v/>
      </c>
      <c r="L7" s="4" t="str">
        <f>IFERROR(HYPERLINK(Wspolrzedne(ROW(),COLUMN()),""),"")</f>
        <v/>
      </c>
      <c r="M7" s="4" t="str">
        <f>IFERROR(HYPERLINK(Wspolrzedne(ROW(),COLUMN()),""),"")</f>
        <v/>
      </c>
      <c r="N7" s="4" t="str">
        <f>IFERROR(HYPERLINK(Wspolrzedne(ROW(),COLUMN()),""),"")</f>
        <v/>
      </c>
      <c r="O7" s="4" t="str">
        <f>IFERROR(HYPERLINK(Wspolrzedne(ROW(),COLUMN()),""),"")</f>
        <v/>
      </c>
      <c r="P7" s="4" t="str">
        <f>IFERROR(HYPERLINK(Wspolrzedne(ROW(),COLUMN()),""),"")</f>
        <v/>
      </c>
      <c r="Q7" s="4" t="str">
        <f>IFERROR(HYPERLINK(Wspolrzedne(ROW(),COLUMN()),""),"")</f>
        <v/>
      </c>
      <c r="R7" s="4" t="str">
        <f>IFERROR(HYPERLINK(Wspolrzedne(ROW(),COLUMN()),""),"")</f>
        <v/>
      </c>
      <c r="S7" s="4" t="str">
        <f>IFERROR(HYPERLINK(Wspolrzedne(ROW(),COLUMN()),""),"")</f>
        <v/>
      </c>
      <c r="T7" s="4" t="str">
        <f>IFERROR(HYPERLINK(Wspolrzedne(ROW(),COLUMN()),""),"")</f>
        <v/>
      </c>
      <c r="U7" s="4" t="str">
        <f>IFERROR(HYPERLINK(Wspolrzedne(ROW(),COLUMN()),""),"")</f>
        <v/>
      </c>
      <c r="V7" s="4" t="str">
        <f>IFERROR(HYPERLINK(Wspolrzedne(ROW(),COLUMN()),""),"")</f>
        <v/>
      </c>
      <c r="W7" s="4" t="str">
        <f>IFERROR(HYPERLINK(Wspolrzedne(ROW(),COLUMN()),""),"")</f>
        <v/>
      </c>
      <c r="X7" s="4" t="str">
        <f>IFERROR(HYPERLINK(Wspolrzedne(ROW(),COLUMN()),""),"")</f>
        <v/>
      </c>
      <c r="Y7" s="4" t="str">
        <f>IFERROR(HYPERLINK(Wspolrzedne(ROW(),COLUMN()),""),"")</f>
        <v/>
      </c>
      <c r="Z7" s="4" t="str">
        <f>IFERROR(HYPERLINK(Wspolrzedne(ROW(),COLUMN()),""),"")</f>
        <v/>
      </c>
      <c r="AA7" s="4" t="str">
        <f>IFERROR(HYPERLINK(Wspolrzedne(ROW(),COLUMN()),""),"")</f>
        <v/>
      </c>
      <c r="AB7" s="4" t="str">
        <f>IFERROR(HYPERLINK(Wspolrzedne(ROW(),COLUMN()),""),"")</f>
        <v/>
      </c>
      <c r="AC7" s="4" t="str">
        <f>IFERROR(HYPERLINK(Wspolrzedne(ROW(),COLUMN()),""),"")</f>
        <v/>
      </c>
      <c r="AD7" s="4" t="str">
        <f>IFERROR(HYPERLINK(Wspolrzedne(ROW(),COLUMN()),""),"")</f>
        <v/>
      </c>
      <c r="AE7" s="4" t="str">
        <f>IFERROR(HYPERLINK(Wspolrzedne(ROW(),COLUMN()),""),"")</f>
        <v/>
      </c>
      <c r="AF7" s="4" t="str">
        <f>IFERROR(HYPERLINK(Wspolrzedne(ROW(),COLUMN()),""),"")</f>
        <v/>
      </c>
      <c r="AG7" s="4" t="str">
        <f>IFERROR(HYPERLINK(Wspolrzedne(ROW(),COLUMN()),""),"")</f>
        <v/>
      </c>
      <c r="AH7" s="4" t="str">
        <f>IFERROR(HYPERLINK(Wspolrzedne(ROW(),COLUMN()),""),"")</f>
        <v/>
      </c>
      <c r="AI7" s="4" t="str">
        <f>IFERROR(HYPERLINK(Wspolrzedne(ROW(),COLUMN()),""),"")</f>
        <v/>
      </c>
      <c r="AJ7" s="4" t="str">
        <f>IFERROR(HYPERLINK(Wspolrzedne(ROW(),COLUMN()),""),"")</f>
        <v/>
      </c>
      <c r="AK7" s="4" t="str">
        <f>IFERROR(HYPERLINK(Wspolrzedne(ROW(),COLUMN()),""),"")</f>
        <v/>
      </c>
      <c r="AL7" s="4" t="str">
        <f>IFERROR(HYPERLINK(Wspolrzedne(ROW(),COLUMN()),""),"")</f>
        <v/>
      </c>
      <c r="AM7" s="4" t="str">
        <f>IFERROR(HYPERLINK(Wspolrzedne(ROW(),COLUMN()),""),"")</f>
        <v/>
      </c>
      <c r="AN7" s="4" t="str">
        <f>IFERROR(HYPERLINK(Wspolrzedne(ROW(),COLUMN()),""),"")</f>
        <v/>
      </c>
      <c r="AO7" s="4" t="str">
        <f>IFERROR(HYPERLINK(Wspolrzedne(ROW(),COLUMN()),""),"")</f>
        <v/>
      </c>
      <c r="AP7" s="4" t="str">
        <f>IFERROR(HYPERLINK(Wspolrzedne(ROW(),COLUMN()),""),"")</f>
        <v/>
      </c>
      <c r="AQ7" s="4" t="str">
        <f>IFERROR(HYPERLINK(Wspolrzedne(ROW(),COLUMN()),""),"")</f>
        <v/>
      </c>
      <c r="AR7" s="4" t="str">
        <f>IFERROR(HYPERLINK(Wspolrzedne(ROW(),COLUMN()),""),"")</f>
        <v/>
      </c>
      <c r="AS7" s="4" t="str">
        <f>IFERROR(HYPERLINK(Wspolrzedne(ROW(),COLUMN()),""),"")</f>
        <v/>
      </c>
      <c r="AT7" s="4" t="str">
        <f>IFERROR(HYPERLINK(Wspolrzedne(ROW(),COLUMN()),""),"")</f>
        <v/>
      </c>
      <c r="AU7" s="4" t="str">
        <f>IFERROR(HYPERLINK(Wspolrzedne(ROW(),COLUMN()),""),"")</f>
        <v/>
      </c>
      <c r="AV7" s="4" t="str">
        <f>IFERROR(HYPERLINK(Wspolrzedne(ROW(),COLUMN()),""),"")</f>
        <v/>
      </c>
      <c r="AW7" s="4" t="str">
        <f>IFERROR(HYPERLINK(Wspolrzedne(ROW(),COLUMN()),""),"")</f>
        <v/>
      </c>
      <c r="AX7" s="4" t="str">
        <f>IFERROR(HYPERLINK(Wspolrzedne(ROW(),COLUMN()),""),"")</f>
        <v/>
      </c>
      <c r="AY7" s="4" t="str">
        <f>IFERROR(HYPERLINK(Wspolrzedne(ROW(),COLUMN()),""),"")</f>
        <v/>
      </c>
      <c r="AZ7" s="4" t="str">
        <f>IFERROR(HYPERLINK(Wspolrzedne(ROW(),COLUMN()),""),"")</f>
        <v/>
      </c>
      <c r="BA7" s="4" t="str">
        <f>IFERROR(HYPERLINK(Wspolrzedne(ROW(),COLUMN()),""),"")</f>
        <v/>
      </c>
      <c r="BB7" s="4" t="str">
        <f>IFERROR(HYPERLINK(Wspolrzedne(ROW(),COLUMN()),""),"")</f>
        <v/>
      </c>
      <c r="BC7" s="4" t="str">
        <f>IFERROR(HYPERLINK(Wspolrzedne(ROW(),COLUMN()),""),"")</f>
        <v/>
      </c>
      <c r="BD7" s="4" t="str">
        <f>IFERROR(HYPERLINK(Wspolrzedne(ROW(),COLUMN()),""),"")</f>
        <v/>
      </c>
      <c r="BE7" s="4" t="str">
        <f>IFERROR(HYPERLINK(Wspolrzedne(ROW(),COLUMN()),""),"")</f>
        <v/>
      </c>
      <c r="BF7" s="4" t="str">
        <f>IFERROR(HYPERLINK(Wspolrzedne(ROW(),COLUMN()),""),"")</f>
        <v/>
      </c>
      <c r="BG7" s="4" t="str">
        <f>IFERROR(HYPERLINK(Wspolrzedne(ROW(),COLUMN()),""),"")</f>
        <v/>
      </c>
      <c r="BH7" s="4" t="str">
        <f>IFERROR(HYPERLINK(Wspolrzedne(ROW(),COLUMN()),""),"")</f>
        <v/>
      </c>
      <c r="BI7" s="4" t="str">
        <f>IFERROR(HYPERLINK(Wspolrzedne(ROW(),COLUMN()),""),"")</f>
        <v/>
      </c>
      <c r="BJ7" s="4" t="str">
        <f>IFERROR(HYPERLINK(Wspolrzedne(ROW(),COLUMN()),""),"")</f>
        <v/>
      </c>
      <c r="BK7" s="4" t="str">
        <f>IFERROR(HYPERLINK(Wspolrzedne(ROW(),COLUMN()),""),"")</f>
        <v/>
      </c>
      <c r="BL7" s="4" t="str">
        <f>IFERROR(HYPERLINK(Wspolrzedne(ROW(),COLUMN()),""),"")</f>
        <v/>
      </c>
      <c r="BM7" s="4" t="str">
        <f>IFERROR(HYPERLINK(Wspolrzedne(ROW(),COLUMN()),""),"")</f>
        <v/>
      </c>
      <c r="BN7" s="5" t="str">
        <f>IFERROR(HYPERLINK(Wspolrzedne(ROW(),COLUMN()),""),"")</f>
        <v/>
      </c>
      <c r="BO7" s="2" t="str">
        <f>IFERROR(HYPERLINK(Wspolrzedne(ROW(),COLUMN()),""),"")</f>
        <v/>
      </c>
      <c r="BP7" s="2" t="str">
        <f>IFERROR(HYPERLINK(Wspolrzedne(ROW(),COLUMN()),""),"")</f>
        <v/>
      </c>
      <c r="BQ7" s="2" t="str">
        <f>IFERROR(HYPERLINK(Wspolrzedne(ROW(),COLUMN()),""),"")</f>
        <v/>
      </c>
      <c r="BR7" s="2" t="str">
        <f>IFERROR(HYPERLINK(Wspolrzedne(ROW(),COLUMN()),""),"")</f>
        <v/>
      </c>
      <c r="BZ7" s="10"/>
      <c r="CA7" s="10"/>
    </row>
    <row r="8" spans="1:144" ht="9" customHeight="1" x14ac:dyDescent="0.25">
      <c r="A8" s="42"/>
      <c r="B8" s="43"/>
      <c r="C8" s="43"/>
      <c r="D8" s="21" t="str">
        <f>IFERROR(HYPERLINK(Wspolrzedne(ROW(),COLUMN()),""),"")</f>
        <v/>
      </c>
      <c r="E8" s="4" t="str">
        <f>IFERROR(HYPERLINK(Wspolrzedne(ROW(),COLUMN()),""),"")</f>
        <v/>
      </c>
      <c r="F8" s="4" t="str">
        <f>IFERROR(HYPERLINK(Wspolrzedne(ROW(),COLUMN()),""),"")</f>
        <v/>
      </c>
      <c r="G8" s="4" t="str">
        <f>IFERROR(HYPERLINK(Wspolrzedne(ROW(),COLUMN()),""),"")</f>
        <v/>
      </c>
      <c r="H8" s="4" t="str">
        <f>IFERROR(HYPERLINK(Wspolrzedne(ROW(),COLUMN()),""),"")</f>
        <v/>
      </c>
      <c r="I8" s="4" t="str">
        <f>IFERROR(HYPERLINK(Wspolrzedne(ROW(),COLUMN()),""),"")</f>
        <v/>
      </c>
      <c r="J8" s="4" t="str">
        <f>IFERROR(HYPERLINK(Wspolrzedne(ROW(),COLUMN()),""),"")</f>
        <v/>
      </c>
      <c r="K8" s="4" t="str">
        <f>IFERROR(HYPERLINK(Wspolrzedne(ROW(),COLUMN()),""),"")</f>
        <v/>
      </c>
      <c r="L8" s="4" t="str">
        <f>IFERROR(HYPERLINK(Wspolrzedne(ROW(),COLUMN()),""),"")</f>
        <v/>
      </c>
      <c r="M8" s="4" t="str">
        <f>IFERROR(HYPERLINK(Wspolrzedne(ROW(),COLUMN()),""),"")</f>
        <v/>
      </c>
      <c r="N8" s="4" t="str">
        <f>IFERROR(HYPERLINK(Wspolrzedne(ROW(),COLUMN()),""),"")</f>
        <v/>
      </c>
      <c r="O8" s="4" t="str">
        <f>IFERROR(HYPERLINK(Wspolrzedne(ROW(),COLUMN()),""),"")</f>
        <v/>
      </c>
      <c r="P8" s="4" t="str">
        <f>IFERROR(HYPERLINK(Wspolrzedne(ROW(),COLUMN()),""),"")</f>
        <v/>
      </c>
      <c r="Q8" s="4" t="str">
        <f>IFERROR(HYPERLINK(Wspolrzedne(ROW(),COLUMN()),""),"")</f>
        <v/>
      </c>
      <c r="R8" s="4" t="str">
        <f>IFERROR(HYPERLINK(Wspolrzedne(ROW(),COLUMN()),""),"")</f>
        <v/>
      </c>
      <c r="S8" s="4" t="str">
        <f>IFERROR(HYPERLINK(Wspolrzedne(ROW(),COLUMN()),""),"")</f>
        <v/>
      </c>
      <c r="T8" s="4" t="str">
        <f>IFERROR(HYPERLINK(Wspolrzedne(ROW(),COLUMN()),""),"")</f>
        <v/>
      </c>
      <c r="U8" s="4" t="str">
        <f>IFERROR(HYPERLINK(Wspolrzedne(ROW(),COLUMN()),""),"")</f>
        <v/>
      </c>
      <c r="V8" s="4" t="str">
        <f>IFERROR(HYPERLINK(Wspolrzedne(ROW(),COLUMN()),""),"")</f>
        <v/>
      </c>
      <c r="W8" s="4" t="str">
        <f>IFERROR(HYPERLINK(Wspolrzedne(ROW(),COLUMN()),""),"")</f>
        <v/>
      </c>
      <c r="X8" s="4" t="str">
        <f>IFERROR(HYPERLINK(Wspolrzedne(ROW(),COLUMN()),""),"")</f>
        <v/>
      </c>
      <c r="Y8" s="4" t="str">
        <f>IFERROR(HYPERLINK(Wspolrzedne(ROW(),COLUMN()),""),"")</f>
        <v/>
      </c>
      <c r="Z8" s="4" t="str">
        <f>IFERROR(HYPERLINK(Wspolrzedne(ROW(),COLUMN()),""),"")</f>
        <v/>
      </c>
      <c r="AA8" s="4" t="str">
        <f>IFERROR(HYPERLINK(Wspolrzedne(ROW(),COLUMN()),""),"")</f>
        <v/>
      </c>
      <c r="AB8" s="4" t="str">
        <f>IFERROR(HYPERLINK(Wspolrzedne(ROW(),COLUMN()),""),"")</f>
        <v/>
      </c>
      <c r="AC8" s="4" t="str">
        <f>IFERROR(HYPERLINK(Wspolrzedne(ROW(),COLUMN()),""),"")</f>
        <v/>
      </c>
      <c r="AD8" s="4" t="str">
        <f>IFERROR(HYPERLINK(Wspolrzedne(ROW(),COLUMN()),""),"")</f>
        <v/>
      </c>
      <c r="AE8" s="4" t="str">
        <f>IFERROR(HYPERLINK(Wspolrzedne(ROW(),COLUMN()),""),"")</f>
        <v/>
      </c>
      <c r="AF8" s="4" t="str">
        <f>IFERROR(HYPERLINK(Wspolrzedne(ROW(),COLUMN()),""),"")</f>
        <v/>
      </c>
      <c r="AG8" s="4" t="str">
        <f>IFERROR(HYPERLINK(Wspolrzedne(ROW(),COLUMN()),""),"")</f>
        <v/>
      </c>
      <c r="AH8" s="4" t="str">
        <f>IFERROR(HYPERLINK(Wspolrzedne(ROW(),COLUMN()),""),"")</f>
        <v/>
      </c>
      <c r="AI8" s="4" t="str">
        <f>IFERROR(HYPERLINK(Wspolrzedne(ROW(),COLUMN()),""),"")</f>
        <v/>
      </c>
      <c r="AJ8" s="4" t="str">
        <f>IFERROR(HYPERLINK(Wspolrzedne(ROW(),COLUMN()),""),"")</f>
        <v/>
      </c>
      <c r="AK8" s="4" t="str">
        <f>IFERROR(HYPERLINK(Wspolrzedne(ROW(),COLUMN()),""),"")</f>
        <v/>
      </c>
      <c r="AL8" s="4" t="str">
        <f>IFERROR(HYPERLINK(Wspolrzedne(ROW(),COLUMN()),""),"")</f>
        <v/>
      </c>
      <c r="AM8" s="4" t="str">
        <f>IFERROR(HYPERLINK(Wspolrzedne(ROW(),COLUMN()),""),"")</f>
        <v/>
      </c>
      <c r="AN8" s="4" t="str">
        <f>IFERROR(HYPERLINK(Wspolrzedne(ROW(),COLUMN()),""),"")</f>
        <v/>
      </c>
      <c r="AO8" s="4" t="str">
        <f>IFERROR(HYPERLINK(Wspolrzedne(ROW(),COLUMN()),""),"")</f>
        <v/>
      </c>
      <c r="AP8" s="4" t="str">
        <f>IFERROR(HYPERLINK(Wspolrzedne(ROW(),COLUMN()),""),"")</f>
        <v/>
      </c>
      <c r="AQ8" s="4" t="str">
        <f>IFERROR(HYPERLINK(Wspolrzedne(ROW(),COLUMN()),""),"")</f>
        <v/>
      </c>
      <c r="AR8" s="4" t="str">
        <f>IFERROR(HYPERLINK(Wspolrzedne(ROW(),COLUMN()),""),"")</f>
        <v/>
      </c>
      <c r="AS8" s="4" t="str">
        <f>IFERROR(HYPERLINK(Wspolrzedne(ROW(),COLUMN()),""),"")</f>
        <v/>
      </c>
      <c r="AT8" s="4" t="str">
        <f>IFERROR(HYPERLINK(Wspolrzedne(ROW(),COLUMN()),""),"")</f>
        <v/>
      </c>
      <c r="AU8" s="4" t="str">
        <f>IFERROR(HYPERLINK(Wspolrzedne(ROW(),COLUMN()),""),"")</f>
        <v/>
      </c>
      <c r="AV8" s="4" t="str">
        <f>IFERROR(HYPERLINK(Wspolrzedne(ROW(),COLUMN()),""),"")</f>
        <v/>
      </c>
      <c r="AW8" s="4" t="str">
        <f>IFERROR(HYPERLINK(Wspolrzedne(ROW(),COLUMN()),""),"")</f>
        <v/>
      </c>
      <c r="AX8" s="4" t="str">
        <f>IFERROR(HYPERLINK(Wspolrzedne(ROW(),COLUMN()),""),"")</f>
        <v/>
      </c>
      <c r="AY8" s="4" t="str">
        <f>IFERROR(HYPERLINK(Wspolrzedne(ROW(),COLUMN()),""),"")</f>
        <v/>
      </c>
      <c r="AZ8" s="4" t="str">
        <f>IFERROR(HYPERLINK(Wspolrzedne(ROW(),COLUMN()),""),"")</f>
        <v/>
      </c>
      <c r="BA8" s="4" t="str">
        <f>IFERROR(HYPERLINK(Wspolrzedne(ROW(),COLUMN()),""),"")</f>
        <v/>
      </c>
      <c r="BB8" s="4" t="str">
        <f>IFERROR(HYPERLINK(Wspolrzedne(ROW(),COLUMN()),""),"")</f>
        <v/>
      </c>
      <c r="BC8" s="4" t="str">
        <f>IFERROR(HYPERLINK(Wspolrzedne(ROW(),COLUMN()),""),"")</f>
        <v/>
      </c>
      <c r="BD8" s="4" t="str">
        <f>IFERROR(HYPERLINK(Wspolrzedne(ROW(),COLUMN()),""),"")</f>
        <v/>
      </c>
      <c r="BE8" s="4" t="str">
        <f>IFERROR(HYPERLINK(Wspolrzedne(ROW(),COLUMN()),""),"")</f>
        <v/>
      </c>
      <c r="BF8" s="4" t="str">
        <f>IFERROR(HYPERLINK(Wspolrzedne(ROW(),COLUMN()),""),"")</f>
        <v/>
      </c>
      <c r="BG8" s="4" t="str">
        <f>IFERROR(HYPERLINK(Wspolrzedne(ROW(),COLUMN()),""),"")</f>
        <v/>
      </c>
      <c r="BH8" s="4" t="str">
        <f>IFERROR(HYPERLINK(Wspolrzedne(ROW(),COLUMN()),""),"")</f>
        <v/>
      </c>
      <c r="BI8" s="4" t="str">
        <f>IFERROR(HYPERLINK(Wspolrzedne(ROW(),COLUMN()),""),"")</f>
        <v/>
      </c>
      <c r="BJ8" s="4" t="str">
        <f>IFERROR(HYPERLINK(Wspolrzedne(ROW(),COLUMN()),""),"")</f>
        <v/>
      </c>
      <c r="BK8" s="4" t="str">
        <f>IFERROR(HYPERLINK(Wspolrzedne(ROW(),COLUMN()),""),"")</f>
        <v/>
      </c>
      <c r="BL8" s="4" t="str">
        <f>IFERROR(HYPERLINK(Wspolrzedne(ROW(),COLUMN()),""),"")</f>
        <v/>
      </c>
      <c r="BM8" s="4" t="str">
        <f>IFERROR(HYPERLINK(Wspolrzedne(ROW(),COLUMN()),""),"")</f>
        <v/>
      </c>
      <c r="BN8" s="5" t="str">
        <f>IFERROR(HYPERLINK(Wspolrzedne(ROW(),COLUMN()),""),"")</f>
        <v/>
      </c>
      <c r="BO8" s="2" t="str">
        <f>IFERROR(HYPERLINK(Wspolrzedne(ROW(),COLUMN()),""),"")</f>
        <v/>
      </c>
      <c r="BP8" s="2" t="str">
        <f>IFERROR(HYPERLINK(Wspolrzedne(ROW(),COLUMN()),""),"")</f>
        <v/>
      </c>
      <c r="BQ8" s="2" t="str">
        <f>IFERROR(HYPERLINK(Wspolrzedne(ROW(),COLUMN()),""),"")</f>
        <v/>
      </c>
      <c r="BR8" s="2" t="str">
        <f>IFERROR(HYPERLINK(Wspolrzedne(ROW(),COLUMN()),""),"")</f>
        <v/>
      </c>
      <c r="BZ8" s="10"/>
      <c r="CA8" s="10"/>
    </row>
    <row r="9" spans="1:144" ht="9" customHeight="1" x14ac:dyDescent="0.25">
      <c r="A9" s="42"/>
      <c r="B9" s="43"/>
      <c r="C9" s="43"/>
      <c r="D9" s="21" t="str">
        <f>IFERROR(HYPERLINK(Wspolrzedne(ROW(),COLUMN()),""),"")</f>
        <v/>
      </c>
      <c r="E9" s="4" t="str">
        <f>IFERROR(HYPERLINK(Wspolrzedne(ROW(),COLUMN()),""),"")</f>
        <v/>
      </c>
      <c r="F9" s="4" t="str">
        <f>IFERROR(HYPERLINK(Wspolrzedne(ROW(),COLUMN()),""),"")</f>
        <v/>
      </c>
      <c r="G9" s="4" t="str">
        <f>IFERROR(HYPERLINK(Wspolrzedne(ROW(),COLUMN()),""),"")</f>
        <v/>
      </c>
      <c r="H9" s="4" t="str">
        <f>IFERROR(HYPERLINK(Wspolrzedne(ROW(),COLUMN()),""),"")</f>
        <v/>
      </c>
      <c r="I9" s="4" t="str">
        <f>IFERROR(HYPERLINK(Wspolrzedne(ROW(),COLUMN()),""),"")</f>
        <v/>
      </c>
      <c r="J9" s="4" t="str">
        <f>IFERROR(HYPERLINK(Wspolrzedne(ROW(),COLUMN()),""),"")</f>
        <v/>
      </c>
      <c r="K9" s="4" t="str">
        <f>IFERROR(HYPERLINK(Wspolrzedne(ROW(),COLUMN()),""),"")</f>
        <v/>
      </c>
      <c r="L9" s="4" t="str">
        <f>IFERROR(HYPERLINK(Wspolrzedne(ROW(),COLUMN()),""),"")</f>
        <v/>
      </c>
      <c r="M9" s="4" t="str">
        <f>IFERROR(HYPERLINK(Wspolrzedne(ROW(),COLUMN()),""),"")</f>
        <v/>
      </c>
      <c r="N9" s="4" t="str">
        <f>IFERROR(HYPERLINK(Wspolrzedne(ROW(),COLUMN()),""),"")</f>
        <v/>
      </c>
      <c r="O9" s="4" t="str">
        <f>IFERROR(HYPERLINK(Wspolrzedne(ROW(),COLUMN()),""),"")</f>
        <v/>
      </c>
      <c r="P9" s="4" t="str">
        <f>IFERROR(HYPERLINK(Wspolrzedne(ROW(),COLUMN()),""),"")</f>
        <v/>
      </c>
      <c r="Q9" s="4" t="str">
        <f>IFERROR(HYPERLINK(Wspolrzedne(ROW(),COLUMN()),""),"")</f>
        <v/>
      </c>
      <c r="R9" s="4" t="str">
        <f>IFERROR(HYPERLINK(Wspolrzedne(ROW(),COLUMN()),""),"")</f>
        <v/>
      </c>
      <c r="S9" s="4" t="str">
        <f>IFERROR(HYPERLINK(Wspolrzedne(ROW(),COLUMN()),""),"")</f>
        <v/>
      </c>
      <c r="T9" s="4" t="str">
        <f>IFERROR(HYPERLINK(Wspolrzedne(ROW(),COLUMN()),""),"")</f>
        <v/>
      </c>
      <c r="U9" s="4" t="str">
        <f>IFERROR(HYPERLINK(Wspolrzedne(ROW(),COLUMN()),""),"")</f>
        <v/>
      </c>
      <c r="V9" s="4" t="str">
        <f>IFERROR(HYPERLINK(Wspolrzedne(ROW(),COLUMN()),""),"")</f>
        <v/>
      </c>
      <c r="W9" s="4" t="str">
        <f>IFERROR(HYPERLINK(Wspolrzedne(ROW(),COLUMN()),""),"")</f>
        <v/>
      </c>
      <c r="X9" s="4" t="str">
        <f>IFERROR(HYPERLINK(Wspolrzedne(ROW(),COLUMN()),""),"")</f>
        <v/>
      </c>
      <c r="Y9" s="4" t="str">
        <f>IFERROR(HYPERLINK(Wspolrzedne(ROW(),COLUMN()),""),"")</f>
        <v/>
      </c>
      <c r="Z9" s="4" t="str">
        <f>IFERROR(HYPERLINK(Wspolrzedne(ROW(),COLUMN()),""),"")</f>
        <v/>
      </c>
      <c r="AA9" s="4" t="str">
        <f>IFERROR(HYPERLINK(Wspolrzedne(ROW(),COLUMN()),""),"")</f>
        <v/>
      </c>
      <c r="AB9" s="4" t="str">
        <f>IFERROR(HYPERLINK(Wspolrzedne(ROW(),COLUMN()),""),"")</f>
        <v/>
      </c>
      <c r="AC9" s="4" t="str">
        <f>IFERROR(HYPERLINK(Wspolrzedne(ROW(),COLUMN()),""),"")</f>
        <v/>
      </c>
      <c r="AD9" s="4" t="str">
        <f>IFERROR(HYPERLINK(Wspolrzedne(ROW(),COLUMN()),""),"")</f>
        <v/>
      </c>
      <c r="AE9" s="4" t="str">
        <f>IFERROR(HYPERLINK(Wspolrzedne(ROW(),COLUMN()),""),"")</f>
        <v/>
      </c>
      <c r="AF9" s="4" t="str">
        <f>IFERROR(HYPERLINK(Wspolrzedne(ROW(),COLUMN()),""),"")</f>
        <v/>
      </c>
      <c r="AG9" s="4" t="str">
        <f>IFERROR(HYPERLINK(Wspolrzedne(ROW(),COLUMN()),""),"")</f>
        <v/>
      </c>
      <c r="AH9" s="4" t="str">
        <f>IFERROR(HYPERLINK(Wspolrzedne(ROW(),COLUMN()),""),"")</f>
        <v/>
      </c>
      <c r="AI9" s="4" t="str">
        <f>IFERROR(HYPERLINK(Wspolrzedne(ROW(),COLUMN()),""),"")</f>
        <v/>
      </c>
      <c r="AJ9" s="4" t="str">
        <f>IFERROR(HYPERLINK(Wspolrzedne(ROW(),COLUMN()),""),"")</f>
        <v/>
      </c>
      <c r="AK9" s="4" t="str">
        <f>IFERROR(HYPERLINK(Wspolrzedne(ROW(),COLUMN()),""),"")</f>
        <v/>
      </c>
      <c r="AL9" s="4" t="str">
        <f>IFERROR(HYPERLINK(Wspolrzedne(ROW(),COLUMN()),""),"")</f>
        <v/>
      </c>
      <c r="AM9" s="4" t="str">
        <f>IFERROR(HYPERLINK(Wspolrzedne(ROW(),COLUMN()),""),"")</f>
        <v/>
      </c>
      <c r="AN9" s="4" t="str">
        <f>IFERROR(HYPERLINK(Wspolrzedne(ROW(),COLUMN()),""),"")</f>
        <v/>
      </c>
      <c r="AO9" s="4" t="str">
        <f>IFERROR(HYPERLINK(Wspolrzedne(ROW(),COLUMN()),""),"")</f>
        <v/>
      </c>
      <c r="AP9" s="4" t="str">
        <f>IFERROR(HYPERLINK(Wspolrzedne(ROW(),COLUMN()),""),"")</f>
        <v/>
      </c>
      <c r="AQ9" s="4" t="str">
        <f>IFERROR(HYPERLINK(Wspolrzedne(ROW(),COLUMN()),""),"")</f>
        <v/>
      </c>
      <c r="AR9" s="4" t="str">
        <f>IFERROR(HYPERLINK(Wspolrzedne(ROW(),COLUMN()),""),"")</f>
        <v/>
      </c>
      <c r="AS9" s="4" t="str">
        <f>IFERROR(HYPERLINK(Wspolrzedne(ROW(),COLUMN()),""),"")</f>
        <v/>
      </c>
      <c r="AT9" s="4" t="str">
        <f>IFERROR(HYPERLINK(Wspolrzedne(ROW(),COLUMN()),""),"")</f>
        <v/>
      </c>
      <c r="AU9" s="4" t="str">
        <f>IFERROR(HYPERLINK(Wspolrzedne(ROW(),COLUMN()),""),"")</f>
        <v/>
      </c>
      <c r="AV9" s="4" t="str">
        <f>IFERROR(HYPERLINK(Wspolrzedne(ROW(),COLUMN()),""),"")</f>
        <v/>
      </c>
      <c r="AW9" s="4" t="str">
        <f>IFERROR(HYPERLINK(Wspolrzedne(ROW(),COLUMN()),""),"")</f>
        <v/>
      </c>
      <c r="AX9" s="4" t="str">
        <f>IFERROR(HYPERLINK(Wspolrzedne(ROW(),COLUMN()),""),"")</f>
        <v/>
      </c>
      <c r="AY9" s="4" t="str">
        <f>IFERROR(HYPERLINK(Wspolrzedne(ROW(),COLUMN()),""),"")</f>
        <v/>
      </c>
      <c r="AZ9" s="4" t="str">
        <f>IFERROR(HYPERLINK(Wspolrzedne(ROW(),COLUMN()),""),"")</f>
        <v/>
      </c>
      <c r="BA9" s="4" t="str">
        <f>IFERROR(HYPERLINK(Wspolrzedne(ROW(),COLUMN()),""),"")</f>
        <v/>
      </c>
      <c r="BB9" s="4" t="str">
        <f>IFERROR(HYPERLINK(Wspolrzedne(ROW(),COLUMN()),""),"")</f>
        <v/>
      </c>
      <c r="BC9" s="4" t="str">
        <f>IFERROR(HYPERLINK(Wspolrzedne(ROW(),COLUMN()),""),"")</f>
        <v/>
      </c>
      <c r="BD9" s="4" t="str">
        <f>IFERROR(HYPERLINK(Wspolrzedne(ROW(),COLUMN()),""),"")</f>
        <v/>
      </c>
      <c r="BE9" s="4" t="str">
        <f>IFERROR(HYPERLINK(Wspolrzedne(ROW(),COLUMN()),""),"")</f>
        <v/>
      </c>
      <c r="BF9" s="4" t="str">
        <f>IFERROR(HYPERLINK(Wspolrzedne(ROW(),COLUMN()),""),"")</f>
        <v/>
      </c>
      <c r="BG9" s="4" t="str">
        <f>IFERROR(HYPERLINK(Wspolrzedne(ROW(),COLUMN()),""),"")</f>
        <v/>
      </c>
      <c r="BH9" s="4" t="str">
        <f>IFERROR(HYPERLINK(Wspolrzedne(ROW(),COLUMN()),""),"")</f>
        <v/>
      </c>
      <c r="BI9" s="4" t="str">
        <f>IFERROR(HYPERLINK(Wspolrzedne(ROW(),COLUMN()),""),"")</f>
        <v/>
      </c>
      <c r="BJ9" s="4" t="str">
        <f>IFERROR(HYPERLINK(Wspolrzedne(ROW(),COLUMN()),""),"")</f>
        <v/>
      </c>
      <c r="BK9" s="4" t="str">
        <f>IFERROR(HYPERLINK(Wspolrzedne(ROW(),COLUMN()),""),"")</f>
        <v/>
      </c>
      <c r="BL9" s="4" t="str">
        <f>IFERROR(HYPERLINK(Wspolrzedne(ROW(),COLUMN()),""),"")</f>
        <v/>
      </c>
      <c r="BM9" s="2" t="str">
        <f>IFERROR(HYPERLINK(Wspolrzedne(ROW(),COLUMN()),""),"")</f>
        <v/>
      </c>
      <c r="BN9" s="5" t="str">
        <f>IFERROR(HYPERLINK(Wspolrzedne(ROW(),COLUMN()),""),"")</f>
        <v/>
      </c>
      <c r="BO9" s="2" t="str">
        <f>IFERROR(HYPERLINK(Wspolrzedne(ROW(),COLUMN()),""),"")</f>
        <v/>
      </c>
      <c r="BP9" s="2" t="str">
        <f>IFERROR(HYPERLINK(Wspolrzedne(ROW(),COLUMN()),""),"")</f>
        <v/>
      </c>
      <c r="BQ9" s="2" t="str">
        <f>IFERROR(HYPERLINK(Wspolrzedne(ROW(),COLUMN()),""),"")</f>
        <v/>
      </c>
      <c r="BR9" s="2" t="str">
        <f>IFERROR(HYPERLINK(Wspolrzedne(ROW(),COLUMN()),""),"")</f>
        <v/>
      </c>
      <c r="BZ9" s="10"/>
      <c r="CA9" s="2" t="str">
        <f ca="1">IFERROR(HYPERLINK(Wspolrzedne(NrKsztaltu()),""),"")</f>
        <v/>
      </c>
      <c r="CD9" s="10" t="str">
        <f ca="1">IFERROR(HYPERLINK(Wspolrzedne(NrKsztaltu()),""),"")</f>
        <v/>
      </c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</row>
    <row r="10" spans="1:144" ht="9" customHeight="1" x14ac:dyDescent="0.25">
      <c r="A10" s="42"/>
      <c r="B10" s="43"/>
      <c r="C10" s="43"/>
      <c r="D10" s="21" t="str">
        <f>IFERROR(HYPERLINK(Wspolrzedne(ROW(),COLUMN()),""),"")</f>
        <v/>
      </c>
      <c r="E10" s="4" t="str">
        <f>IFERROR(HYPERLINK(Wspolrzedne(ROW(),COLUMN()),""),"")</f>
        <v/>
      </c>
      <c r="F10" s="4" t="str">
        <f>IFERROR(HYPERLINK(Wspolrzedne(ROW(),COLUMN()),""),"")</f>
        <v/>
      </c>
      <c r="G10" s="4" t="str">
        <f>IFERROR(HYPERLINK(Wspolrzedne(ROW(),COLUMN()),""),"")</f>
        <v/>
      </c>
      <c r="H10" s="4" t="str">
        <f>IFERROR(HYPERLINK(Wspolrzedne(ROW(),COLUMN()),""),"")</f>
        <v/>
      </c>
      <c r="I10" s="4" t="str">
        <f>IFERROR(HYPERLINK(Wspolrzedne(ROW(),COLUMN()),""),"")</f>
        <v/>
      </c>
      <c r="J10" s="4" t="str">
        <f>IFERROR(HYPERLINK(Wspolrzedne(ROW(),COLUMN()),""),"")</f>
        <v/>
      </c>
      <c r="K10" s="4" t="str">
        <f>IFERROR(HYPERLINK(Wspolrzedne(ROW(),COLUMN()),""),"")</f>
        <v/>
      </c>
      <c r="L10" s="4" t="str">
        <f>IFERROR(HYPERLINK(Wspolrzedne(ROW(),COLUMN()),""),"")</f>
        <v/>
      </c>
      <c r="M10" s="4" t="str">
        <f>IFERROR(HYPERLINK(Wspolrzedne(ROW(),COLUMN()),""),"")</f>
        <v/>
      </c>
      <c r="N10" s="4" t="str">
        <f>IFERROR(HYPERLINK(Wspolrzedne(ROW(),COLUMN()),""),"")</f>
        <v/>
      </c>
      <c r="O10" s="4" t="str">
        <f>IFERROR(HYPERLINK(Wspolrzedne(ROW(),COLUMN()),""),"")</f>
        <v/>
      </c>
      <c r="P10" s="4" t="str">
        <f>IFERROR(HYPERLINK(Wspolrzedne(ROW(),COLUMN()),""),"")</f>
        <v/>
      </c>
      <c r="Q10" s="4" t="str">
        <f>IFERROR(HYPERLINK(Wspolrzedne(ROW(),COLUMN()),""),"")</f>
        <v/>
      </c>
      <c r="R10" s="4" t="str">
        <f>IFERROR(HYPERLINK(Wspolrzedne(ROW(),COLUMN()),""),"")</f>
        <v/>
      </c>
      <c r="S10" s="4" t="str">
        <f>IFERROR(HYPERLINK(Wspolrzedne(ROW(),COLUMN()),""),"")</f>
        <v/>
      </c>
      <c r="T10" s="4" t="str">
        <f>IFERROR(HYPERLINK(Wspolrzedne(ROW(),COLUMN()),""),"")</f>
        <v/>
      </c>
      <c r="U10" s="4" t="str">
        <f>IFERROR(HYPERLINK(Wspolrzedne(ROW(),COLUMN()),""),"")</f>
        <v/>
      </c>
      <c r="V10" s="4" t="str">
        <f>IFERROR(HYPERLINK(Wspolrzedne(ROW(),COLUMN()),""),"")</f>
        <v/>
      </c>
      <c r="W10" s="4" t="str">
        <f>IFERROR(HYPERLINK(Wspolrzedne(ROW(),COLUMN()),""),"")</f>
        <v/>
      </c>
      <c r="X10" s="4" t="str">
        <f>IFERROR(HYPERLINK(Wspolrzedne(ROW(),COLUMN()),""),"")</f>
        <v/>
      </c>
      <c r="Y10" s="4" t="str">
        <f>IFERROR(HYPERLINK(Wspolrzedne(ROW(),COLUMN()),""),"")</f>
        <v/>
      </c>
      <c r="Z10" s="4" t="str">
        <f>IFERROR(HYPERLINK(Wspolrzedne(ROW(),COLUMN()),""),"")</f>
        <v/>
      </c>
      <c r="AA10" s="4" t="str">
        <f>IFERROR(HYPERLINK(Wspolrzedne(ROW(),COLUMN()),""),"")</f>
        <v/>
      </c>
      <c r="AB10" s="4" t="str">
        <f>IFERROR(HYPERLINK(Wspolrzedne(ROW(),COLUMN()),""),"")</f>
        <v/>
      </c>
      <c r="AC10" s="4" t="str">
        <f>IFERROR(HYPERLINK(Wspolrzedne(ROW(),COLUMN()),""),"")</f>
        <v/>
      </c>
      <c r="AD10" s="4" t="str">
        <f>IFERROR(HYPERLINK(Wspolrzedne(ROW(),COLUMN()),""),"")</f>
        <v/>
      </c>
      <c r="AE10" s="4" t="str">
        <f>IFERROR(HYPERLINK(Wspolrzedne(ROW(),COLUMN()),""),"")</f>
        <v/>
      </c>
      <c r="AF10" s="4" t="str">
        <f>IFERROR(HYPERLINK(Wspolrzedne(ROW(),COLUMN()),""),"")</f>
        <v/>
      </c>
      <c r="AG10" s="4" t="str">
        <f>IFERROR(HYPERLINK(Wspolrzedne(ROW(),COLUMN()),""),"")</f>
        <v/>
      </c>
      <c r="AH10" s="4" t="str">
        <f>IFERROR(HYPERLINK(Wspolrzedne(ROW(),COLUMN()),""),"")</f>
        <v/>
      </c>
      <c r="AI10" s="4" t="str">
        <f>IFERROR(HYPERLINK(Wspolrzedne(ROW(),COLUMN()),""),"")</f>
        <v/>
      </c>
      <c r="AJ10" s="4" t="str">
        <f>IFERROR(HYPERLINK(Wspolrzedne(ROW(),COLUMN()),""),"")</f>
        <v/>
      </c>
      <c r="AK10" s="4" t="str">
        <f>IFERROR(HYPERLINK(Wspolrzedne(ROW(),COLUMN()),""),"")</f>
        <v/>
      </c>
      <c r="AL10" s="4" t="str">
        <f>IFERROR(HYPERLINK(Wspolrzedne(ROW(),COLUMN()),""),"")</f>
        <v/>
      </c>
      <c r="AM10" s="4" t="str">
        <f>IFERROR(HYPERLINK(Wspolrzedne(ROW(),COLUMN()),""),"")</f>
        <v/>
      </c>
      <c r="AN10" s="4" t="str">
        <f>IFERROR(HYPERLINK(Wspolrzedne(ROW(),COLUMN()),""),"")</f>
        <v/>
      </c>
      <c r="AO10" s="4" t="str">
        <f>IFERROR(HYPERLINK(Wspolrzedne(ROW(),COLUMN()),""),"")</f>
        <v/>
      </c>
      <c r="AP10" s="4" t="str">
        <f>IFERROR(HYPERLINK(Wspolrzedne(ROW(),COLUMN()),""),"")</f>
        <v/>
      </c>
      <c r="AQ10" s="4" t="str">
        <f>IFERROR(HYPERLINK(Wspolrzedne(ROW(),COLUMN()),""),"")</f>
        <v/>
      </c>
      <c r="AR10" s="4" t="str">
        <f>IFERROR(HYPERLINK(Wspolrzedne(ROW(),COLUMN()),""),"")</f>
        <v/>
      </c>
      <c r="AS10" s="4" t="str">
        <f>IFERROR(HYPERLINK(Wspolrzedne(ROW(),COLUMN()),""),"")</f>
        <v/>
      </c>
      <c r="AT10" s="4" t="str">
        <f>IFERROR(HYPERLINK(Wspolrzedne(ROW(),COLUMN()),""),"")</f>
        <v/>
      </c>
      <c r="AU10" s="4" t="str">
        <f>IFERROR(HYPERLINK(Wspolrzedne(ROW(),COLUMN()),""),"")</f>
        <v/>
      </c>
      <c r="AV10" s="4" t="str">
        <f>IFERROR(HYPERLINK(Wspolrzedne(ROW(),COLUMN()),""),"")</f>
        <v/>
      </c>
      <c r="AW10" s="4" t="str">
        <f>IFERROR(HYPERLINK(Wspolrzedne(ROW(),COLUMN()),""),"")</f>
        <v/>
      </c>
      <c r="AX10" s="4" t="str">
        <f>IFERROR(HYPERLINK(Wspolrzedne(ROW(),COLUMN()),""),"")</f>
        <v/>
      </c>
      <c r="AY10" s="4" t="str">
        <f>IFERROR(HYPERLINK(Wspolrzedne(ROW(),COLUMN()),""),"")</f>
        <v/>
      </c>
      <c r="AZ10" s="4" t="str">
        <f>IFERROR(HYPERLINK(Wspolrzedne(ROW(),COLUMN()),""),"")</f>
        <v/>
      </c>
      <c r="BA10" s="4" t="str">
        <f>IFERROR(HYPERLINK(Wspolrzedne(ROW(),COLUMN()),""),"")</f>
        <v/>
      </c>
      <c r="BB10" s="4" t="str">
        <f>IFERROR(HYPERLINK(Wspolrzedne(ROW(),COLUMN()),""),"")</f>
        <v/>
      </c>
      <c r="BC10" s="4" t="str">
        <f>IFERROR(HYPERLINK(Wspolrzedne(ROW(),COLUMN()),""),"")</f>
        <v/>
      </c>
      <c r="BD10" s="4" t="str">
        <f>IFERROR(HYPERLINK(Wspolrzedne(ROW(),COLUMN()),""),"")</f>
        <v/>
      </c>
      <c r="BE10" s="4" t="str">
        <f>IFERROR(HYPERLINK(Wspolrzedne(ROW(),COLUMN()),""),"")</f>
        <v/>
      </c>
      <c r="BF10" s="4" t="str">
        <f>IFERROR(HYPERLINK(Wspolrzedne(ROW(),COLUMN()),""),"")</f>
        <v/>
      </c>
      <c r="BG10" s="4" t="str">
        <f>IFERROR(HYPERLINK(Wspolrzedne(ROW(),COLUMN()),""),"")</f>
        <v/>
      </c>
      <c r="BH10" s="4" t="str">
        <f>IFERROR(HYPERLINK(Wspolrzedne(ROW(),COLUMN()),""),"")</f>
        <v/>
      </c>
      <c r="BI10" s="4" t="str">
        <f>IFERROR(HYPERLINK(Wspolrzedne(ROW(),COLUMN()),""),"")</f>
        <v/>
      </c>
      <c r="BJ10" s="4" t="str">
        <f>IFERROR(HYPERLINK(Wspolrzedne(ROW(),COLUMN()),""),"")</f>
        <v/>
      </c>
      <c r="BK10" s="4" t="str">
        <f>IFERROR(HYPERLINK(Wspolrzedne(ROW(),COLUMN()),""),"")</f>
        <v/>
      </c>
      <c r="BL10" s="4" t="str">
        <f>IFERROR(HYPERLINK(Wspolrzedne(ROW(),COLUMN()),""),"")</f>
        <v/>
      </c>
      <c r="BM10" s="4" t="str">
        <f>IFERROR(HYPERLINK(Wspolrzedne(ROW(),COLUMN()),""),"")</f>
        <v/>
      </c>
      <c r="BN10" s="5" t="str">
        <f>IFERROR(HYPERLINK(Wspolrzedne(ROW(),COLUMN()),""),"")</f>
        <v/>
      </c>
      <c r="BO10" s="2" t="str">
        <f>IFERROR(HYPERLINK(Wspolrzedne(ROW(),COLUMN()),""),"")</f>
        <v/>
      </c>
      <c r="BP10" s="2" t="str">
        <f>IFERROR(HYPERLINK(Wspolrzedne(ROW(),COLUMN()),""),"")</f>
        <v/>
      </c>
      <c r="BQ10" s="2" t="str">
        <f>IFERROR(HYPERLINK(Wspolrzedne(ROW(),COLUMN()),""),"")</f>
        <v/>
      </c>
      <c r="BR10" s="2" t="str">
        <f>IFERROR(HYPERLINK(Wspolrzedne(ROW(),COLUMN()),""),"")</f>
        <v/>
      </c>
      <c r="BZ10" s="10"/>
      <c r="CA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</row>
    <row r="11" spans="1:144" ht="9" customHeight="1" x14ac:dyDescent="0.25">
      <c r="A11" s="42"/>
      <c r="B11" s="43"/>
      <c r="C11" s="43"/>
      <c r="D11" s="21" t="str">
        <f>IFERROR(HYPERLINK(Wspolrzedne(ROW(),COLUMN()),""),"")</f>
        <v/>
      </c>
      <c r="E11" s="4" t="str">
        <f>IFERROR(HYPERLINK(Wspolrzedne(ROW(),COLUMN()),""),"")</f>
        <v/>
      </c>
      <c r="F11" s="4" t="str">
        <f>IFERROR(HYPERLINK(Wspolrzedne(ROW(),COLUMN()),""),"")</f>
        <v/>
      </c>
      <c r="G11" s="4" t="str">
        <f>IFERROR(HYPERLINK(Wspolrzedne(ROW(),COLUMN()),""),"")</f>
        <v/>
      </c>
      <c r="H11" s="4" t="str">
        <f>IFERROR(HYPERLINK(Wspolrzedne(ROW(),COLUMN()),""),"")</f>
        <v/>
      </c>
      <c r="I11" s="4" t="str">
        <f>IFERROR(HYPERLINK(Wspolrzedne(ROW(),COLUMN()),""),"")</f>
        <v/>
      </c>
      <c r="J11" s="4" t="str">
        <f>IFERROR(HYPERLINK(Wspolrzedne(ROW(),COLUMN()),""),"")</f>
        <v/>
      </c>
      <c r="K11" s="4" t="str">
        <f>IFERROR(HYPERLINK(Wspolrzedne(ROW(),COLUMN()),""),"")</f>
        <v/>
      </c>
      <c r="L11" s="4" t="str">
        <f>IFERROR(HYPERLINK(Wspolrzedne(ROW(),COLUMN()),""),"")</f>
        <v/>
      </c>
      <c r="M11" s="4" t="str">
        <f>IFERROR(HYPERLINK(Wspolrzedne(ROW(),COLUMN()),""),"")</f>
        <v/>
      </c>
      <c r="N11" s="4" t="str">
        <f>IFERROR(HYPERLINK(Wspolrzedne(ROW(),COLUMN()),""),"")</f>
        <v/>
      </c>
      <c r="O11" s="4" t="str">
        <f>IFERROR(HYPERLINK(Wspolrzedne(ROW(),COLUMN()),""),"")</f>
        <v/>
      </c>
      <c r="P11" s="4" t="str">
        <f>IFERROR(HYPERLINK(Wspolrzedne(ROW(),COLUMN()),""),"")</f>
        <v/>
      </c>
      <c r="Q11" s="4" t="str">
        <f>IFERROR(HYPERLINK(Wspolrzedne(ROW(),COLUMN()),""),"")</f>
        <v/>
      </c>
      <c r="R11" s="4" t="str">
        <f>IFERROR(HYPERLINK(Wspolrzedne(ROW(),COLUMN()),""),"")</f>
        <v/>
      </c>
      <c r="S11" s="4" t="str">
        <f>IFERROR(HYPERLINK(Wspolrzedne(ROW(),COLUMN()),""),"")</f>
        <v/>
      </c>
      <c r="T11" s="4" t="str">
        <f>IFERROR(HYPERLINK(Wspolrzedne(ROW(),COLUMN()),""),"")</f>
        <v/>
      </c>
      <c r="U11" s="4" t="str">
        <f>IFERROR(HYPERLINK(Wspolrzedne(ROW(),COLUMN()),""),"")</f>
        <v/>
      </c>
      <c r="V11" s="4" t="str">
        <f>IFERROR(HYPERLINK(Wspolrzedne(ROW(),COLUMN()),""),"")</f>
        <v/>
      </c>
      <c r="W11" s="4" t="str">
        <f>IFERROR(HYPERLINK(Wspolrzedne(ROW(),COLUMN()),""),"")</f>
        <v/>
      </c>
      <c r="X11" s="4" t="str">
        <f>IFERROR(HYPERLINK(Wspolrzedne(ROW(),COLUMN()),""),"")</f>
        <v/>
      </c>
      <c r="Y11" s="4" t="str">
        <f>IFERROR(HYPERLINK(Wspolrzedne(ROW(),COLUMN()),""),"")</f>
        <v/>
      </c>
      <c r="Z11" s="4" t="str">
        <f>IFERROR(HYPERLINK(Wspolrzedne(ROW(),COLUMN()),""),"")</f>
        <v/>
      </c>
      <c r="AA11" s="4" t="str">
        <f>IFERROR(HYPERLINK(Wspolrzedne(ROW(),COLUMN()),""),"")</f>
        <v/>
      </c>
      <c r="AB11" s="4" t="str">
        <f>IFERROR(HYPERLINK(Wspolrzedne(ROW(),COLUMN()),""),"")</f>
        <v/>
      </c>
      <c r="AC11" s="4" t="str">
        <f>IFERROR(HYPERLINK(Wspolrzedne(ROW(),COLUMN()),""),"")</f>
        <v/>
      </c>
      <c r="AD11" s="4" t="str">
        <f>IFERROR(HYPERLINK(Wspolrzedne(ROW(),COLUMN()),""),"")</f>
        <v/>
      </c>
      <c r="AE11" s="4" t="str">
        <f>IFERROR(HYPERLINK(Wspolrzedne(ROW(),COLUMN()),""),"")</f>
        <v/>
      </c>
      <c r="AF11" s="4" t="str">
        <f>IFERROR(HYPERLINK(Wspolrzedne(ROW(),COLUMN()),""),"")</f>
        <v/>
      </c>
      <c r="AG11" s="4" t="str">
        <f>IFERROR(HYPERLINK(Wspolrzedne(ROW(),COLUMN()),""),"")</f>
        <v/>
      </c>
      <c r="AH11" s="4" t="str">
        <f>IFERROR(HYPERLINK(Wspolrzedne(ROW(),COLUMN()),""),"")</f>
        <v/>
      </c>
      <c r="AI11" s="4" t="str">
        <f>IFERROR(HYPERLINK(Wspolrzedne(ROW(),COLUMN()),""),"")</f>
        <v/>
      </c>
      <c r="AJ11" s="4" t="str">
        <f>IFERROR(HYPERLINK(Wspolrzedne(ROW(),COLUMN()),""),"")</f>
        <v/>
      </c>
      <c r="AK11" s="4" t="str">
        <f>IFERROR(HYPERLINK(Wspolrzedne(ROW(),COLUMN()),""),"")</f>
        <v/>
      </c>
      <c r="AL11" s="4" t="str">
        <f>IFERROR(HYPERLINK(Wspolrzedne(ROW(),COLUMN()),""),"")</f>
        <v/>
      </c>
      <c r="AM11" s="4" t="str">
        <f>IFERROR(HYPERLINK(Wspolrzedne(ROW(),COLUMN()),""),"")</f>
        <v/>
      </c>
      <c r="AN11" s="4" t="str">
        <f>IFERROR(HYPERLINK(Wspolrzedne(ROW(),COLUMN()),""),"")</f>
        <v/>
      </c>
      <c r="AO11" s="4" t="str">
        <f>IFERROR(HYPERLINK(Wspolrzedne(ROW(),COLUMN()),""),"")</f>
        <v/>
      </c>
      <c r="AP11" s="4" t="str">
        <f>IFERROR(HYPERLINK(Wspolrzedne(ROW(),COLUMN()),""),"")</f>
        <v/>
      </c>
      <c r="AQ11" s="4" t="str">
        <f>IFERROR(HYPERLINK(Wspolrzedne(ROW(),COLUMN()),""),"")</f>
        <v/>
      </c>
      <c r="AR11" s="4" t="str">
        <f>IFERROR(HYPERLINK(Wspolrzedne(ROW(),COLUMN()),""),"")</f>
        <v/>
      </c>
      <c r="AS11" s="4" t="str">
        <f>IFERROR(HYPERLINK(Wspolrzedne(ROW(),COLUMN()),""),"")</f>
        <v/>
      </c>
      <c r="AT11" s="4" t="str">
        <f>IFERROR(HYPERLINK(Wspolrzedne(ROW(),COLUMN()),""),"")</f>
        <v/>
      </c>
      <c r="AU11" s="4" t="str">
        <f>IFERROR(HYPERLINK(Wspolrzedne(ROW(),COLUMN()),""),"")</f>
        <v/>
      </c>
      <c r="AV11" s="4" t="str">
        <f>IFERROR(HYPERLINK(Wspolrzedne(ROW(),COLUMN()),""),"")</f>
        <v/>
      </c>
      <c r="AW11" s="4" t="str">
        <f>IFERROR(HYPERLINK(Wspolrzedne(ROW(),COLUMN()),""),"")</f>
        <v/>
      </c>
      <c r="AX11" s="4" t="str">
        <f>IFERROR(HYPERLINK(Wspolrzedne(ROW(),COLUMN()),""),"")</f>
        <v/>
      </c>
      <c r="AY11" s="4" t="str">
        <f>IFERROR(HYPERLINK(Wspolrzedne(ROW(),COLUMN()),""),"")</f>
        <v/>
      </c>
      <c r="AZ11" s="4" t="str">
        <f>IFERROR(HYPERLINK(Wspolrzedne(ROW(),COLUMN()),""),"")</f>
        <v/>
      </c>
      <c r="BA11" s="4" t="str">
        <f>IFERROR(HYPERLINK(Wspolrzedne(ROW(),COLUMN()),""),"")</f>
        <v/>
      </c>
      <c r="BB11" s="4" t="str">
        <f>IFERROR(HYPERLINK(Wspolrzedne(ROW(),COLUMN()),""),"")</f>
        <v/>
      </c>
      <c r="BC11" s="4" t="str">
        <f>IFERROR(HYPERLINK(Wspolrzedne(ROW(),COLUMN()),""),"")</f>
        <v/>
      </c>
      <c r="BD11" s="4" t="str">
        <f>IFERROR(HYPERLINK(Wspolrzedne(ROW(),COLUMN()),""),"")</f>
        <v/>
      </c>
      <c r="BE11" s="4" t="str">
        <f>IFERROR(HYPERLINK(Wspolrzedne(ROW(),COLUMN()),""),"")</f>
        <v/>
      </c>
      <c r="BF11" s="4" t="str">
        <f>IFERROR(HYPERLINK(Wspolrzedne(ROW(),COLUMN()),""),"")</f>
        <v/>
      </c>
      <c r="BG11" s="4" t="str">
        <f>IFERROR(HYPERLINK(Wspolrzedne(ROW(),COLUMN()),""),"")</f>
        <v/>
      </c>
      <c r="BH11" s="4" t="str">
        <f>IFERROR(HYPERLINK(Wspolrzedne(ROW(),COLUMN()),""),"")</f>
        <v/>
      </c>
      <c r="BI11" s="4" t="str">
        <f>IFERROR(HYPERLINK(Wspolrzedne(ROW(),COLUMN()),""),"")</f>
        <v/>
      </c>
      <c r="BJ11" s="4" t="str">
        <f>IFERROR(HYPERLINK(Wspolrzedne(ROW(),COLUMN()),""),"")</f>
        <v/>
      </c>
      <c r="BK11" s="4" t="str">
        <f>IFERROR(HYPERLINK(Wspolrzedne(ROW(),COLUMN()),""),"")</f>
        <v/>
      </c>
      <c r="BL11" s="4" t="str">
        <f>IFERROR(HYPERLINK(Wspolrzedne(ROW(),COLUMN()),""),"")</f>
        <v/>
      </c>
      <c r="BM11" s="4" t="str">
        <f>IFERROR(HYPERLINK(Wspolrzedne(ROW(),COLUMN()),""),"")</f>
        <v/>
      </c>
      <c r="BN11" s="5" t="str">
        <f>IFERROR(HYPERLINK(Wspolrzedne(ROW(),COLUMN()),""),"")</f>
        <v/>
      </c>
      <c r="BO11" s="2" t="str">
        <f>IFERROR(HYPERLINK(Wspolrzedne(ROW(),COLUMN()),""),"")</f>
        <v/>
      </c>
      <c r="BP11" s="2" t="str">
        <f>IFERROR(HYPERLINK(Wspolrzedne(ROW(),COLUMN()),""),"")</f>
        <v/>
      </c>
      <c r="BQ11" s="2" t="str">
        <f>IFERROR(HYPERLINK(Wspolrzedne(ROW(),COLUMN()),""),"")</f>
        <v/>
      </c>
      <c r="BR11" s="2" t="str">
        <f>IFERROR(HYPERLINK(Wspolrzedne(ROW(),COLUMN()),""),"")</f>
        <v/>
      </c>
      <c r="BZ11" s="10"/>
      <c r="CA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</row>
    <row r="12" spans="1:144" ht="9" customHeight="1" x14ac:dyDescent="0.25">
      <c r="A12" s="42"/>
      <c r="B12" s="43"/>
      <c r="C12" s="43"/>
      <c r="D12" s="21" t="str">
        <f>IFERROR(HYPERLINK(Wspolrzedne(ROW(),COLUMN()),""),"")</f>
        <v/>
      </c>
      <c r="E12" s="4" t="str">
        <f>IFERROR(HYPERLINK(Wspolrzedne(ROW(),COLUMN()),""),"")</f>
        <v/>
      </c>
      <c r="F12" s="4" t="str">
        <f>IFERROR(HYPERLINK(Wspolrzedne(ROW(),COLUMN()),""),"")</f>
        <v/>
      </c>
      <c r="G12" s="4" t="str">
        <f>IFERROR(HYPERLINK(Wspolrzedne(ROW(),COLUMN()),""),"")</f>
        <v/>
      </c>
      <c r="H12" s="4" t="str">
        <f>IFERROR(HYPERLINK(Wspolrzedne(ROW(),COLUMN()),""),"")</f>
        <v/>
      </c>
      <c r="I12" s="4" t="str">
        <f>IFERROR(HYPERLINK(Wspolrzedne(ROW(),COLUMN()),""),"")</f>
        <v/>
      </c>
      <c r="J12" s="4" t="str">
        <f>IFERROR(HYPERLINK(Wspolrzedne(ROW(),COLUMN()),""),"")</f>
        <v/>
      </c>
      <c r="K12" s="4" t="str">
        <f>IFERROR(HYPERLINK(Wspolrzedne(ROW(),COLUMN()),""),"")</f>
        <v/>
      </c>
      <c r="L12" s="4" t="str">
        <f>IFERROR(HYPERLINK(Wspolrzedne(ROW(),COLUMN()),""),"")</f>
        <v/>
      </c>
      <c r="M12" s="4" t="str">
        <f>IFERROR(HYPERLINK(Wspolrzedne(ROW(),COLUMN()),""),"")</f>
        <v/>
      </c>
      <c r="N12" s="4" t="str">
        <f>IFERROR(HYPERLINK(Wspolrzedne(ROW(),COLUMN()),""),"")</f>
        <v/>
      </c>
      <c r="O12" s="4" t="str">
        <f>IFERROR(HYPERLINK(Wspolrzedne(ROW(),COLUMN()),""),"")</f>
        <v/>
      </c>
      <c r="P12" s="4" t="str">
        <f>IFERROR(HYPERLINK(Wspolrzedne(ROW(),COLUMN()),""),"")</f>
        <v/>
      </c>
      <c r="Q12" s="4" t="str">
        <f>IFERROR(HYPERLINK(Wspolrzedne(ROW(),COLUMN()),""),"")</f>
        <v/>
      </c>
      <c r="R12" s="4" t="str">
        <f>IFERROR(HYPERLINK(Wspolrzedne(ROW(),COLUMN()),""),"")</f>
        <v/>
      </c>
      <c r="S12" s="4" t="str">
        <f>IFERROR(HYPERLINK(Wspolrzedne(ROW(),COLUMN()),""),"")</f>
        <v/>
      </c>
      <c r="T12" s="4" t="str">
        <f>IFERROR(HYPERLINK(Wspolrzedne(ROW(),COLUMN()),""),"")</f>
        <v/>
      </c>
      <c r="U12" s="4" t="str">
        <f>IFERROR(HYPERLINK(Wspolrzedne(ROW(),COLUMN()),""),"")</f>
        <v/>
      </c>
      <c r="V12" s="4" t="str">
        <f>IFERROR(HYPERLINK(Wspolrzedne(ROW(),COLUMN()),""),"")</f>
        <v/>
      </c>
      <c r="W12" s="4" t="str">
        <f>IFERROR(HYPERLINK(Wspolrzedne(ROW(),COLUMN()),""),"")</f>
        <v/>
      </c>
      <c r="X12" s="4" t="str">
        <f>IFERROR(HYPERLINK(Wspolrzedne(ROW(),COLUMN()),""),"")</f>
        <v/>
      </c>
      <c r="Y12" s="4" t="str">
        <f>IFERROR(HYPERLINK(Wspolrzedne(ROW(),COLUMN()),""),"")</f>
        <v/>
      </c>
      <c r="Z12" s="4" t="str">
        <f>IFERROR(HYPERLINK(Wspolrzedne(ROW(),COLUMN()),""),"")</f>
        <v/>
      </c>
      <c r="AA12" s="4" t="str">
        <f>IFERROR(HYPERLINK(Wspolrzedne(ROW(),COLUMN()),""),"")</f>
        <v/>
      </c>
      <c r="AB12" s="4" t="str">
        <f>IFERROR(HYPERLINK(Wspolrzedne(ROW(),COLUMN()),""),"")</f>
        <v/>
      </c>
      <c r="AC12" s="4" t="str">
        <f>IFERROR(HYPERLINK(Wspolrzedne(ROW(),COLUMN()),""),"")</f>
        <v/>
      </c>
      <c r="AD12" s="4" t="str">
        <f>IFERROR(HYPERLINK(Wspolrzedne(ROW(),COLUMN()),""),"")</f>
        <v/>
      </c>
      <c r="AE12" s="4" t="str">
        <f>IFERROR(HYPERLINK(Wspolrzedne(ROW(),COLUMN()),""),"")</f>
        <v/>
      </c>
      <c r="AF12" s="4" t="str">
        <f>IFERROR(HYPERLINK(Wspolrzedne(ROW(),COLUMN()),""),"")</f>
        <v/>
      </c>
      <c r="AG12" s="4" t="str">
        <f>IFERROR(HYPERLINK(Wspolrzedne(ROW(),COLUMN()),""),"")</f>
        <v/>
      </c>
      <c r="AH12" s="4" t="str">
        <f>IFERROR(HYPERLINK(Wspolrzedne(ROW(),COLUMN()),""),"")</f>
        <v/>
      </c>
      <c r="AI12" s="4" t="str">
        <f>IFERROR(HYPERLINK(Wspolrzedne(ROW(),COLUMN()),""),"")</f>
        <v/>
      </c>
      <c r="AJ12" s="4" t="str">
        <f>IFERROR(HYPERLINK(Wspolrzedne(ROW(),COLUMN()),""),"")</f>
        <v/>
      </c>
      <c r="AK12" s="4" t="str">
        <f>IFERROR(HYPERLINK(Wspolrzedne(ROW(),COLUMN()),""),"")</f>
        <v/>
      </c>
      <c r="AL12" s="4" t="str">
        <f>IFERROR(HYPERLINK(Wspolrzedne(ROW(),COLUMN()),""),"")</f>
        <v/>
      </c>
      <c r="AM12" s="4" t="str">
        <f>IFERROR(HYPERLINK(Wspolrzedne(ROW(),COLUMN()),""),"")</f>
        <v/>
      </c>
      <c r="AN12" s="4" t="str">
        <f>IFERROR(HYPERLINK(Wspolrzedne(ROW(),COLUMN()),""),"")</f>
        <v/>
      </c>
      <c r="AO12" s="4" t="str">
        <f>IFERROR(HYPERLINK(Wspolrzedne(ROW(),COLUMN()),""),"")</f>
        <v/>
      </c>
      <c r="AP12" s="4" t="str">
        <f>IFERROR(HYPERLINK(Wspolrzedne(ROW(),COLUMN()),""),"")</f>
        <v/>
      </c>
      <c r="AQ12" s="4" t="str">
        <f>IFERROR(HYPERLINK(Wspolrzedne(ROW(),COLUMN()),""),"")</f>
        <v/>
      </c>
      <c r="AR12" s="4" t="str">
        <f>IFERROR(HYPERLINK(Wspolrzedne(ROW(),COLUMN()),""),"")</f>
        <v/>
      </c>
      <c r="AS12" s="4" t="str">
        <f>IFERROR(HYPERLINK(Wspolrzedne(ROW(),COLUMN()),""),"")</f>
        <v/>
      </c>
      <c r="AT12" s="4" t="str">
        <f>IFERROR(HYPERLINK(Wspolrzedne(ROW(),COLUMN()),""),"")</f>
        <v/>
      </c>
      <c r="AU12" s="4" t="str">
        <f>IFERROR(HYPERLINK(Wspolrzedne(ROW(),COLUMN()),""),"")</f>
        <v/>
      </c>
      <c r="AV12" s="4" t="str">
        <f>IFERROR(HYPERLINK(Wspolrzedne(ROW(),COLUMN()),""),"")</f>
        <v/>
      </c>
      <c r="AW12" s="4" t="str">
        <f>IFERROR(HYPERLINK(Wspolrzedne(ROW(),COLUMN()),""),"")</f>
        <v/>
      </c>
      <c r="AX12" s="4" t="str">
        <f>IFERROR(HYPERLINK(Wspolrzedne(ROW(),COLUMN()),""),"")</f>
        <v/>
      </c>
      <c r="AY12" s="4" t="str">
        <f>IFERROR(HYPERLINK(Wspolrzedne(ROW(),COLUMN()),""),"")</f>
        <v/>
      </c>
      <c r="AZ12" s="4" t="str">
        <f>IFERROR(HYPERLINK(Wspolrzedne(ROW(),COLUMN()),""),"")</f>
        <v/>
      </c>
      <c r="BA12" s="4" t="str">
        <f>IFERROR(HYPERLINK(Wspolrzedne(ROW(),COLUMN()),""),"")</f>
        <v/>
      </c>
      <c r="BB12" s="4" t="str">
        <f>IFERROR(HYPERLINK(Wspolrzedne(ROW(),COLUMN()),""),"")</f>
        <v/>
      </c>
      <c r="BC12" s="4" t="str">
        <f>IFERROR(HYPERLINK(Wspolrzedne(ROW(),COLUMN()),""),"")</f>
        <v/>
      </c>
      <c r="BD12" s="4" t="str">
        <f>IFERROR(HYPERLINK(Wspolrzedne(ROW(),COLUMN()),""),"")</f>
        <v/>
      </c>
      <c r="BE12" s="4" t="str">
        <f>IFERROR(HYPERLINK(Wspolrzedne(ROW(),COLUMN()),""),"")</f>
        <v/>
      </c>
      <c r="BF12" s="4" t="str">
        <f>IFERROR(HYPERLINK(Wspolrzedne(ROW(),COLUMN()),""),"")</f>
        <v/>
      </c>
      <c r="BG12" s="4" t="str">
        <f>IFERROR(HYPERLINK(Wspolrzedne(ROW(),COLUMN()),""),"")</f>
        <v/>
      </c>
      <c r="BH12" s="4" t="str">
        <f>IFERROR(HYPERLINK(Wspolrzedne(ROW(),COLUMN()),""),"")</f>
        <v/>
      </c>
      <c r="BI12" s="4" t="str">
        <f>IFERROR(HYPERLINK(Wspolrzedne(ROW(),COLUMN()),""),"")</f>
        <v/>
      </c>
      <c r="BJ12" s="4" t="str">
        <f>IFERROR(HYPERLINK(Wspolrzedne(ROW(),COLUMN()),""),"")</f>
        <v/>
      </c>
      <c r="BK12" s="4" t="str">
        <f>IFERROR(HYPERLINK(Wspolrzedne(ROW(),COLUMN()),""),"")</f>
        <v/>
      </c>
      <c r="BL12" s="4" t="str">
        <f>IFERROR(HYPERLINK(Wspolrzedne(ROW(),COLUMN()),""),"")</f>
        <v/>
      </c>
      <c r="BM12" s="4" t="str">
        <f>IFERROR(HYPERLINK(Wspolrzedne(ROW(),COLUMN()),""),"")</f>
        <v/>
      </c>
      <c r="BN12" s="5" t="str">
        <f>IFERROR(HYPERLINK(Wspolrzedne(ROW(),COLUMN()),""),"")</f>
        <v/>
      </c>
      <c r="BO12" s="2" t="str">
        <f>IFERROR(HYPERLINK(Wspolrzedne(ROW(),COLUMN()),""),"")</f>
        <v/>
      </c>
      <c r="BP12" s="2" t="str">
        <f>IFERROR(HYPERLINK(Wspolrzedne(ROW(),COLUMN()),""),"")</f>
        <v/>
      </c>
      <c r="BQ12" s="2" t="str">
        <f>IFERROR(HYPERLINK(Wspolrzedne(ROW(),COLUMN()),""),"")</f>
        <v/>
      </c>
      <c r="BR12" s="2" t="str">
        <f>IFERROR(HYPERLINK(Wspolrzedne(ROW(),COLUMN()),""),"")</f>
        <v/>
      </c>
      <c r="BZ12" s="10"/>
      <c r="CA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</row>
    <row r="13" spans="1:144" ht="9" customHeight="1" x14ac:dyDescent="0.25">
      <c r="A13" s="20" t="str">
        <f>IFERROR(HYPERLINK(Wspolrzedne(ROW(),COLUMN()),""),"")</f>
        <v/>
      </c>
      <c r="B13" s="21" t="str">
        <f>IFERROR(HYPERLINK(Wspolrzedne(ROW(),COLUMN()),""),"")</f>
        <v/>
      </c>
      <c r="C13" s="21" t="str">
        <f>IFERROR(HYPERLINK(Wspolrzedne(ROW(),COLUMN()),""),"")</f>
        <v/>
      </c>
      <c r="D13" s="21" t="str">
        <f>IFERROR(HYPERLINK(Wspolrzedne(ROW(),COLUMN()),""),"")</f>
        <v/>
      </c>
      <c r="E13" s="4" t="str">
        <f>IFERROR(HYPERLINK(Wspolrzedne(ROW(),COLUMN()),""),"")</f>
        <v/>
      </c>
      <c r="F13" s="4" t="str">
        <f>IFERROR(HYPERLINK(Wspolrzedne(ROW(),COLUMN()),""),"")</f>
        <v/>
      </c>
      <c r="G13" s="4" t="str">
        <f>IFERROR(HYPERLINK(Wspolrzedne(ROW(),COLUMN()),""),"")</f>
        <v/>
      </c>
      <c r="H13" s="4" t="str">
        <f>IFERROR(HYPERLINK(Wspolrzedne(ROW(),COLUMN()),""),"")</f>
        <v/>
      </c>
      <c r="I13" s="4" t="str">
        <f>IFERROR(HYPERLINK(Wspolrzedne(ROW(),COLUMN()),""),"")</f>
        <v/>
      </c>
      <c r="J13" s="4" t="str">
        <f>IFERROR(HYPERLINK(Wspolrzedne(ROW(),COLUMN()),""),"")</f>
        <v/>
      </c>
      <c r="K13" s="4" t="str">
        <f>IFERROR(HYPERLINK(Wspolrzedne(ROW(),COLUMN()),""),"")</f>
        <v/>
      </c>
      <c r="L13" s="4" t="str">
        <f>IFERROR(HYPERLINK(Wspolrzedne(ROW(),COLUMN()),""),"")</f>
        <v/>
      </c>
      <c r="M13" s="4" t="str">
        <f>IFERROR(HYPERLINK(Wspolrzedne(ROW(),COLUMN()),""),"")</f>
        <v/>
      </c>
      <c r="N13" s="4" t="str">
        <f>IFERROR(HYPERLINK(Wspolrzedne(ROW(),COLUMN()),""),"")</f>
        <v/>
      </c>
      <c r="O13" s="4" t="str">
        <f>IFERROR(HYPERLINK(Wspolrzedne(ROW(),COLUMN()),""),"")</f>
        <v/>
      </c>
      <c r="P13" s="4" t="str">
        <f>IFERROR(HYPERLINK(Wspolrzedne(ROW(),COLUMN()),""),"")</f>
        <v/>
      </c>
      <c r="Q13" s="4" t="str">
        <f>IFERROR(HYPERLINK(Wspolrzedne(ROW(),COLUMN()),""),"")</f>
        <v/>
      </c>
      <c r="R13" s="4" t="str">
        <f>IFERROR(HYPERLINK(Wspolrzedne(ROW(),COLUMN()),""),"")</f>
        <v/>
      </c>
      <c r="S13" s="4" t="str">
        <f>IFERROR(HYPERLINK(Wspolrzedne(ROW(),COLUMN()),""),"")</f>
        <v/>
      </c>
      <c r="T13" s="4" t="str">
        <f>IFERROR(HYPERLINK(Wspolrzedne(ROW(),COLUMN()),""),"")</f>
        <v/>
      </c>
      <c r="U13" s="4" t="str">
        <f>IFERROR(HYPERLINK(Wspolrzedne(ROW(),COLUMN()),""),"")</f>
        <v/>
      </c>
      <c r="V13" s="4" t="str">
        <f>IFERROR(HYPERLINK(Wspolrzedne(ROW(),COLUMN()),""),"")</f>
        <v/>
      </c>
      <c r="W13" s="4" t="str">
        <f>IFERROR(HYPERLINK(Wspolrzedne(ROW(),COLUMN()),""),"")</f>
        <v/>
      </c>
      <c r="X13" s="4" t="str">
        <f>IFERROR(HYPERLINK(Wspolrzedne(ROW(),COLUMN()),""),"")</f>
        <v/>
      </c>
      <c r="Y13" s="4" t="str">
        <f>IFERROR(HYPERLINK(Wspolrzedne(ROW(),COLUMN()),""),"")</f>
        <v/>
      </c>
      <c r="Z13" s="4" t="str">
        <f>IFERROR(HYPERLINK(Wspolrzedne(ROW(),COLUMN()),""),"")</f>
        <v/>
      </c>
      <c r="AA13" s="4" t="str">
        <f>IFERROR(HYPERLINK(Wspolrzedne(ROW(),COLUMN()),""),"")</f>
        <v/>
      </c>
      <c r="AB13" s="4" t="str">
        <f>IFERROR(HYPERLINK(Wspolrzedne(ROW(),COLUMN()),""),"")</f>
        <v/>
      </c>
      <c r="AC13" s="4" t="str">
        <f>IFERROR(HYPERLINK(Wspolrzedne(ROW(),COLUMN()),""),"")</f>
        <v/>
      </c>
      <c r="AD13" s="4" t="str">
        <f>IFERROR(HYPERLINK(Wspolrzedne(ROW(),COLUMN()),""),"")</f>
        <v/>
      </c>
      <c r="AE13" s="4" t="str">
        <f>IFERROR(HYPERLINK(Wspolrzedne(ROW(),COLUMN()),""),"")</f>
        <v/>
      </c>
      <c r="AF13" s="4" t="str">
        <f>IFERROR(HYPERLINK(Wspolrzedne(ROW(),COLUMN()),""),"")</f>
        <v/>
      </c>
      <c r="AG13" s="4" t="str">
        <f>IFERROR(HYPERLINK(Wspolrzedne(ROW(),COLUMN()),""),"")</f>
        <v/>
      </c>
      <c r="AH13" s="4" t="str">
        <f>IFERROR(HYPERLINK(Wspolrzedne(ROW(),COLUMN()),""),"")</f>
        <v/>
      </c>
      <c r="AI13" s="4" t="str">
        <f>IFERROR(HYPERLINK(Wspolrzedne(ROW(),COLUMN()),""),"")</f>
        <v/>
      </c>
      <c r="AJ13" s="4" t="str">
        <f>IFERROR(HYPERLINK(Wspolrzedne(ROW(),COLUMN()),""),"")</f>
        <v/>
      </c>
      <c r="AK13" s="4" t="str">
        <f>IFERROR(HYPERLINK(Wspolrzedne(ROW(),COLUMN()),""),"")</f>
        <v/>
      </c>
      <c r="AL13" s="4" t="str">
        <f>IFERROR(HYPERLINK(Wspolrzedne(ROW(),COLUMN()),""),"")</f>
        <v/>
      </c>
      <c r="AM13" s="4" t="str">
        <f>IFERROR(HYPERLINK(Wspolrzedne(ROW(),COLUMN()),""),"")</f>
        <v/>
      </c>
      <c r="AN13" s="4" t="str">
        <f>IFERROR(HYPERLINK(Wspolrzedne(ROW(),COLUMN()),""),"")</f>
        <v/>
      </c>
      <c r="AO13" s="4" t="str">
        <f>IFERROR(HYPERLINK(Wspolrzedne(ROW(),COLUMN()),""),"")</f>
        <v/>
      </c>
      <c r="AP13" s="4" t="str">
        <f>IFERROR(HYPERLINK(Wspolrzedne(ROW(),COLUMN()),""),"")</f>
        <v/>
      </c>
      <c r="AQ13" s="4" t="str">
        <f>IFERROR(HYPERLINK(Wspolrzedne(ROW(),COLUMN()),""),"")</f>
        <v/>
      </c>
      <c r="AR13" s="4" t="str">
        <f>IFERROR(HYPERLINK(Wspolrzedne(ROW(),COLUMN()),""),"")</f>
        <v/>
      </c>
      <c r="AS13" s="4" t="str">
        <f>IFERROR(HYPERLINK(Wspolrzedne(ROW(),COLUMN()),""),"")</f>
        <v/>
      </c>
      <c r="AT13" s="4" t="str">
        <f>IFERROR(HYPERLINK(Wspolrzedne(ROW(),COLUMN()),""),"")</f>
        <v/>
      </c>
      <c r="AU13" s="4" t="str">
        <f>IFERROR(HYPERLINK(Wspolrzedne(ROW(),COLUMN()),""),"")</f>
        <v/>
      </c>
      <c r="AV13" s="4" t="str">
        <f>IFERROR(HYPERLINK(Wspolrzedne(ROW(),COLUMN()),""),"")</f>
        <v/>
      </c>
      <c r="AW13" s="4" t="str">
        <f>IFERROR(HYPERLINK(Wspolrzedne(ROW(),COLUMN()),""),"")</f>
        <v/>
      </c>
      <c r="AX13" s="4" t="str">
        <f>IFERROR(HYPERLINK(Wspolrzedne(ROW(),COLUMN()),""),"")</f>
        <v/>
      </c>
      <c r="AY13" s="4" t="str">
        <f>IFERROR(HYPERLINK(Wspolrzedne(ROW(),COLUMN()),""),"")</f>
        <v/>
      </c>
      <c r="AZ13" s="4" t="str">
        <f>IFERROR(HYPERLINK(Wspolrzedne(ROW(),COLUMN()),""),"")</f>
        <v/>
      </c>
      <c r="BA13" s="4" t="str">
        <f>IFERROR(HYPERLINK(Wspolrzedne(ROW(),COLUMN()),""),"")</f>
        <v/>
      </c>
      <c r="BB13" s="4" t="str">
        <f>IFERROR(HYPERLINK(Wspolrzedne(ROW(),COLUMN()),""),"")</f>
        <v/>
      </c>
      <c r="BC13" s="4" t="str">
        <f>IFERROR(HYPERLINK(Wspolrzedne(ROW(),COLUMN()),""),"")</f>
        <v/>
      </c>
      <c r="BD13" s="4" t="str">
        <f>IFERROR(HYPERLINK(Wspolrzedne(ROW(),COLUMN()),""),"")</f>
        <v/>
      </c>
      <c r="BE13" s="4" t="str">
        <f>IFERROR(HYPERLINK(Wspolrzedne(ROW(),COLUMN()),""),"")</f>
        <v/>
      </c>
      <c r="BF13" s="4" t="str">
        <f>IFERROR(HYPERLINK(Wspolrzedne(ROW(),COLUMN()),""),"")</f>
        <v/>
      </c>
      <c r="BG13" s="4" t="str">
        <f>IFERROR(HYPERLINK(Wspolrzedne(ROW(),COLUMN()),""),"")</f>
        <v/>
      </c>
      <c r="BH13" s="4" t="str">
        <f>IFERROR(HYPERLINK(Wspolrzedne(ROW(),COLUMN()),""),"")</f>
        <v/>
      </c>
      <c r="BI13" s="4" t="str">
        <f>IFERROR(HYPERLINK(Wspolrzedne(ROW(),COLUMN()),""),"")</f>
        <v/>
      </c>
      <c r="BJ13" s="4" t="str">
        <f>IFERROR(HYPERLINK(Wspolrzedne(ROW(),COLUMN()),""),"")</f>
        <v/>
      </c>
      <c r="BK13" s="4" t="str">
        <f>IFERROR(HYPERLINK(Wspolrzedne(ROW(),COLUMN()),""),"")</f>
        <v/>
      </c>
      <c r="BL13" s="4" t="str">
        <f>IFERROR(HYPERLINK(Wspolrzedne(ROW(),COLUMN()),""),"")</f>
        <v/>
      </c>
      <c r="BM13" s="4" t="str">
        <f>IFERROR(HYPERLINK(Wspolrzedne(ROW(),COLUMN()),""),"")</f>
        <v/>
      </c>
      <c r="BN13" s="5" t="str">
        <f>IFERROR(HYPERLINK(Wspolrzedne(ROW(),COLUMN()),""),"")</f>
        <v/>
      </c>
      <c r="BO13" s="2" t="str">
        <f>IFERROR(HYPERLINK(Wspolrzedne(ROW(),COLUMN()),""),"")</f>
        <v/>
      </c>
      <c r="BP13" s="2" t="str">
        <f>IFERROR(HYPERLINK(Wspolrzedne(ROW(),COLUMN()),""),"")</f>
        <v/>
      </c>
      <c r="BQ13" s="2" t="str">
        <f>IFERROR(HYPERLINK(Wspolrzedne(ROW(),COLUMN()),""),"")</f>
        <v/>
      </c>
      <c r="BR13" s="2" t="str">
        <f>IFERROR(HYPERLINK(Wspolrzedne(ROW(),COLUMN()),""),"")</f>
        <v/>
      </c>
      <c r="BZ13" s="2" t="str">
        <f ca="1">IFERROR(HYPERLINK(Wspolrzedne(NrKsztaltu(ROW(),COLUMN())),""),"")</f>
        <v/>
      </c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</row>
    <row r="14" spans="1:144" ht="9" customHeight="1" x14ac:dyDescent="0.25">
      <c r="A14" s="24" t="str">
        <f>IFERROR(HYPERLINK(Wspolrzedne(ROW(),COLUMN()),""),"")</f>
        <v/>
      </c>
      <c r="B14" s="25" t="str">
        <f>IFERROR(HYPERLINK(Wspolrzedne(ROW(),COLUMN()),""),"")</f>
        <v/>
      </c>
      <c r="C14" s="25" t="str">
        <f>IFERROR(HYPERLINK(Wspolrzedne(ROW(),COLUMN()),""),"")</f>
        <v/>
      </c>
      <c r="D14" s="25" t="str">
        <f>IFERROR(HYPERLINK(Wspolrzedne(ROW(),COLUMN()),""),"")</f>
        <v/>
      </c>
      <c r="E14" s="4" t="str">
        <f>IFERROR(HYPERLINK(Wspolrzedne(ROW(),COLUMN()),""),"")</f>
        <v/>
      </c>
      <c r="F14" s="4" t="str">
        <f>IFERROR(HYPERLINK(Wspolrzedne(ROW(),COLUMN()),""),"")</f>
        <v/>
      </c>
      <c r="G14" s="4" t="str">
        <f>IFERROR(HYPERLINK(Wspolrzedne(ROW(),COLUMN()),""),"")</f>
        <v/>
      </c>
      <c r="H14" s="4" t="str">
        <f>IFERROR(HYPERLINK(Wspolrzedne(ROW(),COLUMN()),""),"")</f>
        <v/>
      </c>
      <c r="I14" s="4" t="str">
        <f>IFERROR(HYPERLINK(Wspolrzedne(ROW(),COLUMN()),""),"")</f>
        <v/>
      </c>
      <c r="J14" s="4" t="str">
        <f>IFERROR(HYPERLINK(Wspolrzedne(ROW(),COLUMN()),""),"")</f>
        <v/>
      </c>
      <c r="K14" s="4" t="str">
        <f>IFERROR(HYPERLINK(Wspolrzedne(ROW(),COLUMN()),""),"")</f>
        <v/>
      </c>
      <c r="L14" s="4" t="str">
        <f>IFERROR(HYPERLINK(Wspolrzedne(ROW(),COLUMN()),""),"")</f>
        <v/>
      </c>
      <c r="M14" s="4" t="str">
        <f>IFERROR(HYPERLINK(Wspolrzedne(ROW(),COLUMN()),""),"")</f>
        <v/>
      </c>
      <c r="N14" s="4" t="str">
        <f>IFERROR(HYPERLINK(Wspolrzedne(ROW(),COLUMN()),""),"")</f>
        <v/>
      </c>
      <c r="O14" s="4" t="str">
        <f>IFERROR(HYPERLINK(Wspolrzedne(ROW(),COLUMN()),""),"")</f>
        <v/>
      </c>
      <c r="P14" s="4" t="str">
        <f>IFERROR(HYPERLINK(Wspolrzedne(ROW(),COLUMN()),""),"")</f>
        <v/>
      </c>
      <c r="Q14" s="4" t="str">
        <f>IFERROR(HYPERLINK(Wspolrzedne(ROW(),COLUMN()),""),"")</f>
        <v/>
      </c>
      <c r="R14" s="4" t="str">
        <f>IFERROR(HYPERLINK(Wspolrzedne(ROW(),COLUMN()),""),"")</f>
        <v/>
      </c>
      <c r="S14" s="4" t="str">
        <f>IFERROR(HYPERLINK(Wspolrzedne(ROW(),COLUMN()),""),"")</f>
        <v/>
      </c>
      <c r="T14" s="4" t="str">
        <f>IFERROR(HYPERLINK(Wspolrzedne(ROW(),COLUMN()),""),"")</f>
        <v/>
      </c>
      <c r="U14" s="4" t="str">
        <f>IFERROR(HYPERLINK(Wspolrzedne(ROW(),COLUMN()),""),"")</f>
        <v/>
      </c>
      <c r="V14" s="4" t="str">
        <f>IFERROR(HYPERLINK(Wspolrzedne(ROW(),COLUMN()),""),"")</f>
        <v/>
      </c>
      <c r="W14" s="4" t="str">
        <f>IFERROR(HYPERLINK(Wspolrzedne(ROW(),COLUMN()),""),"")</f>
        <v/>
      </c>
      <c r="X14" s="4" t="str">
        <f>IFERROR(HYPERLINK(Wspolrzedne(ROW(),COLUMN()),""),"")</f>
        <v/>
      </c>
      <c r="Y14" s="4" t="str">
        <f>IFERROR(HYPERLINK(Wspolrzedne(ROW(),COLUMN()),""),"")</f>
        <v/>
      </c>
      <c r="Z14" s="4" t="str">
        <f>IFERROR(HYPERLINK(Wspolrzedne(ROW(),COLUMN()),""),"")</f>
        <v/>
      </c>
      <c r="AA14" s="4" t="str">
        <f>IFERROR(HYPERLINK(Wspolrzedne(ROW(),COLUMN()),""),"")</f>
        <v/>
      </c>
      <c r="AB14" s="4" t="str">
        <f>IFERROR(HYPERLINK(Wspolrzedne(ROW(),COLUMN()),""),"")</f>
        <v/>
      </c>
      <c r="AC14" s="4" t="str">
        <f>IFERROR(HYPERLINK(Wspolrzedne(ROW(),COLUMN()),""),"")</f>
        <v/>
      </c>
      <c r="AD14" s="4" t="str">
        <f>IFERROR(HYPERLINK(Wspolrzedne(ROW(),COLUMN()),""),"")</f>
        <v/>
      </c>
      <c r="AE14" s="4" t="str">
        <f>IFERROR(HYPERLINK(Wspolrzedne(ROW(),COLUMN()),""),"")</f>
        <v/>
      </c>
      <c r="AF14" s="4" t="str">
        <f>IFERROR(HYPERLINK(Wspolrzedne(ROW(),COLUMN()),""),"")</f>
        <v/>
      </c>
      <c r="AG14" s="4" t="str">
        <f>IFERROR(HYPERLINK(Wspolrzedne(ROW(),COLUMN()),""),"")</f>
        <v/>
      </c>
      <c r="AH14" s="4" t="str">
        <f>IFERROR(HYPERLINK(Wspolrzedne(ROW(),COLUMN()),""),"")</f>
        <v/>
      </c>
      <c r="AI14" s="4" t="str">
        <f>IFERROR(HYPERLINK(Wspolrzedne(ROW(),COLUMN()),""),"")</f>
        <v/>
      </c>
      <c r="AJ14" s="4" t="str">
        <f>IFERROR(HYPERLINK(Wspolrzedne(ROW(),COLUMN()),""),"")</f>
        <v/>
      </c>
      <c r="AK14" s="4" t="str">
        <f>IFERROR(HYPERLINK(Wspolrzedne(ROW(),COLUMN()),""),"")</f>
        <v/>
      </c>
      <c r="AL14" s="4" t="str">
        <f>IFERROR(HYPERLINK(Wspolrzedne(ROW(),COLUMN()),""),"")</f>
        <v/>
      </c>
      <c r="AM14" s="4" t="str">
        <f>IFERROR(HYPERLINK(Wspolrzedne(ROW(),COLUMN()),""),"")</f>
        <v/>
      </c>
      <c r="AN14" s="4" t="str">
        <f>IFERROR(HYPERLINK(Wspolrzedne(ROW(),COLUMN()),""),"")</f>
        <v/>
      </c>
      <c r="AO14" s="4" t="str">
        <f>IFERROR(HYPERLINK(Wspolrzedne(ROW(),COLUMN()),""),"")</f>
        <v/>
      </c>
      <c r="AP14" s="4" t="str">
        <f>IFERROR(HYPERLINK(Wspolrzedne(ROW(),COLUMN()),""),"")</f>
        <v/>
      </c>
      <c r="AQ14" s="4" t="str">
        <f>IFERROR(HYPERLINK(Wspolrzedne(ROW(),COLUMN()),""),"")</f>
        <v/>
      </c>
      <c r="AR14" s="4" t="str">
        <f>IFERROR(HYPERLINK(Wspolrzedne(ROW(),COLUMN()),""),"")</f>
        <v/>
      </c>
      <c r="AS14" s="4" t="str">
        <f>IFERROR(HYPERLINK(Wspolrzedne(ROW(),COLUMN()),""),"")</f>
        <v/>
      </c>
      <c r="AT14" s="4" t="str">
        <f>IFERROR(HYPERLINK(Wspolrzedne(ROW(),COLUMN()),""),"")</f>
        <v/>
      </c>
      <c r="AU14" s="4" t="str">
        <f>IFERROR(HYPERLINK(Wspolrzedne(ROW(),COLUMN()),""),"")</f>
        <v/>
      </c>
      <c r="AV14" s="4" t="str">
        <f>IFERROR(HYPERLINK(Wspolrzedne(ROW(),COLUMN()),""),"")</f>
        <v/>
      </c>
      <c r="AW14" s="4" t="str">
        <f>IFERROR(HYPERLINK(Wspolrzedne(ROW(),COLUMN()),""),"")</f>
        <v/>
      </c>
      <c r="AX14" s="4" t="str">
        <f>IFERROR(HYPERLINK(Wspolrzedne(ROW(),COLUMN()),""),"")</f>
        <v/>
      </c>
      <c r="AY14" s="4" t="str">
        <f>IFERROR(HYPERLINK(Wspolrzedne(ROW(),COLUMN()),""),"")</f>
        <v/>
      </c>
      <c r="AZ14" s="4" t="str">
        <f>IFERROR(HYPERLINK(Wspolrzedne(ROW(),COLUMN()),""),"")</f>
        <v/>
      </c>
      <c r="BA14" s="4" t="str">
        <f>IFERROR(HYPERLINK(Wspolrzedne(ROW(),COLUMN()),""),"")</f>
        <v/>
      </c>
      <c r="BB14" s="4" t="str">
        <f>IFERROR(HYPERLINK(Wspolrzedne(ROW(),COLUMN()),""),"")</f>
        <v/>
      </c>
      <c r="BC14" s="4" t="str">
        <f>IFERROR(HYPERLINK(Wspolrzedne(ROW(),COLUMN()),""),"")</f>
        <v/>
      </c>
      <c r="BD14" s="4" t="str">
        <f>IFERROR(HYPERLINK(Wspolrzedne(ROW(),COLUMN()),""),"")</f>
        <v/>
      </c>
      <c r="BE14" s="4" t="str">
        <f>IFERROR(HYPERLINK(Wspolrzedne(ROW(),COLUMN()),""),"")</f>
        <v/>
      </c>
      <c r="BF14" s="4" t="str">
        <f>IFERROR(HYPERLINK(Wspolrzedne(ROW(),COLUMN()),""),"")</f>
        <v/>
      </c>
      <c r="BG14" s="4" t="str">
        <f>IFERROR(HYPERLINK(Wspolrzedne(ROW(),COLUMN()),""),"")</f>
        <v/>
      </c>
      <c r="BH14" s="4" t="str">
        <f>IFERROR(HYPERLINK(Wspolrzedne(ROW(),COLUMN()),""),"")</f>
        <v/>
      </c>
      <c r="BI14" s="4" t="str">
        <f>IFERROR(HYPERLINK(Wspolrzedne(ROW(),COLUMN()),""),"")</f>
        <v/>
      </c>
      <c r="BJ14" s="4" t="str">
        <f>IFERROR(HYPERLINK(Wspolrzedne(ROW(),COLUMN()),""),"")</f>
        <v/>
      </c>
      <c r="BK14" s="4" t="str">
        <f>IFERROR(HYPERLINK(Wspolrzedne(ROW(),COLUMN()),""),"")</f>
        <v/>
      </c>
      <c r="BL14" s="4" t="str">
        <f>IFERROR(HYPERLINK(Wspolrzedne(ROW(),COLUMN()),""),"")</f>
        <v/>
      </c>
      <c r="BM14" s="4" t="str">
        <f>IFERROR(HYPERLINK(Wspolrzedne(ROW(),COLUMN()),""),"")</f>
        <v/>
      </c>
      <c r="BN14" s="5" t="str">
        <f>IFERROR(HYPERLINK(Wspolrzedne(ROW(),COLUMN()),""),"")</f>
        <v/>
      </c>
      <c r="BO14" s="2" t="str">
        <f>IFERROR(HYPERLINK(Wspolrzedne(ROW(),COLUMN()),""),"")</f>
        <v/>
      </c>
      <c r="BP14" s="2" t="str">
        <f>IFERROR(HYPERLINK(Wspolrzedne(ROW(),COLUMN()),""),"")</f>
        <v/>
      </c>
      <c r="BQ14" s="2" t="str">
        <f>IFERROR(HYPERLINK(Wspolrzedne(ROW(),COLUMN()),""),"")</f>
        <v/>
      </c>
      <c r="BR14" s="2" t="str">
        <f>IFERROR(HYPERLINK(Wspolrzedne(ROW(),COLUMN()),""),"")</f>
        <v/>
      </c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</row>
    <row r="15" spans="1:144" ht="9" customHeight="1" x14ac:dyDescent="0.25">
      <c r="A15" s="24" t="str">
        <f>IFERROR(HYPERLINK(Wspolrzedne(ROW(),COLUMN()),""),"")</f>
        <v/>
      </c>
      <c r="B15" s="25" t="str">
        <f>IFERROR(HYPERLINK(Wspolrzedne(ROW(),COLUMN()),""),"")</f>
        <v/>
      </c>
      <c r="C15" s="25" t="str">
        <f>IFERROR(HYPERLINK(Wspolrzedne(ROW(),COLUMN()),""),"")</f>
        <v/>
      </c>
      <c r="D15" s="25" t="str">
        <f>IFERROR(HYPERLINK(Wspolrzedne(ROW(),COLUMN()),""),"")</f>
        <v/>
      </c>
      <c r="E15" s="4" t="str">
        <f>IFERROR(HYPERLINK(Wspolrzedne(ROW(),COLUMN()),""),"")</f>
        <v/>
      </c>
      <c r="F15" s="4" t="str">
        <f>IFERROR(HYPERLINK(Wspolrzedne(ROW(),COLUMN()),""),"")</f>
        <v/>
      </c>
      <c r="G15" s="4" t="str">
        <f>IFERROR(HYPERLINK(Wspolrzedne(ROW(),COLUMN()),""),"")</f>
        <v/>
      </c>
      <c r="H15" s="4" t="str">
        <f>IFERROR(HYPERLINK(Wspolrzedne(ROW(),COLUMN()),""),"")</f>
        <v/>
      </c>
      <c r="I15" s="4" t="str">
        <f>IFERROR(HYPERLINK(Wspolrzedne(ROW(),COLUMN()),""),"")</f>
        <v/>
      </c>
      <c r="J15" s="4" t="str">
        <f>IFERROR(HYPERLINK(Wspolrzedne(ROW(),COLUMN()),""),"")</f>
        <v/>
      </c>
      <c r="K15" s="4" t="str">
        <f>IFERROR(HYPERLINK(Wspolrzedne(ROW(),COLUMN()),""),"")</f>
        <v/>
      </c>
      <c r="L15" s="4" t="str">
        <f>IFERROR(HYPERLINK(Wspolrzedne(ROW(),COLUMN()),""),"")</f>
        <v/>
      </c>
      <c r="M15" s="4" t="str">
        <f>IFERROR(HYPERLINK(Wspolrzedne(ROW(),COLUMN()),""),"")</f>
        <v/>
      </c>
      <c r="N15" s="4" t="str">
        <f>IFERROR(HYPERLINK(Wspolrzedne(ROW(),COLUMN()),""),"")</f>
        <v/>
      </c>
      <c r="O15" s="4" t="str">
        <f>IFERROR(HYPERLINK(Wspolrzedne(ROW(),COLUMN()),""),"")</f>
        <v/>
      </c>
      <c r="P15" s="4" t="str">
        <f>IFERROR(HYPERLINK(Wspolrzedne(ROW(),COLUMN()),""),"")</f>
        <v/>
      </c>
      <c r="Q15" s="4" t="str">
        <f>IFERROR(HYPERLINK(Wspolrzedne(ROW(),COLUMN()),""),"")</f>
        <v/>
      </c>
      <c r="R15" s="4" t="str">
        <f>IFERROR(HYPERLINK(Wspolrzedne(ROW(),COLUMN()),""),"")</f>
        <v/>
      </c>
      <c r="S15" s="4" t="str">
        <f>IFERROR(HYPERLINK(Wspolrzedne(ROW(),COLUMN()),""),"")</f>
        <v/>
      </c>
      <c r="T15" s="4" t="str">
        <f>IFERROR(HYPERLINK(Wspolrzedne(ROW(),COLUMN()),""),"")</f>
        <v/>
      </c>
      <c r="U15" s="4" t="str">
        <f>IFERROR(HYPERLINK(Wspolrzedne(ROW(),COLUMN()),""),"")</f>
        <v/>
      </c>
      <c r="V15" s="4" t="str">
        <f>IFERROR(HYPERLINK(Wspolrzedne(ROW(),COLUMN()),""),"")</f>
        <v/>
      </c>
      <c r="W15" s="4" t="str">
        <f>IFERROR(HYPERLINK(Wspolrzedne(ROW(),COLUMN()),""),"")</f>
        <v/>
      </c>
      <c r="X15" s="4" t="str">
        <f>IFERROR(HYPERLINK(Wspolrzedne(ROW(),COLUMN()),""),"")</f>
        <v/>
      </c>
      <c r="Y15" s="4" t="str">
        <f>IFERROR(HYPERLINK(Wspolrzedne(ROW(),COLUMN()),""),"")</f>
        <v/>
      </c>
      <c r="Z15" s="4" t="str">
        <f>IFERROR(HYPERLINK(Wspolrzedne(ROW(),COLUMN()),""),"")</f>
        <v/>
      </c>
      <c r="AA15" s="4" t="str">
        <f>IFERROR(HYPERLINK(Wspolrzedne(ROW(),COLUMN()),""),"")</f>
        <v/>
      </c>
      <c r="AB15" s="4" t="str">
        <f>IFERROR(HYPERLINK(Wspolrzedne(ROW(),COLUMN()),""),"")</f>
        <v/>
      </c>
      <c r="AC15" s="4" t="str">
        <f>IFERROR(HYPERLINK(Wspolrzedne(ROW(),COLUMN()),""),"")</f>
        <v/>
      </c>
      <c r="AD15" s="4" t="str">
        <f>IFERROR(HYPERLINK(Wspolrzedne(ROW(),COLUMN()),""),"")</f>
        <v/>
      </c>
      <c r="AE15" s="4" t="str">
        <f>IFERROR(HYPERLINK(Wspolrzedne(ROW(),COLUMN()),""),"")</f>
        <v/>
      </c>
      <c r="AF15" s="4" t="str">
        <f>IFERROR(HYPERLINK(Wspolrzedne(ROW(),COLUMN()),""),"")</f>
        <v/>
      </c>
      <c r="AG15" s="4" t="str">
        <f>IFERROR(HYPERLINK(Wspolrzedne(ROW(),COLUMN()),""),"")</f>
        <v/>
      </c>
      <c r="AH15" s="4" t="str">
        <f>IFERROR(HYPERLINK(Wspolrzedne(ROW(),COLUMN()),""),"")</f>
        <v/>
      </c>
      <c r="AI15" s="4" t="str">
        <f>IFERROR(HYPERLINK(Wspolrzedne(ROW(),COLUMN()),""),"")</f>
        <v/>
      </c>
      <c r="AJ15" s="4" t="str">
        <f>IFERROR(HYPERLINK(Wspolrzedne(ROW(),COLUMN()),""),"")</f>
        <v/>
      </c>
      <c r="AK15" s="4" t="str">
        <f>IFERROR(HYPERLINK(Wspolrzedne(ROW(),COLUMN()),""),"")</f>
        <v/>
      </c>
      <c r="AL15" s="4" t="str">
        <f>IFERROR(HYPERLINK(Wspolrzedne(ROW(),COLUMN()),""),"")</f>
        <v/>
      </c>
      <c r="AM15" s="4" t="str">
        <f>IFERROR(HYPERLINK(Wspolrzedne(ROW(),COLUMN()),""),"")</f>
        <v/>
      </c>
      <c r="AN15" s="4" t="str">
        <f>IFERROR(HYPERLINK(Wspolrzedne(ROW(),COLUMN()),""),"")</f>
        <v/>
      </c>
      <c r="AO15" s="4" t="str">
        <f>IFERROR(HYPERLINK(Wspolrzedne(ROW(),COLUMN()),""),"")</f>
        <v/>
      </c>
      <c r="AP15" s="4" t="str">
        <f>IFERROR(HYPERLINK(Wspolrzedne(ROW(),COLUMN()),""),"")</f>
        <v/>
      </c>
      <c r="AQ15" s="4" t="str">
        <f>IFERROR(HYPERLINK(Wspolrzedne(ROW(),COLUMN()),""),"")</f>
        <v/>
      </c>
      <c r="AR15" s="4" t="str">
        <f>IFERROR(HYPERLINK(Wspolrzedne(ROW(),COLUMN()),""),"")</f>
        <v/>
      </c>
      <c r="AS15" s="4" t="str">
        <f>IFERROR(HYPERLINK(Wspolrzedne(ROW(),COLUMN()),""),"")</f>
        <v/>
      </c>
      <c r="AT15" s="4" t="str">
        <f>IFERROR(HYPERLINK(Wspolrzedne(ROW(),COLUMN()),""),"")</f>
        <v/>
      </c>
      <c r="AU15" s="4" t="str">
        <f>IFERROR(HYPERLINK(Wspolrzedne(ROW(),COLUMN()),""),"")</f>
        <v/>
      </c>
      <c r="AV15" s="4" t="str">
        <f>IFERROR(HYPERLINK(Wspolrzedne(ROW(),COLUMN()),""),"")</f>
        <v/>
      </c>
      <c r="AW15" s="4" t="str">
        <f>IFERROR(HYPERLINK(Wspolrzedne(ROW(),COLUMN()),""),"")</f>
        <v/>
      </c>
      <c r="AX15" s="4" t="str">
        <f>IFERROR(HYPERLINK(Wspolrzedne(ROW(),COLUMN()),""),"")</f>
        <v/>
      </c>
      <c r="AY15" s="4" t="str">
        <f>IFERROR(HYPERLINK(Wspolrzedne(ROW(),COLUMN()),""),"")</f>
        <v/>
      </c>
      <c r="AZ15" s="4" t="str">
        <f>IFERROR(HYPERLINK(Wspolrzedne(ROW(),COLUMN()),""),"")</f>
        <v/>
      </c>
      <c r="BA15" s="4" t="str">
        <f>IFERROR(HYPERLINK(Wspolrzedne(ROW(),COLUMN()),""),"")</f>
        <v/>
      </c>
      <c r="BB15" s="4" t="str">
        <f>IFERROR(HYPERLINK(Wspolrzedne(ROW(),COLUMN()),""),"")</f>
        <v/>
      </c>
      <c r="BC15" s="4" t="str">
        <f>IFERROR(HYPERLINK(Wspolrzedne(ROW(),COLUMN()),""),"")</f>
        <v/>
      </c>
      <c r="BD15" s="4" t="str">
        <f>IFERROR(HYPERLINK(Wspolrzedne(ROW(),COLUMN()),""),"")</f>
        <v/>
      </c>
      <c r="BE15" s="4" t="str">
        <f>IFERROR(HYPERLINK(Wspolrzedne(ROW(),COLUMN()),""),"")</f>
        <v/>
      </c>
      <c r="BF15" s="4" t="str">
        <f>IFERROR(HYPERLINK(Wspolrzedne(ROW(),COLUMN()),""),"")</f>
        <v/>
      </c>
      <c r="BG15" s="4" t="str">
        <f>IFERROR(HYPERLINK(Wspolrzedne(ROW(),COLUMN()),""),"")</f>
        <v/>
      </c>
      <c r="BH15" s="4" t="str">
        <f>IFERROR(HYPERLINK(Wspolrzedne(ROW(),COLUMN()),""),"")</f>
        <v/>
      </c>
      <c r="BI15" s="4" t="str">
        <f>IFERROR(HYPERLINK(Wspolrzedne(ROW(),COLUMN()),""),"")</f>
        <v/>
      </c>
      <c r="BJ15" s="4" t="str">
        <f>IFERROR(HYPERLINK(Wspolrzedne(ROW(),COLUMN()),""),"")</f>
        <v/>
      </c>
      <c r="BK15" s="4" t="str">
        <f>IFERROR(HYPERLINK(Wspolrzedne(ROW(),COLUMN()),""),"")</f>
        <v/>
      </c>
      <c r="BL15" s="4" t="str">
        <f>IFERROR(HYPERLINK(Wspolrzedne(ROW(),COLUMN()),""),"")</f>
        <v/>
      </c>
      <c r="BM15" s="4" t="str">
        <f>IFERROR(HYPERLINK(Wspolrzedne(ROW(),COLUMN()),""),"")</f>
        <v/>
      </c>
      <c r="BN15" s="5" t="str">
        <f>IFERROR(HYPERLINK(Wspolrzedne(ROW(),COLUMN()),""),"")</f>
        <v/>
      </c>
      <c r="BO15" s="2" t="str">
        <f>IFERROR(HYPERLINK(Wspolrzedne(ROW(),COLUMN()),""),"")</f>
        <v/>
      </c>
      <c r="BP15" s="2" t="str">
        <f>IFERROR(HYPERLINK(Wspolrzedne(ROW(),COLUMN()),""),"")</f>
        <v/>
      </c>
      <c r="BQ15" s="2" t="str">
        <f>IFERROR(HYPERLINK(Wspolrzedne(ROW(),COLUMN()),""),"")</f>
        <v/>
      </c>
      <c r="BR15" s="2" t="str">
        <f>IFERROR(HYPERLINK(Wspolrzedne(ROW(),COLUMN()),""),"")</f>
        <v/>
      </c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</row>
    <row r="16" spans="1:144" ht="9" customHeight="1" x14ac:dyDescent="0.25">
      <c r="A16" s="24" t="str">
        <f>IFERROR(HYPERLINK(Wspolrzedne(ROW(),COLUMN()),""),"")</f>
        <v/>
      </c>
      <c r="B16" s="25" t="str">
        <f>IFERROR(HYPERLINK(Wspolrzedne(ROW(),COLUMN()),""),"")</f>
        <v/>
      </c>
      <c r="C16" s="25" t="str">
        <f>IFERROR(HYPERLINK(Wspolrzedne(ROW(),COLUMN()),""),"")</f>
        <v/>
      </c>
      <c r="D16" s="25" t="str">
        <f>IFERROR(HYPERLINK(Wspolrzedne(ROW(),COLUMN()),""),"")</f>
        <v/>
      </c>
      <c r="E16" s="4" t="str">
        <f>IFERROR(HYPERLINK(Wspolrzedne(ROW(),COLUMN()),""),"")</f>
        <v/>
      </c>
      <c r="F16" s="4" t="str">
        <f>IFERROR(HYPERLINK(Wspolrzedne(ROW(),COLUMN()),""),"")</f>
        <v/>
      </c>
      <c r="G16" s="4" t="str">
        <f>IFERROR(HYPERLINK(Wspolrzedne(ROW(),COLUMN()),""),"")</f>
        <v/>
      </c>
      <c r="H16" s="4" t="str">
        <f>IFERROR(HYPERLINK(Wspolrzedne(ROW(),COLUMN()),""),"")</f>
        <v/>
      </c>
      <c r="I16" s="4" t="str">
        <f>IFERROR(HYPERLINK(Wspolrzedne(ROW(),COLUMN()),""),"")</f>
        <v/>
      </c>
      <c r="J16" s="4" t="str">
        <f>IFERROR(HYPERLINK(Wspolrzedne(ROW(),COLUMN()),""),"")</f>
        <v/>
      </c>
      <c r="K16" s="4" t="str">
        <f>IFERROR(HYPERLINK(Wspolrzedne(ROW(),COLUMN()),""),"")</f>
        <v/>
      </c>
      <c r="L16" s="4" t="str">
        <f>IFERROR(HYPERLINK(Wspolrzedne(ROW(),COLUMN()),""),"")</f>
        <v/>
      </c>
      <c r="M16" s="4" t="str">
        <f>IFERROR(HYPERLINK(Wspolrzedne(ROW(),COLUMN()),""),"")</f>
        <v/>
      </c>
      <c r="N16" s="4" t="str">
        <f>IFERROR(HYPERLINK(Wspolrzedne(ROW(),COLUMN()),""),"")</f>
        <v/>
      </c>
      <c r="O16" s="4" t="str">
        <f>IFERROR(HYPERLINK(Wspolrzedne(ROW(),COLUMN()),""),"")</f>
        <v/>
      </c>
      <c r="P16" s="4" t="str">
        <f>IFERROR(HYPERLINK(Wspolrzedne(ROW(),COLUMN()),""),"")</f>
        <v/>
      </c>
      <c r="Q16" s="4" t="str">
        <f>IFERROR(HYPERLINK(Wspolrzedne(ROW(),COLUMN()),""),"")</f>
        <v/>
      </c>
      <c r="R16" s="4" t="str">
        <f>IFERROR(HYPERLINK(Wspolrzedne(ROW(),COLUMN()),""),"")</f>
        <v/>
      </c>
      <c r="S16" s="4" t="str">
        <f>IFERROR(HYPERLINK(Wspolrzedne(ROW(),COLUMN()),""),"")</f>
        <v/>
      </c>
      <c r="T16" s="4" t="str">
        <f>IFERROR(HYPERLINK(Wspolrzedne(ROW(),COLUMN()),""),"")</f>
        <v/>
      </c>
      <c r="U16" s="4" t="str">
        <f>IFERROR(HYPERLINK(Wspolrzedne(ROW(),COLUMN()),""),"")</f>
        <v/>
      </c>
      <c r="V16" s="4" t="str">
        <f>IFERROR(HYPERLINK(Wspolrzedne(ROW(),COLUMN()),""),"")</f>
        <v/>
      </c>
      <c r="W16" s="4" t="str">
        <f>IFERROR(HYPERLINK(Wspolrzedne(ROW(),COLUMN()),""),"")</f>
        <v/>
      </c>
      <c r="X16" s="4" t="str">
        <f>IFERROR(HYPERLINK(Wspolrzedne(ROW(),COLUMN()),""),"")</f>
        <v/>
      </c>
      <c r="Y16" s="4" t="str">
        <f>IFERROR(HYPERLINK(Wspolrzedne(ROW(),COLUMN()),""),"")</f>
        <v/>
      </c>
      <c r="Z16" s="4" t="str">
        <f>IFERROR(HYPERLINK(Wspolrzedne(ROW(),COLUMN()),""),"")</f>
        <v/>
      </c>
      <c r="AA16" s="4" t="str">
        <f>IFERROR(HYPERLINK(Wspolrzedne(ROW(),COLUMN()),""),"")</f>
        <v/>
      </c>
      <c r="AB16" s="4" t="str">
        <f>IFERROR(HYPERLINK(Wspolrzedne(ROW(),COLUMN()),""),"")</f>
        <v/>
      </c>
      <c r="AC16" s="4" t="str">
        <f>IFERROR(HYPERLINK(Wspolrzedne(ROW(),COLUMN()),""),"")</f>
        <v/>
      </c>
      <c r="AD16" s="4" t="str">
        <f>IFERROR(HYPERLINK(Wspolrzedne(ROW(),COLUMN()),""),"")</f>
        <v/>
      </c>
      <c r="AE16" s="4" t="str">
        <f>IFERROR(HYPERLINK(Wspolrzedne(ROW(),COLUMN()),""),"")</f>
        <v/>
      </c>
      <c r="AF16" s="4" t="str">
        <f>IFERROR(HYPERLINK(Wspolrzedne(ROW(),COLUMN()),""),"")</f>
        <v/>
      </c>
      <c r="AG16" s="4" t="str">
        <f>IFERROR(HYPERLINK(Wspolrzedne(ROW(),COLUMN()),""),"")</f>
        <v/>
      </c>
      <c r="AH16" s="4" t="str">
        <f>IFERROR(HYPERLINK(Wspolrzedne(ROW(),COLUMN()),""),"")</f>
        <v/>
      </c>
      <c r="AI16" s="4" t="str">
        <f>IFERROR(HYPERLINK(Wspolrzedne(ROW(),COLUMN()),""),"")</f>
        <v/>
      </c>
      <c r="AJ16" s="4" t="str">
        <f>IFERROR(HYPERLINK(Wspolrzedne(ROW(),COLUMN()),""),"")</f>
        <v/>
      </c>
      <c r="AK16" s="4" t="str">
        <f>IFERROR(HYPERLINK(Wspolrzedne(ROW(),COLUMN()),""),"")</f>
        <v/>
      </c>
      <c r="AL16" s="4" t="str">
        <f>IFERROR(HYPERLINK(Wspolrzedne(ROW(),COLUMN()),""),"")</f>
        <v/>
      </c>
      <c r="AM16" s="4" t="str">
        <f>IFERROR(HYPERLINK(Wspolrzedne(ROW(),COLUMN()),""),"")</f>
        <v/>
      </c>
      <c r="AN16" s="4" t="str">
        <f>IFERROR(HYPERLINK(Wspolrzedne(ROW(),COLUMN()),""),"")</f>
        <v/>
      </c>
      <c r="AO16" s="4" t="str">
        <f>IFERROR(HYPERLINK(Wspolrzedne(ROW(),COLUMN()),""),"")</f>
        <v/>
      </c>
      <c r="AP16" s="4" t="str">
        <f>IFERROR(HYPERLINK(Wspolrzedne(ROW(),COLUMN()),""),"")</f>
        <v/>
      </c>
      <c r="AQ16" s="4" t="str">
        <f>IFERROR(HYPERLINK(Wspolrzedne(ROW(),COLUMN()),""),"")</f>
        <v/>
      </c>
      <c r="AR16" s="4" t="str">
        <f>IFERROR(HYPERLINK(Wspolrzedne(ROW(),COLUMN()),""),"")</f>
        <v/>
      </c>
      <c r="AS16" s="4" t="str">
        <f>IFERROR(HYPERLINK(Wspolrzedne(ROW(),COLUMN()),""),"")</f>
        <v/>
      </c>
      <c r="AT16" s="4" t="str">
        <f>IFERROR(HYPERLINK(Wspolrzedne(ROW(),COLUMN()),""),"")</f>
        <v/>
      </c>
      <c r="AU16" s="4" t="str">
        <f>IFERROR(HYPERLINK(Wspolrzedne(ROW(),COLUMN()),""),"")</f>
        <v/>
      </c>
      <c r="AV16" s="4" t="str">
        <f>IFERROR(HYPERLINK(Wspolrzedne(ROW(),COLUMN()),""),"")</f>
        <v/>
      </c>
      <c r="AW16" s="4" t="str">
        <f>IFERROR(HYPERLINK(Wspolrzedne(ROW(),COLUMN()),""),"")</f>
        <v/>
      </c>
      <c r="AX16" s="4" t="str">
        <f>IFERROR(HYPERLINK(Wspolrzedne(ROW(),COLUMN()),""),"")</f>
        <v/>
      </c>
      <c r="AY16" s="4" t="str">
        <f>IFERROR(HYPERLINK(Wspolrzedne(ROW(),COLUMN()),""),"")</f>
        <v/>
      </c>
      <c r="AZ16" s="4" t="str">
        <f>IFERROR(HYPERLINK(Wspolrzedne(ROW(),COLUMN()),""),"")</f>
        <v/>
      </c>
      <c r="BA16" s="4" t="str">
        <f>IFERROR(HYPERLINK(Wspolrzedne(ROW(),COLUMN()),""),"")</f>
        <v/>
      </c>
      <c r="BB16" s="4" t="str">
        <f>IFERROR(HYPERLINK(Wspolrzedne(ROW(),COLUMN()),""),"")</f>
        <v/>
      </c>
      <c r="BC16" s="4" t="str">
        <f>IFERROR(HYPERLINK(Wspolrzedne(ROW(),COLUMN()),""),"")</f>
        <v/>
      </c>
      <c r="BD16" s="4" t="str">
        <f>IFERROR(HYPERLINK(Wspolrzedne(ROW(),COLUMN()),""),"")</f>
        <v/>
      </c>
      <c r="BE16" s="4" t="str">
        <f>IFERROR(HYPERLINK(Wspolrzedne(ROW(),COLUMN()),""),"")</f>
        <v/>
      </c>
      <c r="BF16" s="4" t="str">
        <f>IFERROR(HYPERLINK(Wspolrzedne(ROW(),COLUMN()),""),"")</f>
        <v/>
      </c>
      <c r="BG16" s="4" t="str">
        <f>IFERROR(HYPERLINK(Wspolrzedne(ROW(),COLUMN()),""),"")</f>
        <v/>
      </c>
      <c r="BH16" s="4" t="str">
        <f>IFERROR(HYPERLINK(Wspolrzedne(ROW(),COLUMN()),""),"")</f>
        <v/>
      </c>
      <c r="BI16" s="4" t="str">
        <f>IFERROR(HYPERLINK(Wspolrzedne(ROW(),COLUMN()),""),"")</f>
        <v/>
      </c>
      <c r="BJ16" s="4" t="str">
        <f>IFERROR(HYPERLINK(Wspolrzedne(ROW(),COLUMN()),""),"")</f>
        <v/>
      </c>
      <c r="BK16" s="4" t="str">
        <f>IFERROR(HYPERLINK(Wspolrzedne(ROW(),COLUMN()),""),"")</f>
        <v/>
      </c>
      <c r="BL16" s="2" t="str">
        <f>IFERROR(HYPERLINK(Wspolrzedne(ROW(),COLUMN()),""),"")</f>
        <v/>
      </c>
      <c r="BM16" s="4" t="str">
        <f>IFERROR(HYPERLINK(Wspolrzedne(ROW(),COLUMN()),""),"")</f>
        <v/>
      </c>
      <c r="BN16" s="5" t="str">
        <f>IFERROR(HYPERLINK(Wspolrzedne(ROW(),COLUMN()),""),"")</f>
        <v/>
      </c>
      <c r="BO16" s="2" t="str">
        <f>IFERROR(HYPERLINK(Wspolrzedne(ROW(),COLUMN()),""),"")</f>
        <v/>
      </c>
      <c r="BP16" s="2" t="str">
        <f>IFERROR(HYPERLINK(Wspolrzedne(ROW(),COLUMN()),""),"")</f>
        <v/>
      </c>
      <c r="BQ16" s="2" t="str">
        <f>IFERROR(HYPERLINK(Wspolrzedne(ROW(),COLUMN()),""),"")</f>
        <v/>
      </c>
      <c r="BR16" s="2" t="str">
        <f>IFERROR(HYPERLINK(Wspolrzedne(ROW(),COLUMN()),""),"")</f>
        <v/>
      </c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</row>
    <row r="17" spans="1:104" ht="9" customHeight="1" x14ac:dyDescent="0.25">
      <c r="A17" s="24" t="str">
        <f>IFERROR(HYPERLINK(Wspolrzedne(ROW(),COLUMN()),""),"")</f>
        <v/>
      </c>
      <c r="B17" s="25" t="str">
        <f>IFERROR(HYPERLINK(Wspolrzedne(ROW(),COLUMN()),""),"")</f>
        <v/>
      </c>
      <c r="C17" s="25" t="str">
        <f>IFERROR(HYPERLINK(Wspolrzedne(ROW(),COLUMN()),""),"")</f>
        <v/>
      </c>
      <c r="D17" s="25" t="str">
        <f>IFERROR(HYPERLINK(Wspolrzedne(ROW(),COLUMN()),""),"")</f>
        <v/>
      </c>
      <c r="E17" s="4" t="str">
        <f>IFERROR(HYPERLINK(Wspolrzedne(ROW(),COLUMN()),""),"")</f>
        <v/>
      </c>
      <c r="F17" s="4" t="str">
        <f>IFERROR(HYPERLINK(Wspolrzedne(ROW(),COLUMN()),""),"")</f>
        <v/>
      </c>
      <c r="G17" s="4" t="str">
        <f>IFERROR(HYPERLINK(Wspolrzedne(ROW(),COLUMN()),""),"")</f>
        <v/>
      </c>
      <c r="H17" s="4" t="str">
        <f>IFERROR(HYPERLINK(Wspolrzedne(ROW(),COLUMN()),""),"")</f>
        <v/>
      </c>
      <c r="I17" s="4" t="str">
        <f>IFERROR(HYPERLINK(Wspolrzedne(ROW(),COLUMN()),""),"")</f>
        <v/>
      </c>
      <c r="J17" s="4" t="str">
        <f>IFERROR(HYPERLINK(Wspolrzedne(ROW(),COLUMN()),""),"")</f>
        <v/>
      </c>
      <c r="K17" s="4" t="str">
        <f>IFERROR(HYPERLINK(Wspolrzedne(ROW(),COLUMN()),""),"")</f>
        <v/>
      </c>
      <c r="L17" s="4" t="str">
        <f>IFERROR(HYPERLINK(Wspolrzedne(ROW(),COLUMN()),""),"")</f>
        <v/>
      </c>
      <c r="M17" s="4" t="str">
        <f>IFERROR(HYPERLINK(Wspolrzedne(ROW(),COLUMN()),""),"")</f>
        <v/>
      </c>
      <c r="N17" s="4" t="str">
        <f>IFERROR(HYPERLINK(Wspolrzedne(ROW(),COLUMN()),""),"")</f>
        <v/>
      </c>
      <c r="O17" s="4" t="str">
        <f>IFERROR(HYPERLINK(Wspolrzedne(ROW(),COLUMN()),""),"")</f>
        <v/>
      </c>
      <c r="P17" s="4" t="str">
        <f>IFERROR(HYPERLINK(Wspolrzedne(ROW(),COLUMN()),""),"")</f>
        <v/>
      </c>
      <c r="Q17" s="4" t="str">
        <f>IFERROR(HYPERLINK(Wspolrzedne(ROW(),COLUMN()),""),"")</f>
        <v/>
      </c>
      <c r="R17" s="4" t="str">
        <f>IFERROR(HYPERLINK(Wspolrzedne(ROW(),COLUMN()),""),"")</f>
        <v/>
      </c>
      <c r="S17" s="4" t="str">
        <f>IFERROR(HYPERLINK(Wspolrzedne(ROW(),COLUMN()),""),"")</f>
        <v/>
      </c>
      <c r="T17" s="4" t="str">
        <f>IFERROR(HYPERLINK(Wspolrzedne(ROW(),COLUMN()),""),"")</f>
        <v/>
      </c>
      <c r="U17" s="4" t="str">
        <f>IFERROR(HYPERLINK(Wspolrzedne(ROW(),COLUMN()),""),"")</f>
        <v/>
      </c>
      <c r="V17" s="4" t="str">
        <f>IFERROR(HYPERLINK(Wspolrzedne(ROW(),COLUMN()),""),"")</f>
        <v/>
      </c>
      <c r="W17" s="4" t="str">
        <f>IFERROR(HYPERLINK(Wspolrzedne(ROW(),COLUMN()),""),"")</f>
        <v/>
      </c>
      <c r="X17" s="4" t="str">
        <f>IFERROR(HYPERLINK(Wspolrzedne(ROW(),COLUMN()),""),"")</f>
        <v/>
      </c>
      <c r="Y17" s="4" t="str">
        <f>IFERROR(HYPERLINK(Wspolrzedne(ROW(),COLUMN()),""),"")</f>
        <v/>
      </c>
      <c r="Z17" s="4" t="str">
        <f>IFERROR(HYPERLINK(Wspolrzedne(ROW(),COLUMN()),""),"")</f>
        <v/>
      </c>
      <c r="AA17" s="4" t="str">
        <f>IFERROR(HYPERLINK(Wspolrzedne(ROW(),COLUMN()),""),"")</f>
        <v/>
      </c>
      <c r="AB17" s="4" t="str">
        <f>IFERROR(HYPERLINK(Wspolrzedne(ROW(),COLUMN()),""),"")</f>
        <v/>
      </c>
      <c r="AC17" s="4" t="str">
        <f>IFERROR(HYPERLINK(Wspolrzedne(ROW(),COLUMN()),""),"")</f>
        <v/>
      </c>
      <c r="AD17" s="4" t="str">
        <f>IFERROR(HYPERLINK(Wspolrzedne(ROW(),COLUMN()),""),"")</f>
        <v/>
      </c>
      <c r="AE17" s="4" t="str">
        <f>IFERROR(HYPERLINK(Wspolrzedne(ROW(),COLUMN()),""),"")</f>
        <v/>
      </c>
      <c r="AF17" s="4" t="str">
        <f>IFERROR(HYPERLINK(Wspolrzedne(ROW(),COLUMN()),""),"")</f>
        <v/>
      </c>
      <c r="AG17" s="4" t="str">
        <f>IFERROR(HYPERLINK(Wspolrzedne(ROW(),COLUMN()),""),"")</f>
        <v/>
      </c>
      <c r="AH17" s="4" t="str">
        <f>IFERROR(HYPERLINK(Wspolrzedne(ROW(),COLUMN()),""),"")</f>
        <v/>
      </c>
      <c r="AI17" s="4" t="str">
        <f>IFERROR(HYPERLINK(Wspolrzedne(ROW(),COLUMN()),""),"")</f>
        <v/>
      </c>
      <c r="AJ17" s="4" t="str">
        <f>IFERROR(HYPERLINK(Wspolrzedne(ROW(),COLUMN()),""),"")</f>
        <v/>
      </c>
      <c r="AK17" s="4" t="str">
        <f>IFERROR(HYPERLINK(Wspolrzedne(ROW(),COLUMN()),""),"")</f>
        <v/>
      </c>
      <c r="AL17" s="4" t="str">
        <f>IFERROR(HYPERLINK(Wspolrzedne(ROW(),COLUMN()),""),"")</f>
        <v/>
      </c>
      <c r="AM17" s="4" t="str">
        <f>IFERROR(HYPERLINK(Wspolrzedne(ROW(),COLUMN()),""),"")</f>
        <v/>
      </c>
      <c r="AN17" s="4" t="str">
        <f>IFERROR(HYPERLINK(Wspolrzedne(ROW(),COLUMN()),""),"")</f>
        <v/>
      </c>
      <c r="AO17" s="4" t="str">
        <f>IFERROR(HYPERLINK(Wspolrzedne(ROW(),COLUMN()),""),"")</f>
        <v/>
      </c>
      <c r="AP17" s="4" t="str">
        <f>IFERROR(HYPERLINK(Wspolrzedne(ROW(),COLUMN()),""),"")</f>
        <v/>
      </c>
      <c r="AQ17" s="4" t="str">
        <f>IFERROR(HYPERLINK(Wspolrzedne(ROW(),COLUMN()),""),"")</f>
        <v/>
      </c>
      <c r="AR17" s="4" t="str">
        <f>IFERROR(HYPERLINK(Wspolrzedne(ROW(),COLUMN()),""),"")</f>
        <v/>
      </c>
      <c r="AS17" s="4" t="str">
        <f>IFERROR(HYPERLINK(Wspolrzedne(ROW(),COLUMN()),""),"")</f>
        <v/>
      </c>
      <c r="AT17" s="4" t="str">
        <f>IFERROR(HYPERLINK(Wspolrzedne(ROW(),COLUMN()),""),"")</f>
        <v/>
      </c>
      <c r="AU17" s="4" t="str">
        <f>IFERROR(HYPERLINK(Wspolrzedne(ROW(),COLUMN()),""),"")</f>
        <v/>
      </c>
      <c r="AV17" s="4" t="str">
        <f>IFERROR(HYPERLINK(Wspolrzedne(ROW(),COLUMN()),""),"")</f>
        <v/>
      </c>
      <c r="AW17" s="4" t="str">
        <f>IFERROR(HYPERLINK(Wspolrzedne(ROW(),COLUMN()),""),"")</f>
        <v/>
      </c>
      <c r="AX17" s="4" t="str">
        <f>IFERROR(HYPERLINK(Wspolrzedne(ROW(),COLUMN()),""),"")</f>
        <v/>
      </c>
      <c r="AY17" s="4" t="str">
        <f>IFERROR(HYPERLINK(Wspolrzedne(ROW(),COLUMN()),""),"")</f>
        <v/>
      </c>
      <c r="AZ17" s="4" t="str">
        <f>IFERROR(HYPERLINK(Wspolrzedne(ROW(),COLUMN()),""),"")</f>
        <v/>
      </c>
      <c r="BA17" s="4" t="str">
        <f>IFERROR(HYPERLINK(Wspolrzedne(ROW(),COLUMN()),""),"")</f>
        <v/>
      </c>
      <c r="BB17" s="4" t="str">
        <f>IFERROR(HYPERLINK(Wspolrzedne(ROW(),COLUMN()),""),"")</f>
        <v/>
      </c>
      <c r="BC17" s="4" t="str">
        <f>IFERROR(HYPERLINK(Wspolrzedne(ROW(),COLUMN()),""),"")</f>
        <v/>
      </c>
      <c r="BD17" s="4" t="str">
        <f>IFERROR(HYPERLINK(Wspolrzedne(ROW(),COLUMN()),""),"")</f>
        <v/>
      </c>
      <c r="BE17" s="4" t="str">
        <f>IFERROR(HYPERLINK(Wspolrzedne(ROW(),COLUMN()),""),"")</f>
        <v/>
      </c>
      <c r="BF17" s="4" t="str">
        <f>IFERROR(HYPERLINK(Wspolrzedne(ROW(),COLUMN()),""),"")</f>
        <v/>
      </c>
      <c r="BG17" s="4" t="str">
        <f>IFERROR(HYPERLINK(Wspolrzedne(ROW(),COLUMN()),""),"")</f>
        <v/>
      </c>
      <c r="BH17" s="4" t="str">
        <f>IFERROR(HYPERLINK(Wspolrzedne(ROW(),COLUMN()),""),"")</f>
        <v/>
      </c>
      <c r="BI17" s="4" t="str">
        <f>IFERROR(HYPERLINK(Wspolrzedne(ROW(),COLUMN()),""),"")</f>
        <v/>
      </c>
      <c r="BJ17" s="4" t="str">
        <f>IFERROR(HYPERLINK(Wspolrzedne(ROW(),COLUMN()),""),"")</f>
        <v/>
      </c>
      <c r="BK17" s="4" t="str">
        <f>IFERROR(HYPERLINK(Wspolrzedne(ROW(),COLUMN()),""),"")</f>
        <v/>
      </c>
      <c r="BL17" s="4" t="str">
        <f>IFERROR(HYPERLINK(Wspolrzedne(ROW(),COLUMN()),""),"")</f>
        <v/>
      </c>
      <c r="BM17" s="4" t="str">
        <f>IFERROR(HYPERLINK(Wspolrzedne(ROW(),COLUMN()),""),"")</f>
        <v/>
      </c>
      <c r="BN17" s="5" t="str">
        <f>IFERROR(HYPERLINK(Wspolrzedne(ROW(),COLUMN()),""),"")</f>
        <v/>
      </c>
      <c r="BO17" s="2" t="str">
        <f>IFERROR(HYPERLINK(Wspolrzedne(ROW(),COLUMN()),""),"")</f>
        <v/>
      </c>
      <c r="BP17" s="2" t="str">
        <f>IFERROR(HYPERLINK(Wspolrzedne(ROW(),COLUMN()),""),"")</f>
        <v/>
      </c>
      <c r="BQ17" s="2" t="str">
        <f>IFERROR(HYPERLINK(Wspolrzedne(ROW(),COLUMN()),""),"")</f>
        <v/>
      </c>
      <c r="BR17" s="2" t="str">
        <f>IFERROR(HYPERLINK(Wspolrzedne(ROW(),COLUMN()),""),"")</f>
        <v/>
      </c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</row>
    <row r="18" spans="1:104" ht="9" customHeight="1" x14ac:dyDescent="0.25">
      <c r="A18" s="24" t="str">
        <f>IFERROR(HYPERLINK(Wspolrzedne(ROW(),COLUMN()),""),"")</f>
        <v/>
      </c>
      <c r="B18" s="25" t="str">
        <f>IFERROR(HYPERLINK(Wspolrzedne(ROW(),COLUMN()),""),"")</f>
        <v/>
      </c>
      <c r="C18" s="25" t="str">
        <f>IFERROR(HYPERLINK(Wspolrzedne(ROW(),COLUMN()),""),"")</f>
        <v/>
      </c>
      <c r="D18" s="25" t="str">
        <f>IFERROR(HYPERLINK(Wspolrzedne(ROW(),COLUMN()),""),"")</f>
        <v/>
      </c>
      <c r="E18" s="4" t="str">
        <f>IFERROR(HYPERLINK(Wspolrzedne(ROW(),COLUMN()),""),"")</f>
        <v/>
      </c>
      <c r="F18" s="4" t="str">
        <f>IFERROR(HYPERLINK(Wspolrzedne(ROW(),COLUMN()),""),"")</f>
        <v/>
      </c>
      <c r="G18" s="4" t="str">
        <f>IFERROR(HYPERLINK(Wspolrzedne(ROW(),COLUMN()),""),"")</f>
        <v/>
      </c>
      <c r="H18" s="4" t="str">
        <f>IFERROR(HYPERLINK(Wspolrzedne(ROW(),COLUMN()),""),"")</f>
        <v/>
      </c>
      <c r="I18" s="4" t="str">
        <f>IFERROR(HYPERLINK(Wspolrzedne(ROW(),COLUMN()),""),"")</f>
        <v/>
      </c>
      <c r="J18" s="4" t="str">
        <f>IFERROR(HYPERLINK(Wspolrzedne(ROW(),COLUMN()),""),"")</f>
        <v/>
      </c>
      <c r="K18" s="4" t="str">
        <f>IFERROR(HYPERLINK(Wspolrzedne(ROW(),COLUMN()),""),"")</f>
        <v/>
      </c>
      <c r="L18" s="4" t="str">
        <f>IFERROR(HYPERLINK(Wspolrzedne(ROW(),COLUMN()),""),"")</f>
        <v/>
      </c>
      <c r="M18" s="4" t="str">
        <f>IFERROR(HYPERLINK(Wspolrzedne(ROW(),COLUMN()),""),"")</f>
        <v/>
      </c>
      <c r="N18" s="4" t="str">
        <f>IFERROR(HYPERLINK(Wspolrzedne(ROW(),COLUMN()),""),"")</f>
        <v/>
      </c>
      <c r="O18" s="4" t="str">
        <f>IFERROR(HYPERLINK(Wspolrzedne(ROW(),COLUMN()),""),"")</f>
        <v/>
      </c>
      <c r="P18" s="4" t="str">
        <f>IFERROR(HYPERLINK(Wspolrzedne(ROW(),COLUMN()),""),"")</f>
        <v/>
      </c>
      <c r="Q18" s="4" t="str">
        <f>IFERROR(HYPERLINK(Wspolrzedne(ROW(),COLUMN()),""),"")</f>
        <v/>
      </c>
      <c r="R18" s="4" t="str">
        <f>IFERROR(HYPERLINK(Wspolrzedne(ROW(),COLUMN()),""),"")</f>
        <v/>
      </c>
      <c r="S18" s="4" t="str">
        <f>IFERROR(HYPERLINK(Wspolrzedne(ROW(),COLUMN()),""),"")</f>
        <v/>
      </c>
      <c r="T18" s="4" t="str">
        <f>IFERROR(HYPERLINK(Wspolrzedne(ROW(),COLUMN()),""),"")</f>
        <v/>
      </c>
      <c r="U18" s="4" t="str">
        <f>IFERROR(HYPERLINK(Wspolrzedne(ROW(),COLUMN()),""),"")</f>
        <v/>
      </c>
      <c r="V18" s="4" t="str">
        <f>IFERROR(HYPERLINK(Wspolrzedne(ROW(),COLUMN()),""),"")</f>
        <v/>
      </c>
      <c r="W18" s="4" t="str">
        <f>IFERROR(HYPERLINK(Wspolrzedne(ROW(),COLUMN()),""),"")</f>
        <v/>
      </c>
      <c r="X18" s="4" t="str">
        <f>IFERROR(HYPERLINK(Wspolrzedne(ROW(),COLUMN()),""),"")</f>
        <v/>
      </c>
      <c r="Y18" s="4" t="str">
        <f>IFERROR(HYPERLINK(Wspolrzedne(ROW(),COLUMN()),""),"")</f>
        <v/>
      </c>
      <c r="Z18" s="4" t="str">
        <f>IFERROR(HYPERLINK(Wspolrzedne(ROW(),COLUMN()),""),"")</f>
        <v/>
      </c>
      <c r="AA18" s="4" t="str">
        <f>IFERROR(HYPERLINK(Wspolrzedne(ROW(),COLUMN()),""),"")</f>
        <v/>
      </c>
      <c r="AB18" s="4" t="str">
        <f>IFERROR(HYPERLINK(Wspolrzedne(ROW(),COLUMN()),""),"")</f>
        <v/>
      </c>
      <c r="AC18" s="4" t="str">
        <f>IFERROR(HYPERLINK(Wspolrzedne(ROW(),COLUMN()),""),"")</f>
        <v/>
      </c>
      <c r="AD18" s="4" t="str">
        <f>IFERROR(HYPERLINK(Wspolrzedne(ROW(),COLUMN()),""),"")</f>
        <v/>
      </c>
      <c r="AE18" s="4" t="str">
        <f>IFERROR(HYPERLINK(Wspolrzedne(ROW(),COLUMN()),""),"")</f>
        <v/>
      </c>
      <c r="AF18" s="4" t="str">
        <f>IFERROR(HYPERLINK(Wspolrzedne(ROW(),COLUMN()),""),"")</f>
        <v/>
      </c>
      <c r="AG18" s="4" t="str">
        <f>IFERROR(HYPERLINK(Wspolrzedne(ROW(),COLUMN()),""),"")</f>
        <v/>
      </c>
      <c r="AH18" s="4" t="str">
        <f>IFERROR(HYPERLINK(Wspolrzedne(ROW(),COLUMN()),""),"")</f>
        <v/>
      </c>
      <c r="AI18" s="4" t="str">
        <f>IFERROR(HYPERLINK(Wspolrzedne(ROW(),COLUMN()),""),"")</f>
        <v/>
      </c>
      <c r="AJ18" s="4" t="str">
        <f>IFERROR(HYPERLINK(Wspolrzedne(ROW(),COLUMN()),""),"")</f>
        <v/>
      </c>
      <c r="AK18" s="4" t="str">
        <f>IFERROR(HYPERLINK(Wspolrzedne(ROW(),COLUMN()),""),"")</f>
        <v/>
      </c>
      <c r="AL18" s="4" t="str">
        <f>IFERROR(HYPERLINK(Wspolrzedne(ROW(),COLUMN()),""),"")</f>
        <v/>
      </c>
      <c r="AM18" s="4" t="str">
        <f>IFERROR(HYPERLINK(Wspolrzedne(ROW(),COLUMN()),""),"")</f>
        <v/>
      </c>
      <c r="AN18" s="4" t="str">
        <f>IFERROR(HYPERLINK(Wspolrzedne(ROW(),COLUMN()),""),"")</f>
        <v/>
      </c>
      <c r="AO18" s="4" t="str">
        <f>IFERROR(HYPERLINK(Wspolrzedne(ROW(),COLUMN()),""),"")</f>
        <v/>
      </c>
      <c r="AP18" s="4" t="str">
        <f>IFERROR(HYPERLINK(Wspolrzedne(ROW(),COLUMN()),""),"")</f>
        <v/>
      </c>
      <c r="AQ18" s="4" t="str">
        <f>IFERROR(HYPERLINK(Wspolrzedne(ROW(),COLUMN()),""),"")</f>
        <v/>
      </c>
      <c r="AR18" s="4" t="str">
        <f>IFERROR(HYPERLINK(Wspolrzedne(ROW(),COLUMN()),""),"")</f>
        <v/>
      </c>
      <c r="AS18" s="4" t="str">
        <f>IFERROR(HYPERLINK(Wspolrzedne(ROW(),COLUMN()),""),"")</f>
        <v/>
      </c>
      <c r="AT18" s="4" t="str">
        <f>IFERROR(HYPERLINK(Wspolrzedne(ROW(),COLUMN()),""),"")</f>
        <v/>
      </c>
      <c r="AU18" s="4" t="str">
        <f>IFERROR(HYPERLINK(Wspolrzedne(ROW(),COLUMN()),""),"")</f>
        <v/>
      </c>
      <c r="AV18" s="4" t="str">
        <f>IFERROR(HYPERLINK(Wspolrzedne(ROW(),COLUMN()),""),"")</f>
        <v/>
      </c>
      <c r="AW18" s="4" t="str">
        <f>IFERROR(HYPERLINK(Wspolrzedne(ROW(),COLUMN()),""),"")</f>
        <v/>
      </c>
      <c r="AX18" s="4" t="str">
        <f>IFERROR(HYPERLINK(Wspolrzedne(ROW(),COLUMN()),""),"")</f>
        <v/>
      </c>
      <c r="AY18" s="4" t="str">
        <f>IFERROR(HYPERLINK(Wspolrzedne(ROW(),COLUMN()),""),"")</f>
        <v/>
      </c>
      <c r="AZ18" s="4" t="str">
        <f>IFERROR(HYPERLINK(Wspolrzedne(ROW(),COLUMN()),""),"")</f>
        <v/>
      </c>
      <c r="BA18" s="4" t="str">
        <f>IFERROR(HYPERLINK(Wspolrzedne(ROW(),COLUMN()),""),"")</f>
        <v/>
      </c>
      <c r="BB18" s="4" t="str">
        <f>IFERROR(HYPERLINK(Wspolrzedne(ROW(),COLUMN()),""),"")</f>
        <v/>
      </c>
      <c r="BC18" s="4" t="str">
        <f>IFERROR(HYPERLINK(Wspolrzedne(ROW(),COLUMN()),""),"")</f>
        <v/>
      </c>
      <c r="BD18" s="4" t="str">
        <f>IFERROR(HYPERLINK(Wspolrzedne(ROW(),COLUMN()),""),"")</f>
        <v/>
      </c>
      <c r="BE18" s="4" t="str">
        <f>IFERROR(HYPERLINK(Wspolrzedne(ROW(),COLUMN()),""),"")</f>
        <v/>
      </c>
      <c r="BF18" s="4" t="str">
        <f>IFERROR(HYPERLINK(Wspolrzedne(ROW(),COLUMN()),""),"")</f>
        <v/>
      </c>
      <c r="BG18" s="4" t="str">
        <f>IFERROR(HYPERLINK(Wspolrzedne(ROW(),COLUMN()),""),"")</f>
        <v/>
      </c>
      <c r="BH18" s="4" t="str">
        <f>IFERROR(HYPERLINK(Wspolrzedne(ROW(),COLUMN()),""),"")</f>
        <v/>
      </c>
      <c r="BI18" s="4" t="str">
        <f>IFERROR(HYPERLINK(Wspolrzedne(ROW(),COLUMN()),""),"")</f>
        <v/>
      </c>
      <c r="BJ18" s="4" t="str">
        <f>IFERROR(HYPERLINK(Wspolrzedne(ROW(),COLUMN()),""),"")</f>
        <v/>
      </c>
      <c r="BK18" s="4" t="str">
        <f>IFERROR(HYPERLINK(Wspolrzedne(ROW(),COLUMN()),""),"")</f>
        <v/>
      </c>
      <c r="BL18" s="4" t="str">
        <f>IFERROR(HYPERLINK(Wspolrzedne(ROW(),COLUMN()),""),"")</f>
        <v/>
      </c>
      <c r="BM18" s="4" t="str">
        <f>IFERROR(HYPERLINK(Wspolrzedne(ROW(),COLUMN()),""),"")</f>
        <v/>
      </c>
      <c r="BN18" s="5" t="str">
        <f>IFERROR(HYPERLINK(Wspolrzedne(ROW(),COLUMN()),""),"")</f>
        <v/>
      </c>
      <c r="BO18" s="2" t="str">
        <f>IFERROR(HYPERLINK(Wspolrzedne(ROW(),COLUMN()),""),"")</f>
        <v/>
      </c>
      <c r="BP18" s="2" t="str">
        <f>IFERROR(HYPERLINK(Wspolrzedne(ROW(),COLUMN()),""),"")</f>
        <v/>
      </c>
      <c r="BQ18" s="2" t="str">
        <f>IFERROR(HYPERLINK(Wspolrzedne(ROW(),COLUMN()),""),"")</f>
        <v/>
      </c>
      <c r="BR18" s="2" t="str">
        <f>IFERROR(HYPERLINK(Wspolrzedne(ROW(),COLUMN()),""),"")</f>
        <v/>
      </c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</row>
    <row r="19" spans="1:104" ht="9" customHeight="1" x14ac:dyDescent="0.25">
      <c r="A19" s="24" t="str">
        <f>IFERROR(HYPERLINK(Wspolrzedne(ROW(),COLUMN()),""),"")</f>
        <v/>
      </c>
      <c r="B19" s="25" t="str">
        <f>IFERROR(HYPERLINK(Wspolrzedne(ROW(),COLUMN()),""),"")</f>
        <v/>
      </c>
      <c r="C19" s="25" t="str">
        <f>IFERROR(HYPERLINK(Wspolrzedne(ROW(),COLUMN()),""),"")</f>
        <v/>
      </c>
      <c r="D19" s="25" t="str">
        <f>IFERROR(HYPERLINK(Wspolrzedne(ROW(),COLUMN()),""),"")</f>
        <v/>
      </c>
      <c r="E19" s="4" t="str">
        <f>IFERROR(HYPERLINK(Wspolrzedne(ROW(),COLUMN()),""),"")</f>
        <v/>
      </c>
      <c r="F19" s="4" t="str">
        <f>IFERROR(HYPERLINK(Wspolrzedne(ROW(),COLUMN()),""),"")</f>
        <v/>
      </c>
      <c r="G19" s="4" t="str">
        <f>IFERROR(HYPERLINK(Wspolrzedne(ROW(),COLUMN()),""),"")</f>
        <v/>
      </c>
      <c r="H19" s="4" t="str">
        <f>IFERROR(HYPERLINK(Wspolrzedne(ROW(),COLUMN()),""),"")</f>
        <v/>
      </c>
      <c r="I19" s="4" t="str">
        <f>IFERROR(HYPERLINK(Wspolrzedne(ROW(),COLUMN()),""),"")</f>
        <v/>
      </c>
      <c r="J19" s="4" t="str">
        <f>IFERROR(HYPERLINK(Wspolrzedne(ROW(),COLUMN()),""),"")</f>
        <v/>
      </c>
      <c r="K19" s="4" t="str">
        <f>IFERROR(HYPERLINK(Wspolrzedne(ROW(),COLUMN()),""),"")</f>
        <v/>
      </c>
      <c r="L19" s="4" t="str">
        <f>IFERROR(HYPERLINK(Wspolrzedne(ROW(),COLUMN()),""),"")</f>
        <v/>
      </c>
      <c r="M19" s="4" t="str">
        <f>IFERROR(HYPERLINK(Wspolrzedne(ROW(),COLUMN()),""),"")</f>
        <v/>
      </c>
      <c r="N19" s="4" t="str">
        <f>IFERROR(HYPERLINK(Wspolrzedne(ROW(),COLUMN()),""),"")</f>
        <v/>
      </c>
      <c r="O19" s="4" t="str">
        <f>IFERROR(HYPERLINK(Wspolrzedne(ROW(),COLUMN()),""),"")</f>
        <v/>
      </c>
      <c r="P19" s="4" t="str">
        <f>IFERROR(HYPERLINK(Wspolrzedne(ROW(),COLUMN()),""),"")</f>
        <v/>
      </c>
      <c r="Q19" s="4" t="str">
        <f>IFERROR(HYPERLINK(Wspolrzedne(ROW(),COLUMN()),""),"")</f>
        <v/>
      </c>
      <c r="R19" s="4" t="str">
        <f>IFERROR(HYPERLINK(Wspolrzedne(ROW(),COLUMN()),""),"")</f>
        <v/>
      </c>
      <c r="S19" s="4" t="str">
        <f>IFERROR(HYPERLINK(Wspolrzedne(ROW(),COLUMN()),""),"")</f>
        <v/>
      </c>
      <c r="T19" s="4" t="str">
        <f>IFERROR(HYPERLINK(Wspolrzedne(ROW(),COLUMN()),""),"")</f>
        <v/>
      </c>
      <c r="U19" s="4" t="str">
        <f>IFERROR(HYPERLINK(Wspolrzedne(ROW(),COLUMN()),""),"")</f>
        <v/>
      </c>
      <c r="V19" s="4" t="str">
        <f>IFERROR(HYPERLINK(Wspolrzedne(ROW(),COLUMN()),""),"")</f>
        <v/>
      </c>
      <c r="W19" s="4" t="str">
        <f>IFERROR(HYPERLINK(Wspolrzedne(ROW(),COLUMN()),""),"")</f>
        <v/>
      </c>
      <c r="X19" s="4" t="str">
        <f>IFERROR(HYPERLINK(Wspolrzedne(ROW(),COLUMN()),""),"")</f>
        <v/>
      </c>
      <c r="Y19" s="4" t="str">
        <f>IFERROR(HYPERLINK(Wspolrzedne(ROW(),COLUMN()),""),"")</f>
        <v/>
      </c>
      <c r="Z19" s="4" t="str">
        <f>IFERROR(HYPERLINK(Wspolrzedne(ROW(),COLUMN()),""),"")</f>
        <v/>
      </c>
      <c r="AA19" s="4" t="str">
        <f>IFERROR(HYPERLINK(Wspolrzedne(ROW(),COLUMN()),""),"")</f>
        <v/>
      </c>
      <c r="AB19" s="4" t="str">
        <f>IFERROR(HYPERLINK(Wspolrzedne(ROW(),COLUMN()),""),"")</f>
        <v/>
      </c>
      <c r="AC19" s="4" t="str">
        <f>IFERROR(HYPERLINK(Wspolrzedne(ROW(),COLUMN()),""),"")</f>
        <v/>
      </c>
      <c r="AD19" s="4" t="str">
        <f>IFERROR(HYPERLINK(Wspolrzedne(ROW(),COLUMN()),""),"")</f>
        <v/>
      </c>
      <c r="AE19" s="4" t="str">
        <f>IFERROR(HYPERLINK(Wspolrzedne(ROW(),COLUMN()),""),"")</f>
        <v/>
      </c>
      <c r="AF19" s="4" t="str">
        <f>IFERROR(HYPERLINK(Wspolrzedne(ROW(),COLUMN()),""),"")</f>
        <v/>
      </c>
      <c r="AG19" s="4" t="str">
        <f>IFERROR(HYPERLINK(Wspolrzedne(ROW(),COLUMN()),""),"")</f>
        <v/>
      </c>
      <c r="AH19" s="4" t="str">
        <f>IFERROR(HYPERLINK(Wspolrzedne(ROW(),COLUMN()),""),"")</f>
        <v/>
      </c>
      <c r="AI19" s="4" t="str">
        <f>IFERROR(HYPERLINK(Wspolrzedne(ROW(),COLUMN()),""),"")</f>
        <v/>
      </c>
      <c r="AJ19" s="4" t="str">
        <f>IFERROR(HYPERLINK(Wspolrzedne(ROW(),COLUMN()),""),"")</f>
        <v/>
      </c>
      <c r="AK19" s="4" t="str">
        <f>IFERROR(HYPERLINK(Wspolrzedne(ROW(),COLUMN()),""),"")</f>
        <v/>
      </c>
      <c r="AL19" s="4" t="str">
        <f>IFERROR(HYPERLINK(Wspolrzedne(ROW(),COLUMN()),""),"")</f>
        <v/>
      </c>
      <c r="AM19" s="4" t="str">
        <f>IFERROR(HYPERLINK(Wspolrzedne(ROW(),COLUMN()),""),"")</f>
        <v/>
      </c>
      <c r="AN19" s="4" t="str">
        <f>IFERROR(HYPERLINK(Wspolrzedne(ROW(),COLUMN()),""),"")</f>
        <v/>
      </c>
      <c r="AO19" s="4" t="str">
        <f>IFERROR(HYPERLINK(Wspolrzedne(ROW(),COLUMN()),""),"")</f>
        <v/>
      </c>
      <c r="AP19" s="4" t="str">
        <f>IFERROR(HYPERLINK(Wspolrzedne(ROW(),COLUMN()),""),"")</f>
        <v/>
      </c>
      <c r="AQ19" s="4" t="str">
        <f>IFERROR(HYPERLINK(Wspolrzedne(ROW(),COLUMN()),""),"")</f>
        <v/>
      </c>
      <c r="AR19" s="4" t="str">
        <f>IFERROR(HYPERLINK(Wspolrzedne(ROW(),COLUMN()),""),"")</f>
        <v/>
      </c>
      <c r="AS19" s="4" t="str">
        <f>IFERROR(HYPERLINK(Wspolrzedne(ROW(),COLUMN()),""),"")</f>
        <v/>
      </c>
      <c r="AT19" s="4" t="str">
        <f>IFERROR(HYPERLINK(Wspolrzedne(ROW(),COLUMN()),""),"")</f>
        <v/>
      </c>
      <c r="AU19" s="4" t="str">
        <f>IFERROR(HYPERLINK(Wspolrzedne(ROW(),COLUMN()),""),"")</f>
        <v/>
      </c>
      <c r="AV19" s="4" t="str">
        <f>IFERROR(HYPERLINK(Wspolrzedne(ROW(),COLUMN()),""),"")</f>
        <v/>
      </c>
      <c r="AW19" s="4" t="str">
        <f>IFERROR(HYPERLINK(Wspolrzedne(ROW(),COLUMN()),""),"")</f>
        <v/>
      </c>
      <c r="AX19" s="4" t="str">
        <f>IFERROR(HYPERLINK(Wspolrzedne(ROW(),COLUMN()),""),"")</f>
        <v/>
      </c>
      <c r="AY19" s="4" t="str">
        <f>IFERROR(HYPERLINK(Wspolrzedne(ROW(),COLUMN()),""),"")</f>
        <v/>
      </c>
      <c r="AZ19" s="4" t="str">
        <f>IFERROR(HYPERLINK(Wspolrzedne(ROW(),COLUMN()),""),"")</f>
        <v/>
      </c>
      <c r="BA19" s="4" t="str">
        <f>IFERROR(HYPERLINK(Wspolrzedne(ROW(),COLUMN()),""),"")</f>
        <v/>
      </c>
      <c r="BB19" s="4" t="str">
        <f>IFERROR(HYPERLINK(Wspolrzedne(ROW(),COLUMN()),""),"")</f>
        <v/>
      </c>
      <c r="BC19" s="4" t="str">
        <f>IFERROR(HYPERLINK(Wspolrzedne(ROW(),COLUMN()),""),"")</f>
        <v/>
      </c>
      <c r="BD19" s="4" t="str">
        <f>IFERROR(HYPERLINK(Wspolrzedne(ROW(),COLUMN()),""),"")</f>
        <v/>
      </c>
      <c r="BE19" s="4" t="str">
        <f>IFERROR(HYPERLINK(Wspolrzedne(ROW(),COLUMN()),""),"")</f>
        <v/>
      </c>
      <c r="BF19" s="4" t="str">
        <f>IFERROR(HYPERLINK(Wspolrzedne(ROW(),COLUMN()),""),"")</f>
        <v/>
      </c>
      <c r="BG19" s="4" t="str">
        <f>IFERROR(HYPERLINK(Wspolrzedne(ROW(),COLUMN()),""),"")</f>
        <v/>
      </c>
      <c r="BH19" s="4" t="str">
        <f>IFERROR(HYPERLINK(Wspolrzedne(ROW(),COLUMN()),""),"")</f>
        <v/>
      </c>
      <c r="BI19" s="4" t="str">
        <f>IFERROR(HYPERLINK(Wspolrzedne(ROW(),COLUMN()),""),"")</f>
        <v/>
      </c>
      <c r="BJ19" s="4" t="str">
        <f>IFERROR(HYPERLINK(Wspolrzedne(ROW(),COLUMN()),""),"")</f>
        <v/>
      </c>
      <c r="BK19" s="4" t="str">
        <f>IFERROR(HYPERLINK(Wspolrzedne(ROW(),COLUMN()),""),"")</f>
        <v/>
      </c>
      <c r="BL19" s="4" t="str">
        <f>IFERROR(HYPERLINK(Wspolrzedne(ROW(),COLUMN()),""),"")</f>
        <v/>
      </c>
      <c r="BM19" s="4" t="str">
        <f>IFERROR(HYPERLINK(Wspolrzedne(ROW(),COLUMN()),""),"")</f>
        <v/>
      </c>
      <c r="BN19" s="5" t="str">
        <f>IFERROR(HYPERLINK(Wspolrzedne(ROW(),COLUMN()),""),"")</f>
        <v/>
      </c>
      <c r="BO19" s="2" t="str">
        <f>IFERROR(HYPERLINK(Wspolrzedne(ROW(),COLUMN()),""),"")</f>
        <v/>
      </c>
      <c r="BP19" s="2" t="str">
        <f>IFERROR(HYPERLINK(Wspolrzedne(ROW(),COLUMN()),""),"")</f>
        <v/>
      </c>
      <c r="BQ19" s="2" t="str">
        <f>IFERROR(HYPERLINK(Wspolrzedne(ROW(),COLUMN()),""),"")</f>
        <v/>
      </c>
      <c r="BR19" s="2" t="str">
        <f>IFERROR(HYPERLINK(Wspolrzedne(ROW(),COLUMN()),""),"")</f>
        <v/>
      </c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</row>
    <row r="20" spans="1:104" ht="9" customHeight="1" x14ac:dyDescent="0.25">
      <c r="A20" s="24" t="str">
        <f>IFERROR(HYPERLINK(Wspolrzedne(ROW(),COLUMN()),""),"")</f>
        <v/>
      </c>
      <c r="B20" s="25" t="str">
        <f>IFERROR(HYPERLINK(Wspolrzedne(ROW(),COLUMN()),""),"")</f>
        <v/>
      </c>
      <c r="C20" s="25" t="str">
        <f>IFERROR(HYPERLINK(Wspolrzedne(ROW(),COLUMN()),""),"")</f>
        <v/>
      </c>
      <c r="D20" s="25" t="str">
        <f>IFERROR(HYPERLINK(Wspolrzedne(ROW(),COLUMN()),""),"")</f>
        <v/>
      </c>
      <c r="E20" s="4" t="str">
        <f>IFERROR(HYPERLINK(Wspolrzedne(ROW(),COLUMN()),""),"")</f>
        <v/>
      </c>
      <c r="F20" s="4" t="str">
        <f>IFERROR(HYPERLINK(Wspolrzedne(ROW(),COLUMN()),""),"")</f>
        <v/>
      </c>
      <c r="G20" s="4" t="str">
        <f>IFERROR(HYPERLINK(Wspolrzedne(ROW(),COLUMN()),""),"")</f>
        <v/>
      </c>
      <c r="H20" s="4" t="str">
        <f>IFERROR(HYPERLINK(Wspolrzedne(ROW(),COLUMN()),""),"")</f>
        <v/>
      </c>
      <c r="I20" s="4" t="str">
        <f>IFERROR(HYPERLINK(Wspolrzedne(ROW(),COLUMN()),""),"")</f>
        <v/>
      </c>
      <c r="J20" s="4" t="str">
        <f>IFERROR(HYPERLINK(Wspolrzedne(ROW(),COLUMN()),""),"")</f>
        <v/>
      </c>
      <c r="K20" s="4" t="str">
        <f>IFERROR(HYPERLINK(Wspolrzedne(ROW(),COLUMN()),""),"")</f>
        <v/>
      </c>
      <c r="L20" s="4" t="str">
        <f>IFERROR(HYPERLINK(Wspolrzedne(ROW(),COLUMN()),""),"")</f>
        <v/>
      </c>
      <c r="M20" s="4" t="str">
        <f>IFERROR(HYPERLINK(Wspolrzedne(ROW(),COLUMN()),""),"")</f>
        <v/>
      </c>
      <c r="N20" s="4" t="str">
        <f>IFERROR(HYPERLINK(Wspolrzedne(ROW(),COLUMN()),""),"")</f>
        <v/>
      </c>
      <c r="O20" s="4" t="str">
        <f>IFERROR(HYPERLINK(Wspolrzedne(ROW(),COLUMN()),""),"")</f>
        <v/>
      </c>
      <c r="P20" s="4" t="str">
        <f>IFERROR(HYPERLINK(Wspolrzedne(ROW(),COLUMN()),""),"")</f>
        <v/>
      </c>
      <c r="Q20" s="4" t="str">
        <f>IFERROR(HYPERLINK(Wspolrzedne(ROW(),COLUMN()),""),"")</f>
        <v/>
      </c>
      <c r="R20" s="4" t="str">
        <f>IFERROR(HYPERLINK(Wspolrzedne(ROW(),COLUMN()),""),"")</f>
        <v/>
      </c>
      <c r="S20" s="4" t="str">
        <f>IFERROR(HYPERLINK(Wspolrzedne(ROW(),COLUMN()),""),"")</f>
        <v/>
      </c>
      <c r="T20" s="4" t="str">
        <f>IFERROR(HYPERLINK(Wspolrzedne(ROW(),COLUMN()),""),"")</f>
        <v/>
      </c>
      <c r="U20" s="4" t="str">
        <f>IFERROR(HYPERLINK(Wspolrzedne(ROW(),COLUMN()),""),"")</f>
        <v/>
      </c>
      <c r="V20" s="4" t="str">
        <f>IFERROR(HYPERLINK(Wspolrzedne(ROW(),COLUMN()),""),"")</f>
        <v/>
      </c>
      <c r="W20" s="4" t="str">
        <f>IFERROR(HYPERLINK(Wspolrzedne(ROW(),COLUMN()),""),"")</f>
        <v/>
      </c>
      <c r="X20" s="4" t="str">
        <f>IFERROR(HYPERLINK(Wspolrzedne(ROW(),COLUMN()),""),"")</f>
        <v/>
      </c>
      <c r="Y20" s="4" t="str">
        <f>IFERROR(HYPERLINK(Wspolrzedne(ROW(),COLUMN()),""),"")</f>
        <v/>
      </c>
      <c r="Z20" s="4" t="str">
        <f>IFERROR(HYPERLINK(Wspolrzedne(ROW(),COLUMN()),""),"")</f>
        <v/>
      </c>
      <c r="AA20" s="4" t="str">
        <f>IFERROR(HYPERLINK(Wspolrzedne(ROW(),COLUMN()),""),"")</f>
        <v/>
      </c>
      <c r="AB20" s="4" t="str">
        <f>IFERROR(HYPERLINK(Wspolrzedne(ROW(),COLUMN()),""),"")</f>
        <v/>
      </c>
      <c r="AC20" s="4" t="str">
        <f>IFERROR(HYPERLINK(Wspolrzedne(ROW(),COLUMN()),""),"")</f>
        <v/>
      </c>
      <c r="AD20" s="4" t="str">
        <f>IFERROR(HYPERLINK(Wspolrzedne(ROW(),COLUMN()),""),"")</f>
        <v/>
      </c>
      <c r="AE20" s="4" t="str">
        <f>IFERROR(HYPERLINK(Wspolrzedne(ROW(),COLUMN()),""),"")</f>
        <v/>
      </c>
      <c r="AF20" s="4" t="str">
        <f>IFERROR(HYPERLINK(Wspolrzedne(ROW(),COLUMN()),""),"")</f>
        <v/>
      </c>
      <c r="AG20" s="4" t="str">
        <f>IFERROR(HYPERLINK(Wspolrzedne(ROW(),COLUMN()),""),"")</f>
        <v/>
      </c>
      <c r="AH20" s="4" t="str">
        <f>IFERROR(HYPERLINK(Wspolrzedne(ROW(),COLUMN()),""),"")</f>
        <v/>
      </c>
      <c r="AI20" s="4" t="str">
        <f>IFERROR(HYPERLINK(Wspolrzedne(ROW(),COLUMN()),""),"")</f>
        <v/>
      </c>
      <c r="AJ20" s="4" t="str">
        <f>IFERROR(HYPERLINK(Wspolrzedne(ROW(),COLUMN()),""),"")</f>
        <v/>
      </c>
      <c r="AK20" s="4" t="str">
        <f>IFERROR(HYPERLINK(Wspolrzedne(ROW(),COLUMN()),""),"")</f>
        <v/>
      </c>
      <c r="AL20" s="4" t="str">
        <f>IFERROR(HYPERLINK(Wspolrzedne(ROW(),COLUMN()),""),"")</f>
        <v/>
      </c>
      <c r="AM20" s="4" t="str">
        <f>IFERROR(HYPERLINK(Wspolrzedne(ROW(),COLUMN()),""),"")</f>
        <v/>
      </c>
      <c r="AN20" s="4" t="str">
        <f>IFERROR(HYPERLINK(Wspolrzedne(ROW(),COLUMN()),""),"")</f>
        <v/>
      </c>
      <c r="AO20" s="4" t="str">
        <f>IFERROR(HYPERLINK(Wspolrzedne(ROW(),COLUMN()),""),"")</f>
        <v/>
      </c>
      <c r="AP20" s="4" t="str">
        <f>IFERROR(HYPERLINK(Wspolrzedne(ROW(),COLUMN()),""),"")</f>
        <v/>
      </c>
      <c r="AQ20" s="4" t="str">
        <f>IFERROR(HYPERLINK(Wspolrzedne(ROW(),COLUMN()),""),"")</f>
        <v/>
      </c>
      <c r="AR20" s="4" t="str">
        <f>IFERROR(HYPERLINK(Wspolrzedne(ROW(),COLUMN()),""),"")</f>
        <v/>
      </c>
      <c r="AS20" s="4" t="str">
        <f>IFERROR(HYPERLINK(Wspolrzedne(ROW(),COLUMN()),""),"")</f>
        <v/>
      </c>
      <c r="AT20" s="4" t="str">
        <f>IFERROR(HYPERLINK(Wspolrzedne(ROW(),COLUMN()),""),"")</f>
        <v/>
      </c>
      <c r="AU20" s="4" t="str">
        <f>IFERROR(HYPERLINK(Wspolrzedne(ROW(),COLUMN()),""),"")</f>
        <v/>
      </c>
      <c r="AV20" s="4" t="str">
        <f>IFERROR(HYPERLINK(Wspolrzedne(ROW(),COLUMN()),""),"")</f>
        <v/>
      </c>
      <c r="AW20" s="4" t="str">
        <f>IFERROR(HYPERLINK(Wspolrzedne(ROW(),COLUMN()),""),"")</f>
        <v/>
      </c>
      <c r="AX20" s="4" t="str">
        <f>IFERROR(HYPERLINK(Wspolrzedne(ROW(),COLUMN()),""),"")</f>
        <v/>
      </c>
      <c r="AY20" s="4" t="str">
        <f>IFERROR(HYPERLINK(Wspolrzedne(ROW(),COLUMN()),""),"")</f>
        <v/>
      </c>
      <c r="AZ20" s="4" t="str">
        <f>IFERROR(HYPERLINK(Wspolrzedne(ROW(),COLUMN()),""),"")</f>
        <v/>
      </c>
      <c r="BA20" s="4" t="str">
        <f>IFERROR(HYPERLINK(Wspolrzedne(ROW(),COLUMN()),""),"")</f>
        <v/>
      </c>
      <c r="BB20" s="4" t="str">
        <f>IFERROR(HYPERLINK(Wspolrzedne(ROW(),COLUMN()),""),"")</f>
        <v/>
      </c>
      <c r="BC20" s="4" t="str">
        <f>IFERROR(HYPERLINK(Wspolrzedne(ROW(),COLUMN()),""),"")</f>
        <v/>
      </c>
      <c r="BD20" s="4" t="str">
        <f>IFERROR(HYPERLINK(Wspolrzedne(ROW(),COLUMN()),""),"")</f>
        <v/>
      </c>
      <c r="BE20" s="4" t="str">
        <f>IFERROR(HYPERLINK(Wspolrzedne(ROW(),COLUMN()),""),"")</f>
        <v/>
      </c>
      <c r="BF20" s="4" t="str">
        <f>IFERROR(HYPERLINK(Wspolrzedne(ROW(),COLUMN()),""),"")</f>
        <v/>
      </c>
      <c r="BG20" s="4" t="str">
        <f>IFERROR(HYPERLINK(Wspolrzedne(ROW(),COLUMN()),""),"")</f>
        <v/>
      </c>
      <c r="BH20" s="4" t="str">
        <f>IFERROR(HYPERLINK(Wspolrzedne(ROW(),COLUMN()),""),"")</f>
        <v/>
      </c>
      <c r="BI20" s="4" t="str">
        <f>IFERROR(HYPERLINK(Wspolrzedne(ROW(),COLUMN()),""),"")</f>
        <v/>
      </c>
      <c r="BJ20" s="4" t="str">
        <f>IFERROR(HYPERLINK(Wspolrzedne(ROW(),COLUMN()),""),"")</f>
        <v/>
      </c>
      <c r="BK20" s="4" t="str">
        <f>IFERROR(HYPERLINK(Wspolrzedne(ROW(),COLUMN()),""),"")</f>
        <v/>
      </c>
      <c r="BL20" s="4" t="str">
        <f>IFERROR(HYPERLINK(Wspolrzedne(ROW(),COLUMN()),""),"")</f>
        <v/>
      </c>
      <c r="BM20" s="4" t="str">
        <f>IFERROR(HYPERLINK(Wspolrzedne(ROW(),COLUMN()),""),"")</f>
        <v/>
      </c>
      <c r="BN20" s="5" t="str">
        <f>IFERROR(HYPERLINK(Wspolrzedne(ROW(),COLUMN()),""),"")</f>
        <v/>
      </c>
      <c r="BO20" s="2" t="str">
        <f>IFERROR(HYPERLINK(Wspolrzedne(ROW(),COLUMN()),""),"")</f>
        <v/>
      </c>
      <c r="BP20" s="2" t="str">
        <f>IFERROR(HYPERLINK(Wspolrzedne(ROW(),COLUMN()),""),"")</f>
        <v/>
      </c>
      <c r="BQ20" s="2" t="str">
        <f>IFERROR(HYPERLINK(Wspolrzedne(ROW(),COLUMN()),""),"")</f>
        <v/>
      </c>
      <c r="BR20" s="2" t="str">
        <f>IFERROR(HYPERLINK(Wspolrzedne(ROW(),COLUMN()),""),"")</f>
        <v/>
      </c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</row>
    <row r="21" spans="1:104" ht="9" customHeight="1" x14ac:dyDescent="0.25">
      <c r="A21" s="24" t="str">
        <f>IFERROR(HYPERLINK(Wspolrzedne(ROW(),COLUMN()),""),"")</f>
        <v/>
      </c>
      <c r="B21" s="25" t="str">
        <f>IFERROR(HYPERLINK(Wspolrzedne(ROW(),COLUMN()),""),"")</f>
        <v/>
      </c>
      <c r="C21" s="25" t="str">
        <f>IFERROR(HYPERLINK(Wspolrzedne(ROW(),COLUMN()),""),"")</f>
        <v/>
      </c>
      <c r="D21" s="25" t="str">
        <f>IFERROR(HYPERLINK(Wspolrzedne(ROW(),COLUMN()),""),"")</f>
        <v/>
      </c>
      <c r="E21" s="4" t="str">
        <f>IFERROR(HYPERLINK(Wspolrzedne(ROW(),COLUMN()),""),"")</f>
        <v/>
      </c>
      <c r="F21" s="4" t="str">
        <f>IFERROR(HYPERLINK(Wspolrzedne(ROW(),COLUMN()),""),"")</f>
        <v/>
      </c>
      <c r="G21" s="4" t="str">
        <f>IFERROR(HYPERLINK(Wspolrzedne(ROW(),COLUMN()),""),"")</f>
        <v/>
      </c>
      <c r="H21" s="4" t="str">
        <f>IFERROR(HYPERLINK(Wspolrzedne(ROW(),COLUMN()),""),"")</f>
        <v/>
      </c>
      <c r="I21" s="4" t="str">
        <f>IFERROR(HYPERLINK(Wspolrzedne(ROW(),COLUMN()),""),"")</f>
        <v/>
      </c>
      <c r="J21" s="4" t="str">
        <f>IFERROR(HYPERLINK(Wspolrzedne(ROW(),COLUMN()),""),"")</f>
        <v/>
      </c>
      <c r="K21" s="4" t="str">
        <f>IFERROR(HYPERLINK(Wspolrzedne(ROW(),COLUMN()),""),"")</f>
        <v/>
      </c>
      <c r="L21" s="4" t="str">
        <f>IFERROR(HYPERLINK(Wspolrzedne(ROW(),COLUMN()),""),"")</f>
        <v/>
      </c>
      <c r="M21" s="4" t="str">
        <f>IFERROR(HYPERLINK(Wspolrzedne(ROW(),COLUMN()),""),"")</f>
        <v/>
      </c>
      <c r="N21" s="4" t="str">
        <f>IFERROR(HYPERLINK(Wspolrzedne(ROW(),COLUMN()),""),"")</f>
        <v/>
      </c>
      <c r="O21" s="4" t="str">
        <f>IFERROR(HYPERLINK(Wspolrzedne(ROW(),COLUMN()),""),"")</f>
        <v/>
      </c>
      <c r="P21" s="4" t="str">
        <f>IFERROR(HYPERLINK(Wspolrzedne(ROW(),COLUMN()),""),"")</f>
        <v/>
      </c>
      <c r="Q21" s="4" t="str">
        <f>IFERROR(HYPERLINK(Wspolrzedne(ROW(),COLUMN()),""),"")</f>
        <v/>
      </c>
      <c r="R21" s="4" t="str">
        <f>IFERROR(HYPERLINK(Wspolrzedne(ROW(),COLUMN()),""),"")</f>
        <v/>
      </c>
      <c r="S21" s="4" t="str">
        <f>IFERROR(HYPERLINK(Wspolrzedne(ROW(),COLUMN()),""),"")</f>
        <v/>
      </c>
      <c r="T21" s="4" t="str">
        <f>IFERROR(HYPERLINK(Wspolrzedne(ROW(),COLUMN()),""),"")</f>
        <v/>
      </c>
      <c r="U21" s="4" t="str">
        <f>IFERROR(HYPERLINK(Wspolrzedne(ROW(),COLUMN()),""),"")</f>
        <v/>
      </c>
      <c r="V21" s="4" t="str">
        <f>IFERROR(HYPERLINK(Wspolrzedne(ROW(),COLUMN()),""),"")</f>
        <v/>
      </c>
      <c r="W21" s="4" t="str">
        <f>IFERROR(HYPERLINK(Wspolrzedne(ROW(),COLUMN()),""),"")</f>
        <v/>
      </c>
      <c r="X21" s="4" t="str">
        <f>IFERROR(HYPERLINK(Wspolrzedne(ROW(),COLUMN()),""),"")</f>
        <v/>
      </c>
      <c r="Y21" s="4" t="str">
        <f>IFERROR(HYPERLINK(Wspolrzedne(ROW(),COLUMN()),""),"")</f>
        <v/>
      </c>
      <c r="Z21" s="4" t="str">
        <f>IFERROR(HYPERLINK(Wspolrzedne(ROW(),COLUMN()),""),"")</f>
        <v/>
      </c>
      <c r="AA21" s="4" t="str">
        <f>IFERROR(HYPERLINK(Wspolrzedne(ROW(),COLUMN()),""),"")</f>
        <v/>
      </c>
      <c r="AB21" s="4" t="str">
        <f>IFERROR(HYPERLINK(Wspolrzedne(ROW(),COLUMN()),""),"")</f>
        <v/>
      </c>
      <c r="AC21" s="4" t="str">
        <f>IFERROR(HYPERLINK(Wspolrzedne(ROW(),COLUMN()),""),"")</f>
        <v/>
      </c>
      <c r="AD21" s="4" t="str">
        <f>IFERROR(HYPERLINK(Wspolrzedne(ROW(),COLUMN()),""),"")</f>
        <v/>
      </c>
      <c r="AE21" s="4" t="str">
        <f>IFERROR(HYPERLINK(Wspolrzedne(ROW(),COLUMN()),""),"")</f>
        <v/>
      </c>
      <c r="AF21" s="4" t="str">
        <f>IFERROR(HYPERLINK(Wspolrzedne(ROW(),COLUMN()),""),"")</f>
        <v/>
      </c>
      <c r="AG21" s="4" t="str">
        <f>IFERROR(HYPERLINK(Wspolrzedne(ROW(),COLUMN()),""),"")</f>
        <v/>
      </c>
      <c r="AH21" s="4" t="str">
        <f>IFERROR(HYPERLINK(Wspolrzedne(ROW(),COLUMN()),""),"")</f>
        <v/>
      </c>
      <c r="AI21" s="4" t="str">
        <f>IFERROR(HYPERLINK(Wspolrzedne(ROW(),COLUMN()),""),"")</f>
        <v/>
      </c>
      <c r="AJ21" s="4" t="str">
        <f>IFERROR(HYPERLINK(Wspolrzedne(ROW(),COLUMN()),""),"")</f>
        <v/>
      </c>
      <c r="AK21" s="4" t="str">
        <f>IFERROR(HYPERLINK(Wspolrzedne(ROW(),COLUMN()),""),"")</f>
        <v/>
      </c>
      <c r="AL21" s="4" t="str">
        <f>IFERROR(HYPERLINK(Wspolrzedne(ROW(),COLUMN()),""),"")</f>
        <v/>
      </c>
      <c r="AM21" s="4" t="str">
        <f>IFERROR(HYPERLINK(Wspolrzedne(ROW(),COLUMN()),""),"")</f>
        <v/>
      </c>
      <c r="AN21" s="4" t="str">
        <f>IFERROR(HYPERLINK(Wspolrzedne(ROW(),COLUMN()),""),"")</f>
        <v/>
      </c>
      <c r="AO21" s="4" t="str">
        <f>IFERROR(HYPERLINK(Wspolrzedne(ROW(),COLUMN()),""),"")</f>
        <v/>
      </c>
      <c r="AP21" s="4" t="str">
        <f>IFERROR(HYPERLINK(Wspolrzedne(ROW(),COLUMN()),""),"")</f>
        <v/>
      </c>
      <c r="AQ21" s="4" t="str">
        <f>IFERROR(HYPERLINK(Wspolrzedne(ROW(),COLUMN()),""),"")</f>
        <v/>
      </c>
      <c r="AR21" s="4" t="str">
        <f>IFERROR(HYPERLINK(Wspolrzedne(ROW(),COLUMN()),""),"")</f>
        <v/>
      </c>
      <c r="AS21" s="4" t="str">
        <f>IFERROR(HYPERLINK(Wspolrzedne(ROW(),COLUMN()),""),"")</f>
        <v/>
      </c>
      <c r="AT21" s="4" t="str">
        <f>IFERROR(HYPERLINK(Wspolrzedne(ROW(),COLUMN()),""),"")</f>
        <v/>
      </c>
      <c r="AU21" s="4" t="str">
        <f>IFERROR(HYPERLINK(Wspolrzedne(ROW(),COLUMN()),""),"")</f>
        <v/>
      </c>
      <c r="AV21" s="4" t="str">
        <f>IFERROR(HYPERLINK(Wspolrzedne(ROW(),COLUMN()),""),"")</f>
        <v/>
      </c>
      <c r="AW21" s="4" t="str">
        <f>IFERROR(HYPERLINK(Wspolrzedne(ROW(),COLUMN()),""),"")</f>
        <v/>
      </c>
      <c r="AX21" s="4" t="str">
        <f>IFERROR(HYPERLINK(Wspolrzedne(ROW(),COLUMN()),""),"")</f>
        <v/>
      </c>
      <c r="AY21" s="4" t="str">
        <f>IFERROR(HYPERLINK(Wspolrzedne(ROW(),COLUMN()),""),"")</f>
        <v/>
      </c>
      <c r="AZ21" s="4" t="str">
        <f>IFERROR(HYPERLINK(Wspolrzedne(ROW(),COLUMN()),""),"")</f>
        <v/>
      </c>
      <c r="BA21" s="4" t="str">
        <f>IFERROR(HYPERLINK(Wspolrzedne(ROW(),COLUMN()),""),"")</f>
        <v/>
      </c>
      <c r="BB21" s="4" t="str">
        <f>IFERROR(HYPERLINK(Wspolrzedne(ROW(),COLUMN()),""),"")</f>
        <v/>
      </c>
      <c r="BC21" s="4" t="str">
        <f>IFERROR(HYPERLINK(Wspolrzedne(ROW(),COLUMN()),""),"")</f>
        <v/>
      </c>
      <c r="BD21" s="4" t="str">
        <f>IFERROR(HYPERLINK(Wspolrzedne(ROW(),COLUMN()),""),"")</f>
        <v/>
      </c>
      <c r="BE21" s="4" t="str">
        <f>IFERROR(HYPERLINK(Wspolrzedne(ROW(),COLUMN()),""),"")</f>
        <v/>
      </c>
      <c r="BF21" s="4" t="str">
        <f>IFERROR(HYPERLINK(Wspolrzedne(ROW(),COLUMN()),""),"")</f>
        <v/>
      </c>
      <c r="BG21" s="4" t="str">
        <f>IFERROR(HYPERLINK(Wspolrzedne(ROW(),COLUMN()),""),"")</f>
        <v/>
      </c>
      <c r="BH21" s="4" t="str">
        <f>IFERROR(HYPERLINK(Wspolrzedne(ROW(),COLUMN()),""),"")</f>
        <v/>
      </c>
      <c r="BI21" s="4" t="str">
        <f>IFERROR(HYPERLINK(Wspolrzedne(ROW(),COLUMN()),""),"")</f>
        <v/>
      </c>
      <c r="BJ21" s="4" t="str">
        <f>IFERROR(HYPERLINK(Wspolrzedne(ROW(),COLUMN()),""),"")</f>
        <v/>
      </c>
      <c r="BK21" s="4" t="str">
        <f>IFERROR(HYPERLINK(Wspolrzedne(ROW(),COLUMN()),""),"")</f>
        <v/>
      </c>
      <c r="BL21" s="4" t="str">
        <f>IFERROR(HYPERLINK(Wspolrzedne(ROW(),COLUMN()),""),"")</f>
        <v/>
      </c>
      <c r="BM21" s="4" t="str">
        <f>IFERROR(HYPERLINK(Wspolrzedne(ROW(),COLUMN()),""),"")</f>
        <v/>
      </c>
      <c r="BN21" s="5" t="str">
        <f>IFERROR(HYPERLINK(Wspolrzedne(ROW(),COLUMN()),""),"")</f>
        <v/>
      </c>
      <c r="BO21" s="2" t="str">
        <f>IFERROR(HYPERLINK(Wspolrzedne(ROW(),COLUMN()),""),"")</f>
        <v/>
      </c>
      <c r="BP21" s="2" t="str">
        <f>IFERROR(HYPERLINK(Wspolrzedne(ROW(),COLUMN()),""),"")</f>
        <v/>
      </c>
      <c r="BQ21" s="2" t="str">
        <f>IFERROR(HYPERLINK(Wspolrzedne(ROW(),COLUMN()),""),"")</f>
        <v/>
      </c>
      <c r="BR21" s="2" t="str">
        <f>IFERROR(HYPERLINK(Wspolrzedne(ROW(),COLUMN()),""),"")</f>
        <v/>
      </c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</row>
    <row r="22" spans="1:104" ht="9" customHeight="1" x14ac:dyDescent="0.25">
      <c r="A22" s="24" t="str">
        <f>IFERROR(HYPERLINK(Wspolrzedne(ROW(),COLUMN()),""),"")</f>
        <v/>
      </c>
      <c r="B22" s="25" t="str">
        <f>IFERROR(HYPERLINK(Wspolrzedne(ROW(),COLUMN()),""),"")</f>
        <v/>
      </c>
      <c r="C22" s="25" t="str">
        <f>IFERROR(HYPERLINK(Wspolrzedne(ROW(),COLUMN()),""),"")</f>
        <v/>
      </c>
      <c r="D22" s="25" t="str">
        <f>IFERROR(HYPERLINK(Wspolrzedne(ROW(),COLUMN()),""),"")</f>
        <v/>
      </c>
      <c r="E22" s="4" t="str">
        <f>IFERROR(HYPERLINK(Wspolrzedne(ROW(),COLUMN()),""),"")</f>
        <v/>
      </c>
      <c r="F22" s="4" t="str">
        <f>IFERROR(HYPERLINK(Wspolrzedne(ROW(),COLUMN()),""),"")</f>
        <v/>
      </c>
      <c r="G22" s="4" t="str">
        <f>IFERROR(HYPERLINK(Wspolrzedne(ROW(),COLUMN()),""),"")</f>
        <v/>
      </c>
      <c r="H22" s="4" t="str">
        <f>IFERROR(HYPERLINK(Wspolrzedne(ROW(),COLUMN()),""),"")</f>
        <v/>
      </c>
      <c r="I22" s="4" t="str">
        <f>IFERROR(HYPERLINK(Wspolrzedne(ROW(),COLUMN()),""),"")</f>
        <v/>
      </c>
      <c r="J22" s="4" t="str">
        <f>IFERROR(HYPERLINK(Wspolrzedne(ROW(),COLUMN()),""),"")</f>
        <v/>
      </c>
      <c r="K22" s="4" t="str">
        <f>IFERROR(HYPERLINK(Wspolrzedne(ROW(),COLUMN()),""),"")</f>
        <v/>
      </c>
      <c r="L22" s="4" t="str">
        <f>IFERROR(HYPERLINK(Wspolrzedne(ROW(),COLUMN()),""),"")</f>
        <v/>
      </c>
      <c r="M22" s="4" t="str">
        <f>IFERROR(HYPERLINK(Wspolrzedne(ROW(),COLUMN()),""),"")</f>
        <v/>
      </c>
      <c r="N22" s="4" t="str">
        <f>IFERROR(HYPERLINK(Wspolrzedne(ROW(),COLUMN()),""),"")</f>
        <v/>
      </c>
      <c r="O22" s="4" t="str">
        <f>IFERROR(HYPERLINK(Wspolrzedne(ROW(),COLUMN()),""),"")</f>
        <v/>
      </c>
      <c r="P22" s="4" t="str">
        <f>IFERROR(HYPERLINK(Wspolrzedne(ROW(),COLUMN()),""),"")</f>
        <v/>
      </c>
      <c r="Q22" s="4" t="str">
        <f>IFERROR(HYPERLINK(Wspolrzedne(ROW(),COLUMN()),""),"")</f>
        <v/>
      </c>
      <c r="R22" s="4" t="str">
        <f>IFERROR(HYPERLINK(Wspolrzedne(ROW(),COLUMN()),""),"")</f>
        <v/>
      </c>
      <c r="S22" s="4" t="str">
        <f>IFERROR(HYPERLINK(Wspolrzedne(ROW(),COLUMN()),""),"")</f>
        <v/>
      </c>
      <c r="T22" s="4" t="str">
        <f>IFERROR(HYPERLINK(Wspolrzedne(ROW(),COLUMN()),""),"")</f>
        <v/>
      </c>
      <c r="U22" s="4" t="str">
        <f>IFERROR(HYPERLINK(Wspolrzedne(ROW(),COLUMN()),""),"")</f>
        <v/>
      </c>
      <c r="V22" s="4" t="str">
        <f>IFERROR(HYPERLINK(Wspolrzedne(ROW(),COLUMN()),""),"")</f>
        <v/>
      </c>
      <c r="W22" s="4" t="str">
        <f>IFERROR(HYPERLINK(Wspolrzedne(ROW(),COLUMN()),""),"")</f>
        <v/>
      </c>
      <c r="X22" s="4" t="str">
        <f>IFERROR(HYPERLINK(Wspolrzedne(ROW(),COLUMN()),""),"")</f>
        <v/>
      </c>
      <c r="Y22" s="4" t="str">
        <f>IFERROR(HYPERLINK(Wspolrzedne(ROW(),COLUMN()),""),"")</f>
        <v/>
      </c>
      <c r="Z22" s="4" t="str">
        <f>IFERROR(HYPERLINK(Wspolrzedne(ROW(),COLUMN()),""),"")</f>
        <v/>
      </c>
      <c r="AA22" s="4" t="str">
        <f>IFERROR(HYPERLINK(Wspolrzedne(ROW(),COLUMN()),""),"")</f>
        <v/>
      </c>
      <c r="AB22" s="4" t="str">
        <f>IFERROR(HYPERLINK(Wspolrzedne(ROW(),COLUMN()),""),"")</f>
        <v/>
      </c>
      <c r="AC22" s="4" t="str">
        <f>IFERROR(HYPERLINK(Wspolrzedne(ROW(),COLUMN()),""),"")</f>
        <v/>
      </c>
      <c r="AD22" s="4" t="str">
        <f>IFERROR(HYPERLINK(Wspolrzedne(ROW(),COLUMN()),""),"")</f>
        <v/>
      </c>
      <c r="AE22" s="4" t="str">
        <f>IFERROR(HYPERLINK(Wspolrzedne(ROW(),COLUMN()),""),"")</f>
        <v/>
      </c>
      <c r="AF22" s="4" t="str">
        <f>IFERROR(HYPERLINK(Wspolrzedne(ROW(),COLUMN()),""),"")</f>
        <v/>
      </c>
      <c r="AG22" s="4" t="str">
        <f>IFERROR(HYPERLINK(Wspolrzedne(ROW(),COLUMN()),""),"")</f>
        <v/>
      </c>
      <c r="AH22" s="4" t="str">
        <f>IFERROR(HYPERLINK(Wspolrzedne(ROW(),COLUMN()),""),"")</f>
        <v/>
      </c>
      <c r="AI22" s="4" t="str">
        <f>IFERROR(HYPERLINK(Wspolrzedne(ROW(),COLUMN()),""),"")</f>
        <v/>
      </c>
      <c r="AJ22" s="4" t="str">
        <f>IFERROR(HYPERLINK(Wspolrzedne(ROW(),COLUMN()),""),"")</f>
        <v/>
      </c>
      <c r="AK22" s="4" t="str">
        <f>IFERROR(HYPERLINK(Wspolrzedne(ROW(),COLUMN()),""),"")</f>
        <v/>
      </c>
      <c r="AL22" s="4" t="str">
        <f>IFERROR(HYPERLINK(Wspolrzedne(ROW(),COLUMN()),""),"")</f>
        <v/>
      </c>
      <c r="AM22" s="4" t="str">
        <f>IFERROR(HYPERLINK(Wspolrzedne(ROW(),COLUMN()),""),"")</f>
        <v/>
      </c>
      <c r="AN22" s="4" t="str">
        <f>IFERROR(HYPERLINK(Wspolrzedne(ROW(),COLUMN()),""),"")</f>
        <v/>
      </c>
      <c r="AO22" s="4" t="str">
        <f>IFERROR(HYPERLINK(Wspolrzedne(ROW(),COLUMN()),""),"")</f>
        <v/>
      </c>
      <c r="AP22" s="4" t="str">
        <f>IFERROR(HYPERLINK(Wspolrzedne(ROW(),COLUMN()),""),"")</f>
        <v/>
      </c>
      <c r="AQ22" s="4" t="str">
        <f>IFERROR(HYPERLINK(Wspolrzedne(ROW(),COLUMN()),""),"")</f>
        <v/>
      </c>
      <c r="AR22" s="4" t="str">
        <f>IFERROR(HYPERLINK(Wspolrzedne(ROW(),COLUMN()),""),"")</f>
        <v/>
      </c>
      <c r="AS22" s="4" t="str">
        <f>IFERROR(HYPERLINK(Wspolrzedne(ROW(),COLUMN()),""),"")</f>
        <v/>
      </c>
      <c r="AT22" s="4" t="str">
        <f>IFERROR(HYPERLINK(Wspolrzedne(ROW(),COLUMN()),""),"")</f>
        <v/>
      </c>
      <c r="AU22" s="4" t="str">
        <f>IFERROR(HYPERLINK(Wspolrzedne(ROW(),COLUMN()),""),"")</f>
        <v/>
      </c>
      <c r="AV22" s="4" t="str">
        <f>IFERROR(HYPERLINK(Wspolrzedne(ROW(),COLUMN()),""),"")</f>
        <v/>
      </c>
      <c r="AW22" s="4" t="str">
        <f>IFERROR(HYPERLINK(Wspolrzedne(ROW(),COLUMN()),""),"")</f>
        <v/>
      </c>
      <c r="AX22" s="4" t="str">
        <f>IFERROR(HYPERLINK(Wspolrzedne(ROW(),COLUMN()),""),"")</f>
        <v/>
      </c>
      <c r="AY22" s="4" t="str">
        <f>IFERROR(HYPERLINK(Wspolrzedne(ROW(),COLUMN()),""),"")</f>
        <v/>
      </c>
      <c r="AZ22" s="4" t="str">
        <f>IFERROR(HYPERLINK(Wspolrzedne(ROW(),COLUMN()),""),"")</f>
        <v/>
      </c>
      <c r="BA22" s="4" t="str">
        <f>IFERROR(HYPERLINK(Wspolrzedne(ROW(),COLUMN()),""),"")</f>
        <v/>
      </c>
      <c r="BB22" s="4" t="str">
        <f>IFERROR(HYPERLINK(Wspolrzedne(ROW(),COLUMN()),""),"")</f>
        <v/>
      </c>
      <c r="BC22" s="4" t="str">
        <f>IFERROR(HYPERLINK(Wspolrzedne(ROW(),COLUMN()),""),"")</f>
        <v/>
      </c>
      <c r="BD22" s="4" t="str">
        <f>IFERROR(HYPERLINK(Wspolrzedne(ROW(),COLUMN()),""),"")</f>
        <v/>
      </c>
      <c r="BE22" s="4" t="str">
        <f>IFERROR(HYPERLINK(Wspolrzedne(ROW(),COLUMN()),""),"")</f>
        <v/>
      </c>
      <c r="BF22" s="4" t="str">
        <f>IFERROR(HYPERLINK(Wspolrzedne(ROW(),COLUMN()),""),"")</f>
        <v/>
      </c>
      <c r="BG22" s="4" t="str">
        <f>IFERROR(HYPERLINK(Wspolrzedne(ROW(),COLUMN()),""),"")</f>
        <v/>
      </c>
      <c r="BH22" s="4" t="str">
        <f>IFERROR(HYPERLINK(Wspolrzedne(ROW(),COLUMN()),""),"")</f>
        <v/>
      </c>
      <c r="BI22" s="4" t="str">
        <f>IFERROR(HYPERLINK(Wspolrzedne(ROW(),COLUMN()),""),"")</f>
        <v/>
      </c>
      <c r="BJ22" s="4" t="str">
        <f>IFERROR(HYPERLINK(Wspolrzedne(ROW(),COLUMN()),""),"")</f>
        <v/>
      </c>
      <c r="BK22" s="4" t="str">
        <f>IFERROR(HYPERLINK(Wspolrzedne(ROW(),COLUMN()),""),"")</f>
        <v/>
      </c>
      <c r="BL22" s="4" t="str">
        <f>IFERROR(HYPERLINK(Wspolrzedne(ROW(),COLUMN()),""),"")</f>
        <v/>
      </c>
      <c r="BM22" s="4" t="str">
        <f>IFERROR(HYPERLINK(Wspolrzedne(ROW(),COLUMN()),""),"")</f>
        <v/>
      </c>
      <c r="BN22" s="5" t="str">
        <f>IFERROR(HYPERLINK(Wspolrzedne(ROW(),COLUMN()),""),"")</f>
        <v/>
      </c>
      <c r="BO22" s="2" t="str">
        <f>IFERROR(HYPERLINK(Wspolrzedne(ROW(),COLUMN()),""),"")</f>
        <v/>
      </c>
      <c r="BP22" s="2" t="str">
        <f>IFERROR(HYPERLINK(Wspolrzedne(ROW(),COLUMN()),""),"")</f>
        <v/>
      </c>
      <c r="BQ22" s="2" t="str">
        <f>IFERROR(HYPERLINK(Wspolrzedne(ROW(),COLUMN()),""),"")</f>
        <v/>
      </c>
      <c r="BR22" s="2" t="str">
        <f>IFERROR(HYPERLINK(Wspolrzedne(ROW(),COLUMN()),""),"")</f>
        <v/>
      </c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</row>
    <row r="23" spans="1:104" ht="9" customHeight="1" x14ac:dyDescent="0.25">
      <c r="A23" s="24" t="str">
        <f>IFERROR(HYPERLINK(Wspolrzedne(ROW(),COLUMN()),""),"")</f>
        <v/>
      </c>
      <c r="B23" s="25" t="str">
        <f>IFERROR(HYPERLINK(Wspolrzedne(ROW(),COLUMN()),""),"")</f>
        <v/>
      </c>
      <c r="C23" s="25" t="str">
        <f>IFERROR(HYPERLINK(Wspolrzedne(ROW(),COLUMN()),""),"")</f>
        <v/>
      </c>
      <c r="D23" s="25" t="str">
        <f>IFERROR(HYPERLINK(Wspolrzedne(ROW(),COLUMN()),""),"")</f>
        <v/>
      </c>
      <c r="E23" s="4" t="str">
        <f>IFERROR(HYPERLINK(Wspolrzedne(ROW(),COLUMN()),""),"")</f>
        <v/>
      </c>
      <c r="F23" s="4" t="str">
        <f>IFERROR(HYPERLINK(Wspolrzedne(ROW(),COLUMN()),""),"")</f>
        <v/>
      </c>
      <c r="G23" s="4" t="str">
        <f>IFERROR(HYPERLINK(Wspolrzedne(ROW(),COLUMN()),""),"")</f>
        <v/>
      </c>
      <c r="H23" s="4" t="str">
        <f>IFERROR(HYPERLINK(Wspolrzedne(ROW(),COLUMN()),""),"")</f>
        <v/>
      </c>
      <c r="I23" s="4" t="str">
        <f>IFERROR(HYPERLINK(Wspolrzedne(ROW(),COLUMN()),""),"")</f>
        <v/>
      </c>
      <c r="J23" s="4" t="str">
        <f>IFERROR(HYPERLINK(Wspolrzedne(ROW(),COLUMN()),""),"")</f>
        <v/>
      </c>
      <c r="K23" s="4" t="str">
        <f>IFERROR(HYPERLINK(Wspolrzedne(ROW(),COLUMN()),""),"")</f>
        <v/>
      </c>
      <c r="L23" s="4" t="str">
        <f>IFERROR(HYPERLINK(Wspolrzedne(ROW(),COLUMN()),""),"")</f>
        <v/>
      </c>
      <c r="M23" s="4" t="str">
        <f>IFERROR(HYPERLINK(Wspolrzedne(ROW(),COLUMN()),""),"")</f>
        <v/>
      </c>
      <c r="N23" s="4" t="str">
        <f>IFERROR(HYPERLINK(Wspolrzedne(ROW(),COLUMN()),""),"")</f>
        <v/>
      </c>
      <c r="O23" s="4" t="str">
        <f>IFERROR(HYPERLINK(Wspolrzedne(ROW(),COLUMN()),""),"")</f>
        <v/>
      </c>
      <c r="P23" s="4" t="str">
        <f>IFERROR(HYPERLINK(Wspolrzedne(ROW(),COLUMN()),""),"")</f>
        <v/>
      </c>
      <c r="Q23" s="4" t="str">
        <f>IFERROR(HYPERLINK(Wspolrzedne(ROW(),COLUMN()),""),"")</f>
        <v/>
      </c>
      <c r="R23" s="4" t="str">
        <f>IFERROR(HYPERLINK(Wspolrzedne(ROW(),COLUMN()),""),"")</f>
        <v/>
      </c>
      <c r="S23" s="4" t="str">
        <f>IFERROR(HYPERLINK(Wspolrzedne(ROW(),COLUMN()),""),"")</f>
        <v/>
      </c>
      <c r="T23" s="4" t="str">
        <f>IFERROR(HYPERLINK(Wspolrzedne(ROW(),COLUMN()),""),"")</f>
        <v/>
      </c>
      <c r="U23" s="4" t="str">
        <f>IFERROR(HYPERLINK(Wspolrzedne(ROW(),COLUMN()),""),"")</f>
        <v/>
      </c>
      <c r="V23" s="4" t="str">
        <f>IFERROR(HYPERLINK(Wspolrzedne(ROW(),COLUMN()),""),"")</f>
        <v/>
      </c>
      <c r="W23" s="4" t="str">
        <f>IFERROR(HYPERLINK(Wspolrzedne(ROW(),COLUMN()),""),"")</f>
        <v/>
      </c>
      <c r="X23" s="4" t="str">
        <f>IFERROR(HYPERLINK(Wspolrzedne(ROW(),COLUMN()),""),"")</f>
        <v/>
      </c>
      <c r="Y23" s="4" t="str">
        <f>IFERROR(HYPERLINK(Wspolrzedne(ROW(),COLUMN()),""),"")</f>
        <v/>
      </c>
      <c r="Z23" s="4" t="str">
        <f>IFERROR(HYPERLINK(Wspolrzedne(ROW(),COLUMN()),""),"")</f>
        <v/>
      </c>
      <c r="AA23" s="4" t="str">
        <f>IFERROR(HYPERLINK(Wspolrzedne(ROW(),COLUMN()),""),"")</f>
        <v/>
      </c>
      <c r="AB23" s="4" t="str">
        <f>IFERROR(HYPERLINK(Wspolrzedne(ROW(),COLUMN()),""),"")</f>
        <v/>
      </c>
      <c r="AC23" s="4" t="str">
        <f>IFERROR(HYPERLINK(Wspolrzedne(ROW(),COLUMN()),""),"")</f>
        <v/>
      </c>
      <c r="AD23" s="4" t="str">
        <f>IFERROR(HYPERLINK(Wspolrzedne(ROW(),COLUMN()),""),"")</f>
        <v/>
      </c>
      <c r="AE23" s="4" t="str">
        <f>IFERROR(HYPERLINK(Wspolrzedne(ROW(),COLUMN()),""),"")</f>
        <v/>
      </c>
      <c r="AF23" s="4" t="str">
        <f>IFERROR(HYPERLINK(Wspolrzedne(ROW(),COLUMN()),""),"")</f>
        <v/>
      </c>
      <c r="AG23" s="4" t="str">
        <f>IFERROR(HYPERLINK(Wspolrzedne(ROW(),COLUMN()),""),"")</f>
        <v/>
      </c>
      <c r="AH23" s="4" t="str">
        <f>IFERROR(HYPERLINK(Wspolrzedne(ROW(),COLUMN()),""),"")</f>
        <v/>
      </c>
      <c r="AI23" s="4" t="str">
        <f>IFERROR(HYPERLINK(Wspolrzedne(ROW(),COLUMN()),""),"")</f>
        <v/>
      </c>
      <c r="AJ23" s="4" t="str">
        <f>IFERROR(HYPERLINK(Wspolrzedne(ROW(),COLUMN()),""),"")</f>
        <v/>
      </c>
      <c r="AK23" s="4" t="str">
        <f>IFERROR(HYPERLINK(Wspolrzedne(ROW(),COLUMN()),""),"")</f>
        <v/>
      </c>
      <c r="AL23" s="4" t="str">
        <f>IFERROR(HYPERLINK(Wspolrzedne(ROW(),COLUMN()),""),"")</f>
        <v/>
      </c>
      <c r="AM23" s="4" t="str">
        <f>IFERROR(HYPERLINK(Wspolrzedne(ROW(),COLUMN()),""),"")</f>
        <v/>
      </c>
      <c r="AN23" s="4" t="str">
        <f>IFERROR(HYPERLINK(Wspolrzedne(ROW(),COLUMN()),""),"")</f>
        <v/>
      </c>
      <c r="AO23" s="4" t="str">
        <f>IFERROR(HYPERLINK(Wspolrzedne(ROW(),COLUMN()),""),"")</f>
        <v/>
      </c>
      <c r="AP23" s="4" t="str">
        <f>IFERROR(HYPERLINK(Wspolrzedne(ROW(),COLUMN()),""),"")</f>
        <v/>
      </c>
      <c r="AQ23" s="4" t="str">
        <f>IFERROR(HYPERLINK(Wspolrzedne(ROW(),COLUMN()),""),"")</f>
        <v/>
      </c>
      <c r="AR23" s="4" t="str">
        <f>IFERROR(HYPERLINK(Wspolrzedne(ROW(),COLUMN()),""),"")</f>
        <v/>
      </c>
      <c r="AS23" s="4" t="str">
        <f>IFERROR(HYPERLINK(Wspolrzedne(ROW(),COLUMN()),""),"")</f>
        <v/>
      </c>
      <c r="AT23" s="4" t="str">
        <f>IFERROR(HYPERLINK(Wspolrzedne(ROW(),COLUMN()),""),"")</f>
        <v/>
      </c>
      <c r="AU23" s="4" t="str">
        <f>IFERROR(HYPERLINK(Wspolrzedne(ROW(),COLUMN()),""),"")</f>
        <v/>
      </c>
      <c r="AV23" s="4" t="str">
        <f>IFERROR(HYPERLINK(Wspolrzedne(ROW(),COLUMN()),""),"")</f>
        <v/>
      </c>
      <c r="AW23" s="4" t="str">
        <f>IFERROR(HYPERLINK(Wspolrzedne(ROW(),COLUMN()),""),"")</f>
        <v/>
      </c>
      <c r="AX23" s="4" t="str">
        <f>IFERROR(HYPERLINK(Wspolrzedne(ROW(),COLUMN()),""),"")</f>
        <v/>
      </c>
      <c r="AY23" s="4" t="str">
        <f>IFERROR(HYPERLINK(Wspolrzedne(ROW(),COLUMN()),""),"")</f>
        <v/>
      </c>
      <c r="AZ23" s="4" t="str">
        <f>IFERROR(HYPERLINK(Wspolrzedne(ROW(),COLUMN()),""),"")</f>
        <v/>
      </c>
      <c r="BA23" s="4" t="str">
        <f>IFERROR(HYPERLINK(Wspolrzedne(ROW(),COLUMN()),""),"")</f>
        <v/>
      </c>
      <c r="BB23" s="4" t="str">
        <f>IFERROR(HYPERLINK(Wspolrzedne(ROW(),COLUMN()),""),"")</f>
        <v/>
      </c>
      <c r="BC23" s="4" t="str">
        <f>IFERROR(HYPERLINK(Wspolrzedne(ROW(),COLUMN()),""),"")</f>
        <v/>
      </c>
      <c r="BD23" s="4" t="str">
        <f>IFERROR(HYPERLINK(Wspolrzedne(ROW(),COLUMN()),""),"")</f>
        <v/>
      </c>
      <c r="BE23" s="4" t="str">
        <f>IFERROR(HYPERLINK(Wspolrzedne(ROW(),COLUMN()),""),"")</f>
        <v/>
      </c>
      <c r="BF23" s="4" t="str">
        <f>IFERROR(HYPERLINK(Wspolrzedne(ROW(),COLUMN()),""),"")</f>
        <v/>
      </c>
      <c r="BG23" s="4" t="str">
        <f>IFERROR(HYPERLINK(Wspolrzedne(ROW(),COLUMN()),""),"")</f>
        <v/>
      </c>
      <c r="BH23" s="4" t="str">
        <f>IFERROR(HYPERLINK(Wspolrzedne(ROW(),COLUMN()),""),"")</f>
        <v/>
      </c>
      <c r="BI23" s="4" t="str">
        <f>IFERROR(HYPERLINK(Wspolrzedne(ROW(),COLUMN()),""),"")</f>
        <v/>
      </c>
      <c r="BJ23" s="4" t="str">
        <f>IFERROR(HYPERLINK(Wspolrzedne(ROW(),COLUMN()),""),"")</f>
        <v/>
      </c>
      <c r="BK23" s="4" t="str">
        <f>IFERROR(HYPERLINK(Wspolrzedne(ROW(),COLUMN()),""),"")</f>
        <v/>
      </c>
      <c r="BL23" s="4" t="str">
        <f>IFERROR(HYPERLINK(Wspolrzedne(ROW(),COLUMN()),""),"")</f>
        <v/>
      </c>
      <c r="BM23" s="4" t="str">
        <f>IFERROR(HYPERLINK(Wspolrzedne(ROW(),COLUMN()),""),"")</f>
        <v/>
      </c>
      <c r="BN23" s="5" t="str">
        <f>IFERROR(HYPERLINK(Wspolrzedne(ROW(),COLUMN()),""),"")</f>
        <v/>
      </c>
      <c r="BO23" s="2" t="str">
        <f>IFERROR(HYPERLINK(Wspolrzedne(ROW(),COLUMN()),""),"")</f>
        <v/>
      </c>
      <c r="BP23" s="2" t="str">
        <f>IFERROR(HYPERLINK(Wspolrzedne(ROW(),COLUMN()),""),"")</f>
        <v/>
      </c>
      <c r="BQ23" s="2" t="str">
        <f>IFERROR(HYPERLINK(Wspolrzedne(ROW(),COLUMN()),""),"")</f>
        <v/>
      </c>
      <c r="BR23" s="2" t="str">
        <f>IFERROR(HYPERLINK(Wspolrzedne(ROW(),COLUMN()),""),"")</f>
        <v/>
      </c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</row>
    <row r="24" spans="1:104" ht="9" customHeight="1" x14ac:dyDescent="0.25">
      <c r="A24" s="24" t="str">
        <f>IFERROR(HYPERLINK(Wspolrzedne(ROW(),COLUMN()),""),"")</f>
        <v/>
      </c>
      <c r="B24" s="25" t="str">
        <f>IFERROR(HYPERLINK(Wspolrzedne(ROW(),COLUMN()),""),"")</f>
        <v/>
      </c>
      <c r="C24" s="25" t="str">
        <f>IFERROR(HYPERLINK(Wspolrzedne(ROW(),COLUMN()),""),"")</f>
        <v/>
      </c>
      <c r="D24" s="25" t="str">
        <f>IFERROR(HYPERLINK(Wspolrzedne(ROW(),COLUMN()),""),"")</f>
        <v/>
      </c>
      <c r="E24" s="4" t="str">
        <f>IFERROR(HYPERLINK(Wspolrzedne(ROW(),COLUMN()),""),"")</f>
        <v/>
      </c>
      <c r="F24" s="4" t="str">
        <f>IFERROR(HYPERLINK(Wspolrzedne(ROW(),COLUMN()),""),"")</f>
        <v/>
      </c>
      <c r="G24" s="4" t="str">
        <f>IFERROR(HYPERLINK(Wspolrzedne(ROW(),COLUMN()),""),"")</f>
        <v/>
      </c>
      <c r="H24" s="4" t="str">
        <f>IFERROR(HYPERLINK(Wspolrzedne(ROW(),COLUMN()),""),"")</f>
        <v/>
      </c>
      <c r="I24" s="4" t="str">
        <f>IFERROR(HYPERLINK(Wspolrzedne(ROW(),COLUMN()),""),"")</f>
        <v/>
      </c>
      <c r="J24" s="4" t="str">
        <f>IFERROR(HYPERLINK(Wspolrzedne(ROW(),COLUMN()),""),"")</f>
        <v/>
      </c>
      <c r="K24" s="4" t="str">
        <f>IFERROR(HYPERLINK(Wspolrzedne(ROW(),COLUMN()),""),"")</f>
        <v/>
      </c>
      <c r="L24" s="4" t="str">
        <f>IFERROR(HYPERLINK(Wspolrzedne(ROW(),COLUMN()),""),"")</f>
        <v/>
      </c>
      <c r="M24" s="4" t="str">
        <f>IFERROR(HYPERLINK(Wspolrzedne(ROW(),COLUMN()),""),"")</f>
        <v/>
      </c>
      <c r="N24" s="4" t="str">
        <f>IFERROR(HYPERLINK(Wspolrzedne(ROW(),COLUMN()),""),"")</f>
        <v/>
      </c>
      <c r="O24" s="4" t="str">
        <f>IFERROR(HYPERLINK(Wspolrzedne(ROW(),COLUMN()),""),"")</f>
        <v/>
      </c>
      <c r="P24" s="4" t="str">
        <f>IFERROR(HYPERLINK(Wspolrzedne(ROW(),COLUMN()),""),"")</f>
        <v/>
      </c>
      <c r="Q24" s="4" t="str">
        <f>IFERROR(HYPERLINK(Wspolrzedne(ROW(),COLUMN()),""),"")</f>
        <v/>
      </c>
      <c r="R24" s="4" t="str">
        <f>IFERROR(HYPERLINK(Wspolrzedne(ROW(),COLUMN()),""),"")</f>
        <v/>
      </c>
      <c r="S24" s="4" t="str">
        <f>IFERROR(HYPERLINK(Wspolrzedne(ROW(),COLUMN()),""),"")</f>
        <v/>
      </c>
      <c r="T24" s="4" t="str">
        <f>IFERROR(HYPERLINK(Wspolrzedne(ROW(),COLUMN()),""),"")</f>
        <v/>
      </c>
      <c r="U24" s="4" t="str">
        <f>IFERROR(HYPERLINK(Wspolrzedne(ROW(),COLUMN()),""),"")</f>
        <v/>
      </c>
      <c r="V24" s="4" t="str">
        <f>IFERROR(HYPERLINK(Wspolrzedne(ROW(),COLUMN()),""),"")</f>
        <v/>
      </c>
      <c r="W24" s="4" t="str">
        <f>IFERROR(HYPERLINK(Wspolrzedne(ROW(),COLUMN()),""),"")</f>
        <v/>
      </c>
      <c r="X24" s="4" t="str">
        <f>IFERROR(HYPERLINK(Wspolrzedne(ROW(),COLUMN()),""),"")</f>
        <v/>
      </c>
      <c r="Y24" s="4" t="str">
        <f>IFERROR(HYPERLINK(Wspolrzedne(ROW(),COLUMN()),""),"")</f>
        <v/>
      </c>
      <c r="Z24" s="4" t="str">
        <f>IFERROR(HYPERLINK(Wspolrzedne(ROW(),COLUMN()),""),"")</f>
        <v/>
      </c>
      <c r="AA24" s="4" t="str">
        <f>IFERROR(HYPERLINK(Wspolrzedne(ROW(),COLUMN()),""),"")</f>
        <v/>
      </c>
      <c r="AB24" s="4" t="str">
        <f>IFERROR(HYPERLINK(Wspolrzedne(ROW(),COLUMN()),""),"")</f>
        <v/>
      </c>
      <c r="AC24" s="4" t="str">
        <f>IFERROR(HYPERLINK(Wspolrzedne(ROW(),COLUMN()),""),"")</f>
        <v/>
      </c>
      <c r="AD24" s="4" t="str">
        <f>IFERROR(HYPERLINK(Wspolrzedne(ROW(),COLUMN()),""),"")</f>
        <v/>
      </c>
      <c r="AE24" s="4" t="str">
        <f>IFERROR(HYPERLINK(Wspolrzedne(ROW(),COLUMN()),""),"")</f>
        <v/>
      </c>
      <c r="AF24" s="4" t="str">
        <f>IFERROR(HYPERLINK(Wspolrzedne(ROW(),COLUMN()),""),"")</f>
        <v/>
      </c>
      <c r="AG24" s="4" t="str">
        <f>IFERROR(HYPERLINK(Wspolrzedne(ROW(),COLUMN()),""),"")</f>
        <v/>
      </c>
      <c r="AH24" s="4" t="str">
        <f>IFERROR(HYPERLINK(Wspolrzedne(ROW(),COLUMN()),""),"")</f>
        <v/>
      </c>
      <c r="AI24" s="4" t="str">
        <f>IFERROR(HYPERLINK(Wspolrzedne(ROW(),COLUMN()),""),"")</f>
        <v/>
      </c>
      <c r="AJ24" s="4" t="str">
        <f>IFERROR(HYPERLINK(Wspolrzedne(ROW(),COLUMN()),""),"")</f>
        <v/>
      </c>
      <c r="AK24" s="4" t="str">
        <f>IFERROR(HYPERLINK(Wspolrzedne(ROW(),COLUMN()),""),"")</f>
        <v/>
      </c>
      <c r="AL24" s="4" t="str">
        <f>IFERROR(HYPERLINK(Wspolrzedne(ROW(),COLUMN()),""),"")</f>
        <v/>
      </c>
      <c r="AM24" s="4" t="str">
        <f>IFERROR(HYPERLINK(Wspolrzedne(ROW(),COLUMN()),""),"")</f>
        <v/>
      </c>
      <c r="AN24" s="4" t="str">
        <f>IFERROR(HYPERLINK(Wspolrzedne(ROW(),COLUMN()),""),"")</f>
        <v/>
      </c>
      <c r="AO24" s="4" t="str">
        <f>IFERROR(HYPERLINK(Wspolrzedne(ROW(),COLUMN()),""),"")</f>
        <v/>
      </c>
      <c r="AP24" s="4" t="str">
        <f>IFERROR(HYPERLINK(Wspolrzedne(ROW(),COLUMN()),""),"")</f>
        <v/>
      </c>
      <c r="AQ24" s="4" t="str">
        <f>IFERROR(HYPERLINK(Wspolrzedne(ROW(),COLUMN()),""),"")</f>
        <v/>
      </c>
      <c r="AR24" s="4" t="str">
        <f>IFERROR(HYPERLINK(Wspolrzedne(ROW(),COLUMN()),""),"")</f>
        <v/>
      </c>
      <c r="AS24" s="4" t="str">
        <f>IFERROR(HYPERLINK(Wspolrzedne(ROW(),COLUMN()),""),"")</f>
        <v/>
      </c>
      <c r="AT24" s="4" t="str">
        <f>IFERROR(HYPERLINK(Wspolrzedne(ROW(),COLUMN()),""),"")</f>
        <v/>
      </c>
      <c r="AU24" s="4" t="str">
        <f>IFERROR(HYPERLINK(Wspolrzedne(ROW(),COLUMN()),""),"")</f>
        <v/>
      </c>
      <c r="AV24" s="4" t="str">
        <f>IFERROR(HYPERLINK(Wspolrzedne(ROW(),COLUMN()),""),"")</f>
        <v/>
      </c>
      <c r="AW24" s="4" t="str">
        <f>IFERROR(HYPERLINK(Wspolrzedne(ROW(),COLUMN()),""),"")</f>
        <v/>
      </c>
      <c r="AX24" s="4" t="str">
        <f>IFERROR(HYPERLINK(Wspolrzedne(ROW(),COLUMN()),""),"")</f>
        <v/>
      </c>
      <c r="AY24" s="4" t="str">
        <f>IFERROR(HYPERLINK(Wspolrzedne(ROW(),COLUMN()),""),"")</f>
        <v/>
      </c>
      <c r="AZ24" s="4" t="str">
        <f>IFERROR(HYPERLINK(Wspolrzedne(ROW(),COLUMN()),""),"")</f>
        <v/>
      </c>
      <c r="BA24" s="4" t="str">
        <f>IFERROR(HYPERLINK(Wspolrzedne(ROW(),COLUMN()),""),"")</f>
        <v/>
      </c>
      <c r="BB24" s="4" t="str">
        <f>IFERROR(HYPERLINK(Wspolrzedne(ROW(),COLUMN()),""),"")</f>
        <v/>
      </c>
      <c r="BC24" s="4" t="str">
        <f>IFERROR(HYPERLINK(Wspolrzedne(ROW(),COLUMN()),""),"")</f>
        <v/>
      </c>
      <c r="BD24" s="4" t="str">
        <f>IFERROR(HYPERLINK(Wspolrzedne(ROW(),COLUMN()),""),"")</f>
        <v/>
      </c>
      <c r="BE24" s="4" t="str">
        <f>IFERROR(HYPERLINK(Wspolrzedne(ROW(),COLUMN()),""),"")</f>
        <v/>
      </c>
      <c r="BF24" s="4" t="str">
        <f>IFERROR(HYPERLINK(Wspolrzedne(ROW(),COLUMN()),""),"")</f>
        <v/>
      </c>
      <c r="BG24" s="4" t="str">
        <f>IFERROR(HYPERLINK(Wspolrzedne(ROW(),COLUMN()),""),"")</f>
        <v/>
      </c>
      <c r="BH24" s="4" t="str">
        <f>IFERROR(HYPERLINK(Wspolrzedne(ROW(),COLUMN()),""),"")</f>
        <v/>
      </c>
      <c r="BI24" s="4" t="str">
        <f>IFERROR(HYPERLINK(Wspolrzedne(ROW(),COLUMN()),""),"")</f>
        <v/>
      </c>
      <c r="BJ24" s="4" t="str">
        <f>IFERROR(HYPERLINK(Wspolrzedne(ROW(),COLUMN()),""),"")</f>
        <v/>
      </c>
      <c r="BK24" s="4" t="str">
        <f>IFERROR(HYPERLINK(Wspolrzedne(ROW(),COLUMN()),""),"")</f>
        <v/>
      </c>
      <c r="BL24" s="4" t="str">
        <f>IFERROR(HYPERLINK(Wspolrzedne(ROW(),COLUMN()),""),"")</f>
        <v/>
      </c>
      <c r="BM24" s="4" t="str">
        <f>IFERROR(HYPERLINK(Wspolrzedne(ROW(),COLUMN()),""),"")</f>
        <v/>
      </c>
      <c r="BN24" s="5" t="str">
        <f>IFERROR(HYPERLINK(Wspolrzedne(ROW(),COLUMN()),""),"")</f>
        <v/>
      </c>
      <c r="BO24" s="2" t="str">
        <f>IFERROR(HYPERLINK(Wspolrzedne(ROW(),COLUMN()),""),"")</f>
        <v/>
      </c>
      <c r="BP24" s="2" t="str">
        <f>IFERROR(HYPERLINK(Wspolrzedne(ROW(),COLUMN()),""),"")</f>
        <v/>
      </c>
      <c r="BQ24" s="2" t="str">
        <f>IFERROR(HYPERLINK(Wspolrzedne(ROW(),COLUMN()),""),"")</f>
        <v/>
      </c>
      <c r="BR24" s="2" t="str">
        <f>IFERROR(HYPERLINK(Wspolrzedne(ROW(),COLUMN()),""),"")</f>
        <v/>
      </c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</row>
    <row r="25" spans="1:104" ht="9" customHeight="1" x14ac:dyDescent="0.25">
      <c r="A25" s="22" t="str">
        <f>IFERROR(HYPERLINK(Wspolrzedne(ROW(),COLUMN()),""),"")</f>
        <v/>
      </c>
      <c r="B25" s="23" t="str">
        <f>IFERROR(HYPERLINK(Wspolrzedne(ROW(),COLUMN()),""),"")</f>
        <v/>
      </c>
      <c r="C25" s="23" t="str">
        <f>IFERROR(HYPERLINK(Wspolrzedne(ROW(),COLUMN()),""),"")</f>
        <v/>
      </c>
      <c r="D25" s="23" t="str">
        <f>IFERROR(HYPERLINK(Wspolrzedne(ROW(),COLUMN()),""),"")</f>
        <v/>
      </c>
      <c r="E25" s="4" t="str">
        <f>IFERROR(HYPERLINK(Wspolrzedne(ROW(),COLUMN()),""),"")</f>
        <v/>
      </c>
      <c r="F25" s="4" t="str">
        <f>IFERROR(HYPERLINK(Wspolrzedne(ROW(),COLUMN()),""),"")</f>
        <v/>
      </c>
      <c r="G25" s="4" t="str">
        <f>IFERROR(HYPERLINK(Wspolrzedne(ROW(),COLUMN()),""),"")</f>
        <v/>
      </c>
      <c r="H25" s="4" t="str">
        <f>IFERROR(HYPERLINK(Wspolrzedne(ROW(),COLUMN()),""),"")</f>
        <v/>
      </c>
      <c r="I25" s="4" t="str">
        <f>IFERROR(HYPERLINK(Wspolrzedne(ROW(),COLUMN()),""),"")</f>
        <v/>
      </c>
      <c r="J25" s="4" t="str">
        <f>IFERROR(HYPERLINK(Wspolrzedne(ROW(),COLUMN()),""),"")</f>
        <v/>
      </c>
      <c r="K25" s="4" t="str">
        <f>IFERROR(HYPERLINK(Wspolrzedne(ROW(),COLUMN()),""),"")</f>
        <v/>
      </c>
      <c r="L25" s="4" t="str">
        <f>IFERROR(HYPERLINK(Wspolrzedne(ROW(),COLUMN()),""),"")</f>
        <v/>
      </c>
      <c r="M25" s="4" t="str">
        <f>IFERROR(HYPERLINK(Wspolrzedne(ROW(),COLUMN()),""),"")</f>
        <v/>
      </c>
      <c r="N25" s="4" t="str">
        <f>IFERROR(HYPERLINK(Wspolrzedne(ROW(),COLUMN()),""),"")</f>
        <v/>
      </c>
      <c r="O25" s="4" t="str">
        <f>IFERROR(HYPERLINK(Wspolrzedne(ROW(),COLUMN()),""),"")</f>
        <v/>
      </c>
      <c r="P25" s="4" t="str">
        <f>IFERROR(HYPERLINK(Wspolrzedne(ROW(),COLUMN()),""),"")</f>
        <v/>
      </c>
      <c r="Q25" s="4" t="str">
        <f>IFERROR(HYPERLINK(Wspolrzedne(ROW(),COLUMN()),""),"")</f>
        <v/>
      </c>
      <c r="R25" s="4" t="str">
        <f>IFERROR(HYPERLINK(Wspolrzedne(ROW(),COLUMN()),""),"")</f>
        <v/>
      </c>
      <c r="S25" s="4" t="str">
        <f>IFERROR(HYPERLINK(Wspolrzedne(ROW(),COLUMN()),""),"")</f>
        <v/>
      </c>
      <c r="T25" s="4" t="str">
        <f>IFERROR(HYPERLINK(Wspolrzedne(ROW(),COLUMN()),""),"")</f>
        <v/>
      </c>
      <c r="U25" s="4" t="str">
        <f>IFERROR(HYPERLINK(Wspolrzedne(ROW(),COLUMN()),""),"")</f>
        <v/>
      </c>
      <c r="V25" s="4" t="str">
        <f>IFERROR(HYPERLINK(Wspolrzedne(ROW(),COLUMN()),""),"")</f>
        <v/>
      </c>
      <c r="W25" s="4" t="str">
        <f>IFERROR(HYPERLINK(Wspolrzedne(ROW(),COLUMN()),""),"")</f>
        <v/>
      </c>
      <c r="X25" s="4" t="str">
        <f>IFERROR(HYPERLINK(Wspolrzedne(ROW(),COLUMN()),""),"")</f>
        <v/>
      </c>
      <c r="Y25" s="4" t="str">
        <f>IFERROR(HYPERLINK(Wspolrzedne(ROW(),COLUMN()),""),"")</f>
        <v/>
      </c>
      <c r="Z25" s="4" t="str">
        <f>IFERROR(HYPERLINK(Wspolrzedne(ROW(),COLUMN()),""),"")</f>
        <v/>
      </c>
      <c r="AA25" s="4" t="str">
        <f>IFERROR(HYPERLINK(Wspolrzedne(ROW(),COLUMN()),""),"")</f>
        <v/>
      </c>
      <c r="AB25" s="4" t="str">
        <f>IFERROR(HYPERLINK(Wspolrzedne(ROW(),COLUMN()),""),"")</f>
        <v/>
      </c>
      <c r="AC25" s="4" t="str">
        <f>IFERROR(HYPERLINK(Wspolrzedne(ROW(),COLUMN()),""),"")</f>
        <v/>
      </c>
      <c r="AD25" s="4" t="str">
        <f>IFERROR(HYPERLINK(Wspolrzedne(ROW(),COLUMN()),""),"")</f>
        <v/>
      </c>
      <c r="AE25" s="4" t="str">
        <f>IFERROR(HYPERLINK(Wspolrzedne(ROW(),COLUMN()),""),"")</f>
        <v/>
      </c>
      <c r="AF25" s="4" t="str">
        <f>IFERROR(HYPERLINK(Wspolrzedne(ROW(),COLUMN()),""),"")</f>
        <v/>
      </c>
      <c r="AG25" s="4" t="str">
        <f>IFERROR(HYPERLINK(Wspolrzedne(ROW(),COLUMN()),""),"")</f>
        <v/>
      </c>
      <c r="AH25" s="4" t="str">
        <f>IFERROR(HYPERLINK(Wspolrzedne(ROW(),COLUMN()),""),"")</f>
        <v/>
      </c>
      <c r="AI25" s="4" t="str">
        <f>IFERROR(HYPERLINK(Wspolrzedne(ROW(),COLUMN()),""),"")</f>
        <v/>
      </c>
      <c r="AJ25" s="4" t="str">
        <f>IFERROR(HYPERLINK(Wspolrzedne(ROW(),COLUMN()),""),"")</f>
        <v/>
      </c>
      <c r="AK25" s="4" t="str">
        <f>IFERROR(HYPERLINK(Wspolrzedne(ROW(),COLUMN()),""),"")</f>
        <v/>
      </c>
      <c r="AL25" s="4" t="str">
        <f>IFERROR(HYPERLINK(Wspolrzedne(ROW(),COLUMN()),""),"")</f>
        <v/>
      </c>
      <c r="AM25" s="4" t="str">
        <f>IFERROR(HYPERLINK(Wspolrzedne(ROW(),COLUMN()),""),"")</f>
        <v/>
      </c>
      <c r="AN25" s="4" t="str">
        <f>IFERROR(HYPERLINK(Wspolrzedne(ROW(),COLUMN()),""),"")</f>
        <v/>
      </c>
      <c r="AO25" s="4" t="str">
        <f>IFERROR(HYPERLINK(Wspolrzedne(ROW(),COLUMN()),""),"")</f>
        <v/>
      </c>
      <c r="AP25" s="4" t="str">
        <f>IFERROR(HYPERLINK(Wspolrzedne(ROW(),COLUMN()),""),"")</f>
        <v/>
      </c>
      <c r="AQ25" s="4" t="str">
        <f>IFERROR(HYPERLINK(Wspolrzedne(ROW(),COLUMN()),""),"")</f>
        <v/>
      </c>
      <c r="AR25" s="4" t="str">
        <f>IFERROR(HYPERLINK(Wspolrzedne(ROW(),COLUMN()),""),"")</f>
        <v/>
      </c>
      <c r="AS25" s="4" t="str">
        <f>IFERROR(HYPERLINK(Wspolrzedne(ROW(),COLUMN()),""),"")</f>
        <v/>
      </c>
      <c r="AT25" s="4" t="str">
        <f>IFERROR(HYPERLINK(Wspolrzedne(ROW(),COLUMN()),""),"")</f>
        <v/>
      </c>
      <c r="AU25" s="4" t="str">
        <f>IFERROR(HYPERLINK(Wspolrzedne(ROW(),COLUMN()),""),"")</f>
        <v/>
      </c>
      <c r="AV25" s="4" t="str">
        <f>IFERROR(HYPERLINK(Wspolrzedne(ROW(),COLUMN()),""),"")</f>
        <v/>
      </c>
      <c r="AW25" s="4" t="str">
        <f>IFERROR(HYPERLINK(Wspolrzedne(ROW(),COLUMN()),""),"")</f>
        <v/>
      </c>
      <c r="AX25" s="4" t="str">
        <f>IFERROR(HYPERLINK(Wspolrzedne(ROW(),COLUMN()),""),"")</f>
        <v/>
      </c>
      <c r="AY25" s="4" t="str">
        <f>IFERROR(HYPERLINK(Wspolrzedne(ROW(),COLUMN()),""),"")</f>
        <v/>
      </c>
      <c r="AZ25" s="4" t="str">
        <f>IFERROR(HYPERLINK(Wspolrzedne(ROW(),COLUMN()),""),"")</f>
        <v/>
      </c>
      <c r="BA25" s="4" t="str">
        <f>IFERROR(HYPERLINK(Wspolrzedne(ROW(),COLUMN()),""),"")</f>
        <v/>
      </c>
      <c r="BB25" s="4" t="str">
        <f>IFERROR(HYPERLINK(Wspolrzedne(ROW(),COLUMN()),""),"")</f>
        <v/>
      </c>
      <c r="BC25" s="4" t="str">
        <f>IFERROR(HYPERLINK(Wspolrzedne(ROW(),COLUMN()),""),"")</f>
        <v/>
      </c>
      <c r="BD25" s="4" t="str">
        <f>IFERROR(HYPERLINK(Wspolrzedne(ROW(),COLUMN()),""),"")</f>
        <v/>
      </c>
      <c r="BE25" s="4" t="str">
        <f>IFERROR(HYPERLINK(Wspolrzedne(ROW(),COLUMN()),""),"")</f>
        <v/>
      </c>
      <c r="BF25" s="4" t="str">
        <f>IFERROR(HYPERLINK(Wspolrzedne(ROW(),COLUMN()),""),"")</f>
        <v/>
      </c>
      <c r="BG25" s="4" t="str">
        <f>IFERROR(HYPERLINK(Wspolrzedne(ROW(),COLUMN()),""),"")</f>
        <v/>
      </c>
      <c r="BH25" s="4" t="str">
        <f>IFERROR(HYPERLINK(Wspolrzedne(ROW(),COLUMN()),""),"")</f>
        <v/>
      </c>
      <c r="BI25" s="4" t="str">
        <f>IFERROR(HYPERLINK(Wspolrzedne(ROW(),COLUMN()),""),"")</f>
        <v/>
      </c>
      <c r="BJ25" s="4" t="str">
        <f>IFERROR(HYPERLINK(Wspolrzedne(ROW(),COLUMN()),""),"")</f>
        <v/>
      </c>
      <c r="BK25" s="4" t="str">
        <f>IFERROR(HYPERLINK(Wspolrzedne(ROW(),COLUMN()),""),"")</f>
        <v/>
      </c>
      <c r="BL25" s="4" t="str">
        <f>IFERROR(HYPERLINK(Wspolrzedne(ROW(),COLUMN()),""),"")</f>
        <v/>
      </c>
      <c r="BM25" s="4" t="str">
        <f>IFERROR(HYPERLINK(Wspolrzedne(ROW(),COLUMN()),""),"")</f>
        <v/>
      </c>
      <c r="BN25" s="5" t="str">
        <f>IFERROR(HYPERLINK(Wspolrzedne(ROW(),COLUMN()),""),"")</f>
        <v/>
      </c>
      <c r="BO25" s="2" t="str">
        <f>IFERROR(HYPERLINK(Wspolrzedne(ROW(),COLUMN()),""),"")</f>
        <v/>
      </c>
      <c r="BP25" s="2" t="str">
        <f>IFERROR(HYPERLINK(Wspolrzedne(ROW(),COLUMN()),""),"")</f>
        <v/>
      </c>
      <c r="BQ25" s="2" t="str">
        <f>IFERROR(HYPERLINK(Wspolrzedne(ROW(),COLUMN()),""),"")</f>
        <v/>
      </c>
      <c r="BR25" s="2" t="str">
        <f>IFERROR(HYPERLINK(Wspolrzedne(ROW(),COLUMN()),""),"")</f>
        <v/>
      </c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</row>
    <row r="26" spans="1:104" ht="9" customHeight="1" x14ac:dyDescent="0.25">
      <c r="A26" s="44" t="str">
        <f>IFERROR(HYPERLINK(Wspolrzedne(ROW(),COLUMN()),""),"")</f>
        <v/>
      </c>
      <c r="B26" s="45"/>
      <c r="C26" s="45"/>
      <c r="D26" s="23" t="str">
        <f>IFERROR(HYPERLINK(Wspolrzedne(ROW(),COLUMN()),""),"")</f>
        <v/>
      </c>
      <c r="E26" s="4" t="str">
        <f>IFERROR(HYPERLINK(Wspolrzedne(ROW(),COLUMN()),""),"")</f>
        <v/>
      </c>
      <c r="F26" s="4" t="str">
        <f>IFERROR(HYPERLINK(Wspolrzedne(ROW(),COLUMN()),""),"")</f>
        <v/>
      </c>
      <c r="G26" s="4" t="str">
        <f>IFERROR(HYPERLINK(Wspolrzedne(ROW(),COLUMN()),""),"")</f>
        <v/>
      </c>
      <c r="H26" s="4" t="str">
        <f>IFERROR(HYPERLINK(Wspolrzedne(ROW(),COLUMN()),""),"")</f>
        <v/>
      </c>
      <c r="I26" s="4" t="str">
        <f>IFERROR(HYPERLINK(Wspolrzedne(ROW(),COLUMN()),""),"")</f>
        <v/>
      </c>
      <c r="J26" s="4" t="str">
        <f>IFERROR(HYPERLINK(Wspolrzedne(ROW(),COLUMN()),""),"")</f>
        <v/>
      </c>
      <c r="K26" s="4" t="str">
        <f>IFERROR(HYPERLINK(Wspolrzedne(ROW(),COLUMN()),""),"")</f>
        <v/>
      </c>
      <c r="L26" s="4" t="str">
        <f>IFERROR(HYPERLINK(Wspolrzedne(ROW(),COLUMN()),""),"")</f>
        <v/>
      </c>
      <c r="M26" s="4" t="str">
        <f>IFERROR(HYPERLINK(Wspolrzedne(ROW(),COLUMN()),""),"")</f>
        <v/>
      </c>
      <c r="N26" s="4" t="str">
        <f>IFERROR(HYPERLINK(Wspolrzedne(ROW(),COLUMN()),""),"")</f>
        <v/>
      </c>
      <c r="O26" s="4" t="str">
        <f>IFERROR(HYPERLINK(Wspolrzedne(ROW(),COLUMN()),""),"")</f>
        <v/>
      </c>
      <c r="P26" s="4" t="str">
        <f>IFERROR(HYPERLINK(Wspolrzedne(ROW(),COLUMN()),""),"")</f>
        <v/>
      </c>
      <c r="Q26" s="4" t="str">
        <f>IFERROR(HYPERLINK(Wspolrzedne(ROW(),COLUMN()),""),"")</f>
        <v/>
      </c>
      <c r="R26" s="4" t="str">
        <f>IFERROR(HYPERLINK(Wspolrzedne(ROW(),COLUMN()),""),"")</f>
        <v/>
      </c>
      <c r="S26" s="4" t="str">
        <f>IFERROR(HYPERLINK(Wspolrzedne(ROW(),COLUMN()),""),"")</f>
        <v/>
      </c>
      <c r="T26" s="4" t="str">
        <f>IFERROR(HYPERLINK(Wspolrzedne(ROW(),COLUMN()),""),"")</f>
        <v/>
      </c>
      <c r="U26" s="4" t="str">
        <f>IFERROR(HYPERLINK(Wspolrzedne(ROW(),COLUMN()),""),"")</f>
        <v/>
      </c>
      <c r="V26" s="4" t="str">
        <f>IFERROR(HYPERLINK(Wspolrzedne(ROW(),COLUMN()),""),"")</f>
        <v/>
      </c>
      <c r="W26" s="4" t="str">
        <f>IFERROR(HYPERLINK(Wspolrzedne(ROW(),COLUMN()),""),"")</f>
        <v/>
      </c>
      <c r="X26" s="4" t="str">
        <f>IFERROR(HYPERLINK(Wspolrzedne(ROW(),COLUMN()),""),"")</f>
        <v/>
      </c>
      <c r="Y26" s="4" t="str">
        <f>IFERROR(HYPERLINK(Wspolrzedne(ROW(),COLUMN()),""),"")</f>
        <v/>
      </c>
      <c r="Z26" s="4" t="str">
        <f>IFERROR(HYPERLINK(Wspolrzedne(ROW(),COLUMN()),""),"")</f>
        <v/>
      </c>
      <c r="AA26" s="4" t="str">
        <f>IFERROR(HYPERLINK(Wspolrzedne(ROW(),COLUMN()),""),"")</f>
        <v/>
      </c>
      <c r="AB26" s="4" t="str">
        <f>IFERROR(HYPERLINK(Wspolrzedne(ROW(),COLUMN()),""),"")</f>
        <v/>
      </c>
      <c r="AC26" s="4" t="str">
        <f>IFERROR(HYPERLINK(Wspolrzedne(ROW(),COLUMN()),""),"")</f>
        <v/>
      </c>
      <c r="AD26" s="4" t="str">
        <f>IFERROR(HYPERLINK(Wspolrzedne(ROW(),COLUMN()),""),"")</f>
        <v/>
      </c>
      <c r="AE26" s="4" t="str">
        <f>IFERROR(HYPERLINK(Wspolrzedne(ROW(),COLUMN()),""),"")</f>
        <v/>
      </c>
      <c r="AF26" s="4" t="str">
        <f>IFERROR(HYPERLINK(Wspolrzedne(ROW(),COLUMN()),""),"")</f>
        <v/>
      </c>
      <c r="AG26" s="4" t="str">
        <f>IFERROR(HYPERLINK(Wspolrzedne(ROW(),COLUMN()),""),"")</f>
        <v/>
      </c>
      <c r="AH26" s="4" t="str">
        <f>IFERROR(HYPERLINK(Wspolrzedne(ROW(),COLUMN()),""),"")</f>
        <v/>
      </c>
      <c r="AI26" s="4" t="str">
        <f>IFERROR(HYPERLINK(Wspolrzedne(ROW(),COLUMN()),""),"")</f>
        <v/>
      </c>
      <c r="AJ26" s="4" t="str">
        <f>IFERROR(HYPERLINK(Wspolrzedne(ROW(),COLUMN()),""),"")</f>
        <v/>
      </c>
      <c r="AK26" s="4" t="str">
        <f>IFERROR(HYPERLINK(Wspolrzedne(ROW(),COLUMN()),""),"")</f>
        <v/>
      </c>
      <c r="AL26" s="4" t="str">
        <f>IFERROR(HYPERLINK(Wspolrzedne(ROW(),COLUMN()),""),"")</f>
        <v/>
      </c>
      <c r="AM26" s="4" t="str">
        <f>IFERROR(HYPERLINK(Wspolrzedne(ROW(),COLUMN()),""),"")</f>
        <v/>
      </c>
      <c r="AN26" s="4" t="str">
        <f>IFERROR(HYPERLINK(Wspolrzedne(ROW(),COLUMN()),""),"")</f>
        <v/>
      </c>
      <c r="AO26" s="4" t="str">
        <f>IFERROR(HYPERLINK(Wspolrzedne(ROW(),COLUMN()),""),"")</f>
        <v/>
      </c>
      <c r="AP26" s="4" t="str">
        <f>IFERROR(HYPERLINK(Wspolrzedne(ROW(),COLUMN()),""),"")</f>
        <v/>
      </c>
      <c r="AQ26" s="4" t="str">
        <f>IFERROR(HYPERLINK(Wspolrzedne(ROW(),COLUMN()),""),"")</f>
        <v/>
      </c>
      <c r="AR26" s="4" t="str">
        <f>IFERROR(HYPERLINK(Wspolrzedne(ROW(),COLUMN()),""),"")</f>
        <v/>
      </c>
      <c r="AS26" s="4" t="str">
        <f>IFERROR(HYPERLINK(Wspolrzedne(ROW(),COLUMN()),""),"")</f>
        <v/>
      </c>
      <c r="AT26" s="4" t="str">
        <f>IFERROR(HYPERLINK(Wspolrzedne(ROW(),COLUMN()),""),"")</f>
        <v/>
      </c>
      <c r="AU26" s="4" t="str">
        <f>IFERROR(HYPERLINK(Wspolrzedne(ROW(),COLUMN()),""),"")</f>
        <v/>
      </c>
      <c r="AV26" s="4" t="str">
        <f>IFERROR(HYPERLINK(Wspolrzedne(ROW(),COLUMN()),""),"")</f>
        <v/>
      </c>
      <c r="AW26" s="4" t="str">
        <f>IFERROR(HYPERLINK(Wspolrzedne(ROW(),COLUMN()),""),"")</f>
        <v/>
      </c>
      <c r="AX26" s="4" t="str">
        <f>IFERROR(HYPERLINK(Wspolrzedne(ROW(),COLUMN()),""),"")</f>
        <v/>
      </c>
      <c r="AY26" s="4" t="str">
        <f>IFERROR(HYPERLINK(Wspolrzedne(ROW(),COLUMN()),""),"")</f>
        <v/>
      </c>
      <c r="AZ26" s="4" t="str">
        <f>IFERROR(HYPERLINK(Wspolrzedne(ROW(),COLUMN()),""),"")</f>
        <v/>
      </c>
      <c r="BA26" s="4" t="str">
        <f>IFERROR(HYPERLINK(Wspolrzedne(ROW(),COLUMN()),""),"")</f>
        <v/>
      </c>
      <c r="BB26" s="4" t="str">
        <f>IFERROR(HYPERLINK(Wspolrzedne(ROW(),COLUMN()),""),"")</f>
        <v/>
      </c>
      <c r="BC26" s="4" t="str">
        <f>IFERROR(HYPERLINK(Wspolrzedne(ROW(),COLUMN()),""),"")</f>
        <v/>
      </c>
      <c r="BD26" s="4" t="str">
        <f>IFERROR(HYPERLINK(Wspolrzedne(ROW(),COLUMN()),""),"")</f>
        <v/>
      </c>
      <c r="BE26" s="4" t="str">
        <f>IFERROR(HYPERLINK(Wspolrzedne(ROW(),COLUMN()),""),"")</f>
        <v/>
      </c>
      <c r="BF26" s="4" t="str">
        <f>IFERROR(HYPERLINK(Wspolrzedne(ROW(),COLUMN()),""),"")</f>
        <v/>
      </c>
      <c r="BG26" s="4" t="str">
        <f>IFERROR(HYPERLINK(Wspolrzedne(ROW(),COLUMN()),""),"")</f>
        <v/>
      </c>
      <c r="BH26" s="4" t="str">
        <f>IFERROR(HYPERLINK(Wspolrzedne(ROW(),COLUMN()),""),"")</f>
        <v/>
      </c>
      <c r="BI26" s="4" t="str">
        <f>IFERROR(HYPERLINK(Wspolrzedne(ROW(),COLUMN()),""),"")</f>
        <v/>
      </c>
      <c r="BJ26" s="4" t="str">
        <f>IFERROR(HYPERLINK(Wspolrzedne(ROW(),COLUMN()),""),"")</f>
        <v/>
      </c>
      <c r="BK26" s="4" t="str">
        <f>IFERROR(HYPERLINK(Wspolrzedne(ROW(),COLUMN()),""),"")</f>
        <v/>
      </c>
      <c r="BL26" s="4" t="str">
        <f>IFERROR(HYPERLINK(Wspolrzedne(ROW(),COLUMN()),""),"")</f>
        <v/>
      </c>
      <c r="BM26" s="4" t="str">
        <f>IFERROR(HYPERLINK(Wspolrzedne(ROW(),COLUMN()),""),"")</f>
        <v/>
      </c>
      <c r="BN26" s="5" t="str">
        <f>IFERROR(HYPERLINK(Wspolrzedne(ROW(),COLUMN()),""),"")</f>
        <v/>
      </c>
      <c r="BO26" s="2" t="str">
        <f>IFERROR(HYPERLINK(Wspolrzedne(ROW(),COLUMN()),""),"")</f>
        <v/>
      </c>
      <c r="BP26" s="2" t="str">
        <f>IFERROR(HYPERLINK(Wspolrzedne(ROW(),COLUMN()),""),"")</f>
        <v/>
      </c>
      <c r="BQ26" s="2" t="str">
        <f>IFERROR(HYPERLINK(Wspolrzedne(ROW(),COLUMN()),""),"")</f>
        <v/>
      </c>
      <c r="BR26" s="2" t="str">
        <f>IFERROR(HYPERLINK(Wspolrzedne(ROW(),COLUMN()),""),"")</f>
        <v/>
      </c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</row>
    <row r="27" spans="1:104" ht="9" customHeight="1" x14ac:dyDescent="0.25">
      <c r="A27" s="44"/>
      <c r="B27" s="45"/>
      <c r="C27" s="45"/>
      <c r="D27" s="23" t="str">
        <f>IFERROR(HYPERLINK(Wspolrzedne(ROW(),COLUMN()),""),"")</f>
        <v/>
      </c>
      <c r="E27" s="4" t="str">
        <f>IFERROR(HYPERLINK(Wspolrzedne(ROW(),COLUMN()),""),"")</f>
        <v/>
      </c>
      <c r="F27" s="4" t="str">
        <f>IFERROR(HYPERLINK(Wspolrzedne(ROW(),COLUMN()),""),"")</f>
        <v/>
      </c>
      <c r="G27" s="4" t="str">
        <f>IFERROR(HYPERLINK(Wspolrzedne(ROW(),COLUMN()),""),"")</f>
        <v/>
      </c>
      <c r="H27" s="4" t="str">
        <f>IFERROR(HYPERLINK(Wspolrzedne(ROW(),COLUMN()),""),"")</f>
        <v/>
      </c>
      <c r="I27" s="4" t="str">
        <f>IFERROR(HYPERLINK(Wspolrzedne(ROW(),COLUMN()),""),"")</f>
        <v/>
      </c>
      <c r="J27" s="4" t="str">
        <f>IFERROR(HYPERLINK(Wspolrzedne(ROW(),COLUMN()),""),"")</f>
        <v/>
      </c>
      <c r="K27" s="4" t="str">
        <f>IFERROR(HYPERLINK(Wspolrzedne(ROW(),COLUMN()),""),"")</f>
        <v/>
      </c>
      <c r="L27" s="4" t="str">
        <f>IFERROR(HYPERLINK(Wspolrzedne(ROW(),COLUMN()),""),"")</f>
        <v/>
      </c>
      <c r="M27" s="4" t="str">
        <f>IFERROR(HYPERLINK(Wspolrzedne(ROW(),COLUMN()),""),"")</f>
        <v/>
      </c>
      <c r="N27" s="4" t="str">
        <f>IFERROR(HYPERLINK(Wspolrzedne(ROW(),COLUMN()),""),"")</f>
        <v/>
      </c>
      <c r="O27" s="4" t="str">
        <f>IFERROR(HYPERLINK(Wspolrzedne(ROW(),COLUMN()),""),"")</f>
        <v/>
      </c>
      <c r="P27" s="4" t="str">
        <f>IFERROR(HYPERLINK(Wspolrzedne(ROW(),COLUMN()),""),"")</f>
        <v/>
      </c>
      <c r="Q27" s="4" t="str">
        <f>IFERROR(HYPERLINK(Wspolrzedne(ROW(),COLUMN()),""),"")</f>
        <v/>
      </c>
      <c r="R27" s="4" t="str">
        <f>IFERROR(HYPERLINK(Wspolrzedne(ROW(),COLUMN()),""),"")</f>
        <v/>
      </c>
      <c r="S27" s="4" t="str">
        <f>IFERROR(HYPERLINK(Wspolrzedne(ROW(),COLUMN()),""),"")</f>
        <v/>
      </c>
      <c r="T27" s="4" t="str">
        <f>IFERROR(HYPERLINK(Wspolrzedne(ROW(),COLUMN()),""),"")</f>
        <v/>
      </c>
      <c r="U27" s="4" t="str">
        <f>IFERROR(HYPERLINK(Wspolrzedne(ROW(),COLUMN()),""),"")</f>
        <v/>
      </c>
      <c r="V27" s="4" t="str">
        <f>IFERROR(HYPERLINK(Wspolrzedne(ROW(),COLUMN()),""),"")</f>
        <v/>
      </c>
      <c r="W27" s="4" t="str">
        <f>IFERROR(HYPERLINK(Wspolrzedne(ROW(),COLUMN()),""),"")</f>
        <v/>
      </c>
      <c r="X27" s="4" t="str">
        <f>IFERROR(HYPERLINK(Wspolrzedne(ROW(),COLUMN()),""),"")</f>
        <v/>
      </c>
      <c r="Y27" s="4" t="str">
        <f>IFERROR(HYPERLINK(Wspolrzedne(ROW(),COLUMN()),""),"")</f>
        <v/>
      </c>
      <c r="Z27" s="4" t="str">
        <f>IFERROR(HYPERLINK(Wspolrzedne(ROW(),COLUMN()),""),"")</f>
        <v/>
      </c>
      <c r="AA27" s="4" t="str">
        <f>IFERROR(HYPERLINK(Wspolrzedne(ROW(),COLUMN()),""),"")</f>
        <v/>
      </c>
      <c r="AB27" s="4" t="str">
        <f>IFERROR(HYPERLINK(Wspolrzedne(ROW(),COLUMN()),""),"")</f>
        <v/>
      </c>
      <c r="AC27" s="4" t="str">
        <f>IFERROR(HYPERLINK(Wspolrzedne(ROW(),COLUMN()),""),"")</f>
        <v/>
      </c>
      <c r="AD27" s="4" t="str">
        <f>IFERROR(HYPERLINK(Wspolrzedne(ROW(),COLUMN()),""),"")</f>
        <v/>
      </c>
      <c r="AE27" s="4" t="str">
        <f>IFERROR(HYPERLINK(Wspolrzedne(ROW(),COLUMN()),""),"")</f>
        <v/>
      </c>
      <c r="AF27" s="4" t="str">
        <f>IFERROR(HYPERLINK(Wspolrzedne(ROW(),COLUMN()),""),"")</f>
        <v/>
      </c>
      <c r="AG27" s="4" t="str">
        <f>IFERROR(HYPERLINK(Wspolrzedne(ROW(),COLUMN()),""),"")</f>
        <v/>
      </c>
      <c r="AH27" s="4" t="str">
        <f>IFERROR(HYPERLINK(Wspolrzedne(ROW(),COLUMN()),""),"")</f>
        <v/>
      </c>
      <c r="AI27" s="4" t="str">
        <f>IFERROR(HYPERLINK(Wspolrzedne(ROW(),COLUMN()),""),"")</f>
        <v/>
      </c>
      <c r="AJ27" s="4" t="str">
        <f>IFERROR(HYPERLINK(Wspolrzedne(ROW(),COLUMN()),""),"")</f>
        <v/>
      </c>
      <c r="AK27" s="4" t="str">
        <f>IFERROR(HYPERLINK(Wspolrzedne(ROW(),COLUMN()),""),"")</f>
        <v/>
      </c>
      <c r="AL27" s="4" t="str">
        <f>IFERROR(HYPERLINK(Wspolrzedne(ROW(),COLUMN()),""),"")</f>
        <v/>
      </c>
      <c r="AM27" s="4" t="str">
        <f>IFERROR(HYPERLINK(Wspolrzedne(ROW(),COLUMN()),""),"")</f>
        <v/>
      </c>
      <c r="AN27" s="4" t="str">
        <f>IFERROR(HYPERLINK(Wspolrzedne(ROW(),COLUMN()),""),"")</f>
        <v/>
      </c>
      <c r="AO27" s="4" t="str">
        <f>IFERROR(HYPERLINK(Wspolrzedne(ROW(),COLUMN()),""),"")</f>
        <v/>
      </c>
      <c r="AP27" s="4" t="str">
        <f>IFERROR(HYPERLINK(Wspolrzedne(ROW(),COLUMN()),""),"")</f>
        <v/>
      </c>
      <c r="AQ27" s="4" t="str">
        <f>IFERROR(HYPERLINK(Wspolrzedne(ROW(),COLUMN()),""),"")</f>
        <v/>
      </c>
      <c r="AR27" s="4" t="str">
        <f>IFERROR(HYPERLINK(Wspolrzedne(ROW(),COLUMN()),""),"")</f>
        <v/>
      </c>
      <c r="AS27" s="4" t="str">
        <f>IFERROR(HYPERLINK(Wspolrzedne(ROW(),COLUMN()),""),"")</f>
        <v/>
      </c>
      <c r="AT27" s="4" t="str">
        <f>IFERROR(HYPERLINK(Wspolrzedne(ROW(),COLUMN()),""),"")</f>
        <v/>
      </c>
      <c r="AU27" s="4" t="str">
        <f>IFERROR(HYPERLINK(Wspolrzedne(ROW(),COLUMN()),""),"")</f>
        <v/>
      </c>
      <c r="AV27" s="4" t="str">
        <f>IFERROR(HYPERLINK(Wspolrzedne(ROW(),COLUMN()),""),"")</f>
        <v/>
      </c>
      <c r="AW27" s="4" t="str">
        <f>IFERROR(HYPERLINK(Wspolrzedne(ROW(),COLUMN()),""),"")</f>
        <v/>
      </c>
      <c r="AX27" s="4" t="str">
        <f>IFERROR(HYPERLINK(Wspolrzedne(ROW(),COLUMN()),""),"")</f>
        <v/>
      </c>
      <c r="AY27" s="4" t="str">
        <f>IFERROR(HYPERLINK(Wspolrzedne(ROW(),COLUMN()),""),"")</f>
        <v/>
      </c>
      <c r="AZ27" s="4" t="str">
        <f>IFERROR(HYPERLINK(Wspolrzedne(ROW(),COLUMN()),""),"")</f>
        <v/>
      </c>
      <c r="BA27" s="4" t="str">
        <f>IFERROR(HYPERLINK(Wspolrzedne(ROW(),COLUMN()),""),"")</f>
        <v/>
      </c>
      <c r="BB27" s="4" t="str">
        <f>IFERROR(HYPERLINK(Wspolrzedne(ROW(),COLUMN()),""),"")</f>
        <v/>
      </c>
      <c r="BC27" s="4" t="str">
        <f>IFERROR(HYPERLINK(Wspolrzedne(ROW(),COLUMN()),""),"")</f>
        <v/>
      </c>
      <c r="BD27" s="4" t="str">
        <f>IFERROR(HYPERLINK(Wspolrzedne(ROW(),COLUMN()),""),"")</f>
        <v/>
      </c>
      <c r="BE27" s="4" t="str">
        <f>IFERROR(HYPERLINK(Wspolrzedne(ROW(),COLUMN()),""),"")</f>
        <v/>
      </c>
      <c r="BF27" s="4" t="str">
        <f>IFERROR(HYPERLINK(Wspolrzedne(ROW(),COLUMN()),""),"")</f>
        <v/>
      </c>
      <c r="BG27" s="4" t="str">
        <f>IFERROR(HYPERLINK(Wspolrzedne(ROW(),COLUMN()),""),"")</f>
        <v/>
      </c>
      <c r="BH27" s="4" t="str">
        <f>IFERROR(HYPERLINK(Wspolrzedne(ROW(),COLUMN()),""),"")</f>
        <v/>
      </c>
      <c r="BI27" s="4" t="str">
        <f>IFERROR(HYPERLINK(Wspolrzedne(ROW(),COLUMN()),""),"")</f>
        <v/>
      </c>
      <c r="BJ27" s="4" t="str">
        <f>IFERROR(HYPERLINK(Wspolrzedne(ROW(),COLUMN()),""),"")</f>
        <v/>
      </c>
      <c r="BK27" s="4" t="str">
        <f>IFERROR(HYPERLINK(Wspolrzedne(ROW(),COLUMN()),""),"")</f>
        <v/>
      </c>
      <c r="BL27" s="4" t="str">
        <f>IFERROR(HYPERLINK(Wspolrzedne(ROW(),COLUMN()),""),"")</f>
        <v/>
      </c>
      <c r="BM27" s="4" t="str">
        <f>IFERROR(HYPERLINK(Wspolrzedne(ROW(),COLUMN()),""),"")</f>
        <v/>
      </c>
      <c r="BN27" s="5" t="str">
        <f>IFERROR(HYPERLINK(Wspolrzedne(ROW(),COLUMN()),""),"")</f>
        <v/>
      </c>
      <c r="BO27" s="2" t="str">
        <f>IFERROR(HYPERLINK(Wspolrzedne(ROW(),COLUMN()),""),"")</f>
        <v/>
      </c>
      <c r="BP27" s="2" t="str">
        <f>IFERROR(HYPERLINK(Wspolrzedne(ROW(),COLUMN()),""),"")</f>
        <v/>
      </c>
      <c r="BQ27" s="2" t="str">
        <f>IFERROR(HYPERLINK(Wspolrzedne(ROW(),COLUMN()),""),"")</f>
        <v/>
      </c>
      <c r="BR27" s="2" t="str">
        <f>IFERROR(HYPERLINK(Wspolrzedne(ROW(),COLUMN()),""),"")</f>
        <v/>
      </c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</row>
    <row r="28" spans="1:104" ht="9" customHeight="1" x14ac:dyDescent="0.25">
      <c r="A28" s="44"/>
      <c r="B28" s="45"/>
      <c r="C28" s="45"/>
      <c r="D28" s="23" t="str">
        <f>IFERROR(HYPERLINK(Wspolrzedne(ROW(),COLUMN()),""),"")</f>
        <v/>
      </c>
      <c r="E28" s="4" t="str">
        <f>IFERROR(HYPERLINK(Wspolrzedne(ROW(),COLUMN()),""),"")</f>
        <v/>
      </c>
      <c r="F28" s="4" t="str">
        <f>IFERROR(HYPERLINK(Wspolrzedne(ROW(),COLUMN()),""),"")</f>
        <v/>
      </c>
      <c r="G28" s="4" t="str">
        <f>IFERROR(HYPERLINK(Wspolrzedne(ROW(),COLUMN()),""),"")</f>
        <v/>
      </c>
      <c r="H28" s="4" t="str">
        <f>IFERROR(HYPERLINK(Wspolrzedne(ROW(),COLUMN()),""),"")</f>
        <v/>
      </c>
      <c r="I28" s="4" t="str">
        <f>IFERROR(HYPERLINK(Wspolrzedne(ROW(),COLUMN()),""),"")</f>
        <v/>
      </c>
      <c r="J28" s="4" t="str">
        <f>IFERROR(HYPERLINK(Wspolrzedne(ROW(),COLUMN()),""),"")</f>
        <v/>
      </c>
      <c r="K28" s="4" t="str">
        <f>IFERROR(HYPERLINK(Wspolrzedne(ROW(),COLUMN()),""),"")</f>
        <v/>
      </c>
      <c r="L28" s="4" t="str">
        <f>IFERROR(HYPERLINK(Wspolrzedne(ROW(),COLUMN()),""),"")</f>
        <v/>
      </c>
      <c r="M28" s="4" t="str">
        <f>IFERROR(HYPERLINK(Wspolrzedne(ROW(),COLUMN()),""),"")</f>
        <v/>
      </c>
      <c r="N28" s="4" t="str">
        <f>IFERROR(HYPERLINK(Wspolrzedne(ROW(),COLUMN()),""),"")</f>
        <v/>
      </c>
      <c r="O28" s="4" t="str">
        <f>IFERROR(HYPERLINK(Wspolrzedne(ROW(),COLUMN()),""),"")</f>
        <v/>
      </c>
      <c r="P28" s="4" t="str">
        <f>IFERROR(HYPERLINK(Wspolrzedne(ROW(),COLUMN()),""),"")</f>
        <v/>
      </c>
      <c r="Q28" s="4" t="str">
        <f>IFERROR(HYPERLINK(Wspolrzedne(ROW(),COLUMN()),""),"")</f>
        <v/>
      </c>
      <c r="R28" s="4" t="str">
        <f>IFERROR(HYPERLINK(Wspolrzedne(ROW(),COLUMN()),""),"")</f>
        <v/>
      </c>
      <c r="S28" s="4" t="str">
        <f>IFERROR(HYPERLINK(Wspolrzedne(ROW(),COLUMN()),""),"")</f>
        <v/>
      </c>
      <c r="T28" s="4" t="str">
        <f>IFERROR(HYPERLINK(Wspolrzedne(ROW(),COLUMN()),""),"")</f>
        <v/>
      </c>
      <c r="U28" s="4" t="str">
        <f>IFERROR(HYPERLINK(Wspolrzedne(ROW(),COLUMN()),""),"")</f>
        <v/>
      </c>
      <c r="V28" s="4" t="str">
        <f>IFERROR(HYPERLINK(Wspolrzedne(ROW(),COLUMN()),""),"")</f>
        <v/>
      </c>
      <c r="W28" s="4" t="str">
        <f>IFERROR(HYPERLINK(Wspolrzedne(ROW(),COLUMN()),""),"")</f>
        <v/>
      </c>
      <c r="X28" s="4" t="str">
        <f>IFERROR(HYPERLINK(Wspolrzedne(ROW(),COLUMN()),""),"")</f>
        <v/>
      </c>
      <c r="Y28" s="4" t="str">
        <f>IFERROR(HYPERLINK(Wspolrzedne(ROW(),COLUMN()),""),"")</f>
        <v/>
      </c>
      <c r="Z28" s="4" t="str">
        <f>IFERROR(HYPERLINK(Wspolrzedne(ROW(),COLUMN()),""),"")</f>
        <v/>
      </c>
      <c r="AA28" s="4" t="str">
        <f>IFERROR(HYPERLINK(Wspolrzedne(ROW(),COLUMN()),""),"")</f>
        <v/>
      </c>
      <c r="AB28" s="4" t="str">
        <f>IFERROR(HYPERLINK(Wspolrzedne(ROW(),COLUMN()),""),"")</f>
        <v/>
      </c>
      <c r="AC28" s="4" t="str">
        <f>IFERROR(HYPERLINK(Wspolrzedne(ROW(),COLUMN()),""),"")</f>
        <v/>
      </c>
      <c r="AD28" s="4" t="str">
        <f>IFERROR(HYPERLINK(Wspolrzedne(ROW(),COLUMN()),""),"")</f>
        <v/>
      </c>
      <c r="AE28" s="4" t="str">
        <f>IFERROR(HYPERLINK(Wspolrzedne(ROW(),COLUMN()),""),"")</f>
        <v/>
      </c>
      <c r="AF28" s="4" t="str">
        <f>IFERROR(HYPERLINK(Wspolrzedne(ROW(),COLUMN()),""),"")</f>
        <v/>
      </c>
      <c r="AG28" s="4" t="str">
        <f>IFERROR(HYPERLINK(Wspolrzedne(ROW(),COLUMN()),""),"")</f>
        <v/>
      </c>
      <c r="AH28" s="4" t="str">
        <f>IFERROR(HYPERLINK(Wspolrzedne(ROW(),COLUMN()),""),"")</f>
        <v/>
      </c>
      <c r="AI28" s="4" t="str">
        <f>IFERROR(HYPERLINK(Wspolrzedne(ROW(),COLUMN()),""),"")</f>
        <v/>
      </c>
      <c r="AJ28" s="4" t="str">
        <f>IFERROR(HYPERLINK(Wspolrzedne(ROW(),COLUMN()),""),"")</f>
        <v/>
      </c>
      <c r="AK28" s="4" t="str">
        <f>IFERROR(HYPERLINK(Wspolrzedne(ROW(),COLUMN()),""),"")</f>
        <v/>
      </c>
      <c r="AL28" s="4" t="str">
        <f>IFERROR(HYPERLINK(Wspolrzedne(ROW(),COLUMN()),""),"")</f>
        <v/>
      </c>
      <c r="AM28" s="4" t="str">
        <f>IFERROR(HYPERLINK(Wspolrzedne(ROW(),COLUMN()),""),"")</f>
        <v/>
      </c>
      <c r="AN28" s="4" t="str">
        <f>IFERROR(HYPERLINK(Wspolrzedne(ROW(),COLUMN()),""),"")</f>
        <v/>
      </c>
      <c r="AO28" s="4" t="str">
        <f>IFERROR(HYPERLINK(Wspolrzedne(ROW(),COLUMN()),""),"")</f>
        <v/>
      </c>
      <c r="AP28" s="4" t="str">
        <f>IFERROR(HYPERLINK(Wspolrzedne(ROW(),COLUMN()),""),"")</f>
        <v/>
      </c>
      <c r="AQ28" s="4" t="str">
        <f>IFERROR(HYPERLINK(Wspolrzedne(ROW(),COLUMN()),""),"")</f>
        <v/>
      </c>
      <c r="AR28" s="4" t="str">
        <f>IFERROR(HYPERLINK(Wspolrzedne(ROW(),COLUMN()),""),"")</f>
        <v/>
      </c>
      <c r="AS28" s="4" t="str">
        <f>IFERROR(HYPERLINK(Wspolrzedne(ROW(),COLUMN()),""),"")</f>
        <v/>
      </c>
      <c r="AT28" s="4" t="str">
        <f>IFERROR(HYPERLINK(Wspolrzedne(ROW(),COLUMN()),""),"")</f>
        <v/>
      </c>
      <c r="AU28" s="4" t="str">
        <f>IFERROR(HYPERLINK(Wspolrzedne(ROW(),COLUMN()),""),"")</f>
        <v/>
      </c>
      <c r="AV28" s="4" t="str">
        <f>IFERROR(HYPERLINK(Wspolrzedne(ROW(),COLUMN()),""),"")</f>
        <v/>
      </c>
      <c r="AW28" s="4" t="str">
        <f>IFERROR(HYPERLINK(Wspolrzedne(ROW(),COLUMN()),""),"")</f>
        <v/>
      </c>
      <c r="AX28" s="4" t="str">
        <f>IFERROR(HYPERLINK(Wspolrzedne(ROW(),COLUMN()),""),"")</f>
        <v/>
      </c>
      <c r="AY28" s="4" t="str">
        <f>IFERROR(HYPERLINK(Wspolrzedne(ROW(),COLUMN()),""),"")</f>
        <v/>
      </c>
      <c r="AZ28" s="4" t="str">
        <f>IFERROR(HYPERLINK(Wspolrzedne(ROW(),COLUMN()),""),"")</f>
        <v/>
      </c>
      <c r="BA28" s="4" t="str">
        <f>IFERROR(HYPERLINK(Wspolrzedne(ROW(),COLUMN()),""),"")</f>
        <v/>
      </c>
      <c r="BB28" s="4" t="str">
        <f>IFERROR(HYPERLINK(Wspolrzedne(ROW(),COLUMN()),""),"")</f>
        <v/>
      </c>
      <c r="BC28" s="4" t="str">
        <f>IFERROR(HYPERLINK(Wspolrzedne(ROW(),COLUMN()),""),"")</f>
        <v/>
      </c>
      <c r="BD28" s="4" t="str">
        <f>IFERROR(HYPERLINK(Wspolrzedne(ROW(),COLUMN()),""),"")</f>
        <v/>
      </c>
      <c r="BE28" s="4" t="str">
        <f>IFERROR(HYPERLINK(Wspolrzedne(ROW(),COLUMN()),""),"")</f>
        <v/>
      </c>
      <c r="BF28" s="4" t="str">
        <f>IFERROR(HYPERLINK(Wspolrzedne(ROW(),COLUMN()),""),"")</f>
        <v/>
      </c>
      <c r="BG28" s="4" t="str">
        <f>IFERROR(HYPERLINK(Wspolrzedne(ROW(),COLUMN()),""),"")</f>
        <v/>
      </c>
      <c r="BH28" s="4" t="str">
        <f>IFERROR(HYPERLINK(Wspolrzedne(ROW(),COLUMN()),""),"")</f>
        <v/>
      </c>
      <c r="BI28" s="4" t="str">
        <f>IFERROR(HYPERLINK(Wspolrzedne(ROW(),COLUMN()),""),"")</f>
        <v/>
      </c>
      <c r="BJ28" s="4" t="str">
        <f>IFERROR(HYPERLINK(Wspolrzedne(ROW(),COLUMN()),""),"")</f>
        <v/>
      </c>
      <c r="BK28" s="4" t="str">
        <f>IFERROR(HYPERLINK(Wspolrzedne(ROW(),COLUMN()),""),"")</f>
        <v/>
      </c>
      <c r="BL28" s="4" t="str">
        <f>IFERROR(HYPERLINK(Wspolrzedne(ROW(),COLUMN()),""),"")</f>
        <v/>
      </c>
      <c r="BM28" s="4" t="str">
        <f>IFERROR(HYPERLINK(Wspolrzedne(ROW(),COLUMN()),""),"")</f>
        <v/>
      </c>
      <c r="BN28" s="5" t="str">
        <f>IFERROR(HYPERLINK(Wspolrzedne(ROW(),COLUMN()),""),"")</f>
        <v/>
      </c>
      <c r="BO28" s="2" t="str">
        <f>IFERROR(HYPERLINK(Wspolrzedne(ROW(),COLUMN()),""),"")</f>
        <v/>
      </c>
      <c r="BP28" s="2" t="str">
        <f>IFERROR(HYPERLINK(Wspolrzedne(ROW(),COLUMN()),""),"")</f>
        <v/>
      </c>
      <c r="BQ28" s="2" t="str">
        <f>IFERROR(HYPERLINK(Wspolrzedne(ROW(),COLUMN()),""),"")</f>
        <v/>
      </c>
      <c r="BR28" s="2" t="str">
        <f>IFERROR(HYPERLINK(Wspolrzedne(ROW(),COLUMN()),""),"")</f>
        <v/>
      </c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</row>
    <row r="29" spans="1:104" ht="9" customHeight="1" x14ac:dyDescent="0.25">
      <c r="A29" s="44"/>
      <c r="B29" s="45"/>
      <c r="C29" s="45"/>
      <c r="D29" s="23" t="str">
        <f>IFERROR(HYPERLINK(Wspolrzedne(ROW(),COLUMN()),""),"")</f>
        <v/>
      </c>
      <c r="E29" s="4" t="str">
        <f>IFERROR(HYPERLINK(Wspolrzedne(ROW(),COLUMN()),""),"")</f>
        <v/>
      </c>
      <c r="F29" s="4" t="str">
        <f>IFERROR(HYPERLINK(Wspolrzedne(ROW(),COLUMN()),""),"")</f>
        <v/>
      </c>
      <c r="G29" s="4" t="str">
        <f>IFERROR(HYPERLINK(Wspolrzedne(ROW(),COLUMN()),""),"")</f>
        <v/>
      </c>
      <c r="H29" s="4" t="str">
        <f>IFERROR(HYPERLINK(Wspolrzedne(ROW(),COLUMN()),""),"")</f>
        <v/>
      </c>
      <c r="I29" s="4" t="str">
        <f>IFERROR(HYPERLINK(Wspolrzedne(ROW(),COLUMN()),""),"")</f>
        <v/>
      </c>
      <c r="J29" s="4" t="str">
        <f>IFERROR(HYPERLINK(Wspolrzedne(ROW(),COLUMN()),""),"")</f>
        <v/>
      </c>
      <c r="K29" s="4" t="str">
        <f>IFERROR(HYPERLINK(Wspolrzedne(ROW(),COLUMN()),""),"")</f>
        <v/>
      </c>
      <c r="L29" s="4" t="str">
        <f>IFERROR(HYPERLINK(Wspolrzedne(ROW(),COLUMN()),""),"")</f>
        <v/>
      </c>
      <c r="M29" s="4" t="str">
        <f>IFERROR(HYPERLINK(Wspolrzedne(ROW(),COLUMN()),""),"")</f>
        <v/>
      </c>
      <c r="N29" s="4" t="str">
        <f>IFERROR(HYPERLINK(Wspolrzedne(ROW(),COLUMN()),""),"")</f>
        <v/>
      </c>
      <c r="O29" s="4" t="str">
        <f>IFERROR(HYPERLINK(Wspolrzedne(ROW(),COLUMN()),""),"")</f>
        <v/>
      </c>
      <c r="P29" s="4" t="str">
        <f>IFERROR(HYPERLINK(Wspolrzedne(ROW(),COLUMN()),""),"")</f>
        <v/>
      </c>
      <c r="Q29" s="4" t="str">
        <f>IFERROR(HYPERLINK(Wspolrzedne(ROW(),COLUMN()),""),"")</f>
        <v/>
      </c>
      <c r="R29" s="4" t="str">
        <f>IFERROR(HYPERLINK(Wspolrzedne(ROW(),COLUMN()),""),"")</f>
        <v/>
      </c>
      <c r="S29" s="4" t="str">
        <f>IFERROR(HYPERLINK(Wspolrzedne(ROW(),COLUMN()),""),"")</f>
        <v/>
      </c>
      <c r="T29" s="4" t="str">
        <f>IFERROR(HYPERLINK(Wspolrzedne(ROW(),COLUMN()),""),"")</f>
        <v/>
      </c>
      <c r="U29" s="4" t="str">
        <f>IFERROR(HYPERLINK(Wspolrzedne(ROW(),COLUMN()),""),"")</f>
        <v/>
      </c>
      <c r="V29" s="4" t="str">
        <f>IFERROR(HYPERLINK(Wspolrzedne(ROW(),COLUMN()),""),"")</f>
        <v/>
      </c>
      <c r="W29" s="4" t="str">
        <f>IFERROR(HYPERLINK(Wspolrzedne(ROW(),COLUMN()),""),"")</f>
        <v/>
      </c>
      <c r="X29" s="4" t="str">
        <f>IFERROR(HYPERLINK(Wspolrzedne(ROW(),COLUMN()),""),"")</f>
        <v/>
      </c>
      <c r="Y29" s="4" t="str">
        <f>IFERROR(HYPERLINK(Wspolrzedne(ROW(),COLUMN()),""),"")</f>
        <v/>
      </c>
      <c r="Z29" s="4" t="str">
        <f>IFERROR(HYPERLINK(Wspolrzedne(ROW(),COLUMN()),""),"")</f>
        <v/>
      </c>
      <c r="AA29" s="4" t="str">
        <f>IFERROR(HYPERLINK(Wspolrzedne(ROW(),COLUMN()),""),"")</f>
        <v/>
      </c>
      <c r="AB29" s="4" t="str">
        <f>IFERROR(HYPERLINK(Wspolrzedne(ROW(),COLUMN()),""),"")</f>
        <v/>
      </c>
      <c r="AC29" s="4" t="str">
        <f>IFERROR(HYPERLINK(Wspolrzedne(ROW(),COLUMN()),""),"")</f>
        <v/>
      </c>
      <c r="AD29" s="4" t="str">
        <f>IFERROR(HYPERLINK(Wspolrzedne(ROW(),COLUMN()),""),"")</f>
        <v/>
      </c>
      <c r="AE29" s="4" t="str">
        <f>IFERROR(HYPERLINK(Wspolrzedne(ROW(),COLUMN()),""),"")</f>
        <v/>
      </c>
      <c r="AF29" s="4" t="str">
        <f>IFERROR(HYPERLINK(Wspolrzedne(ROW(),COLUMN()),""),"")</f>
        <v/>
      </c>
      <c r="AG29" s="4" t="str">
        <f>IFERROR(HYPERLINK(Wspolrzedne(ROW(),COLUMN()),""),"")</f>
        <v/>
      </c>
      <c r="AH29" s="4" t="str">
        <f>IFERROR(HYPERLINK(Wspolrzedne(ROW(),COLUMN()),""),"")</f>
        <v/>
      </c>
      <c r="AI29" s="4" t="str">
        <f>IFERROR(HYPERLINK(Wspolrzedne(ROW(),COLUMN()),""),"")</f>
        <v/>
      </c>
      <c r="AJ29" s="4" t="str">
        <f>IFERROR(HYPERLINK(Wspolrzedne(ROW(),COLUMN()),""),"")</f>
        <v/>
      </c>
      <c r="AK29" s="4" t="str">
        <f>IFERROR(HYPERLINK(Wspolrzedne(ROW(),COLUMN()),""),"")</f>
        <v/>
      </c>
      <c r="AL29" s="4" t="str">
        <f>IFERROR(HYPERLINK(Wspolrzedne(ROW(),COLUMN()),""),"")</f>
        <v/>
      </c>
      <c r="AM29" s="4" t="str">
        <f>IFERROR(HYPERLINK(Wspolrzedne(ROW(),COLUMN()),""),"")</f>
        <v/>
      </c>
      <c r="AN29" s="4" t="str">
        <f>IFERROR(HYPERLINK(Wspolrzedne(ROW(),COLUMN()),""),"")</f>
        <v/>
      </c>
      <c r="AO29" s="4" t="str">
        <f>IFERROR(HYPERLINK(Wspolrzedne(ROW(),COLUMN()),""),"")</f>
        <v/>
      </c>
      <c r="AP29" s="4" t="str">
        <f>IFERROR(HYPERLINK(Wspolrzedne(ROW(),COLUMN()),""),"")</f>
        <v/>
      </c>
      <c r="AQ29" s="4" t="str">
        <f>IFERROR(HYPERLINK(Wspolrzedne(ROW(),COLUMN()),""),"")</f>
        <v/>
      </c>
      <c r="AR29" s="4" t="str">
        <f>IFERROR(HYPERLINK(Wspolrzedne(ROW(),COLUMN()),""),"")</f>
        <v/>
      </c>
      <c r="AS29" s="4" t="str">
        <f>IFERROR(HYPERLINK(Wspolrzedne(ROW(),COLUMN()),""),"")</f>
        <v/>
      </c>
      <c r="AT29" s="4" t="str">
        <f>IFERROR(HYPERLINK(Wspolrzedne(ROW(),COLUMN()),""),"")</f>
        <v/>
      </c>
      <c r="AU29" s="4" t="str">
        <f>IFERROR(HYPERLINK(Wspolrzedne(ROW(),COLUMN()),""),"")</f>
        <v/>
      </c>
      <c r="AV29" s="4" t="str">
        <f>IFERROR(HYPERLINK(Wspolrzedne(ROW(),COLUMN()),""),"")</f>
        <v/>
      </c>
      <c r="AW29" s="4" t="str">
        <f>IFERROR(HYPERLINK(Wspolrzedne(ROW(),COLUMN()),""),"")</f>
        <v/>
      </c>
      <c r="AX29" s="4" t="str">
        <f>IFERROR(HYPERLINK(Wspolrzedne(ROW(),COLUMN()),""),"")</f>
        <v/>
      </c>
      <c r="AY29" s="4" t="str">
        <f>IFERROR(HYPERLINK(Wspolrzedne(ROW(),COLUMN()),""),"")</f>
        <v/>
      </c>
      <c r="AZ29" s="4" t="str">
        <f>IFERROR(HYPERLINK(Wspolrzedne(ROW(),COLUMN()),""),"")</f>
        <v/>
      </c>
      <c r="BA29" s="4" t="str">
        <f>IFERROR(HYPERLINK(Wspolrzedne(ROW(),COLUMN()),""),"")</f>
        <v/>
      </c>
      <c r="BB29" s="4" t="str">
        <f>IFERROR(HYPERLINK(Wspolrzedne(ROW(),COLUMN()),""),"")</f>
        <v/>
      </c>
      <c r="BC29" s="4" t="str">
        <f>IFERROR(HYPERLINK(Wspolrzedne(ROW(),COLUMN()),""),"")</f>
        <v/>
      </c>
      <c r="BD29" s="4" t="str">
        <f>IFERROR(HYPERLINK(Wspolrzedne(ROW(),COLUMN()),""),"")</f>
        <v/>
      </c>
      <c r="BE29" s="4" t="str">
        <f>IFERROR(HYPERLINK(Wspolrzedne(ROW(),COLUMN()),""),"")</f>
        <v/>
      </c>
      <c r="BF29" s="4" t="str">
        <f>IFERROR(HYPERLINK(Wspolrzedne(ROW(),COLUMN()),""),"")</f>
        <v/>
      </c>
      <c r="BG29" s="4" t="str">
        <f>IFERROR(HYPERLINK(Wspolrzedne(ROW(),COLUMN()),""),"")</f>
        <v/>
      </c>
      <c r="BH29" s="4" t="str">
        <f>IFERROR(HYPERLINK(Wspolrzedne(ROW(),COLUMN()),""),"")</f>
        <v/>
      </c>
      <c r="BI29" s="4" t="str">
        <f>IFERROR(HYPERLINK(Wspolrzedne(ROW(),COLUMN()),""),"")</f>
        <v/>
      </c>
      <c r="BJ29" s="4" t="str">
        <f>IFERROR(HYPERLINK(Wspolrzedne(ROW(),COLUMN()),""),"")</f>
        <v/>
      </c>
      <c r="BK29" s="4" t="str">
        <f>IFERROR(HYPERLINK(Wspolrzedne(ROW(),COLUMN()),""),"")</f>
        <v/>
      </c>
      <c r="BL29" s="4" t="str">
        <f>IFERROR(HYPERLINK(Wspolrzedne(ROW(),COLUMN()),""),"")</f>
        <v/>
      </c>
      <c r="BM29" s="4" t="str">
        <f>IFERROR(HYPERLINK(Wspolrzedne(ROW(),COLUMN()),""),"")</f>
        <v/>
      </c>
      <c r="BN29" s="5" t="str">
        <f>IFERROR(HYPERLINK(Wspolrzedne(ROW(),COLUMN()),""),"")</f>
        <v/>
      </c>
      <c r="BO29" s="2" t="str">
        <f>IFERROR(HYPERLINK(Wspolrzedne(ROW(),COLUMN()),""),"")</f>
        <v/>
      </c>
      <c r="BP29" s="2" t="str">
        <f>IFERROR(HYPERLINK(Wspolrzedne(ROW(),COLUMN()),""),"")</f>
        <v/>
      </c>
      <c r="BQ29" s="2" t="str">
        <f>IFERROR(HYPERLINK(Wspolrzedne(ROW(),COLUMN()),""),"")</f>
        <v/>
      </c>
      <c r="BR29" s="2" t="str">
        <f>IFERROR(HYPERLINK(Wspolrzedne(ROW(),COLUMN()),""),"")</f>
        <v/>
      </c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</row>
    <row r="30" spans="1:104" ht="9" customHeight="1" x14ac:dyDescent="0.25">
      <c r="A30" s="44"/>
      <c r="B30" s="45"/>
      <c r="C30" s="45"/>
      <c r="D30" s="23" t="str">
        <f>IFERROR(HYPERLINK(Wspolrzedne(ROW(),COLUMN()),""),"")</f>
        <v/>
      </c>
      <c r="E30" s="4" t="str">
        <f>IFERROR(HYPERLINK(Wspolrzedne(ROW(),COLUMN()),""),"")</f>
        <v/>
      </c>
      <c r="F30" s="4" t="str">
        <f>IFERROR(HYPERLINK(Wspolrzedne(ROW(),COLUMN()),""),"")</f>
        <v/>
      </c>
      <c r="G30" s="4" t="str">
        <f>IFERROR(HYPERLINK(Wspolrzedne(ROW(),COLUMN()),""),"")</f>
        <v/>
      </c>
      <c r="H30" s="4" t="str">
        <f>IFERROR(HYPERLINK(Wspolrzedne(ROW(),COLUMN()),""),"")</f>
        <v/>
      </c>
      <c r="I30" s="4" t="str">
        <f>IFERROR(HYPERLINK(Wspolrzedne(ROW(),COLUMN()),""),"")</f>
        <v/>
      </c>
      <c r="J30" s="4" t="str">
        <f>IFERROR(HYPERLINK(Wspolrzedne(ROW(),COLUMN()),""),"")</f>
        <v/>
      </c>
      <c r="K30" s="4" t="str">
        <f>IFERROR(HYPERLINK(Wspolrzedne(ROW(),COLUMN()),""),"")</f>
        <v/>
      </c>
      <c r="L30" s="4" t="str">
        <f>IFERROR(HYPERLINK(Wspolrzedne(ROW(),COLUMN()),""),"")</f>
        <v/>
      </c>
      <c r="M30" s="4" t="str">
        <f>IFERROR(HYPERLINK(Wspolrzedne(ROW(),COLUMN()),""),"")</f>
        <v/>
      </c>
      <c r="N30" s="4" t="str">
        <f>IFERROR(HYPERLINK(Wspolrzedne(ROW(),COLUMN()),""),"")</f>
        <v/>
      </c>
      <c r="O30" s="4" t="str">
        <f>IFERROR(HYPERLINK(Wspolrzedne(ROW(),COLUMN()),""),"")</f>
        <v/>
      </c>
      <c r="P30" s="4" t="str">
        <f>IFERROR(HYPERLINK(Wspolrzedne(ROW(),COLUMN()),""),"")</f>
        <v/>
      </c>
      <c r="Q30" s="4" t="str">
        <f>IFERROR(HYPERLINK(Wspolrzedne(ROW(),COLUMN()),""),"")</f>
        <v/>
      </c>
      <c r="R30" s="4" t="str">
        <f>IFERROR(HYPERLINK(Wspolrzedne(ROW(),COLUMN()),""),"")</f>
        <v/>
      </c>
      <c r="S30" s="4" t="str">
        <f>IFERROR(HYPERLINK(Wspolrzedne(ROW(),COLUMN()),""),"")</f>
        <v/>
      </c>
      <c r="T30" s="4" t="str">
        <f>IFERROR(HYPERLINK(Wspolrzedne(ROW(),COLUMN()),""),"")</f>
        <v/>
      </c>
      <c r="U30" s="4" t="str">
        <f>IFERROR(HYPERLINK(Wspolrzedne(ROW(),COLUMN()),""),"")</f>
        <v/>
      </c>
      <c r="V30" s="4" t="str">
        <f>IFERROR(HYPERLINK(Wspolrzedne(ROW(),COLUMN()),""),"")</f>
        <v/>
      </c>
      <c r="W30" s="4" t="str">
        <f>IFERROR(HYPERLINK(Wspolrzedne(ROW(),COLUMN()),""),"")</f>
        <v/>
      </c>
      <c r="X30" s="4" t="str">
        <f>IFERROR(HYPERLINK(Wspolrzedne(ROW(),COLUMN()),""),"")</f>
        <v/>
      </c>
      <c r="Y30" s="4" t="str">
        <f>IFERROR(HYPERLINK(Wspolrzedne(ROW(),COLUMN()),""),"")</f>
        <v/>
      </c>
      <c r="Z30" s="4" t="str">
        <f>IFERROR(HYPERLINK(Wspolrzedne(ROW(),COLUMN()),""),"")</f>
        <v/>
      </c>
      <c r="AA30" s="4" t="str">
        <f>IFERROR(HYPERLINK(Wspolrzedne(ROW(),COLUMN()),""),"")</f>
        <v/>
      </c>
      <c r="AB30" s="4" t="str">
        <f>IFERROR(HYPERLINK(Wspolrzedne(ROW(),COLUMN()),""),"")</f>
        <v/>
      </c>
      <c r="AC30" s="4" t="str">
        <f>IFERROR(HYPERLINK(Wspolrzedne(ROW(),COLUMN()),""),"")</f>
        <v/>
      </c>
      <c r="AD30" s="4" t="str">
        <f>IFERROR(HYPERLINK(Wspolrzedne(ROW(),COLUMN()),""),"")</f>
        <v/>
      </c>
      <c r="AE30" s="4" t="str">
        <f>IFERROR(HYPERLINK(Wspolrzedne(ROW(),COLUMN()),""),"")</f>
        <v/>
      </c>
      <c r="AF30" s="4" t="str">
        <f>IFERROR(HYPERLINK(Wspolrzedne(ROW(),COLUMN()),""),"")</f>
        <v/>
      </c>
      <c r="AG30" s="4" t="str">
        <f>IFERROR(HYPERLINK(Wspolrzedne(ROW(),COLUMN()),""),"")</f>
        <v/>
      </c>
      <c r="AH30" s="4" t="str">
        <f>IFERROR(HYPERLINK(Wspolrzedne(ROW(),COLUMN()),""),"")</f>
        <v/>
      </c>
      <c r="AI30" s="4" t="str">
        <f>IFERROR(HYPERLINK(Wspolrzedne(ROW(),COLUMN()),""),"")</f>
        <v/>
      </c>
      <c r="AJ30" s="4" t="str">
        <f>IFERROR(HYPERLINK(Wspolrzedne(ROW(),COLUMN()),""),"")</f>
        <v/>
      </c>
      <c r="AK30" s="4" t="str">
        <f>IFERROR(HYPERLINK(Wspolrzedne(ROW(),COLUMN()),""),"")</f>
        <v/>
      </c>
      <c r="AL30" s="4" t="str">
        <f>IFERROR(HYPERLINK(Wspolrzedne(ROW(),COLUMN()),""),"")</f>
        <v/>
      </c>
      <c r="AM30" s="4" t="str">
        <f>IFERROR(HYPERLINK(Wspolrzedne(ROW(),COLUMN()),""),"")</f>
        <v/>
      </c>
      <c r="AN30" s="4" t="str">
        <f>IFERROR(HYPERLINK(Wspolrzedne(ROW(),COLUMN()),""),"")</f>
        <v/>
      </c>
      <c r="AO30" s="4" t="str">
        <f>IFERROR(HYPERLINK(Wspolrzedne(ROW(),COLUMN()),""),"")</f>
        <v/>
      </c>
      <c r="AP30" s="4" t="str">
        <f>IFERROR(HYPERLINK(Wspolrzedne(ROW(),COLUMN()),""),"")</f>
        <v/>
      </c>
      <c r="AQ30" s="4" t="str">
        <f>IFERROR(HYPERLINK(Wspolrzedne(ROW(),COLUMN()),""),"")</f>
        <v/>
      </c>
      <c r="AR30" s="4" t="str">
        <f>IFERROR(HYPERLINK(Wspolrzedne(ROW(),COLUMN()),""),"")</f>
        <v/>
      </c>
      <c r="AS30" s="4" t="str">
        <f>IFERROR(HYPERLINK(Wspolrzedne(ROW(),COLUMN()),""),"")</f>
        <v/>
      </c>
      <c r="AT30" s="4" t="str">
        <f>IFERROR(HYPERLINK(Wspolrzedne(ROW(),COLUMN()),""),"")</f>
        <v/>
      </c>
      <c r="AU30" s="4" t="str">
        <f>IFERROR(HYPERLINK(Wspolrzedne(ROW(),COLUMN()),""),"")</f>
        <v/>
      </c>
      <c r="AV30" s="4" t="str">
        <f>IFERROR(HYPERLINK(Wspolrzedne(ROW(),COLUMN()),""),"")</f>
        <v/>
      </c>
      <c r="AW30" s="4" t="str">
        <f>IFERROR(HYPERLINK(Wspolrzedne(ROW(),COLUMN()),""),"")</f>
        <v/>
      </c>
      <c r="AX30" s="4" t="str">
        <f>IFERROR(HYPERLINK(Wspolrzedne(ROW(),COLUMN()),""),"")</f>
        <v/>
      </c>
      <c r="AY30" s="4" t="str">
        <f>IFERROR(HYPERLINK(Wspolrzedne(ROW(),COLUMN()),""),"")</f>
        <v/>
      </c>
      <c r="AZ30" s="4" t="str">
        <f>IFERROR(HYPERLINK(Wspolrzedne(ROW(),COLUMN()),""),"")</f>
        <v/>
      </c>
      <c r="BA30" s="4" t="str">
        <f>IFERROR(HYPERLINK(Wspolrzedne(ROW(),COLUMN()),""),"")</f>
        <v/>
      </c>
      <c r="BB30" s="4" t="str">
        <f>IFERROR(HYPERLINK(Wspolrzedne(ROW(),COLUMN()),""),"")</f>
        <v/>
      </c>
      <c r="BC30" s="4" t="str">
        <f>IFERROR(HYPERLINK(Wspolrzedne(ROW(),COLUMN()),""),"")</f>
        <v/>
      </c>
      <c r="BD30" s="4" t="str">
        <f>IFERROR(HYPERLINK(Wspolrzedne(ROW(),COLUMN()),""),"")</f>
        <v/>
      </c>
      <c r="BE30" s="4" t="str">
        <f>IFERROR(HYPERLINK(Wspolrzedne(ROW(),COLUMN()),""),"")</f>
        <v/>
      </c>
      <c r="BF30" s="4" t="str">
        <f>IFERROR(HYPERLINK(Wspolrzedne(ROW(),COLUMN()),""),"")</f>
        <v/>
      </c>
      <c r="BG30" s="4" t="str">
        <f>IFERROR(HYPERLINK(Wspolrzedne(ROW(),COLUMN()),""),"")</f>
        <v/>
      </c>
      <c r="BH30" s="4" t="str">
        <f>IFERROR(HYPERLINK(Wspolrzedne(ROW(),COLUMN()),""),"")</f>
        <v/>
      </c>
      <c r="BI30" s="4" t="str">
        <f>IFERROR(HYPERLINK(Wspolrzedne(ROW(),COLUMN()),""),"")</f>
        <v/>
      </c>
      <c r="BJ30" s="4" t="str">
        <f>IFERROR(HYPERLINK(Wspolrzedne(ROW(),COLUMN()),""),"")</f>
        <v/>
      </c>
      <c r="BK30" s="4" t="str">
        <f>IFERROR(HYPERLINK(Wspolrzedne(ROW(),COLUMN()),""),"")</f>
        <v/>
      </c>
      <c r="BL30" s="4" t="str">
        <f>IFERROR(HYPERLINK(Wspolrzedne(ROW(),COLUMN()),""),"")</f>
        <v/>
      </c>
      <c r="BM30" s="4" t="str">
        <f>IFERROR(HYPERLINK(Wspolrzedne(ROW(),COLUMN()),""),"")</f>
        <v/>
      </c>
      <c r="BN30" s="5" t="str">
        <f>IFERROR(HYPERLINK(Wspolrzedne(ROW(),COLUMN()),""),"")</f>
        <v/>
      </c>
      <c r="BO30" s="2" t="str">
        <f>IFERROR(HYPERLINK(Wspolrzedne(ROW(),COLUMN()),""),"")</f>
        <v/>
      </c>
      <c r="BP30" s="2" t="str">
        <f>IFERROR(HYPERLINK(Wspolrzedne(ROW(),COLUMN()),""),"")</f>
        <v/>
      </c>
      <c r="BQ30" s="2" t="str">
        <f>IFERROR(HYPERLINK(Wspolrzedne(ROW(),COLUMN()),""),"")</f>
        <v/>
      </c>
      <c r="BR30" s="2" t="str">
        <f>IFERROR(HYPERLINK(Wspolrzedne(ROW(),COLUMN()),""),"")</f>
        <v/>
      </c>
    </row>
    <row r="31" spans="1:104" ht="9" customHeight="1" x14ac:dyDescent="0.25">
      <c r="A31" s="44"/>
      <c r="B31" s="45"/>
      <c r="C31" s="45"/>
      <c r="D31" s="23" t="str">
        <f>IFERROR(HYPERLINK(Wspolrzedne(ROW(),COLUMN()),""),"")</f>
        <v/>
      </c>
      <c r="E31" s="4" t="str">
        <f>IFERROR(HYPERLINK(Wspolrzedne(ROW(),COLUMN()),""),"")</f>
        <v/>
      </c>
      <c r="F31" s="4" t="str">
        <f>IFERROR(HYPERLINK(Wspolrzedne(ROW(),COLUMN()),""),"")</f>
        <v/>
      </c>
      <c r="G31" s="4" t="str">
        <f>IFERROR(HYPERLINK(Wspolrzedne(ROW(),COLUMN()),""),"")</f>
        <v/>
      </c>
      <c r="H31" s="4" t="str">
        <f>IFERROR(HYPERLINK(Wspolrzedne(ROW(),COLUMN()),""),"")</f>
        <v/>
      </c>
      <c r="I31" s="4" t="str">
        <f>IFERROR(HYPERLINK(Wspolrzedne(ROW(),COLUMN()),""),"")</f>
        <v/>
      </c>
      <c r="J31" s="4" t="str">
        <f>IFERROR(HYPERLINK(Wspolrzedne(ROW(),COLUMN()),""),"")</f>
        <v/>
      </c>
      <c r="K31" s="4" t="str">
        <f>IFERROR(HYPERLINK(Wspolrzedne(ROW(),COLUMN()),""),"")</f>
        <v/>
      </c>
      <c r="L31" s="4" t="str">
        <f>IFERROR(HYPERLINK(Wspolrzedne(ROW(),COLUMN()),""),"")</f>
        <v/>
      </c>
      <c r="M31" s="4" t="str">
        <f>IFERROR(HYPERLINK(Wspolrzedne(ROW(),COLUMN()),""),"")</f>
        <v/>
      </c>
      <c r="N31" s="4" t="str">
        <f>IFERROR(HYPERLINK(Wspolrzedne(ROW(),COLUMN()),""),"")</f>
        <v/>
      </c>
      <c r="O31" s="4" t="str">
        <f>IFERROR(HYPERLINK(Wspolrzedne(ROW(),COLUMN()),""),"")</f>
        <v/>
      </c>
      <c r="P31" s="4" t="str">
        <f>IFERROR(HYPERLINK(Wspolrzedne(ROW(),COLUMN()),""),"")</f>
        <v/>
      </c>
      <c r="Q31" s="4" t="str">
        <f>IFERROR(HYPERLINK(Wspolrzedne(ROW(),COLUMN()),""),"")</f>
        <v/>
      </c>
      <c r="R31" s="4" t="str">
        <f>IFERROR(HYPERLINK(Wspolrzedne(ROW(),COLUMN()),""),"")</f>
        <v/>
      </c>
      <c r="S31" s="4" t="str">
        <f>IFERROR(HYPERLINK(Wspolrzedne(ROW(),COLUMN()),""),"")</f>
        <v/>
      </c>
      <c r="T31" s="4" t="str">
        <f>IFERROR(HYPERLINK(Wspolrzedne(ROW(),COLUMN()),""),"")</f>
        <v/>
      </c>
      <c r="U31" s="4" t="str">
        <f>IFERROR(HYPERLINK(Wspolrzedne(ROW(),COLUMN()),""),"")</f>
        <v/>
      </c>
      <c r="V31" s="4" t="str">
        <f>IFERROR(HYPERLINK(Wspolrzedne(ROW(),COLUMN()),""),"")</f>
        <v/>
      </c>
      <c r="W31" s="4" t="str">
        <f>IFERROR(HYPERLINK(Wspolrzedne(ROW(),COLUMN()),""),"")</f>
        <v/>
      </c>
      <c r="X31" s="4" t="str">
        <f>IFERROR(HYPERLINK(Wspolrzedne(ROW(),COLUMN()),""),"")</f>
        <v/>
      </c>
      <c r="Y31" s="4" t="str">
        <f>IFERROR(HYPERLINK(Wspolrzedne(ROW(),COLUMN()),""),"")</f>
        <v/>
      </c>
      <c r="Z31" s="4" t="str">
        <f>IFERROR(HYPERLINK(Wspolrzedne(ROW(),COLUMN()),""),"")</f>
        <v/>
      </c>
      <c r="AA31" s="4" t="str">
        <f>IFERROR(HYPERLINK(Wspolrzedne(ROW(),COLUMN()),""),"")</f>
        <v/>
      </c>
      <c r="AB31" s="4" t="str">
        <f>IFERROR(HYPERLINK(Wspolrzedne(ROW(),COLUMN()),""),"")</f>
        <v/>
      </c>
      <c r="AC31" s="4" t="str">
        <f>IFERROR(HYPERLINK(Wspolrzedne(ROW(),COLUMN()),""),"")</f>
        <v/>
      </c>
      <c r="AD31" s="4" t="str">
        <f>IFERROR(HYPERLINK(Wspolrzedne(ROW(),COLUMN()),""),"")</f>
        <v/>
      </c>
      <c r="AE31" s="4" t="str">
        <f>IFERROR(HYPERLINK(Wspolrzedne(ROW(),COLUMN()),""),"")</f>
        <v/>
      </c>
      <c r="AF31" s="4" t="str">
        <f>IFERROR(HYPERLINK(Wspolrzedne(ROW(),COLUMN()),""),"")</f>
        <v/>
      </c>
      <c r="AG31" s="4" t="str">
        <f>IFERROR(HYPERLINK(Wspolrzedne(ROW(),COLUMN()),""),"")</f>
        <v/>
      </c>
      <c r="AH31" s="4" t="str">
        <f>IFERROR(HYPERLINK(Wspolrzedne(ROW(),COLUMN()),""),"")</f>
        <v/>
      </c>
      <c r="AI31" s="4" t="str">
        <f>IFERROR(HYPERLINK(Wspolrzedne(ROW(),COLUMN()),""),"")</f>
        <v/>
      </c>
      <c r="AJ31" s="4" t="str">
        <f>IFERROR(HYPERLINK(Wspolrzedne(ROW(),COLUMN()),""),"")</f>
        <v/>
      </c>
      <c r="AK31" s="4" t="str">
        <f>IFERROR(HYPERLINK(Wspolrzedne(ROW(),COLUMN()),""),"")</f>
        <v/>
      </c>
      <c r="AL31" s="4" t="str">
        <f>IFERROR(HYPERLINK(Wspolrzedne(ROW(),COLUMN()),""),"")</f>
        <v/>
      </c>
      <c r="AM31" s="4" t="str">
        <f>IFERROR(HYPERLINK(Wspolrzedne(ROW(),COLUMN()),""),"")</f>
        <v/>
      </c>
      <c r="AN31" s="4" t="str">
        <f>IFERROR(HYPERLINK(Wspolrzedne(ROW(),COLUMN()),""),"")</f>
        <v/>
      </c>
      <c r="AO31" s="4" t="str">
        <f>IFERROR(HYPERLINK(Wspolrzedne(ROW(),COLUMN()),""),"")</f>
        <v/>
      </c>
      <c r="AP31" s="4" t="str">
        <f>IFERROR(HYPERLINK(Wspolrzedne(ROW(),COLUMN()),""),"")</f>
        <v/>
      </c>
      <c r="AQ31" s="4" t="str">
        <f>IFERROR(HYPERLINK(Wspolrzedne(ROW(),COLUMN()),""),"")</f>
        <v/>
      </c>
      <c r="AR31" s="4" t="str">
        <f>IFERROR(HYPERLINK(Wspolrzedne(ROW(),COLUMN()),""),"")</f>
        <v/>
      </c>
      <c r="AS31" s="4" t="str">
        <f>IFERROR(HYPERLINK(Wspolrzedne(ROW(),COLUMN()),""),"")</f>
        <v/>
      </c>
      <c r="AT31" s="4" t="str">
        <f>IFERROR(HYPERLINK(Wspolrzedne(ROW(),COLUMN()),""),"")</f>
        <v/>
      </c>
      <c r="AU31" s="4" t="str">
        <f>IFERROR(HYPERLINK(Wspolrzedne(ROW(),COLUMN()),""),"")</f>
        <v/>
      </c>
      <c r="AV31" s="4" t="str">
        <f>IFERROR(HYPERLINK(Wspolrzedne(ROW(),COLUMN()),""),"")</f>
        <v/>
      </c>
      <c r="AW31" s="4" t="str">
        <f>IFERROR(HYPERLINK(Wspolrzedne(ROW(),COLUMN()),""),"")</f>
        <v/>
      </c>
      <c r="AX31" s="4" t="str">
        <f>IFERROR(HYPERLINK(Wspolrzedne(ROW(),COLUMN()),""),"")</f>
        <v/>
      </c>
      <c r="AY31" s="4" t="str">
        <f>IFERROR(HYPERLINK(Wspolrzedne(ROW(),COLUMN()),""),"")</f>
        <v/>
      </c>
      <c r="AZ31" s="4" t="str">
        <f>IFERROR(HYPERLINK(Wspolrzedne(ROW(),COLUMN()),""),"")</f>
        <v/>
      </c>
      <c r="BA31" s="4" t="str">
        <f>IFERROR(HYPERLINK(Wspolrzedne(ROW(),COLUMN()),""),"")</f>
        <v/>
      </c>
      <c r="BB31" s="4" t="str">
        <f>IFERROR(HYPERLINK(Wspolrzedne(ROW(),COLUMN()),""),"")</f>
        <v/>
      </c>
      <c r="BC31" s="4" t="str">
        <f>IFERROR(HYPERLINK(Wspolrzedne(ROW(),COLUMN()),""),"")</f>
        <v/>
      </c>
      <c r="BD31" s="4" t="str">
        <f>IFERROR(HYPERLINK(Wspolrzedne(ROW(),COLUMN()),""),"")</f>
        <v/>
      </c>
      <c r="BE31" s="4" t="str">
        <f>IFERROR(HYPERLINK(Wspolrzedne(ROW(),COLUMN()),""),"")</f>
        <v/>
      </c>
      <c r="BF31" s="4" t="str">
        <f>IFERROR(HYPERLINK(Wspolrzedne(ROW(),COLUMN()),""),"")</f>
        <v/>
      </c>
      <c r="BG31" s="4" t="str">
        <f>IFERROR(HYPERLINK(Wspolrzedne(ROW(),COLUMN()),""),"")</f>
        <v/>
      </c>
      <c r="BH31" s="4" t="str">
        <f>IFERROR(HYPERLINK(Wspolrzedne(ROW(),COLUMN()),""),"")</f>
        <v/>
      </c>
      <c r="BI31" s="4" t="str">
        <f>IFERROR(HYPERLINK(Wspolrzedne(ROW(),COLUMN()),""),"")</f>
        <v/>
      </c>
      <c r="BJ31" s="4" t="str">
        <f>IFERROR(HYPERLINK(Wspolrzedne(ROW(),COLUMN()),""),"")</f>
        <v/>
      </c>
      <c r="BK31" s="4" t="str">
        <f>IFERROR(HYPERLINK(Wspolrzedne(ROW(),COLUMN()),""),"")</f>
        <v/>
      </c>
      <c r="BL31" s="4" t="str">
        <f>IFERROR(HYPERLINK(Wspolrzedne(ROW(),COLUMN()),""),"")</f>
        <v/>
      </c>
      <c r="BM31" s="4" t="str">
        <f>IFERROR(HYPERLINK(Wspolrzedne(ROW(),COLUMN()),""),"")</f>
        <v/>
      </c>
      <c r="BN31" s="5" t="str">
        <f>IFERROR(HYPERLINK(Wspolrzedne(ROW(),COLUMN()),""),"")</f>
        <v/>
      </c>
      <c r="BO31" s="2" t="str">
        <f>IFERROR(HYPERLINK(Wspolrzedne(ROW(),COLUMN()),""),"")</f>
        <v/>
      </c>
      <c r="BP31" s="2" t="str">
        <f>IFERROR(HYPERLINK(Wspolrzedne(ROW(),COLUMN()),""),"")</f>
        <v/>
      </c>
      <c r="BQ31" s="2" t="str">
        <f>IFERROR(HYPERLINK(Wspolrzedne(ROW(),COLUMN()),""),"")</f>
        <v/>
      </c>
      <c r="BR31" s="2" t="str">
        <f>IFERROR(HYPERLINK(Wspolrzedne(ROW(),COLUMN()),""),"")</f>
        <v/>
      </c>
    </row>
    <row r="32" spans="1:104" ht="9" customHeight="1" x14ac:dyDescent="0.25">
      <c r="A32" s="44"/>
      <c r="B32" s="45"/>
      <c r="C32" s="45"/>
      <c r="D32" s="23" t="str">
        <f>IFERROR(HYPERLINK(Wspolrzedne(ROW(),COLUMN()),""),"")</f>
        <v/>
      </c>
      <c r="E32" s="4" t="str">
        <f>IFERROR(HYPERLINK(Wspolrzedne(ROW(),COLUMN()),""),"")</f>
        <v/>
      </c>
      <c r="F32" s="4" t="str">
        <f>IFERROR(HYPERLINK(Wspolrzedne(ROW(),COLUMN()),""),"")</f>
        <v/>
      </c>
      <c r="G32" s="4" t="str">
        <f>IFERROR(HYPERLINK(Wspolrzedne(ROW(),COLUMN()),""),"")</f>
        <v/>
      </c>
      <c r="H32" s="4" t="str">
        <f>IFERROR(HYPERLINK(Wspolrzedne(ROW(),COLUMN()),""),"")</f>
        <v/>
      </c>
      <c r="I32" s="4" t="str">
        <f>IFERROR(HYPERLINK(Wspolrzedne(ROW(),COLUMN()),""),"")</f>
        <v/>
      </c>
      <c r="J32" s="4" t="str">
        <f>IFERROR(HYPERLINK(Wspolrzedne(ROW(),COLUMN()),""),"")</f>
        <v/>
      </c>
      <c r="K32" s="4" t="str">
        <f>IFERROR(HYPERLINK(Wspolrzedne(ROW(),COLUMN()),""),"")</f>
        <v/>
      </c>
      <c r="L32" s="4" t="str">
        <f>IFERROR(HYPERLINK(Wspolrzedne(ROW(),COLUMN()),""),"")</f>
        <v/>
      </c>
      <c r="M32" s="4" t="str">
        <f>IFERROR(HYPERLINK(Wspolrzedne(ROW(),COLUMN()),""),"")</f>
        <v/>
      </c>
      <c r="N32" s="4" t="str">
        <f>IFERROR(HYPERLINK(Wspolrzedne(ROW(),COLUMN()),""),"")</f>
        <v/>
      </c>
      <c r="O32" s="4" t="str">
        <f>IFERROR(HYPERLINK(Wspolrzedne(ROW(),COLUMN()),""),"")</f>
        <v/>
      </c>
      <c r="P32" s="4" t="str">
        <f>IFERROR(HYPERLINK(Wspolrzedne(ROW(),COLUMN()),""),"")</f>
        <v/>
      </c>
      <c r="Q32" s="4" t="str">
        <f>IFERROR(HYPERLINK(Wspolrzedne(ROW(),COLUMN()),""),"")</f>
        <v/>
      </c>
      <c r="R32" s="4" t="str">
        <f>IFERROR(HYPERLINK(Wspolrzedne(ROW(),COLUMN()),""),"")</f>
        <v/>
      </c>
      <c r="S32" s="4" t="str">
        <f>IFERROR(HYPERLINK(Wspolrzedne(ROW(),COLUMN()),""),"")</f>
        <v/>
      </c>
      <c r="T32" s="4" t="str">
        <f>IFERROR(HYPERLINK(Wspolrzedne(ROW(),COLUMN()),""),"")</f>
        <v/>
      </c>
      <c r="U32" s="4" t="str">
        <f>IFERROR(HYPERLINK(Wspolrzedne(ROW(),COLUMN()),""),"")</f>
        <v/>
      </c>
      <c r="V32" s="4" t="str">
        <f>IFERROR(HYPERLINK(Wspolrzedne(ROW(),COLUMN()),""),"")</f>
        <v/>
      </c>
      <c r="W32" s="4" t="str">
        <f>IFERROR(HYPERLINK(Wspolrzedne(ROW(),COLUMN()),""),"")</f>
        <v/>
      </c>
      <c r="X32" s="4" t="str">
        <f>IFERROR(HYPERLINK(Wspolrzedne(ROW(),COLUMN()),""),"")</f>
        <v/>
      </c>
      <c r="Y32" s="4" t="str">
        <f>IFERROR(HYPERLINK(Wspolrzedne(ROW(),COLUMN()),""),"")</f>
        <v/>
      </c>
      <c r="Z32" s="4" t="str">
        <f>IFERROR(HYPERLINK(Wspolrzedne(ROW(),COLUMN()),""),"")</f>
        <v/>
      </c>
      <c r="AA32" s="4" t="str">
        <f>IFERROR(HYPERLINK(Wspolrzedne(ROW(),COLUMN()),""),"")</f>
        <v/>
      </c>
      <c r="AB32" s="4" t="str">
        <f>IFERROR(HYPERLINK(Wspolrzedne(ROW(),COLUMN()),""),"")</f>
        <v/>
      </c>
      <c r="AC32" s="4" t="str">
        <f>IFERROR(HYPERLINK(Wspolrzedne(ROW(),COLUMN()),""),"")</f>
        <v/>
      </c>
      <c r="AD32" s="4" t="str">
        <f>IFERROR(HYPERLINK(Wspolrzedne(ROW(),COLUMN()),""),"")</f>
        <v/>
      </c>
      <c r="AE32" s="4" t="str">
        <f>IFERROR(HYPERLINK(Wspolrzedne(ROW(),COLUMN()),""),"")</f>
        <v/>
      </c>
      <c r="AF32" s="4" t="str">
        <f>IFERROR(HYPERLINK(Wspolrzedne(ROW(),COLUMN()),""),"")</f>
        <v/>
      </c>
      <c r="AG32" s="4" t="str">
        <f>IFERROR(HYPERLINK(Wspolrzedne(ROW(),COLUMN()),""),"")</f>
        <v/>
      </c>
      <c r="AH32" s="4" t="str">
        <f>IFERROR(HYPERLINK(Wspolrzedne(ROW(),COLUMN()),""),"")</f>
        <v/>
      </c>
      <c r="AI32" s="4" t="str">
        <f>IFERROR(HYPERLINK(Wspolrzedne(ROW(),COLUMN()),""),"")</f>
        <v/>
      </c>
      <c r="AJ32" s="4" t="str">
        <f>IFERROR(HYPERLINK(Wspolrzedne(ROW(),COLUMN()),""),"")</f>
        <v/>
      </c>
      <c r="AK32" s="4" t="str">
        <f>IFERROR(HYPERLINK(Wspolrzedne(ROW(),COLUMN()),""),"")</f>
        <v/>
      </c>
      <c r="AL32" s="4" t="str">
        <f>IFERROR(HYPERLINK(Wspolrzedne(ROW(),COLUMN()),""),"")</f>
        <v/>
      </c>
      <c r="AM32" s="4" t="str">
        <f>IFERROR(HYPERLINK(Wspolrzedne(ROW(),COLUMN()),""),"")</f>
        <v/>
      </c>
      <c r="AN32" s="4" t="str">
        <f>IFERROR(HYPERLINK(Wspolrzedne(ROW(),COLUMN()),""),"")</f>
        <v/>
      </c>
      <c r="AO32" s="4" t="str">
        <f>IFERROR(HYPERLINK(Wspolrzedne(ROW(),COLUMN()),""),"")</f>
        <v/>
      </c>
      <c r="AP32" s="4" t="str">
        <f>IFERROR(HYPERLINK(Wspolrzedne(ROW(),COLUMN()),""),"")</f>
        <v/>
      </c>
      <c r="AQ32" s="4" t="str">
        <f>IFERROR(HYPERLINK(Wspolrzedne(ROW(),COLUMN()),""),"")</f>
        <v/>
      </c>
      <c r="AR32" s="4" t="str">
        <f>IFERROR(HYPERLINK(Wspolrzedne(ROW(),COLUMN()),""),"")</f>
        <v/>
      </c>
      <c r="AS32" s="4" t="str">
        <f>IFERROR(HYPERLINK(Wspolrzedne(ROW(),COLUMN()),""),"")</f>
        <v/>
      </c>
      <c r="AT32" s="4" t="str">
        <f>IFERROR(HYPERLINK(Wspolrzedne(ROW(),COLUMN()),""),"")</f>
        <v/>
      </c>
      <c r="AU32" s="4" t="str">
        <f>IFERROR(HYPERLINK(Wspolrzedne(ROW(),COLUMN()),""),"")</f>
        <v/>
      </c>
      <c r="AV32" s="4" t="str">
        <f>IFERROR(HYPERLINK(Wspolrzedne(ROW(),COLUMN()),""),"")</f>
        <v/>
      </c>
      <c r="AW32" s="4" t="str">
        <f>IFERROR(HYPERLINK(Wspolrzedne(ROW(),COLUMN()),""),"")</f>
        <v/>
      </c>
      <c r="AX32" s="4" t="str">
        <f>IFERROR(HYPERLINK(Wspolrzedne(ROW(),COLUMN()),""),"")</f>
        <v/>
      </c>
      <c r="AY32" s="4" t="str">
        <f>IFERROR(HYPERLINK(Wspolrzedne(ROW(),COLUMN()),""),"")</f>
        <v/>
      </c>
      <c r="AZ32" s="4" t="str">
        <f>IFERROR(HYPERLINK(Wspolrzedne(ROW(),COLUMN()),""),"")</f>
        <v/>
      </c>
      <c r="BA32" s="4" t="str">
        <f>IFERROR(HYPERLINK(Wspolrzedne(ROW(),COLUMN()),""),"")</f>
        <v/>
      </c>
      <c r="BB32" s="4" t="str">
        <f>IFERROR(HYPERLINK(Wspolrzedne(ROW(),COLUMN()),""),"")</f>
        <v/>
      </c>
      <c r="BC32" s="4" t="str">
        <f>IFERROR(HYPERLINK(Wspolrzedne(ROW(),COLUMN()),""),"")</f>
        <v/>
      </c>
      <c r="BD32" s="4" t="str">
        <f>IFERROR(HYPERLINK(Wspolrzedne(ROW(),COLUMN()),""),"")</f>
        <v/>
      </c>
      <c r="BE32" s="4" t="str">
        <f>IFERROR(HYPERLINK(Wspolrzedne(ROW(),COLUMN()),""),"")</f>
        <v/>
      </c>
      <c r="BF32" s="4" t="str">
        <f>IFERROR(HYPERLINK(Wspolrzedne(ROW(),COLUMN()),""),"")</f>
        <v/>
      </c>
      <c r="BG32" s="4" t="str">
        <f>IFERROR(HYPERLINK(Wspolrzedne(ROW(),COLUMN()),""),"")</f>
        <v/>
      </c>
      <c r="BH32" s="4" t="str">
        <f>IFERROR(HYPERLINK(Wspolrzedne(ROW(),COLUMN()),""),"")</f>
        <v/>
      </c>
      <c r="BI32" s="4" t="str">
        <f>IFERROR(HYPERLINK(Wspolrzedne(ROW(),COLUMN()),""),"")</f>
        <v/>
      </c>
      <c r="BJ32" s="4" t="str">
        <f>IFERROR(HYPERLINK(Wspolrzedne(ROW(),COLUMN()),""),"")</f>
        <v/>
      </c>
      <c r="BK32" s="4" t="str">
        <f>IFERROR(HYPERLINK(Wspolrzedne(ROW(),COLUMN()),""),"")</f>
        <v/>
      </c>
      <c r="BL32" s="4" t="str">
        <f>IFERROR(HYPERLINK(Wspolrzedne(ROW(),COLUMN()),""),"")</f>
        <v/>
      </c>
      <c r="BM32" s="4" t="str">
        <f>IFERROR(HYPERLINK(Wspolrzedne(ROW(),COLUMN()),""),"")</f>
        <v/>
      </c>
      <c r="BN32" s="5" t="str">
        <f>IFERROR(HYPERLINK(Wspolrzedne(ROW(),COLUMN()),""),"")</f>
        <v/>
      </c>
      <c r="BO32" s="2" t="str">
        <f>IFERROR(HYPERLINK(Wspolrzedne(ROW(),COLUMN()),""),"")</f>
        <v/>
      </c>
      <c r="BP32" s="2" t="str">
        <f>IFERROR(HYPERLINK(Wspolrzedne(ROW(),COLUMN()),""),"")</f>
        <v/>
      </c>
      <c r="BQ32" s="2" t="str">
        <f>IFERROR(HYPERLINK(Wspolrzedne(ROW(),COLUMN()),""),"")</f>
        <v/>
      </c>
      <c r="BR32" s="2" t="str">
        <f>IFERROR(HYPERLINK(Wspolrzedne(ROW(),COLUMN()),""),"")</f>
        <v/>
      </c>
    </row>
    <row r="33" spans="1:83" ht="9" customHeight="1" x14ac:dyDescent="0.25">
      <c r="A33" s="44"/>
      <c r="B33" s="45"/>
      <c r="C33" s="45"/>
      <c r="D33" s="23" t="str">
        <f>IFERROR(HYPERLINK(Wspolrzedne(ROW(),COLUMN()),""),"")</f>
        <v/>
      </c>
      <c r="E33" s="4" t="str">
        <f>IFERROR(HYPERLINK(Wspolrzedne(ROW(),COLUMN()),""),"")</f>
        <v/>
      </c>
      <c r="F33" s="4" t="str">
        <f>IFERROR(HYPERLINK(Wspolrzedne(ROW(),COLUMN()),""),"")</f>
        <v/>
      </c>
      <c r="G33" s="4" t="str">
        <f>IFERROR(HYPERLINK(Wspolrzedne(ROW(),COLUMN()),""),"")</f>
        <v/>
      </c>
      <c r="H33" s="4" t="str">
        <f>IFERROR(HYPERLINK(Wspolrzedne(ROW(),COLUMN()),""),"")</f>
        <v/>
      </c>
      <c r="I33" s="4" t="str">
        <f>IFERROR(HYPERLINK(Wspolrzedne(ROW(),COLUMN()),""),"")</f>
        <v/>
      </c>
      <c r="J33" s="4" t="str">
        <f>IFERROR(HYPERLINK(Wspolrzedne(ROW(),COLUMN()),""),"")</f>
        <v/>
      </c>
      <c r="K33" s="4" t="str">
        <f>IFERROR(HYPERLINK(Wspolrzedne(ROW(),COLUMN()),""),"")</f>
        <v/>
      </c>
      <c r="L33" s="4" t="str">
        <f>IFERROR(HYPERLINK(Wspolrzedne(ROW(),COLUMN()),""),"")</f>
        <v/>
      </c>
      <c r="M33" s="4" t="str">
        <f>IFERROR(HYPERLINK(Wspolrzedne(ROW(),COLUMN()),""),"")</f>
        <v/>
      </c>
      <c r="N33" s="4" t="str">
        <f>IFERROR(HYPERLINK(Wspolrzedne(ROW(),COLUMN()),""),"")</f>
        <v/>
      </c>
      <c r="O33" s="4" t="str">
        <f>IFERROR(HYPERLINK(Wspolrzedne(ROW(),COLUMN()),""),"")</f>
        <v/>
      </c>
      <c r="P33" s="4" t="str">
        <f>IFERROR(HYPERLINK(Wspolrzedne(ROW(),COLUMN()),""),"")</f>
        <v/>
      </c>
      <c r="Q33" s="4" t="str">
        <f>IFERROR(HYPERLINK(Wspolrzedne(ROW(),COLUMN()),""),"")</f>
        <v/>
      </c>
      <c r="R33" s="4" t="str">
        <f>IFERROR(HYPERLINK(Wspolrzedne(ROW(),COLUMN()),""),"")</f>
        <v/>
      </c>
      <c r="S33" s="4" t="str">
        <f>IFERROR(HYPERLINK(Wspolrzedne(ROW(),COLUMN()),""),"")</f>
        <v/>
      </c>
      <c r="T33" s="4" t="str">
        <f>IFERROR(HYPERLINK(Wspolrzedne(ROW(),COLUMN()),""),"")</f>
        <v/>
      </c>
      <c r="U33" s="4" t="str">
        <f>IFERROR(HYPERLINK(Wspolrzedne(ROW(),COLUMN()),""),"")</f>
        <v/>
      </c>
      <c r="V33" s="4" t="str">
        <f>IFERROR(HYPERLINK(Wspolrzedne(ROW(),COLUMN()),""),"")</f>
        <v/>
      </c>
      <c r="W33" s="4" t="str">
        <f>IFERROR(HYPERLINK(Wspolrzedne(ROW(),COLUMN()),""),"")</f>
        <v/>
      </c>
      <c r="X33" s="4" t="str">
        <f>IFERROR(HYPERLINK(Wspolrzedne(ROW(),COLUMN()),""),"")</f>
        <v/>
      </c>
      <c r="Y33" s="4" t="str">
        <f>IFERROR(HYPERLINK(Wspolrzedne(ROW(),COLUMN()),""),"")</f>
        <v/>
      </c>
      <c r="Z33" s="4" t="str">
        <f>IFERROR(HYPERLINK(Wspolrzedne(ROW(),COLUMN()),""),"")</f>
        <v/>
      </c>
      <c r="AA33" s="4" t="str">
        <f>IFERROR(HYPERLINK(Wspolrzedne(ROW(),COLUMN()),""),"")</f>
        <v/>
      </c>
      <c r="AB33" s="4" t="str">
        <f>IFERROR(HYPERLINK(Wspolrzedne(ROW(),COLUMN()),""),"")</f>
        <v/>
      </c>
      <c r="AC33" s="4" t="str">
        <f>IFERROR(HYPERLINK(Wspolrzedne(ROW(),COLUMN()),""),"")</f>
        <v/>
      </c>
      <c r="AD33" s="4" t="str">
        <f>IFERROR(HYPERLINK(Wspolrzedne(ROW(),COLUMN()),""),"")</f>
        <v/>
      </c>
      <c r="AE33" s="4" t="str">
        <f>IFERROR(HYPERLINK(Wspolrzedne(ROW(),COLUMN()),""),"")</f>
        <v/>
      </c>
      <c r="AF33" s="4" t="str">
        <f>IFERROR(HYPERLINK(Wspolrzedne(ROW(),COLUMN()),""),"")</f>
        <v/>
      </c>
      <c r="AG33" s="4" t="str">
        <f>IFERROR(HYPERLINK(Wspolrzedne(ROW(),COLUMN()),""),"")</f>
        <v/>
      </c>
      <c r="AH33" s="4" t="str">
        <f>IFERROR(HYPERLINK(Wspolrzedne(ROW(),COLUMN()),""),"")</f>
        <v/>
      </c>
      <c r="AI33" s="4" t="str">
        <f>IFERROR(HYPERLINK(Wspolrzedne(ROW(),COLUMN()),""),"")</f>
        <v/>
      </c>
      <c r="AJ33" s="4" t="str">
        <f>IFERROR(HYPERLINK(Wspolrzedne(ROW(),COLUMN()),""),"")</f>
        <v/>
      </c>
      <c r="AK33" s="4" t="str">
        <f>IFERROR(HYPERLINK(Wspolrzedne(ROW(),COLUMN()),""),"")</f>
        <v/>
      </c>
      <c r="AL33" s="4" t="str">
        <f>IFERROR(HYPERLINK(Wspolrzedne(ROW(),COLUMN()),""),"")</f>
        <v/>
      </c>
      <c r="AM33" s="4" t="str">
        <f>IFERROR(HYPERLINK(Wspolrzedne(ROW(),COLUMN()),""),"")</f>
        <v/>
      </c>
      <c r="AN33" s="4" t="str">
        <f>IFERROR(HYPERLINK(Wspolrzedne(ROW(),COLUMN()),""),"")</f>
        <v/>
      </c>
      <c r="AO33" s="4" t="str">
        <f>IFERROR(HYPERLINK(Wspolrzedne(ROW(),COLUMN()),""),"")</f>
        <v/>
      </c>
      <c r="AP33" s="4" t="str">
        <f>IFERROR(HYPERLINK(Wspolrzedne(ROW(),COLUMN()),""),"")</f>
        <v/>
      </c>
      <c r="AQ33" s="4" t="str">
        <f>IFERROR(HYPERLINK(Wspolrzedne(ROW(),COLUMN()),""),"")</f>
        <v/>
      </c>
      <c r="AR33" s="4" t="str">
        <f>IFERROR(HYPERLINK(Wspolrzedne(ROW(),COLUMN()),""),"")</f>
        <v/>
      </c>
      <c r="AS33" s="4" t="str">
        <f>IFERROR(HYPERLINK(Wspolrzedne(ROW(),COLUMN()),""),"")</f>
        <v/>
      </c>
      <c r="AT33" s="4" t="str">
        <f>IFERROR(HYPERLINK(Wspolrzedne(ROW(),COLUMN()),""),"")</f>
        <v/>
      </c>
      <c r="AU33" s="4" t="str">
        <f>IFERROR(HYPERLINK(Wspolrzedne(ROW(),COLUMN()),""),"")</f>
        <v/>
      </c>
      <c r="AV33" s="4" t="str">
        <f>IFERROR(HYPERLINK(Wspolrzedne(ROW(),COLUMN()),""),"")</f>
        <v/>
      </c>
      <c r="AW33" s="4" t="str">
        <f>IFERROR(HYPERLINK(Wspolrzedne(ROW(),COLUMN()),""),"")</f>
        <v/>
      </c>
      <c r="AX33" s="4" t="str">
        <f>IFERROR(HYPERLINK(Wspolrzedne(ROW(),COLUMN()),""),"")</f>
        <v/>
      </c>
      <c r="AY33" s="4" t="str">
        <f>IFERROR(HYPERLINK(Wspolrzedne(ROW(),COLUMN()),""),"")</f>
        <v/>
      </c>
      <c r="AZ33" s="4" t="str">
        <f>IFERROR(HYPERLINK(Wspolrzedne(ROW(),COLUMN()),""),"")</f>
        <v/>
      </c>
      <c r="BA33" s="4" t="str">
        <f>IFERROR(HYPERLINK(Wspolrzedne(ROW(),COLUMN()),""),"")</f>
        <v/>
      </c>
      <c r="BB33" s="4" t="str">
        <f>IFERROR(HYPERLINK(Wspolrzedne(ROW(),COLUMN()),""),"")</f>
        <v/>
      </c>
      <c r="BC33" s="4" t="str">
        <f>IFERROR(HYPERLINK(Wspolrzedne(ROW(),COLUMN()),""),"")</f>
        <v/>
      </c>
      <c r="BD33" s="4" t="str">
        <f>IFERROR(HYPERLINK(Wspolrzedne(ROW(),COLUMN()),""),"")</f>
        <v/>
      </c>
      <c r="BE33" s="4" t="str">
        <f>IFERROR(HYPERLINK(Wspolrzedne(ROW(),COLUMN()),""),"")</f>
        <v/>
      </c>
      <c r="BF33" s="4" t="str">
        <f>IFERROR(HYPERLINK(Wspolrzedne(ROW(),COLUMN()),""),"")</f>
        <v/>
      </c>
      <c r="BG33" s="4" t="str">
        <f>IFERROR(HYPERLINK(Wspolrzedne(ROW(),COLUMN()),""),"")</f>
        <v/>
      </c>
      <c r="BH33" s="4" t="str">
        <f>IFERROR(HYPERLINK(Wspolrzedne(ROW(),COLUMN()),""),"")</f>
        <v/>
      </c>
      <c r="BI33" s="4" t="str">
        <f>IFERROR(HYPERLINK(Wspolrzedne(ROW(),COLUMN()),""),"")</f>
        <v/>
      </c>
      <c r="BJ33" s="4" t="str">
        <f>IFERROR(HYPERLINK(Wspolrzedne(ROW(),COLUMN()),""),"")</f>
        <v/>
      </c>
      <c r="BK33" s="4" t="str">
        <f>IFERROR(HYPERLINK(Wspolrzedne(ROW(),COLUMN()),""),"")</f>
        <v/>
      </c>
      <c r="BL33" s="4" t="str">
        <f>IFERROR(HYPERLINK(Wspolrzedne(ROW(),COLUMN()),""),"")</f>
        <v/>
      </c>
      <c r="BM33" s="4" t="str">
        <f>IFERROR(HYPERLINK(Wspolrzedne(ROW(),COLUMN()),""),"")</f>
        <v/>
      </c>
      <c r="BN33" s="5" t="str">
        <f>IFERROR(HYPERLINK(Wspolrzedne(ROW(),COLUMN()),""),"")</f>
        <v/>
      </c>
      <c r="BO33" s="2" t="str">
        <f>IFERROR(HYPERLINK(Wspolrzedne(ROW(),COLUMN()),""),"")</f>
        <v/>
      </c>
      <c r="BP33" s="2" t="str">
        <f>IFERROR(HYPERLINK(Wspolrzedne(ROW(),COLUMN()),""),"")</f>
        <v/>
      </c>
      <c r="BQ33" s="2" t="str">
        <f>IFERROR(HYPERLINK(Wspolrzedne(ROW(),COLUMN()),""),"")</f>
        <v/>
      </c>
      <c r="BR33" s="2" t="str">
        <f>IFERROR(HYPERLINK(Wspolrzedne(ROW(),COLUMN()),""),"")</f>
        <v/>
      </c>
    </row>
    <row r="34" spans="1:83" ht="9" customHeight="1" x14ac:dyDescent="0.25">
      <c r="A34" s="44"/>
      <c r="B34" s="45"/>
      <c r="C34" s="45"/>
      <c r="D34" s="4" t="str">
        <f>IFERROR(HYPERLINK(Wspolrzedne(ROW(),COLUMN()),""),"")</f>
        <v/>
      </c>
      <c r="E34" s="4" t="str">
        <f>IFERROR(HYPERLINK(Wspolrzedne(ROW(),COLUMN()),""),"")</f>
        <v/>
      </c>
      <c r="F34" s="4" t="str">
        <f>IFERROR(HYPERLINK(Wspolrzedne(ROW(),COLUMN()),""),"")</f>
        <v/>
      </c>
      <c r="G34" s="4" t="str">
        <f>IFERROR(HYPERLINK(Wspolrzedne(ROW(),COLUMN()),""),"")</f>
        <v/>
      </c>
      <c r="H34" s="4" t="str">
        <f>IFERROR(HYPERLINK(Wspolrzedne(ROW(),COLUMN()),""),"")</f>
        <v/>
      </c>
      <c r="I34" s="4" t="str">
        <f>IFERROR(HYPERLINK(Wspolrzedne(ROW(),COLUMN()),""),"")</f>
        <v/>
      </c>
      <c r="J34" s="4" t="str">
        <f>IFERROR(HYPERLINK(Wspolrzedne(ROW(),COLUMN()),""),"")</f>
        <v/>
      </c>
      <c r="K34" s="4" t="str">
        <f>IFERROR(HYPERLINK(Wspolrzedne(ROW(),COLUMN()),""),"")</f>
        <v/>
      </c>
      <c r="L34" s="4" t="str">
        <f>IFERROR(HYPERLINK(Wspolrzedne(ROW(),COLUMN()),""),"")</f>
        <v/>
      </c>
      <c r="M34" s="4" t="str">
        <f>IFERROR(HYPERLINK(Wspolrzedne(ROW(),COLUMN()),""),"")</f>
        <v/>
      </c>
      <c r="N34" s="4" t="str">
        <f>IFERROR(HYPERLINK(Wspolrzedne(ROW(),COLUMN()),""),"")</f>
        <v/>
      </c>
      <c r="O34" s="4" t="str">
        <f>IFERROR(HYPERLINK(Wspolrzedne(ROW(),COLUMN()),""),"")</f>
        <v/>
      </c>
      <c r="P34" s="4" t="str">
        <f>IFERROR(HYPERLINK(Wspolrzedne(ROW(),COLUMN()),""),"")</f>
        <v/>
      </c>
      <c r="Q34" s="4" t="str">
        <f>IFERROR(HYPERLINK(Wspolrzedne(ROW(),COLUMN()),""),"")</f>
        <v/>
      </c>
      <c r="R34" s="4" t="str">
        <f>IFERROR(HYPERLINK(Wspolrzedne(ROW(),COLUMN()),""),"")</f>
        <v/>
      </c>
      <c r="S34" s="4" t="str">
        <f>IFERROR(HYPERLINK(Wspolrzedne(ROW(),COLUMN()),""),"")</f>
        <v/>
      </c>
      <c r="T34" s="4" t="str">
        <f>IFERROR(HYPERLINK(Wspolrzedne(ROW(),COLUMN()),""),"")</f>
        <v/>
      </c>
      <c r="U34" s="4" t="str">
        <f>IFERROR(HYPERLINK(Wspolrzedne(ROW(),COLUMN()),""),"")</f>
        <v/>
      </c>
      <c r="V34" s="4" t="str">
        <f>IFERROR(HYPERLINK(Wspolrzedne(ROW(),COLUMN()),""),"")</f>
        <v/>
      </c>
      <c r="W34" s="4" t="str">
        <f>IFERROR(HYPERLINK(Wspolrzedne(ROW(),COLUMN()),""),"")</f>
        <v/>
      </c>
      <c r="X34" s="4" t="str">
        <f>IFERROR(HYPERLINK(Wspolrzedne(ROW(),COLUMN()),""),"")</f>
        <v/>
      </c>
      <c r="Y34" s="4" t="str">
        <f>IFERROR(HYPERLINK(Wspolrzedne(ROW(),COLUMN()),""),"")</f>
        <v/>
      </c>
      <c r="Z34" s="4" t="str">
        <f>IFERROR(HYPERLINK(Wspolrzedne(ROW(),COLUMN()),""),"")</f>
        <v/>
      </c>
      <c r="AA34" s="4" t="str">
        <f>IFERROR(HYPERLINK(Wspolrzedne(ROW(),COLUMN()),""),"")</f>
        <v/>
      </c>
      <c r="AB34" s="4" t="str">
        <f>IFERROR(HYPERLINK(Wspolrzedne(ROW(),COLUMN()),""),"")</f>
        <v/>
      </c>
      <c r="AC34" s="4" t="str">
        <f>IFERROR(HYPERLINK(Wspolrzedne(ROW(),COLUMN()),""),"")</f>
        <v/>
      </c>
      <c r="AD34" s="4" t="str">
        <f>IFERROR(HYPERLINK(Wspolrzedne(ROW(),COLUMN()),""),"")</f>
        <v/>
      </c>
      <c r="AE34" s="4" t="str">
        <f>IFERROR(HYPERLINK(Wspolrzedne(ROW(),COLUMN()),""),"")</f>
        <v/>
      </c>
      <c r="AF34" s="4" t="str">
        <f>IFERROR(HYPERLINK(Wspolrzedne(ROW(),COLUMN()),""),"")</f>
        <v/>
      </c>
      <c r="AG34" s="4" t="str">
        <f>IFERROR(HYPERLINK(Wspolrzedne(ROW(),COLUMN()),""),"")</f>
        <v/>
      </c>
      <c r="AH34" s="4" t="str">
        <f>IFERROR(HYPERLINK(Wspolrzedne(ROW(),COLUMN()),""),"")</f>
        <v/>
      </c>
      <c r="AI34" s="4" t="str">
        <f>IFERROR(HYPERLINK(Wspolrzedne(ROW(),COLUMN()),""),"")</f>
        <v/>
      </c>
      <c r="AJ34" s="4" t="str">
        <f>IFERROR(HYPERLINK(Wspolrzedne(ROW(),COLUMN()),""),"")</f>
        <v/>
      </c>
      <c r="AK34" s="4" t="str">
        <f>IFERROR(HYPERLINK(Wspolrzedne(ROW(),COLUMN()),""),"")</f>
        <v/>
      </c>
      <c r="AL34" s="4" t="str">
        <f>IFERROR(HYPERLINK(Wspolrzedne(ROW(),COLUMN()),""),"")</f>
        <v/>
      </c>
      <c r="AM34" s="4" t="str">
        <f>IFERROR(HYPERLINK(Wspolrzedne(ROW(),COLUMN()),""),"")</f>
        <v/>
      </c>
      <c r="AN34" s="4" t="str">
        <f>IFERROR(HYPERLINK(Wspolrzedne(ROW(),COLUMN()),""),"")</f>
        <v/>
      </c>
      <c r="AO34" s="4" t="str">
        <f>IFERROR(HYPERLINK(Wspolrzedne(ROW(),COLUMN()),""),"")</f>
        <v/>
      </c>
      <c r="AP34" s="4" t="str">
        <f>IFERROR(HYPERLINK(Wspolrzedne(ROW(),COLUMN()),""),"")</f>
        <v/>
      </c>
      <c r="AQ34" s="4" t="str">
        <f>IFERROR(HYPERLINK(Wspolrzedne(ROW(),COLUMN()),""),"")</f>
        <v/>
      </c>
      <c r="AR34" s="4" t="str">
        <f>IFERROR(HYPERLINK(Wspolrzedne(ROW(),COLUMN()),""),"")</f>
        <v/>
      </c>
      <c r="AS34" s="4" t="str">
        <f>IFERROR(HYPERLINK(Wspolrzedne(ROW(),COLUMN()),""),"")</f>
        <v/>
      </c>
      <c r="AT34" s="4" t="str">
        <f>IFERROR(HYPERLINK(Wspolrzedne(ROW(),COLUMN()),""),"")</f>
        <v/>
      </c>
      <c r="AU34" s="4" t="str">
        <f>IFERROR(HYPERLINK(Wspolrzedne(ROW(),COLUMN()),""),"")</f>
        <v/>
      </c>
      <c r="AV34" s="4" t="str">
        <f>IFERROR(HYPERLINK(Wspolrzedne(ROW(),COLUMN()),""),"")</f>
        <v/>
      </c>
      <c r="AW34" s="4" t="str">
        <f>IFERROR(HYPERLINK(Wspolrzedne(ROW(),COLUMN()),""),"")</f>
        <v/>
      </c>
      <c r="AX34" s="4" t="str">
        <f>IFERROR(HYPERLINK(Wspolrzedne(ROW(),COLUMN()),""),"")</f>
        <v/>
      </c>
      <c r="AY34" s="4" t="str">
        <f>IFERROR(HYPERLINK(Wspolrzedne(ROW(),COLUMN()),""),"")</f>
        <v/>
      </c>
      <c r="AZ34" s="4" t="str">
        <f>IFERROR(HYPERLINK(Wspolrzedne(ROW(),COLUMN()),""),"")</f>
        <v/>
      </c>
      <c r="BA34" s="4" t="str">
        <f>IFERROR(HYPERLINK(Wspolrzedne(ROW(),COLUMN()),""),"")</f>
        <v/>
      </c>
      <c r="BB34" s="4" t="str">
        <f>IFERROR(HYPERLINK(Wspolrzedne(ROW(),COLUMN()),""),"")</f>
        <v/>
      </c>
      <c r="BC34" s="4" t="str">
        <f>IFERROR(HYPERLINK(Wspolrzedne(ROW(),COLUMN()),""),"")</f>
        <v/>
      </c>
      <c r="BD34" s="4" t="str">
        <f>IFERROR(HYPERLINK(Wspolrzedne(ROW(),COLUMN()),""),"")</f>
        <v/>
      </c>
      <c r="BE34" s="4" t="str">
        <f>IFERROR(HYPERLINK(Wspolrzedne(ROW(),COLUMN()),""),"")</f>
        <v/>
      </c>
      <c r="BF34" s="4" t="str">
        <f>IFERROR(HYPERLINK(Wspolrzedne(ROW(),COLUMN()),""),"")</f>
        <v/>
      </c>
      <c r="BG34" s="4" t="str">
        <f>IFERROR(HYPERLINK(Wspolrzedne(ROW(),COLUMN()),""),"")</f>
        <v/>
      </c>
      <c r="BH34" s="4" t="str">
        <f>IFERROR(HYPERLINK(Wspolrzedne(ROW(),COLUMN()),""),"")</f>
        <v/>
      </c>
      <c r="BI34" s="4" t="str">
        <f>IFERROR(HYPERLINK(Wspolrzedne(ROW(),COLUMN()),""),"")</f>
        <v/>
      </c>
      <c r="BJ34" s="4" t="str">
        <f>IFERROR(HYPERLINK(Wspolrzedne(ROW(),COLUMN()),""),"")</f>
        <v/>
      </c>
      <c r="BK34" s="4" t="str">
        <f>IFERROR(HYPERLINK(Wspolrzedne(ROW(),COLUMN()),""),"")</f>
        <v/>
      </c>
      <c r="BL34" s="4" t="str">
        <f>IFERROR(HYPERLINK(Wspolrzedne(ROW(),COLUMN()),""),"")</f>
        <v/>
      </c>
      <c r="BM34" s="4" t="str">
        <f>IFERROR(HYPERLINK(Wspolrzedne(ROW(),COLUMN()),""),"")</f>
        <v/>
      </c>
      <c r="BN34" s="5" t="str">
        <f>IFERROR(HYPERLINK(Wspolrzedne(ROW(),COLUMN()),""),"")</f>
        <v/>
      </c>
      <c r="BO34" s="2" t="str">
        <f>IFERROR(HYPERLINK(Wspolrzedne(ROW(),COLUMN()),""),"")</f>
        <v/>
      </c>
      <c r="BP34" s="2" t="str">
        <f>IFERROR(HYPERLINK(Wspolrzedne(ROW(),COLUMN()),""),"")</f>
        <v/>
      </c>
      <c r="BQ34" s="2" t="str">
        <f>IFERROR(HYPERLINK(Wspolrzedne(ROW(),COLUMN()),""),"")</f>
        <v/>
      </c>
      <c r="BR34" s="2" t="str">
        <f>IFERROR(HYPERLINK(Wspolrzedne(ROW(),COLUMN()),""),"")</f>
        <v/>
      </c>
      <c r="CB34" s="4"/>
      <c r="CC34" s="4"/>
      <c r="CD34" s="4"/>
      <c r="CE34" s="4"/>
    </row>
    <row r="35" spans="1:83" ht="9" customHeight="1" x14ac:dyDescent="0.25">
      <c r="A35" s="44"/>
      <c r="B35" s="45"/>
      <c r="C35" s="45"/>
      <c r="D35" s="4" t="str">
        <f>IFERROR(HYPERLINK(Wspolrzedne(ROW(),COLUMN()),""),"")</f>
        <v/>
      </c>
      <c r="E35" s="4" t="str">
        <f>IFERROR(HYPERLINK(Wspolrzedne(ROW(),COLUMN()),""),"")</f>
        <v/>
      </c>
      <c r="F35" s="4" t="str">
        <f>IFERROR(HYPERLINK(Wspolrzedne(ROW(),COLUMN()),""),"")</f>
        <v/>
      </c>
      <c r="G35" s="4" t="str">
        <f>IFERROR(HYPERLINK(Wspolrzedne(ROW(),COLUMN()),""),"")</f>
        <v/>
      </c>
      <c r="H35" s="4" t="str">
        <f>IFERROR(HYPERLINK(Wspolrzedne(ROW(),COLUMN()),""),"")</f>
        <v/>
      </c>
      <c r="I35" s="4" t="str">
        <f>IFERROR(HYPERLINK(Wspolrzedne(ROW(),COLUMN()),""),"")</f>
        <v/>
      </c>
      <c r="J35" s="4" t="str">
        <f>IFERROR(HYPERLINK(Wspolrzedne(ROW(),COLUMN()),""),"")</f>
        <v/>
      </c>
      <c r="K35" s="4" t="str">
        <f>IFERROR(HYPERLINK(Wspolrzedne(ROW(),COLUMN()),""),"")</f>
        <v/>
      </c>
      <c r="L35" s="4" t="str">
        <f>IFERROR(HYPERLINK(Wspolrzedne(ROW(),COLUMN()),""),"")</f>
        <v/>
      </c>
      <c r="M35" s="4" t="str">
        <f>IFERROR(HYPERLINK(Wspolrzedne(ROW(),COLUMN()),""),"")</f>
        <v/>
      </c>
      <c r="N35" s="4" t="str">
        <f>IFERROR(HYPERLINK(Wspolrzedne(ROW(),COLUMN()),""),"")</f>
        <v/>
      </c>
      <c r="O35" s="4" t="str">
        <f>IFERROR(HYPERLINK(Wspolrzedne(ROW(),COLUMN()),""),"")</f>
        <v/>
      </c>
      <c r="P35" s="4" t="str">
        <f>IFERROR(HYPERLINK(Wspolrzedne(ROW(),COLUMN()),""),"")</f>
        <v/>
      </c>
      <c r="Q35" s="4" t="str">
        <f>IFERROR(HYPERLINK(Wspolrzedne(ROW(),COLUMN()),""),"")</f>
        <v/>
      </c>
      <c r="R35" s="4" t="str">
        <f>IFERROR(HYPERLINK(Wspolrzedne(ROW(),COLUMN()),""),"")</f>
        <v/>
      </c>
      <c r="S35" s="4" t="str">
        <f>IFERROR(HYPERLINK(Wspolrzedne(ROW(),COLUMN()),""),"")</f>
        <v/>
      </c>
      <c r="T35" s="4" t="str">
        <f>IFERROR(HYPERLINK(Wspolrzedne(ROW(),COLUMN()),""),"")</f>
        <v/>
      </c>
      <c r="U35" s="4" t="str">
        <f>IFERROR(HYPERLINK(Wspolrzedne(ROW(),COLUMN()),""),"")</f>
        <v/>
      </c>
      <c r="V35" s="4" t="str">
        <f>IFERROR(HYPERLINK(Wspolrzedne(ROW(),COLUMN()),""),"")</f>
        <v/>
      </c>
      <c r="W35" s="4" t="str">
        <f>IFERROR(HYPERLINK(Wspolrzedne(ROW(),COLUMN()),""),"")</f>
        <v/>
      </c>
      <c r="X35" s="4" t="str">
        <f>IFERROR(HYPERLINK(Wspolrzedne(ROW(),COLUMN()),""),"")</f>
        <v/>
      </c>
      <c r="Y35" s="4" t="str">
        <f>IFERROR(HYPERLINK(Wspolrzedne(ROW(),COLUMN()),""),"")</f>
        <v/>
      </c>
      <c r="Z35" s="4" t="str">
        <f>IFERROR(HYPERLINK(Wspolrzedne(ROW(),COLUMN()),""),"")</f>
        <v/>
      </c>
      <c r="AA35" s="4" t="str">
        <f>IFERROR(HYPERLINK(Wspolrzedne(ROW(),COLUMN()),""),"")</f>
        <v/>
      </c>
      <c r="AB35" s="4" t="str">
        <f>IFERROR(HYPERLINK(Wspolrzedne(ROW(),COLUMN()),""),"")</f>
        <v/>
      </c>
      <c r="AC35" s="4" t="str">
        <f>IFERROR(HYPERLINK(Wspolrzedne(ROW(),COLUMN()),""),"")</f>
        <v/>
      </c>
      <c r="AD35" s="4" t="str">
        <f>IFERROR(HYPERLINK(Wspolrzedne(ROW(),COLUMN()),""),"")</f>
        <v/>
      </c>
      <c r="AE35" s="4" t="str">
        <f>IFERROR(HYPERLINK(Wspolrzedne(ROW(),COLUMN()),""),"")</f>
        <v/>
      </c>
      <c r="AF35" s="4" t="str">
        <f>IFERROR(HYPERLINK(Wspolrzedne(ROW(),COLUMN()),""),"")</f>
        <v/>
      </c>
      <c r="AG35" s="4" t="str">
        <f>IFERROR(HYPERLINK(Wspolrzedne(ROW(),COLUMN()),""),"")</f>
        <v/>
      </c>
      <c r="AH35" s="4" t="str">
        <f>IFERROR(HYPERLINK(Wspolrzedne(ROW(),COLUMN()),""),"")</f>
        <v/>
      </c>
      <c r="AI35" s="4" t="str">
        <f>IFERROR(HYPERLINK(Wspolrzedne(ROW(),COLUMN()),""),"")</f>
        <v/>
      </c>
      <c r="AJ35" s="4" t="str">
        <f>IFERROR(HYPERLINK(Wspolrzedne(ROW(),COLUMN()),""),"")</f>
        <v/>
      </c>
      <c r="AK35" s="4" t="str">
        <f>IFERROR(HYPERLINK(Wspolrzedne(ROW(),COLUMN()),""),"")</f>
        <v/>
      </c>
      <c r="AL35" s="4" t="str">
        <f>IFERROR(HYPERLINK(Wspolrzedne(ROW(),COLUMN()),""),"")</f>
        <v/>
      </c>
      <c r="AM35" s="4" t="str">
        <f>IFERROR(HYPERLINK(Wspolrzedne(ROW(),COLUMN()),""),"")</f>
        <v/>
      </c>
      <c r="AN35" s="4" t="str">
        <f>IFERROR(HYPERLINK(Wspolrzedne(ROW(),COLUMN()),""),"")</f>
        <v/>
      </c>
      <c r="AO35" s="4" t="str">
        <f>IFERROR(HYPERLINK(Wspolrzedne(ROW(),COLUMN()),""),"")</f>
        <v/>
      </c>
      <c r="AP35" s="4" t="str">
        <f>IFERROR(HYPERLINK(Wspolrzedne(ROW(),COLUMN()),""),"")</f>
        <v/>
      </c>
      <c r="AQ35" s="4" t="str">
        <f>IFERROR(HYPERLINK(Wspolrzedne(ROW(),COLUMN()),""),"")</f>
        <v/>
      </c>
      <c r="AR35" s="4" t="str">
        <f>IFERROR(HYPERLINK(Wspolrzedne(ROW(),COLUMN()),""),"")</f>
        <v/>
      </c>
      <c r="AS35" s="4" t="str">
        <f>IFERROR(HYPERLINK(Wspolrzedne(ROW(),COLUMN()),""),"")</f>
        <v/>
      </c>
      <c r="AT35" s="4" t="str">
        <f>IFERROR(HYPERLINK(Wspolrzedne(ROW(),COLUMN()),""),"")</f>
        <v/>
      </c>
      <c r="AU35" s="4" t="str">
        <f>IFERROR(HYPERLINK(Wspolrzedne(ROW(),COLUMN()),""),"")</f>
        <v/>
      </c>
      <c r="AV35" s="4" t="str">
        <f>IFERROR(HYPERLINK(Wspolrzedne(ROW(),COLUMN()),""),"")</f>
        <v/>
      </c>
      <c r="AW35" s="4" t="str">
        <f>IFERROR(HYPERLINK(Wspolrzedne(ROW(),COLUMN()),""),"")</f>
        <v/>
      </c>
      <c r="AX35" s="4" t="str">
        <f>IFERROR(HYPERLINK(Wspolrzedne(ROW(),COLUMN()),""),"")</f>
        <v/>
      </c>
      <c r="AY35" s="4" t="str">
        <f>IFERROR(HYPERLINK(Wspolrzedne(ROW(),COLUMN()),""),"")</f>
        <v/>
      </c>
      <c r="AZ35" s="4" t="str">
        <f>IFERROR(HYPERLINK(Wspolrzedne(ROW(),COLUMN()),""),"")</f>
        <v/>
      </c>
      <c r="BA35" s="4" t="str">
        <f>IFERROR(HYPERLINK(Wspolrzedne(ROW(),COLUMN()),""),"")</f>
        <v/>
      </c>
      <c r="BB35" s="4" t="str">
        <f>IFERROR(HYPERLINK(Wspolrzedne(ROW(),COLUMN()),""),"")</f>
        <v/>
      </c>
      <c r="BC35" s="4" t="str">
        <f>IFERROR(HYPERLINK(Wspolrzedne(ROW(),COLUMN()),""),"")</f>
        <v/>
      </c>
      <c r="BD35" s="4" t="str">
        <f>IFERROR(HYPERLINK(Wspolrzedne(ROW(),COLUMN()),""),"")</f>
        <v/>
      </c>
      <c r="BE35" s="4" t="str">
        <f>IFERROR(HYPERLINK(Wspolrzedne(ROW(),COLUMN()),""),"")</f>
        <v/>
      </c>
      <c r="BF35" s="4" t="str">
        <f>IFERROR(HYPERLINK(Wspolrzedne(ROW(),COLUMN()),""),"")</f>
        <v/>
      </c>
      <c r="BG35" s="4" t="str">
        <f>IFERROR(HYPERLINK(Wspolrzedne(ROW(),COLUMN()),""),"")</f>
        <v/>
      </c>
      <c r="BH35" s="4" t="str">
        <f>IFERROR(HYPERLINK(Wspolrzedne(ROW(),COLUMN()),""),"")</f>
        <v/>
      </c>
      <c r="BI35" s="4" t="str">
        <f>IFERROR(HYPERLINK(Wspolrzedne(ROW(),COLUMN()),""),"")</f>
        <v/>
      </c>
      <c r="BJ35" s="4" t="str">
        <f>IFERROR(HYPERLINK(Wspolrzedne(ROW(),COLUMN()),""),"")</f>
        <v/>
      </c>
      <c r="BK35" s="4" t="str">
        <f>IFERROR(HYPERLINK(Wspolrzedne(ROW(),COLUMN()),""),"")</f>
        <v/>
      </c>
      <c r="BL35" s="4" t="str">
        <f>IFERROR(HYPERLINK(Wspolrzedne(ROW(),COLUMN()),""),"")</f>
        <v/>
      </c>
      <c r="BM35" s="4" t="str">
        <f>IFERROR(HYPERLINK(Wspolrzedne(ROW(),COLUMN()),""),"")</f>
        <v/>
      </c>
      <c r="BN35" s="5" t="str">
        <f>IFERROR(HYPERLINK(Wspolrzedne(ROW(),COLUMN()),""),"")</f>
        <v/>
      </c>
      <c r="BO35" s="2" t="str">
        <f>IFERROR(HYPERLINK(Wspolrzedne(ROW(),COLUMN()),""),"")</f>
        <v/>
      </c>
      <c r="BP35" s="2" t="str">
        <f>IFERROR(HYPERLINK(Wspolrzedne(ROW(),COLUMN()),""),"")</f>
        <v/>
      </c>
      <c r="BQ35" s="2" t="str">
        <f>IFERROR(HYPERLINK(Wspolrzedne(ROW(),COLUMN()),""),"")</f>
        <v/>
      </c>
      <c r="BR35" s="2" t="str">
        <f>IFERROR(HYPERLINK(Wspolrzedne(ROW(),COLUMN()),""),"")</f>
        <v/>
      </c>
    </row>
    <row r="36" spans="1:83" ht="9" customHeight="1" x14ac:dyDescent="0.25">
      <c r="A36" s="3" t="str">
        <f>IFERROR(HYPERLINK(Wspolrzedne(ROW(),COLUMN()),""),"")</f>
        <v/>
      </c>
      <c r="B36" s="4" t="str">
        <f>IFERROR(HYPERLINK(Wspolrzedne(ROW(),COLUMN()),""),"")</f>
        <v/>
      </c>
      <c r="C36" s="4" t="str">
        <f>IFERROR(HYPERLINK(Wspolrzedne(ROW(),COLUMN()),""),"")</f>
        <v/>
      </c>
      <c r="D36" s="4" t="str">
        <f>IFERROR(HYPERLINK(Wspolrzedne(ROW(),COLUMN()),""),"")</f>
        <v/>
      </c>
      <c r="E36" s="4" t="str">
        <f>IFERROR(HYPERLINK(Wspolrzedne(ROW(),COLUMN()),""),"")</f>
        <v/>
      </c>
      <c r="F36" s="4" t="str">
        <f>IFERROR(HYPERLINK(Wspolrzedne(ROW(),COLUMN()),""),"")</f>
        <v/>
      </c>
      <c r="G36" s="4" t="str">
        <f>IFERROR(HYPERLINK(Wspolrzedne(ROW(),COLUMN()),""),"")</f>
        <v/>
      </c>
      <c r="H36" s="4" t="str">
        <f>IFERROR(HYPERLINK(Wspolrzedne(ROW(),COLUMN()),""),"")</f>
        <v/>
      </c>
      <c r="I36" s="4" t="str">
        <f>IFERROR(HYPERLINK(Wspolrzedne(ROW(),COLUMN()),""),"")</f>
        <v/>
      </c>
      <c r="J36" s="4" t="str">
        <f>IFERROR(HYPERLINK(Wspolrzedne(ROW(),COLUMN()),""),"")</f>
        <v/>
      </c>
      <c r="K36" s="4" t="str">
        <f>IFERROR(HYPERLINK(Wspolrzedne(ROW(),COLUMN()),""),"")</f>
        <v/>
      </c>
      <c r="L36" s="4" t="str">
        <f>IFERROR(HYPERLINK(Wspolrzedne(ROW(),COLUMN()),""),"")</f>
        <v/>
      </c>
      <c r="M36" s="4" t="str">
        <f>IFERROR(HYPERLINK(Wspolrzedne(ROW(),COLUMN()),""),"")</f>
        <v/>
      </c>
      <c r="N36" s="4" t="str">
        <f>IFERROR(HYPERLINK(Wspolrzedne(ROW(),COLUMN()),""),"")</f>
        <v/>
      </c>
      <c r="O36" s="4" t="str">
        <f>IFERROR(HYPERLINK(Wspolrzedne(ROW(),COLUMN()),""),"")</f>
        <v/>
      </c>
      <c r="P36" s="4" t="str">
        <f>IFERROR(HYPERLINK(Wspolrzedne(ROW(),COLUMN()),""),"")</f>
        <v/>
      </c>
      <c r="Q36" s="4" t="str">
        <f>IFERROR(HYPERLINK(Wspolrzedne(ROW(),COLUMN()),""),"")</f>
        <v/>
      </c>
      <c r="R36" s="4" t="str">
        <f>IFERROR(HYPERLINK(Wspolrzedne(ROW(),COLUMN()),""),"")</f>
        <v/>
      </c>
      <c r="S36" s="4" t="str">
        <f>IFERROR(HYPERLINK(Wspolrzedne(ROW(),COLUMN()),""),"")</f>
        <v/>
      </c>
      <c r="T36" s="4" t="str">
        <f>IFERROR(HYPERLINK(Wspolrzedne(ROW(),COLUMN()),""),"")</f>
        <v/>
      </c>
      <c r="U36" s="4" t="str">
        <f>IFERROR(HYPERLINK(Wspolrzedne(ROW(),COLUMN()),""),"")</f>
        <v/>
      </c>
      <c r="V36" s="4" t="str">
        <f>IFERROR(HYPERLINK(Wspolrzedne(ROW(),COLUMN()),""),"")</f>
        <v/>
      </c>
      <c r="W36" s="4" t="str">
        <f>IFERROR(HYPERLINK(Wspolrzedne(ROW(),COLUMN()),""),"")</f>
        <v/>
      </c>
      <c r="X36" s="4" t="str">
        <f>IFERROR(HYPERLINK(Wspolrzedne(ROW(),COLUMN()),""),"")</f>
        <v/>
      </c>
      <c r="Y36" s="4" t="str">
        <f>IFERROR(HYPERLINK(Wspolrzedne(ROW(),COLUMN()),""),"")</f>
        <v/>
      </c>
      <c r="Z36" s="4" t="str">
        <f>IFERROR(HYPERLINK(Wspolrzedne(ROW(),COLUMN()),""),"")</f>
        <v/>
      </c>
      <c r="AA36" s="4" t="str">
        <f>IFERROR(HYPERLINK(Wspolrzedne(ROW(),COLUMN()),""),"")</f>
        <v/>
      </c>
      <c r="AB36" s="4" t="str">
        <f>IFERROR(HYPERLINK(Wspolrzedne(ROW(),COLUMN()),""),"")</f>
        <v/>
      </c>
      <c r="AC36" s="4" t="str">
        <f>IFERROR(HYPERLINK(Wspolrzedne(ROW(),COLUMN()),""),"")</f>
        <v/>
      </c>
      <c r="AD36" s="4" t="str">
        <f>IFERROR(HYPERLINK(Wspolrzedne(ROW(),COLUMN()),""),"")</f>
        <v/>
      </c>
      <c r="AE36" s="4" t="str">
        <f>IFERROR(HYPERLINK(Wspolrzedne(ROW(),COLUMN()),""),"")</f>
        <v/>
      </c>
      <c r="AF36" s="4" t="str">
        <f>IFERROR(HYPERLINK(Wspolrzedne(ROW(),COLUMN()),""),"")</f>
        <v/>
      </c>
      <c r="AG36" s="4" t="str">
        <f>IFERROR(HYPERLINK(Wspolrzedne(ROW(),COLUMN()),""),"")</f>
        <v/>
      </c>
      <c r="AH36" s="4" t="str">
        <f>IFERROR(HYPERLINK(Wspolrzedne(ROW(),COLUMN()),""),"")</f>
        <v/>
      </c>
      <c r="AI36" s="4" t="str">
        <f>IFERROR(HYPERLINK(Wspolrzedne(ROW(),COLUMN()),""),"")</f>
        <v/>
      </c>
      <c r="AJ36" s="4" t="str">
        <f>IFERROR(HYPERLINK(Wspolrzedne(ROW(),COLUMN()),""),"")</f>
        <v/>
      </c>
      <c r="AK36" s="4" t="str">
        <f>IFERROR(HYPERLINK(Wspolrzedne(ROW(),COLUMN()),""),"")</f>
        <v/>
      </c>
      <c r="AL36" s="4" t="str">
        <f>IFERROR(HYPERLINK(Wspolrzedne(ROW(),COLUMN()),""),"")</f>
        <v/>
      </c>
      <c r="AM36" s="4" t="str">
        <f>IFERROR(HYPERLINK(Wspolrzedne(ROW(),COLUMN()),""),"")</f>
        <v/>
      </c>
      <c r="AN36" s="4" t="str">
        <f>IFERROR(HYPERLINK(Wspolrzedne(ROW(),COLUMN()),""),"")</f>
        <v/>
      </c>
      <c r="AO36" s="4" t="str">
        <f>IFERROR(HYPERLINK(Wspolrzedne(ROW(),COLUMN()),""),"")</f>
        <v/>
      </c>
      <c r="AP36" s="4" t="str">
        <f>IFERROR(HYPERLINK(Wspolrzedne(ROW(),COLUMN()),""),"")</f>
        <v/>
      </c>
      <c r="AQ36" s="4" t="str">
        <f>IFERROR(HYPERLINK(Wspolrzedne(ROW(),COLUMN()),""),"")</f>
        <v/>
      </c>
      <c r="AR36" s="4" t="str">
        <f>IFERROR(HYPERLINK(Wspolrzedne(ROW(),COLUMN()),""),"")</f>
        <v/>
      </c>
      <c r="AS36" s="4" t="str">
        <f>IFERROR(HYPERLINK(Wspolrzedne(ROW(),COLUMN()),""),"")</f>
        <v/>
      </c>
      <c r="AT36" s="4" t="str">
        <f>IFERROR(HYPERLINK(Wspolrzedne(ROW(),COLUMN()),""),"")</f>
        <v/>
      </c>
      <c r="AU36" s="4" t="str">
        <f>IFERROR(HYPERLINK(Wspolrzedne(ROW(),COLUMN()),""),"")</f>
        <v/>
      </c>
      <c r="AV36" s="4" t="str">
        <f>IFERROR(HYPERLINK(Wspolrzedne(ROW(),COLUMN()),""),"")</f>
        <v/>
      </c>
      <c r="AW36" s="4" t="str">
        <f>IFERROR(HYPERLINK(Wspolrzedne(ROW(),COLUMN()),""),"")</f>
        <v/>
      </c>
      <c r="AX36" s="4" t="str">
        <f>IFERROR(HYPERLINK(Wspolrzedne(ROW(),COLUMN()),""),"")</f>
        <v/>
      </c>
      <c r="AY36" s="4" t="str">
        <f>IFERROR(HYPERLINK(Wspolrzedne(ROW(),COLUMN()),""),"")</f>
        <v/>
      </c>
      <c r="AZ36" s="4" t="str">
        <f>IFERROR(HYPERLINK(Wspolrzedne(ROW(),COLUMN()),""),"")</f>
        <v/>
      </c>
      <c r="BA36" s="4" t="str">
        <f>IFERROR(HYPERLINK(Wspolrzedne(ROW(),COLUMN()),""),"")</f>
        <v/>
      </c>
      <c r="BB36" s="4" t="str">
        <f>IFERROR(HYPERLINK(Wspolrzedne(ROW(),COLUMN()),""),"")</f>
        <v/>
      </c>
      <c r="BC36" s="4" t="str">
        <f>IFERROR(HYPERLINK(Wspolrzedne(ROW(),COLUMN()),""),"")</f>
        <v/>
      </c>
      <c r="BD36" s="4" t="str">
        <f>IFERROR(HYPERLINK(Wspolrzedne(ROW(),COLUMN()),""),"")</f>
        <v/>
      </c>
      <c r="BE36" s="4" t="str">
        <f>IFERROR(HYPERLINK(Wspolrzedne(ROW(),COLUMN()),""),"")</f>
        <v/>
      </c>
      <c r="BF36" s="4" t="str">
        <f>IFERROR(HYPERLINK(Wspolrzedne(ROW(),COLUMN()),""),"")</f>
        <v/>
      </c>
      <c r="BG36" s="4" t="str">
        <f>IFERROR(HYPERLINK(Wspolrzedne(ROW(),COLUMN()),""),"")</f>
        <v/>
      </c>
      <c r="BH36" s="4" t="str">
        <f>IFERROR(HYPERLINK(Wspolrzedne(ROW(),COLUMN()),""),"")</f>
        <v/>
      </c>
      <c r="BI36" s="4" t="str">
        <f>IFERROR(HYPERLINK(Wspolrzedne(ROW(),COLUMN()),""),"")</f>
        <v/>
      </c>
      <c r="BJ36" s="4" t="str">
        <f>IFERROR(HYPERLINK(Wspolrzedne(ROW(),COLUMN()),""),"")</f>
        <v/>
      </c>
      <c r="BK36" s="4" t="str">
        <f>IFERROR(HYPERLINK(Wspolrzedne(ROW(),COLUMN()),""),"")</f>
        <v/>
      </c>
      <c r="BL36" s="4" t="str">
        <f>IFERROR(HYPERLINK(Wspolrzedne(ROW(),COLUMN()),""),"")</f>
        <v/>
      </c>
      <c r="BM36" s="4" t="str">
        <f>IFERROR(HYPERLINK(Wspolrzedne(ROW(),COLUMN()),""),"")</f>
        <v/>
      </c>
      <c r="BN36" s="5" t="str">
        <f>IFERROR(HYPERLINK(Wspolrzedne(ROW(),COLUMN()),""),"")</f>
        <v/>
      </c>
      <c r="BO36" s="2" t="str">
        <f>IFERROR(HYPERLINK(Wspolrzedne(ROW(),COLUMN()),""),"")</f>
        <v/>
      </c>
      <c r="BP36" s="2" t="str">
        <f>IFERROR(HYPERLINK(Wspolrzedne(ROW(),COLUMN()),""),"")</f>
        <v/>
      </c>
      <c r="BQ36" s="2" t="str">
        <f>IFERROR(HYPERLINK(Wspolrzedne(ROW(),COLUMN()),""),"")</f>
        <v/>
      </c>
      <c r="BR36" s="2" t="str">
        <f>IFERROR(HYPERLINK(Wspolrzedne(ROW(),COLUMN()),""),"")</f>
        <v/>
      </c>
    </row>
    <row r="37" spans="1:83" ht="9" customHeight="1" x14ac:dyDescent="0.25">
      <c r="A37" s="3" t="str">
        <f>IFERROR(HYPERLINK(Wspolrzedne(ROW(),COLUMN()),""),"")</f>
        <v/>
      </c>
      <c r="B37" s="4" t="str">
        <f>IFERROR(HYPERLINK(Wspolrzedne(ROW(),COLUMN()),""),"")</f>
        <v/>
      </c>
      <c r="C37" s="4" t="str">
        <f>IFERROR(HYPERLINK(Wspolrzedne(ROW(),COLUMN()),""),"")</f>
        <v/>
      </c>
      <c r="D37" s="4" t="str">
        <f>IFERROR(HYPERLINK(Wspolrzedne(ROW(),COLUMN()),""),"")</f>
        <v/>
      </c>
      <c r="E37" s="4" t="str">
        <f>IFERROR(HYPERLINK(Wspolrzedne(ROW(),COLUMN()),""),"")</f>
        <v/>
      </c>
      <c r="F37" s="4" t="str">
        <f>IFERROR(HYPERLINK(Wspolrzedne(ROW(),COLUMN()),""),"")</f>
        <v/>
      </c>
      <c r="G37" s="4" t="str">
        <f>IFERROR(HYPERLINK(Wspolrzedne(ROW(),COLUMN()),""),"")</f>
        <v/>
      </c>
      <c r="H37" s="4" t="str">
        <f>IFERROR(HYPERLINK(Wspolrzedne(ROW(),COLUMN()),""),"")</f>
        <v/>
      </c>
      <c r="I37" s="4" t="str">
        <f>IFERROR(HYPERLINK(Wspolrzedne(ROW(),COLUMN()),""),"")</f>
        <v/>
      </c>
      <c r="J37" s="4" t="str">
        <f>IFERROR(HYPERLINK(Wspolrzedne(ROW(),COLUMN()),""),"")</f>
        <v/>
      </c>
      <c r="K37" s="4" t="str">
        <f>IFERROR(HYPERLINK(Wspolrzedne(ROW(),COLUMN()),""),"")</f>
        <v/>
      </c>
      <c r="L37" s="4" t="str">
        <f>IFERROR(HYPERLINK(Wspolrzedne(ROW(),COLUMN()),""),"")</f>
        <v/>
      </c>
      <c r="M37" s="4" t="str">
        <f>IFERROR(HYPERLINK(Wspolrzedne(ROW(),COLUMN()),""),"")</f>
        <v/>
      </c>
      <c r="N37" s="4" t="str">
        <f>IFERROR(HYPERLINK(Wspolrzedne(ROW(),COLUMN()),""),"")</f>
        <v/>
      </c>
      <c r="O37" s="4" t="str">
        <f>IFERROR(HYPERLINK(Wspolrzedne(ROW(),COLUMN()),""),"")</f>
        <v/>
      </c>
      <c r="P37" s="4" t="str">
        <f>IFERROR(HYPERLINK(Wspolrzedne(ROW(),COLUMN()),""),"")</f>
        <v/>
      </c>
      <c r="Q37" s="4" t="str">
        <f>IFERROR(HYPERLINK(Wspolrzedne(ROW(),COLUMN()),""),"")</f>
        <v/>
      </c>
      <c r="R37" s="4" t="str">
        <f>IFERROR(HYPERLINK(Wspolrzedne(ROW(),COLUMN()),""),"")</f>
        <v/>
      </c>
      <c r="S37" s="4" t="str">
        <f>IFERROR(HYPERLINK(Wspolrzedne(ROW(),COLUMN()),""),"")</f>
        <v/>
      </c>
      <c r="T37" s="4" t="str">
        <f>IFERROR(HYPERLINK(Wspolrzedne(ROW(),COLUMN()),""),"")</f>
        <v/>
      </c>
      <c r="U37" s="4" t="str">
        <f>IFERROR(HYPERLINK(Wspolrzedne(ROW(),COLUMN()),""),"")</f>
        <v/>
      </c>
      <c r="V37" s="4" t="str">
        <f>IFERROR(HYPERLINK(Wspolrzedne(ROW(),COLUMN()),""),"")</f>
        <v/>
      </c>
      <c r="W37" s="4" t="str">
        <f>IFERROR(HYPERLINK(Wspolrzedne(ROW(),COLUMN()),""),"")</f>
        <v/>
      </c>
      <c r="X37" s="4" t="str">
        <f>IFERROR(HYPERLINK(Wspolrzedne(ROW(),COLUMN()),""),"")</f>
        <v/>
      </c>
      <c r="Y37" s="4" t="str">
        <f>IFERROR(HYPERLINK(Wspolrzedne(ROW(),COLUMN()),""),"")</f>
        <v/>
      </c>
      <c r="Z37" s="4" t="str">
        <f>IFERROR(HYPERLINK(Wspolrzedne(ROW(),COLUMN()),""),"")</f>
        <v/>
      </c>
      <c r="AA37" s="4" t="str">
        <f>IFERROR(HYPERLINK(Wspolrzedne(ROW(),COLUMN()),""),"")</f>
        <v/>
      </c>
      <c r="AB37" s="4" t="str">
        <f>IFERROR(HYPERLINK(Wspolrzedne(ROW(),COLUMN()),""),"")</f>
        <v/>
      </c>
      <c r="AC37" s="4" t="str">
        <f>IFERROR(HYPERLINK(Wspolrzedne(ROW(),COLUMN()),""),"")</f>
        <v/>
      </c>
      <c r="AD37" s="4" t="str">
        <f>IFERROR(HYPERLINK(Wspolrzedne(ROW(),COLUMN()),""),"")</f>
        <v/>
      </c>
      <c r="AE37" s="4" t="str">
        <f>IFERROR(HYPERLINK(Wspolrzedne(ROW(),COLUMN()),""),"")</f>
        <v/>
      </c>
      <c r="AF37" s="4" t="str">
        <f>IFERROR(HYPERLINK(Wspolrzedne(ROW(),COLUMN()),""),"")</f>
        <v/>
      </c>
      <c r="AG37" s="4" t="str">
        <f>IFERROR(HYPERLINK(Wspolrzedne(ROW(),COLUMN()),""),"")</f>
        <v/>
      </c>
      <c r="AH37" s="4" t="str">
        <f>IFERROR(HYPERLINK(Wspolrzedne(ROW(),COLUMN()),""),"")</f>
        <v/>
      </c>
      <c r="AI37" s="4" t="str">
        <f>IFERROR(HYPERLINK(Wspolrzedne(ROW(),COLUMN()),""),"")</f>
        <v/>
      </c>
      <c r="AJ37" s="4" t="str">
        <f>IFERROR(HYPERLINK(Wspolrzedne(ROW(),COLUMN()),""),"")</f>
        <v/>
      </c>
      <c r="AK37" s="4" t="str">
        <f>IFERROR(HYPERLINK(Wspolrzedne(ROW(),COLUMN()),""),"")</f>
        <v/>
      </c>
      <c r="AL37" s="4" t="str">
        <f>IFERROR(HYPERLINK(Wspolrzedne(ROW(),COLUMN()),""),"")</f>
        <v/>
      </c>
      <c r="AM37" s="4" t="str">
        <f>IFERROR(HYPERLINK(Wspolrzedne(ROW(),COLUMN()),""),"")</f>
        <v/>
      </c>
      <c r="AN37" s="4" t="str">
        <f>IFERROR(HYPERLINK(Wspolrzedne(ROW(),COLUMN()),""),"")</f>
        <v/>
      </c>
      <c r="AO37" s="4" t="str">
        <f>IFERROR(HYPERLINK(Wspolrzedne(ROW(),COLUMN()),""),"")</f>
        <v/>
      </c>
      <c r="AP37" s="4" t="str">
        <f>IFERROR(HYPERLINK(Wspolrzedne(ROW(),COLUMN()),""),"")</f>
        <v/>
      </c>
      <c r="AQ37" s="4" t="str">
        <f>IFERROR(HYPERLINK(Wspolrzedne(ROW(),COLUMN()),""),"")</f>
        <v/>
      </c>
      <c r="AR37" s="4" t="str">
        <f>IFERROR(HYPERLINK(Wspolrzedne(ROW(),COLUMN()),""),"")</f>
        <v/>
      </c>
      <c r="AS37" s="4" t="str">
        <f>IFERROR(HYPERLINK(Wspolrzedne(ROW(),COLUMN()),""),"")</f>
        <v/>
      </c>
      <c r="AT37" s="4" t="str">
        <f>IFERROR(HYPERLINK(Wspolrzedne(ROW(),COLUMN()),""),"")</f>
        <v/>
      </c>
      <c r="AU37" s="4" t="str">
        <f>IFERROR(HYPERLINK(Wspolrzedne(ROW(),COLUMN()),""),"")</f>
        <v/>
      </c>
      <c r="AV37" s="4" t="str">
        <f>IFERROR(HYPERLINK(Wspolrzedne(ROW(),COLUMN()),""),"")</f>
        <v/>
      </c>
      <c r="AW37" s="4" t="str">
        <f>IFERROR(HYPERLINK(Wspolrzedne(ROW(),COLUMN()),""),"")</f>
        <v/>
      </c>
      <c r="AX37" s="4" t="str">
        <f>IFERROR(HYPERLINK(Wspolrzedne(ROW(),COLUMN()),""),"")</f>
        <v/>
      </c>
      <c r="AY37" s="4" t="str">
        <f>IFERROR(HYPERLINK(Wspolrzedne(ROW(),COLUMN()),""),"")</f>
        <v/>
      </c>
      <c r="AZ37" s="4" t="str">
        <f>IFERROR(HYPERLINK(Wspolrzedne(ROW(),COLUMN()),""),"")</f>
        <v/>
      </c>
      <c r="BA37" s="4" t="str">
        <f>IFERROR(HYPERLINK(Wspolrzedne(ROW(),COLUMN()),""),"")</f>
        <v/>
      </c>
      <c r="BB37" s="4" t="str">
        <f>IFERROR(HYPERLINK(Wspolrzedne(ROW(),COLUMN()),""),"")</f>
        <v/>
      </c>
      <c r="BC37" s="4" t="str">
        <f>IFERROR(HYPERLINK(Wspolrzedne(ROW(),COLUMN()),""),"")</f>
        <v/>
      </c>
      <c r="BD37" s="4" t="str">
        <f>IFERROR(HYPERLINK(Wspolrzedne(ROW(),COLUMN()),""),"")</f>
        <v/>
      </c>
      <c r="BE37" s="4" t="str">
        <f>IFERROR(HYPERLINK(Wspolrzedne(ROW(),COLUMN()),""),"")</f>
        <v/>
      </c>
      <c r="BF37" s="4" t="str">
        <f>IFERROR(HYPERLINK(Wspolrzedne(ROW(),COLUMN()),""),"")</f>
        <v/>
      </c>
      <c r="BG37" s="4" t="str">
        <f>IFERROR(HYPERLINK(Wspolrzedne(ROW(),COLUMN()),""),"")</f>
        <v/>
      </c>
      <c r="BH37" s="4" t="str">
        <f>IFERROR(HYPERLINK(Wspolrzedne(ROW(),COLUMN()),""),"")</f>
        <v/>
      </c>
      <c r="BI37" s="4" t="str">
        <f>IFERROR(HYPERLINK(Wspolrzedne(ROW(),COLUMN()),""),"")</f>
        <v/>
      </c>
      <c r="BJ37" s="4" t="str">
        <f>IFERROR(HYPERLINK(Wspolrzedne(ROW(),COLUMN()),""),"")</f>
        <v/>
      </c>
      <c r="BK37" s="4" t="str">
        <f>IFERROR(HYPERLINK(Wspolrzedne(ROW(),COLUMN()),""),"")</f>
        <v/>
      </c>
      <c r="BL37" s="4" t="str">
        <f>IFERROR(HYPERLINK(Wspolrzedne(ROW(),COLUMN()),""),"")</f>
        <v/>
      </c>
      <c r="BM37" s="4" t="str">
        <f>IFERROR(HYPERLINK(Wspolrzedne(ROW(),COLUMN()),""),"")</f>
        <v/>
      </c>
      <c r="BN37" s="5" t="str">
        <f>IFERROR(HYPERLINK(Wspolrzedne(ROW(),COLUMN()),""),"")</f>
        <v/>
      </c>
      <c r="BO37" s="2" t="str">
        <f>IFERROR(HYPERLINK(Wspolrzedne(ROW(),COLUMN()),""),"")</f>
        <v/>
      </c>
      <c r="BP37" s="2" t="str">
        <f>IFERROR(HYPERLINK(Wspolrzedne(ROW(),COLUMN()),""),"")</f>
        <v/>
      </c>
      <c r="BQ37" s="2" t="str">
        <f>IFERROR(HYPERLINK(Wspolrzedne(ROW(),COLUMN()),""),"")</f>
        <v/>
      </c>
      <c r="BR37" s="2" t="str">
        <f>IFERROR(HYPERLINK(Wspolrzedne(ROW(),COLUMN()),""),"")</f>
        <v/>
      </c>
    </row>
    <row r="38" spans="1:83" ht="9" customHeight="1" x14ac:dyDescent="0.25">
      <c r="A38" s="3" t="str">
        <f>IFERROR(HYPERLINK(Wspolrzedne(ROW(),COLUMN()),""),"")</f>
        <v/>
      </c>
      <c r="B38" s="4" t="str">
        <f>IFERROR(HYPERLINK(Wspolrzedne(ROW(),COLUMN()),""),"")</f>
        <v/>
      </c>
      <c r="C38" s="4" t="str">
        <f>IFERROR(HYPERLINK(Wspolrzedne(ROW(),COLUMN()),""),"")</f>
        <v/>
      </c>
      <c r="D38" s="4" t="str">
        <f>IFERROR(HYPERLINK(Wspolrzedne(ROW(),COLUMN()),""),"")</f>
        <v/>
      </c>
      <c r="E38" s="4" t="str">
        <f>IFERROR(HYPERLINK(Wspolrzedne(ROW(),COLUMN()),""),"")</f>
        <v/>
      </c>
      <c r="F38" s="4" t="str">
        <f>IFERROR(HYPERLINK(Wspolrzedne(ROW(),COLUMN()),""),"")</f>
        <v/>
      </c>
      <c r="G38" s="4" t="str">
        <f>IFERROR(HYPERLINK(Wspolrzedne(ROW(),COLUMN()),""),"")</f>
        <v/>
      </c>
      <c r="H38" s="4" t="str">
        <f>IFERROR(HYPERLINK(Wspolrzedne(ROW(),COLUMN()),""),"")</f>
        <v/>
      </c>
      <c r="I38" s="4" t="str">
        <f>IFERROR(HYPERLINK(Wspolrzedne(ROW(),COLUMN()),""),"")</f>
        <v/>
      </c>
      <c r="J38" s="4" t="str">
        <f>IFERROR(HYPERLINK(Wspolrzedne(ROW(),COLUMN()),""),"")</f>
        <v/>
      </c>
      <c r="K38" s="4" t="str">
        <f>IFERROR(HYPERLINK(Wspolrzedne(ROW(),COLUMN()),""),"")</f>
        <v/>
      </c>
      <c r="L38" s="4" t="str">
        <f>IFERROR(HYPERLINK(Wspolrzedne(ROW(),COLUMN()),""),"")</f>
        <v/>
      </c>
      <c r="M38" s="4" t="str">
        <f>IFERROR(HYPERLINK(Wspolrzedne(ROW(),COLUMN()),""),"")</f>
        <v/>
      </c>
      <c r="N38" s="4" t="str">
        <f>IFERROR(HYPERLINK(Wspolrzedne(ROW(),COLUMN()),""),"")</f>
        <v/>
      </c>
      <c r="O38" s="4" t="str">
        <f>IFERROR(HYPERLINK(Wspolrzedne(ROW(),COLUMN()),""),"")</f>
        <v/>
      </c>
      <c r="P38" s="4" t="str">
        <f>IFERROR(HYPERLINK(Wspolrzedne(ROW(),COLUMN()),""),"")</f>
        <v/>
      </c>
      <c r="Q38" s="4" t="str">
        <f>IFERROR(HYPERLINK(Wspolrzedne(ROW(),COLUMN()),""),"")</f>
        <v/>
      </c>
      <c r="R38" s="4" t="str">
        <f>IFERROR(HYPERLINK(Wspolrzedne(ROW(),COLUMN()),""),"")</f>
        <v/>
      </c>
      <c r="S38" s="4" t="str">
        <f>IFERROR(HYPERLINK(Wspolrzedne(ROW(),COLUMN()),""),"")</f>
        <v/>
      </c>
      <c r="T38" s="4" t="str">
        <f>IFERROR(HYPERLINK(Wspolrzedne(ROW(),COLUMN()),""),"")</f>
        <v/>
      </c>
      <c r="U38" s="4" t="str">
        <f>IFERROR(HYPERLINK(Wspolrzedne(ROW(),COLUMN()),""),"")</f>
        <v/>
      </c>
      <c r="V38" s="4" t="str">
        <f>IFERROR(HYPERLINK(Wspolrzedne(ROW(),COLUMN()),""),"")</f>
        <v/>
      </c>
      <c r="W38" s="4" t="str">
        <f>IFERROR(HYPERLINK(Wspolrzedne(ROW(),COLUMN()),""),"")</f>
        <v/>
      </c>
      <c r="X38" s="4" t="str">
        <f>IFERROR(HYPERLINK(Wspolrzedne(ROW(),COLUMN()),""),"")</f>
        <v/>
      </c>
      <c r="Y38" s="4" t="str">
        <f>IFERROR(HYPERLINK(Wspolrzedne(ROW(),COLUMN()),""),"")</f>
        <v/>
      </c>
      <c r="Z38" s="4" t="str">
        <f>IFERROR(HYPERLINK(Wspolrzedne(ROW(),COLUMN()),""),"")</f>
        <v/>
      </c>
      <c r="AA38" s="4" t="str">
        <f>IFERROR(HYPERLINK(Wspolrzedne(ROW(),COLUMN()),""),"")</f>
        <v/>
      </c>
      <c r="AB38" s="4" t="str">
        <f>IFERROR(HYPERLINK(Wspolrzedne(ROW(),COLUMN()),""),"")</f>
        <v/>
      </c>
      <c r="AC38" s="4" t="str">
        <f>IFERROR(HYPERLINK(Wspolrzedne(ROW(),COLUMN()),""),"")</f>
        <v/>
      </c>
      <c r="AD38" s="4" t="str">
        <f>IFERROR(HYPERLINK(Wspolrzedne(ROW(),COLUMN()),""),"")</f>
        <v/>
      </c>
      <c r="AE38" s="4" t="str">
        <f>IFERROR(HYPERLINK(Wspolrzedne(ROW(),COLUMN()),""),"")</f>
        <v/>
      </c>
      <c r="AF38" s="4" t="str">
        <f>IFERROR(HYPERLINK(Wspolrzedne(ROW(),COLUMN()),""),"")</f>
        <v/>
      </c>
      <c r="AG38" s="4" t="str">
        <f>IFERROR(HYPERLINK(Wspolrzedne(ROW(),COLUMN()),""),"")</f>
        <v/>
      </c>
      <c r="AH38" s="4" t="str">
        <f>IFERROR(HYPERLINK(Wspolrzedne(ROW(),COLUMN()),""),"")</f>
        <v/>
      </c>
      <c r="AI38" s="4" t="str">
        <f>IFERROR(HYPERLINK(Wspolrzedne(ROW(),COLUMN()),""),"")</f>
        <v/>
      </c>
      <c r="AJ38" s="4" t="str">
        <f>IFERROR(HYPERLINK(Wspolrzedne(ROW(),COLUMN()),""),"")</f>
        <v/>
      </c>
      <c r="AK38" s="4" t="str">
        <f>IFERROR(HYPERLINK(Wspolrzedne(ROW(),COLUMN()),""),"")</f>
        <v/>
      </c>
      <c r="AL38" s="4" t="str">
        <f>IFERROR(HYPERLINK(Wspolrzedne(ROW(),COLUMN()),""),"")</f>
        <v/>
      </c>
      <c r="AM38" s="4" t="str">
        <f>IFERROR(HYPERLINK(Wspolrzedne(ROW(),COLUMN()),""),"")</f>
        <v/>
      </c>
      <c r="AN38" s="4" t="str">
        <f>IFERROR(HYPERLINK(Wspolrzedne(ROW(),COLUMN()),""),"")</f>
        <v/>
      </c>
      <c r="AO38" s="4" t="str">
        <f>IFERROR(HYPERLINK(Wspolrzedne(ROW(),COLUMN()),""),"")</f>
        <v/>
      </c>
      <c r="AP38" s="4" t="str">
        <f>IFERROR(HYPERLINK(Wspolrzedne(ROW(),COLUMN()),""),"")</f>
        <v/>
      </c>
      <c r="AQ38" s="4" t="str">
        <f>IFERROR(HYPERLINK(Wspolrzedne(ROW(),COLUMN()),""),"")</f>
        <v/>
      </c>
      <c r="AR38" s="4" t="str">
        <f>IFERROR(HYPERLINK(Wspolrzedne(ROW(),COLUMN()),""),"")</f>
        <v/>
      </c>
      <c r="AS38" s="4" t="str">
        <f>IFERROR(HYPERLINK(Wspolrzedne(ROW(),COLUMN()),""),"")</f>
        <v/>
      </c>
      <c r="AT38" s="4" t="str">
        <f>IFERROR(HYPERLINK(Wspolrzedne(ROW(),COLUMN()),""),"")</f>
        <v/>
      </c>
      <c r="AU38" s="4" t="str">
        <f>IFERROR(HYPERLINK(Wspolrzedne(ROW(),COLUMN()),""),"")</f>
        <v/>
      </c>
      <c r="AV38" s="4" t="str">
        <f>IFERROR(HYPERLINK(Wspolrzedne(ROW(),COLUMN()),""),"")</f>
        <v/>
      </c>
      <c r="AW38" s="4" t="str">
        <f>IFERROR(HYPERLINK(Wspolrzedne(ROW(),COLUMN()),""),"")</f>
        <v/>
      </c>
      <c r="AX38" s="4" t="str">
        <f>IFERROR(HYPERLINK(Wspolrzedne(ROW(),COLUMN()),""),"")</f>
        <v/>
      </c>
      <c r="AY38" s="4" t="str">
        <f>IFERROR(HYPERLINK(Wspolrzedne(ROW(),COLUMN()),""),"")</f>
        <v/>
      </c>
      <c r="AZ38" s="4" t="str">
        <f>IFERROR(HYPERLINK(Wspolrzedne(ROW(),COLUMN()),""),"")</f>
        <v/>
      </c>
      <c r="BA38" s="4" t="str">
        <f>IFERROR(HYPERLINK(Wspolrzedne(ROW(),COLUMN()),""),"")</f>
        <v/>
      </c>
      <c r="BB38" s="4" t="str">
        <f>IFERROR(HYPERLINK(Wspolrzedne(ROW(),COLUMN()),""),"")</f>
        <v/>
      </c>
      <c r="BC38" s="4" t="str">
        <f>IFERROR(HYPERLINK(Wspolrzedne(ROW(),COLUMN()),""),"")</f>
        <v/>
      </c>
      <c r="BD38" s="4" t="str">
        <f>IFERROR(HYPERLINK(Wspolrzedne(ROW(),COLUMN()),""),"")</f>
        <v/>
      </c>
      <c r="BE38" s="4" t="str">
        <f>IFERROR(HYPERLINK(Wspolrzedne(ROW(),COLUMN()),""),"")</f>
        <v/>
      </c>
      <c r="BF38" s="4" t="str">
        <f>IFERROR(HYPERLINK(Wspolrzedne(ROW(),COLUMN()),""),"")</f>
        <v/>
      </c>
      <c r="BG38" s="4" t="str">
        <f>IFERROR(HYPERLINK(Wspolrzedne(ROW(),COLUMN()),""),"")</f>
        <v/>
      </c>
      <c r="BH38" s="4" t="str">
        <f>IFERROR(HYPERLINK(Wspolrzedne(ROW(),COLUMN()),""),"")</f>
        <v/>
      </c>
      <c r="BI38" s="4" t="str">
        <f>IFERROR(HYPERLINK(Wspolrzedne(ROW(),COLUMN()),""),"")</f>
        <v/>
      </c>
      <c r="BJ38" s="4" t="str">
        <f>IFERROR(HYPERLINK(Wspolrzedne(ROW(),COLUMN()),""),"")</f>
        <v/>
      </c>
      <c r="BK38" s="4" t="str">
        <f>IFERROR(HYPERLINK(Wspolrzedne(ROW(),COLUMN()),""),"")</f>
        <v/>
      </c>
      <c r="BL38" s="4" t="str">
        <f>IFERROR(HYPERLINK(Wspolrzedne(ROW(),COLUMN()),""),"")</f>
        <v/>
      </c>
      <c r="BM38" s="4" t="str">
        <f>IFERROR(HYPERLINK(Wspolrzedne(ROW(),COLUMN()),""),"")</f>
        <v/>
      </c>
      <c r="BN38" s="5" t="str">
        <f>IFERROR(HYPERLINK(Wspolrzedne(ROW(),COLUMN()),""),"")</f>
        <v/>
      </c>
      <c r="BO38" s="2" t="str">
        <f>IFERROR(HYPERLINK(Wspolrzedne(ROW(),COLUMN()),""),"")</f>
        <v/>
      </c>
      <c r="BP38" s="2" t="str">
        <f>IFERROR(HYPERLINK(Wspolrzedne(ROW(),COLUMN()),""),"")</f>
        <v/>
      </c>
      <c r="BQ38" s="2" t="str">
        <f>IFERROR(HYPERLINK(Wspolrzedne(ROW(),COLUMN()),""),"")</f>
        <v/>
      </c>
      <c r="BR38" s="2" t="str">
        <f>IFERROR(HYPERLINK(Wspolrzedne(ROW(),COLUMN()),""),"")</f>
        <v/>
      </c>
    </row>
    <row r="39" spans="1:83" ht="9" customHeight="1" x14ac:dyDescent="0.25">
      <c r="A39" s="3" t="str">
        <f>IFERROR(HYPERLINK(Wspolrzedne(ROW(),COLUMN()),""),"")</f>
        <v/>
      </c>
      <c r="B39" s="4" t="str">
        <f>IFERROR(HYPERLINK(Wspolrzedne(ROW(),COLUMN()),""),"")</f>
        <v/>
      </c>
      <c r="C39" s="4" t="str">
        <f>IFERROR(HYPERLINK(Wspolrzedne(ROW(),COLUMN()),""),"")</f>
        <v/>
      </c>
      <c r="D39" s="4" t="str">
        <f>IFERROR(HYPERLINK(Wspolrzedne(ROW(),COLUMN()),""),"")</f>
        <v/>
      </c>
      <c r="E39" s="4" t="str">
        <f>IFERROR(HYPERLINK(Wspolrzedne(ROW(),COLUMN()),""),"")</f>
        <v/>
      </c>
      <c r="F39" s="4" t="str">
        <f>IFERROR(HYPERLINK(Wspolrzedne(ROW(),COLUMN()),""),"")</f>
        <v/>
      </c>
      <c r="G39" s="4" t="str">
        <f>IFERROR(HYPERLINK(Wspolrzedne(ROW(),COLUMN()),""),"")</f>
        <v/>
      </c>
      <c r="H39" s="4" t="str">
        <f>IFERROR(HYPERLINK(Wspolrzedne(ROW(),COLUMN()),""),"")</f>
        <v/>
      </c>
      <c r="I39" s="4" t="str">
        <f>IFERROR(HYPERLINK(Wspolrzedne(ROW(),COLUMN()),""),"")</f>
        <v/>
      </c>
      <c r="J39" s="4" t="str">
        <f>IFERROR(HYPERLINK(Wspolrzedne(ROW(),COLUMN()),""),"")</f>
        <v/>
      </c>
      <c r="K39" s="4" t="str">
        <f>IFERROR(HYPERLINK(Wspolrzedne(ROW(),COLUMN()),""),"")</f>
        <v/>
      </c>
      <c r="L39" s="4" t="str">
        <f>IFERROR(HYPERLINK(Wspolrzedne(ROW(),COLUMN()),""),"")</f>
        <v/>
      </c>
      <c r="M39" s="4" t="str">
        <f>IFERROR(HYPERLINK(Wspolrzedne(ROW(),COLUMN()),""),"")</f>
        <v/>
      </c>
      <c r="N39" s="4" t="str">
        <f>IFERROR(HYPERLINK(Wspolrzedne(ROW(),COLUMN()),""),"")</f>
        <v/>
      </c>
      <c r="O39" s="4" t="str">
        <f>IFERROR(HYPERLINK(Wspolrzedne(ROW(),COLUMN()),""),"")</f>
        <v/>
      </c>
      <c r="P39" s="4" t="str">
        <f>IFERROR(HYPERLINK(Wspolrzedne(ROW(),COLUMN()),""),"")</f>
        <v/>
      </c>
      <c r="Q39" s="4" t="str">
        <f>IFERROR(HYPERLINK(Wspolrzedne(ROW(),COLUMN()),""),"")</f>
        <v/>
      </c>
      <c r="R39" s="4" t="str">
        <f>IFERROR(HYPERLINK(Wspolrzedne(ROW(),COLUMN()),""),"")</f>
        <v/>
      </c>
      <c r="S39" s="4" t="str">
        <f>IFERROR(HYPERLINK(Wspolrzedne(ROW(),COLUMN()),""),"")</f>
        <v/>
      </c>
      <c r="T39" s="4" t="str">
        <f>IFERROR(HYPERLINK(Wspolrzedne(ROW(),COLUMN()),""),"")</f>
        <v/>
      </c>
      <c r="U39" s="4" t="str">
        <f>IFERROR(HYPERLINK(Wspolrzedne(ROW(),COLUMN()),""),"")</f>
        <v/>
      </c>
      <c r="V39" s="4" t="str">
        <f>IFERROR(HYPERLINK(Wspolrzedne(ROW(),COLUMN()),""),"")</f>
        <v/>
      </c>
      <c r="W39" s="4" t="str">
        <f>IFERROR(HYPERLINK(Wspolrzedne(ROW(),COLUMN()),""),"")</f>
        <v/>
      </c>
      <c r="X39" s="4" t="str">
        <f>IFERROR(HYPERLINK(Wspolrzedne(ROW(),COLUMN()),""),"")</f>
        <v/>
      </c>
      <c r="Y39" s="4" t="str">
        <f>IFERROR(HYPERLINK(Wspolrzedne(ROW(),COLUMN()),""),"")</f>
        <v/>
      </c>
      <c r="Z39" s="4" t="str">
        <f>IFERROR(HYPERLINK(Wspolrzedne(ROW(),COLUMN()),""),"")</f>
        <v/>
      </c>
      <c r="AA39" s="4" t="str">
        <f>IFERROR(HYPERLINK(Wspolrzedne(ROW(),COLUMN()),""),"")</f>
        <v/>
      </c>
      <c r="AB39" s="4" t="str">
        <f>IFERROR(HYPERLINK(Wspolrzedne(ROW(),COLUMN()),""),"")</f>
        <v/>
      </c>
      <c r="AC39" s="4" t="str">
        <f>IFERROR(HYPERLINK(Wspolrzedne(ROW(),COLUMN()),""),"")</f>
        <v/>
      </c>
      <c r="AD39" s="4" t="str">
        <f>IFERROR(HYPERLINK(Wspolrzedne(ROW(),COLUMN()),""),"")</f>
        <v/>
      </c>
      <c r="AE39" s="4" t="str">
        <f>IFERROR(HYPERLINK(Wspolrzedne(ROW(),COLUMN()),""),"")</f>
        <v/>
      </c>
      <c r="AF39" s="4" t="str">
        <f>IFERROR(HYPERLINK(Wspolrzedne(ROW(),COLUMN()),""),"")</f>
        <v/>
      </c>
      <c r="AG39" s="4" t="str">
        <f>IFERROR(HYPERLINK(Wspolrzedne(ROW(),COLUMN()),""),"")</f>
        <v/>
      </c>
      <c r="AH39" s="4" t="str">
        <f>IFERROR(HYPERLINK(Wspolrzedne(ROW(),COLUMN()),""),"")</f>
        <v/>
      </c>
      <c r="AI39" s="4" t="str">
        <f>IFERROR(HYPERLINK(Wspolrzedne(ROW(),COLUMN()),""),"")</f>
        <v/>
      </c>
      <c r="AJ39" s="4" t="str">
        <f>IFERROR(HYPERLINK(Wspolrzedne(ROW(),COLUMN()),""),"")</f>
        <v/>
      </c>
      <c r="AK39" s="4" t="str">
        <f>IFERROR(HYPERLINK(Wspolrzedne(ROW(),COLUMN()),""),"")</f>
        <v/>
      </c>
      <c r="AL39" s="4" t="str">
        <f>IFERROR(HYPERLINK(Wspolrzedne(ROW(),COLUMN()),""),"")</f>
        <v/>
      </c>
      <c r="AM39" s="4" t="str">
        <f>IFERROR(HYPERLINK(Wspolrzedne(ROW(),COLUMN()),""),"")</f>
        <v/>
      </c>
      <c r="AN39" s="4" t="str">
        <f>IFERROR(HYPERLINK(Wspolrzedne(ROW(),COLUMN()),""),"")</f>
        <v/>
      </c>
      <c r="AO39" s="4" t="str">
        <f>IFERROR(HYPERLINK(Wspolrzedne(ROW(),COLUMN()),""),"")</f>
        <v/>
      </c>
      <c r="AP39" s="4" t="str">
        <f>IFERROR(HYPERLINK(Wspolrzedne(ROW(),COLUMN()),""),"")</f>
        <v/>
      </c>
      <c r="AQ39" s="4" t="str">
        <f>IFERROR(HYPERLINK(Wspolrzedne(ROW(),COLUMN()),""),"")</f>
        <v/>
      </c>
      <c r="AR39" s="4" t="str">
        <f>IFERROR(HYPERLINK(Wspolrzedne(ROW(),COLUMN()),""),"")</f>
        <v/>
      </c>
      <c r="AS39" s="4" t="str">
        <f>IFERROR(HYPERLINK(Wspolrzedne(ROW(),COLUMN()),""),"")</f>
        <v/>
      </c>
      <c r="AT39" s="4" t="str">
        <f>IFERROR(HYPERLINK(Wspolrzedne(ROW(),COLUMN()),""),"")</f>
        <v/>
      </c>
      <c r="AU39" s="4" t="str">
        <f>IFERROR(HYPERLINK(Wspolrzedne(ROW(),COLUMN()),""),"")</f>
        <v/>
      </c>
      <c r="AV39" s="4" t="str">
        <f>IFERROR(HYPERLINK(Wspolrzedne(ROW(),COLUMN()),""),"")</f>
        <v/>
      </c>
      <c r="AW39" s="4" t="str">
        <f>IFERROR(HYPERLINK(Wspolrzedne(ROW(),COLUMN()),""),"")</f>
        <v/>
      </c>
      <c r="AX39" s="4" t="str">
        <f>IFERROR(HYPERLINK(Wspolrzedne(ROW(),COLUMN()),""),"")</f>
        <v/>
      </c>
      <c r="AY39" s="4" t="str">
        <f>IFERROR(HYPERLINK(Wspolrzedne(ROW(),COLUMN()),""),"")</f>
        <v/>
      </c>
      <c r="AZ39" s="4" t="str">
        <f>IFERROR(HYPERLINK(Wspolrzedne(ROW(),COLUMN()),""),"")</f>
        <v/>
      </c>
      <c r="BA39" s="4" t="str">
        <f>IFERROR(HYPERLINK(Wspolrzedne(ROW(),COLUMN()),""),"")</f>
        <v/>
      </c>
      <c r="BB39" s="4" t="str">
        <f>IFERROR(HYPERLINK(Wspolrzedne(ROW(),COLUMN()),""),"")</f>
        <v/>
      </c>
      <c r="BC39" s="4" t="str">
        <f>IFERROR(HYPERLINK(Wspolrzedne(ROW(),COLUMN()),""),"")</f>
        <v/>
      </c>
      <c r="BD39" s="4" t="str">
        <f>IFERROR(HYPERLINK(Wspolrzedne(ROW(),COLUMN()),""),"")</f>
        <v/>
      </c>
      <c r="BE39" s="4" t="str">
        <f>IFERROR(HYPERLINK(Wspolrzedne(ROW(),COLUMN()),""),"")</f>
        <v/>
      </c>
      <c r="BF39" s="4" t="str">
        <f>IFERROR(HYPERLINK(Wspolrzedne(ROW(),COLUMN()),""),"")</f>
        <v/>
      </c>
      <c r="BG39" s="4" t="str">
        <f>IFERROR(HYPERLINK(Wspolrzedne(ROW(),COLUMN()),""),"")</f>
        <v/>
      </c>
      <c r="BH39" s="4" t="str">
        <f>IFERROR(HYPERLINK(Wspolrzedne(ROW(),COLUMN()),""),"")</f>
        <v/>
      </c>
      <c r="BI39" s="4" t="str">
        <f>IFERROR(HYPERLINK(Wspolrzedne(ROW(),COLUMN()),""),"")</f>
        <v/>
      </c>
      <c r="BJ39" s="4" t="str">
        <f>IFERROR(HYPERLINK(Wspolrzedne(ROW(),COLUMN()),""),"")</f>
        <v/>
      </c>
      <c r="BK39" s="4" t="str">
        <f>IFERROR(HYPERLINK(Wspolrzedne(ROW(),COLUMN()),""),"")</f>
        <v/>
      </c>
      <c r="BL39" s="4" t="str">
        <f>IFERROR(HYPERLINK(Wspolrzedne(ROW(),COLUMN()),""),"")</f>
        <v/>
      </c>
      <c r="BM39" s="4" t="str">
        <f>IFERROR(HYPERLINK(Wspolrzedne(ROW(),COLUMN()),""),"")</f>
        <v/>
      </c>
      <c r="BN39" s="5" t="str">
        <f>IFERROR(HYPERLINK(Wspolrzedne(ROW(),COLUMN()),""),"")</f>
        <v/>
      </c>
      <c r="BO39" s="2" t="str">
        <f>IFERROR(HYPERLINK(Wspolrzedne(ROW(),COLUMN()),""),"")</f>
        <v/>
      </c>
      <c r="BP39" s="2" t="str">
        <f>IFERROR(HYPERLINK(Wspolrzedne(ROW(),COLUMN()),""),"")</f>
        <v/>
      </c>
      <c r="BQ39" s="2" t="str">
        <f>IFERROR(HYPERLINK(Wspolrzedne(ROW(),COLUMN()),""),"")</f>
        <v/>
      </c>
      <c r="BR39" s="2" t="str">
        <f>IFERROR(HYPERLINK(Wspolrzedne(ROW(),COLUMN()),""),"")</f>
        <v/>
      </c>
    </row>
    <row r="40" spans="1:83" ht="9" customHeight="1" x14ac:dyDescent="0.25">
      <c r="A40" s="3" t="str">
        <f>IFERROR(HYPERLINK(Wspolrzedne(ROW(),COLUMN()),""),"")</f>
        <v/>
      </c>
      <c r="B40" s="4" t="str">
        <f>IFERROR(HYPERLINK(Wspolrzedne(ROW(),COLUMN()),""),"")</f>
        <v/>
      </c>
      <c r="C40" s="4" t="str">
        <f>IFERROR(HYPERLINK(Wspolrzedne(ROW(),COLUMN()),""),"")</f>
        <v/>
      </c>
      <c r="D40" s="4" t="str">
        <f>IFERROR(HYPERLINK(Wspolrzedne(ROW(),COLUMN()),""),"")</f>
        <v/>
      </c>
      <c r="E40" s="4" t="str">
        <f>IFERROR(HYPERLINK(Wspolrzedne(ROW(),COLUMN()),""),"")</f>
        <v/>
      </c>
      <c r="F40" s="4" t="str">
        <f>IFERROR(HYPERLINK(Wspolrzedne(ROW(),COLUMN()),""),"")</f>
        <v/>
      </c>
      <c r="G40" s="4" t="str">
        <f>IFERROR(HYPERLINK(Wspolrzedne(ROW(),COLUMN()),""),"")</f>
        <v/>
      </c>
      <c r="H40" s="4" t="str">
        <f>IFERROR(HYPERLINK(Wspolrzedne(ROW(),COLUMN()),""),"")</f>
        <v/>
      </c>
      <c r="I40" s="4" t="str">
        <f>IFERROR(HYPERLINK(Wspolrzedne(ROW(),COLUMN()),""),"")</f>
        <v/>
      </c>
      <c r="J40" s="4" t="str">
        <f>IFERROR(HYPERLINK(Wspolrzedne(ROW(),COLUMN()),""),"")</f>
        <v/>
      </c>
      <c r="K40" s="4" t="str">
        <f>IFERROR(HYPERLINK(Wspolrzedne(ROW(),COLUMN()),""),"")</f>
        <v/>
      </c>
      <c r="L40" s="4" t="str">
        <f>IFERROR(HYPERLINK(Wspolrzedne(ROW(),COLUMN()),""),"")</f>
        <v/>
      </c>
      <c r="M40" s="4" t="str">
        <f>IFERROR(HYPERLINK(Wspolrzedne(ROW(),COLUMN()),""),"")</f>
        <v/>
      </c>
      <c r="N40" s="4" t="str">
        <f>IFERROR(HYPERLINK(Wspolrzedne(ROW(),COLUMN()),""),"")</f>
        <v/>
      </c>
      <c r="O40" s="4" t="str">
        <f>IFERROR(HYPERLINK(Wspolrzedne(ROW(),COLUMN()),""),"")</f>
        <v/>
      </c>
      <c r="P40" s="4" t="str">
        <f>IFERROR(HYPERLINK(Wspolrzedne(ROW(),COLUMN()),""),"")</f>
        <v/>
      </c>
      <c r="Q40" s="4" t="str">
        <f>IFERROR(HYPERLINK(Wspolrzedne(ROW(),COLUMN()),""),"")</f>
        <v/>
      </c>
      <c r="R40" s="4" t="str">
        <f>IFERROR(HYPERLINK(Wspolrzedne(ROW(),COLUMN()),""),"")</f>
        <v/>
      </c>
      <c r="S40" s="4" t="str">
        <f>IFERROR(HYPERLINK(Wspolrzedne(ROW(),COLUMN()),""),"")</f>
        <v/>
      </c>
      <c r="T40" s="4" t="str">
        <f>IFERROR(HYPERLINK(Wspolrzedne(ROW(),COLUMN()),""),"")</f>
        <v/>
      </c>
      <c r="U40" s="4" t="str">
        <f>IFERROR(HYPERLINK(Wspolrzedne(ROW(),COLUMN()),""),"")</f>
        <v/>
      </c>
      <c r="V40" s="4" t="str">
        <f>IFERROR(HYPERLINK(Wspolrzedne(ROW(),COLUMN()),""),"")</f>
        <v/>
      </c>
      <c r="W40" s="4" t="str">
        <f>IFERROR(HYPERLINK(Wspolrzedne(ROW(),COLUMN()),""),"")</f>
        <v/>
      </c>
      <c r="X40" s="4" t="str">
        <f>IFERROR(HYPERLINK(Wspolrzedne(ROW(),COLUMN()),""),"")</f>
        <v/>
      </c>
      <c r="Y40" s="4" t="str">
        <f>IFERROR(HYPERLINK(Wspolrzedne(ROW(),COLUMN()),""),"")</f>
        <v/>
      </c>
      <c r="Z40" s="4" t="str">
        <f>IFERROR(HYPERLINK(Wspolrzedne(ROW(),COLUMN()),""),"")</f>
        <v/>
      </c>
      <c r="AA40" s="4" t="str">
        <f>IFERROR(HYPERLINK(Wspolrzedne(ROW(),COLUMN()),""),"")</f>
        <v/>
      </c>
      <c r="AB40" s="4" t="str">
        <f>IFERROR(HYPERLINK(Wspolrzedne(ROW(),COLUMN()),""),"")</f>
        <v/>
      </c>
      <c r="AC40" s="4" t="str">
        <f>IFERROR(HYPERLINK(Wspolrzedne(ROW(),COLUMN()),""),"")</f>
        <v/>
      </c>
      <c r="AD40" s="4" t="str">
        <f>IFERROR(HYPERLINK(Wspolrzedne(ROW(),COLUMN()),""),"")</f>
        <v/>
      </c>
      <c r="AE40" s="4" t="str">
        <f>IFERROR(HYPERLINK(Wspolrzedne(ROW(),COLUMN()),""),"")</f>
        <v/>
      </c>
      <c r="AF40" s="4" t="str">
        <f>IFERROR(HYPERLINK(Wspolrzedne(ROW(),COLUMN()),""),"")</f>
        <v/>
      </c>
      <c r="AG40" s="4" t="str">
        <f>IFERROR(HYPERLINK(Wspolrzedne(ROW(),COLUMN()),""),"")</f>
        <v/>
      </c>
      <c r="AH40" s="4" t="str">
        <f>IFERROR(HYPERLINK(Wspolrzedne(ROW(),COLUMN()),""),"")</f>
        <v/>
      </c>
      <c r="AI40" s="4" t="str">
        <f>IFERROR(HYPERLINK(Wspolrzedne(ROW(),COLUMN()),""),"")</f>
        <v/>
      </c>
      <c r="AJ40" s="4" t="str">
        <f>IFERROR(HYPERLINK(Wspolrzedne(ROW(),COLUMN()),""),"")</f>
        <v/>
      </c>
      <c r="AK40" s="4" t="str">
        <f>IFERROR(HYPERLINK(Wspolrzedne(ROW(),COLUMN()),""),"")</f>
        <v/>
      </c>
      <c r="AL40" s="4" t="str">
        <f>IFERROR(HYPERLINK(Wspolrzedne(ROW(),COLUMN()),""),"")</f>
        <v/>
      </c>
      <c r="AM40" s="4" t="str">
        <f>IFERROR(HYPERLINK(Wspolrzedne(ROW(),COLUMN()),""),"")</f>
        <v/>
      </c>
      <c r="AN40" s="4" t="str">
        <f>IFERROR(HYPERLINK(Wspolrzedne(ROW(),COLUMN()),""),"")</f>
        <v/>
      </c>
      <c r="AO40" s="4" t="str">
        <f>IFERROR(HYPERLINK(Wspolrzedne(ROW(),COLUMN()),""),"")</f>
        <v/>
      </c>
      <c r="AP40" s="4" t="str">
        <f>IFERROR(HYPERLINK(Wspolrzedne(ROW(),COLUMN()),""),"")</f>
        <v/>
      </c>
      <c r="AQ40" s="4" t="str">
        <f>IFERROR(HYPERLINK(Wspolrzedne(ROW(),COLUMN()),""),"")</f>
        <v/>
      </c>
      <c r="AR40" s="4" t="str">
        <f>IFERROR(HYPERLINK(Wspolrzedne(ROW(),COLUMN()),""),"")</f>
        <v/>
      </c>
      <c r="AS40" s="4" t="str">
        <f>IFERROR(HYPERLINK(Wspolrzedne(ROW(),COLUMN()),""),"")</f>
        <v/>
      </c>
      <c r="AT40" s="4" t="str">
        <f>IFERROR(HYPERLINK(Wspolrzedne(ROW(),COLUMN()),""),"")</f>
        <v/>
      </c>
      <c r="AU40" s="4" t="str">
        <f>IFERROR(HYPERLINK(Wspolrzedne(ROW(),COLUMN()),""),"")</f>
        <v/>
      </c>
      <c r="AV40" s="4" t="str">
        <f>IFERROR(HYPERLINK(Wspolrzedne(ROW(),COLUMN()),""),"")</f>
        <v/>
      </c>
      <c r="AW40" s="4" t="str">
        <f>IFERROR(HYPERLINK(Wspolrzedne(ROW(),COLUMN()),""),"")</f>
        <v/>
      </c>
      <c r="AX40" s="4" t="str">
        <f>IFERROR(HYPERLINK(Wspolrzedne(ROW(),COLUMN()),""),"")</f>
        <v/>
      </c>
      <c r="AY40" s="4" t="str">
        <f>IFERROR(HYPERLINK(Wspolrzedne(ROW(),COLUMN()),""),"")</f>
        <v/>
      </c>
      <c r="AZ40" s="4" t="str">
        <f>IFERROR(HYPERLINK(Wspolrzedne(ROW(),COLUMN()),""),"")</f>
        <v/>
      </c>
      <c r="BA40" s="4" t="str">
        <f>IFERROR(HYPERLINK(Wspolrzedne(ROW(),COLUMN()),""),"")</f>
        <v/>
      </c>
      <c r="BB40" s="4" t="str">
        <f>IFERROR(HYPERLINK(Wspolrzedne(ROW(),COLUMN()),""),"")</f>
        <v/>
      </c>
      <c r="BC40" s="4" t="str">
        <f>IFERROR(HYPERLINK(Wspolrzedne(ROW(),COLUMN()),""),"")</f>
        <v/>
      </c>
      <c r="BD40" s="4" t="str">
        <f>IFERROR(HYPERLINK(Wspolrzedne(ROW(),COLUMN()),""),"")</f>
        <v/>
      </c>
      <c r="BE40" s="4" t="str">
        <f>IFERROR(HYPERLINK(Wspolrzedne(ROW(),COLUMN()),""),"")</f>
        <v/>
      </c>
      <c r="BF40" s="4" t="str">
        <f>IFERROR(HYPERLINK(Wspolrzedne(ROW(),COLUMN()),""),"")</f>
        <v/>
      </c>
      <c r="BG40" s="4" t="str">
        <f>IFERROR(HYPERLINK(Wspolrzedne(ROW(),COLUMN()),""),"")</f>
        <v/>
      </c>
      <c r="BH40" s="4" t="str">
        <f>IFERROR(HYPERLINK(Wspolrzedne(ROW(),COLUMN()),""),"")</f>
        <v/>
      </c>
      <c r="BI40" s="4" t="str">
        <f>IFERROR(HYPERLINK(Wspolrzedne(ROW(),COLUMN()),""),"")</f>
        <v/>
      </c>
      <c r="BJ40" s="4" t="str">
        <f>IFERROR(HYPERLINK(Wspolrzedne(ROW(),COLUMN()),""),"")</f>
        <v/>
      </c>
      <c r="BK40" s="4" t="str">
        <f>IFERROR(HYPERLINK(Wspolrzedne(ROW(),COLUMN()),""),"")</f>
        <v/>
      </c>
      <c r="BL40" s="4" t="str">
        <f>IFERROR(HYPERLINK(Wspolrzedne(ROW(),COLUMN()),""),"")</f>
        <v/>
      </c>
      <c r="BM40" s="4" t="str">
        <f>IFERROR(HYPERLINK(Wspolrzedne(ROW(),COLUMN()),""),"")</f>
        <v/>
      </c>
      <c r="BN40" s="5" t="str">
        <f>IFERROR(HYPERLINK(Wspolrzedne(ROW(),COLUMN()),""),"")</f>
        <v/>
      </c>
      <c r="BO40" s="2" t="str">
        <f>IFERROR(HYPERLINK(Wspolrzedne(ROW(),COLUMN()),""),"")</f>
        <v/>
      </c>
      <c r="BP40" s="2" t="str">
        <f>IFERROR(HYPERLINK(Wspolrzedne(ROW(),COLUMN()),""),"")</f>
        <v/>
      </c>
      <c r="BQ40" s="2" t="str">
        <f>IFERROR(HYPERLINK(Wspolrzedne(ROW(),COLUMN()),""),"")</f>
        <v/>
      </c>
      <c r="BR40" s="2" t="str">
        <f>IFERROR(HYPERLINK(Wspolrzedne(ROW(),COLUMN()),""),"")</f>
        <v/>
      </c>
    </row>
    <row r="41" spans="1:83" ht="9" customHeight="1" x14ac:dyDescent="0.25">
      <c r="A41" s="3" t="str">
        <f>IFERROR(HYPERLINK(Wspolrzedne(ROW(),COLUMN()),""),"")</f>
        <v/>
      </c>
      <c r="B41" s="4" t="str">
        <f>IFERROR(HYPERLINK(Wspolrzedne(ROW(),COLUMN()),""),"")</f>
        <v/>
      </c>
      <c r="C41" s="4" t="str">
        <f>IFERROR(HYPERLINK(Wspolrzedne(ROW(),COLUMN()),""),"")</f>
        <v/>
      </c>
      <c r="D41" s="4" t="str">
        <f>IFERROR(HYPERLINK(Wspolrzedne(ROW(),COLUMN()),""),"")</f>
        <v/>
      </c>
      <c r="E41" s="4" t="str">
        <f>IFERROR(HYPERLINK(Wspolrzedne(ROW(),COLUMN()),""),"")</f>
        <v/>
      </c>
      <c r="F41" s="4" t="str">
        <f>IFERROR(HYPERLINK(Wspolrzedne(ROW(),COLUMN()),""),"")</f>
        <v/>
      </c>
      <c r="G41" s="4" t="str">
        <f>IFERROR(HYPERLINK(Wspolrzedne(ROW(),COLUMN()),""),"")</f>
        <v/>
      </c>
      <c r="H41" s="4" t="str">
        <f>IFERROR(HYPERLINK(Wspolrzedne(ROW(),COLUMN()),""),"")</f>
        <v/>
      </c>
      <c r="I41" s="4" t="str">
        <f>IFERROR(HYPERLINK(Wspolrzedne(ROW(),COLUMN()),""),"")</f>
        <v/>
      </c>
      <c r="J41" s="4" t="str">
        <f>IFERROR(HYPERLINK(Wspolrzedne(ROW(),COLUMN()),""),"")</f>
        <v/>
      </c>
      <c r="K41" s="4" t="str">
        <f>IFERROR(HYPERLINK(Wspolrzedne(ROW(),COLUMN()),""),"")</f>
        <v/>
      </c>
      <c r="L41" s="4" t="str">
        <f>IFERROR(HYPERLINK(Wspolrzedne(ROW(),COLUMN()),""),"")</f>
        <v/>
      </c>
      <c r="M41" s="4" t="str">
        <f>IFERROR(HYPERLINK(Wspolrzedne(ROW(),COLUMN()),""),"")</f>
        <v/>
      </c>
      <c r="N41" s="4" t="str">
        <f>IFERROR(HYPERLINK(Wspolrzedne(ROW(),COLUMN()),""),"")</f>
        <v/>
      </c>
      <c r="O41" s="4" t="str">
        <f>IFERROR(HYPERLINK(Wspolrzedne(ROW(),COLUMN()),""),"")</f>
        <v/>
      </c>
      <c r="P41" s="4" t="str">
        <f>IFERROR(HYPERLINK(Wspolrzedne(ROW(),COLUMN()),""),"")</f>
        <v/>
      </c>
      <c r="Q41" s="4" t="str">
        <f>IFERROR(HYPERLINK(Wspolrzedne(ROW(),COLUMN()),""),"")</f>
        <v/>
      </c>
      <c r="R41" s="4" t="str">
        <f>IFERROR(HYPERLINK(Wspolrzedne(ROW(),COLUMN()),""),"")</f>
        <v/>
      </c>
      <c r="S41" s="4" t="str">
        <f>IFERROR(HYPERLINK(Wspolrzedne(ROW(),COLUMN()),""),"")</f>
        <v/>
      </c>
      <c r="T41" s="4" t="str">
        <f>IFERROR(HYPERLINK(Wspolrzedne(ROW(),COLUMN()),""),"")</f>
        <v/>
      </c>
      <c r="U41" s="4" t="str">
        <f>IFERROR(HYPERLINK(Wspolrzedne(ROW(),COLUMN()),""),"")</f>
        <v/>
      </c>
      <c r="V41" s="4" t="str">
        <f>IFERROR(HYPERLINK(Wspolrzedne(ROW(),COLUMN()),""),"")</f>
        <v/>
      </c>
      <c r="W41" s="4" t="str">
        <f>IFERROR(HYPERLINK(Wspolrzedne(ROW(),COLUMN()),""),"")</f>
        <v/>
      </c>
      <c r="X41" s="4" t="str">
        <f>IFERROR(HYPERLINK(Wspolrzedne(ROW(),COLUMN()),""),"")</f>
        <v/>
      </c>
      <c r="Y41" s="4" t="str">
        <f>IFERROR(HYPERLINK(Wspolrzedne(ROW(),COLUMN()),""),"")</f>
        <v/>
      </c>
      <c r="Z41" s="4" t="str">
        <f>IFERROR(HYPERLINK(Wspolrzedne(ROW(),COLUMN()),""),"")</f>
        <v/>
      </c>
      <c r="AA41" s="4" t="str">
        <f>IFERROR(HYPERLINK(Wspolrzedne(ROW(),COLUMN()),""),"")</f>
        <v/>
      </c>
      <c r="AB41" s="4" t="str">
        <f>IFERROR(HYPERLINK(Wspolrzedne(ROW(),COLUMN()),""),"")</f>
        <v/>
      </c>
      <c r="AC41" s="4" t="str">
        <f>IFERROR(HYPERLINK(Wspolrzedne(ROW(),COLUMN()),""),"")</f>
        <v/>
      </c>
      <c r="AD41" s="4" t="str">
        <f>IFERROR(HYPERLINK(Wspolrzedne(ROW(),COLUMN()),""),"")</f>
        <v/>
      </c>
      <c r="AE41" s="4" t="str">
        <f>IFERROR(HYPERLINK(Wspolrzedne(ROW(),COLUMN()),""),"")</f>
        <v/>
      </c>
      <c r="AF41" s="4" t="str">
        <f>IFERROR(HYPERLINK(Wspolrzedne(ROW(),COLUMN()),""),"")</f>
        <v/>
      </c>
      <c r="AG41" s="4" t="str">
        <f>IFERROR(HYPERLINK(Wspolrzedne(ROW(),COLUMN()),""),"")</f>
        <v/>
      </c>
      <c r="AH41" s="4" t="str">
        <f>IFERROR(HYPERLINK(Wspolrzedne(ROW(),COLUMN()),""),"")</f>
        <v/>
      </c>
      <c r="AI41" s="4" t="str">
        <f>IFERROR(HYPERLINK(Wspolrzedne(ROW(),COLUMN()),""),"")</f>
        <v/>
      </c>
      <c r="AJ41" s="4" t="str">
        <f>IFERROR(HYPERLINK(Wspolrzedne(ROW(),COLUMN()),""),"")</f>
        <v/>
      </c>
      <c r="AK41" s="4" t="str">
        <f>IFERROR(HYPERLINK(Wspolrzedne(ROW(),COLUMN()),""),"")</f>
        <v/>
      </c>
      <c r="AL41" s="4" t="str">
        <f>IFERROR(HYPERLINK(Wspolrzedne(ROW(),COLUMN()),""),"")</f>
        <v/>
      </c>
      <c r="AM41" s="4" t="str">
        <f>IFERROR(HYPERLINK(Wspolrzedne(ROW(),COLUMN()),""),"")</f>
        <v/>
      </c>
      <c r="AN41" s="4" t="str">
        <f>IFERROR(HYPERLINK(Wspolrzedne(ROW(),COLUMN()),""),"")</f>
        <v/>
      </c>
      <c r="AO41" s="4" t="str">
        <f>IFERROR(HYPERLINK(Wspolrzedne(ROW(),COLUMN()),""),"")</f>
        <v/>
      </c>
      <c r="AP41" s="4" t="str">
        <f>IFERROR(HYPERLINK(Wspolrzedne(ROW(),COLUMN()),""),"")</f>
        <v/>
      </c>
      <c r="AQ41" s="4" t="str">
        <f>IFERROR(HYPERLINK(Wspolrzedne(ROW(),COLUMN()),""),"")</f>
        <v/>
      </c>
      <c r="AR41" s="4" t="str">
        <f>IFERROR(HYPERLINK(Wspolrzedne(ROW(),COLUMN()),""),"")</f>
        <v/>
      </c>
      <c r="AS41" s="4" t="str">
        <f>IFERROR(HYPERLINK(Wspolrzedne(ROW(),COLUMN()),""),"")</f>
        <v/>
      </c>
      <c r="AT41" s="4" t="str">
        <f>IFERROR(HYPERLINK(Wspolrzedne(ROW(),COLUMN()),""),"")</f>
        <v/>
      </c>
      <c r="AU41" s="4" t="str">
        <f>IFERROR(HYPERLINK(Wspolrzedne(ROW(),COLUMN()),""),"")</f>
        <v/>
      </c>
      <c r="AV41" s="4" t="str">
        <f>IFERROR(HYPERLINK(Wspolrzedne(ROW(),COLUMN()),""),"")</f>
        <v/>
      </c>
      <c r="AW41" s="4" t="str">
        <f>IFERROR(HYPERLINK(Wspolrzedne(ROW(),COLUMN()),""),"")</f>
        <v/>
      </c>
      <c r="AX41" s="4" t="str">
        <f>IFERROR(HYPERLINK(Wspolrzedne(ROW(),COLUMN()),""),"")</f>
        <v/>
      </c>
      <c r="AY41" s="4" t="str">
        <f>IFERROR(HYPERLINK(Wspolrzedne(ROW(),COLUMN()),""),"")</f>
        <v/>
      </c>
      <c r="AZ41" s="4" t="str">
        <f>IFERROR(HYPERLINK(Wspolrzedne(ROW(),COLUMN()),""),"")</f>
        <v/>
      </c>
      <c r="BA41" s="4" t="str">
        <f>IFERROR(HYPERLINK(Wspolrzedne(ROW(),COLUMN()),""),"")</f>
        <v/>
      </c>
      <c r="BB41" s="4" t="str">
        <f>IFERROR(HYPERLINK(Wspolrzedne(ROW(),COLUMN()),""),"")</f>
        <v/>
      </c>
      <c r="BC41" s="4" t="str">
        <f>IFERROR(HYPERLINK(Wspolrzedne(ROW(),COLUMN()),""),"")</f>
        <v/>
      </c>
      <c r="BD41" s="4" t="str">
        <f>IFERROR(HYPERLINK(Wspolrzedne(ROW(),COLUMN()),""),"")</f>
        <v/>
      </c>
      <c r="BE41" s="4" t="str">
        <f>IFERROR(HYPERLINK(Wspolrzedne(ROW(),COLUMN()),""),"")</f>
        <v/>
      </c>
      <c r="BF41" s="4" t="str">
        <f>IFERROR(HYPERLINK(Wspolrzedne(ROW(),COLUMN()),""),"")</f>
        <v/>
      </c>
      <c r="BG41" s="4" t="str">
        <f>IFERROR(HYPERLINK(Wspolrzedne(ROW(),COLUMN()),""),"")</f>
        <v/>
      </c>
      <c r="BH41" s="4" t="str">
        <f>IFERROR(HYPERLINK(Wspolrzedne(ROW(),COLUMN()),""),"")</f>
        <v/>
      </c>
      <c r="BI41" s="4" t="str">
        <f>IFERROR(HYPERLINK(Wspolrzedne(ROW(),COLUMN()),""),"")</f>
        <v/>
      </c>
      <c r="BJ41" s="4" t="str">
        <f>IFERROR(HYPERLINK(Wspolrzedne(ROW(),COLUMN()),""),"")</f>
        <v/>
      </c>
      <c r="BK41" s="4" t="str">
        <f>IFERROR(HYPERLINK(Wspolrzedne(ROW(),COLUMN()),""),"")</f>
        <v/>
      </c>
      <c r="BL41" s="4" t="str">
        <f>IFERROR(HYPERLINK(Wspolrzedne(ROW(),COLUMN()),""),"")</f>
        <v/>
      </c>
      <c r="BM41" s="4" t="str">
        <f>IFERROR(HYPERLINK(Wspolrzedne(ROW(),COLUMN()),""),"")</f>
        <v/>
      </c>
      <c r="BN41" s="5" t="str">
        <f>IFERROR(HYPERLINK(Wspolrzedne(ROW(),COLUMN()),""),"")</f>
        <v/>
      </c>
      <c r="BO41" s="2" t="str">
        <f>IFERROR(HYPERLINK(Wspolrzedne(ROW(),COLUMN()),""),"")</f>
        <v/>
      </c>
      <c r="BP41" s="2" t="str">
        <f>IFERROR(HYPERLINK(Wspolrzedne(ROW(),COLUMN()),""),"")</f>
        <v/>
      </c>
      <c r="BQ41" s="2" t="str">
        <f>IFERROR(HYPERLINK(Wspolrzedne(ROW(),COLUMN()),""),"")</f>
        <v/>
      </c>
      <c r="BR41" s="2" t="str">
        <f>IFERROR(HYPERLINK(Wspolrzedne(ROW(),COLUMN()),""),"")</f>
        <v/>
      </c>
    </row>
    <row r="42" spans="1:83" ht="9" customHeight="1" x14ac:dyDescent="0.35">
      <c r="A42" s="3" t="str">
        <f>IFERROR(HYPERLINK(Wspolrzedne(ROW(),COLUMN()),""),"")</f>
        <v/>
      </c>
      <c r="B42" s="4" t="str">
        <f>IFERROR(HYPERLINK(Wspolrzedne(ROW(),COLUMN()),""),"")</f>
        <v/>
      </c>
      <c r="C42" s="4" t="str">
        <f>IFERROR(HYPERLINK(Wspolrzedne(ROW(),COLUMN()),""),"")</f>
        <v/>
      </c>
      <c r="D42" s="4" t="str">
        <f>IFERROR(HYPERLINK(Wspolrzedne(ROW(),COLUMN()),""),"")</f>
        <v/>
      </c>
      <c r="E42" s="4" t="str">
        <f>IFERROR(HYPERLINK(Wspolrzedne(ROW(),COLUMN()),""),"")</f>
        <v/>
      </c>
      <c r="F42" s="9" t="str">
        <f>IFERROR(HYPERLINK(Wspolrzedne(ROW(),COLUMN()),""),"")</f>
        <v/>
      </c>
      <c r="G42" s="9" t="str">
        <f>IFERROR(HYPERLINK(Wspolrzedne(ROW(),COLUMN()),""),"")</f>
        <v/>
      </c>
      <c r="H42" s="50" t="s">
        <v>700</v>
      </c>
      <c r="I42" s="50"/>
      <c r="J42" s="50"/>
      <c r="K42" s="50"/>
      <c r="L42" s="4" t="str">
        <f>IFERROR(HYPERLINK(Wspolrzedne(ROW(),COLUMN()),""),"")</f>
        <v/>
      </c>
      <c r="M42" s="4" t="str">
        <f>IFERROR(HYPERLINK(Wspolrzedne(ROW(),COLUMN()),""),"")</f>
        <v/>
      </c>
      <c r="N42" s="4" t="str">
        <f>IFERROR(HYPERLINK(Wspolrzedne(ROW(),COLUMN()),""),"")</f>
        <v/>
      </c>
      <c r="O42" s="4" t="str">
        <f>IFERROR(HYPERLINK(Wspolrzedne(ROW(),COLUMN()),""),"")</f>
        <v/>
      </c>
      <c r="P42" s="4" t="str">
        <f>IFERROR(HYPERLINK(Wspolrzedne(ROW(),COLUMN()),""),"")</f>
        <v/>
      </c>
      <c r="Q42" s="4" t="str">
        <f>IFERROR(HYPERLINK(Wspolrzedne(ROW(),COLUMN()),""),"")</f>
        <v/>
      </c>
      <c r="R42" s="4" t="str">
        <f>IFERROR(HYPERLINK(Wspolrzedne(ROW(),COLUMN()),""),"")</f>
        <v/>
      </c>
      <c r="S42" s="4" t="str">
        <f>IFERROR(HYPERLINK(Wspolrzedne(ROW(),COLUMN()),""),"")</f>
        <v/>
      </c>
      <c r="T42" s="4" t="str">
        <f>IFERROR(HYPERLINK(Wspolrzedne(ROW(),COLUMN()),""),"")</f>
        <v/>
      </c>
      <c r="U42" s="4" t="str">
        <f>IFERROR(HYPERLINK(Wspolrzedne(ROW(),COLUMN()),""),"")</f>
        <v/>
      </c>
      <c r="V42" s="4" t="str">
        <f>IFERROR(HYPERLINK(Wspolrzedne(ROW(),COLUMN()),""),"")</f>
        <v/>
      </c>
      <c r="W42" s="4" t="str">
        <f>IFERROR(HYPERLINK(Wspolrzedne(ROW(),COLUMN()),""),"")</f>
        <v/>
      </c>
      <c r="X42" s="4" t="str">
        <f>IFERROR(HYPERLINK(Wspolrzedne(ROW(),COLUMN()),""),"")</f>
        <v/>
      </c>
      <c r="Y42" s="4" t="str">
        <f>IFERROR(HYPERLINK(Wspolrzedne(ROW(),COLUMN()),""),"")</f>
        <v/>
      </c>
      <c r="Z42" s="4" t="str">
        <f>IFERROR(HYPERLINK(Wspolrzedne(ROW(),COLUMN()),""),"")</f>
        <v/>
      </c>
      <c r="AA42" s="4" t="str">
        <f>IFERROR(HYPERLINK(Wspolrzedne(ROW(),COLUMN()),""),"")</f>
        <v/>
      </c>
      <c r="AB42" s="4" t="str">
        <f>IFERROR(HYPERLINK(Wspolrzedne(ROW(),COLUMN()),""),"")</f>
        <v/>
      </c>
      <c r="AC42" s="4" t="str">
        <f>IFERROR(HYPERLINK(Wspolrzedne(ROW(),COLUMN()),""),"")</f>
        <v/>
      </c>
      <c r="AD42" s="4" t="str">
        <f>IFERROR(HYPERLINK(Wspolrzedne(ROW(),COLUMN()),""),"")</f>
        <v/>
      </c>
      <c r="AE42" s="4" t="str">
        <f>IFERROR(HYPERLINK(Wspolrzedne(ROW(),COLUMN()),""),"")</f>
        <v/>
      </c>
      <c r="AF42" s="4" t="str">
        <f>IFERROR(HYPERLINK(Wspolrzedne(ROW(),COLUMN()),""),"")</f>
        <v/>
      </c>
      <c r="AG42" s="4" t="str">
        <f>IFERROR(HYPERLINK(Wspolrzedne(ROW(),COLUMN()),""),"")</f>
        <v/>
      </c>
      <c r="AH42" s="4" t="str">
        <f>IFERROR(HYPERLINK(Wspolrzedne(ROW(),COLUMN()),""),"")</f>
        <v/>
      </c>
      <c r="AI42" s="4" t="str">
        <f>IFERROR(HYPERLINK(Wspolrzedne(ROW(),COLUMN()),""),"")</f>
        <v/>
      </c>
      <c r="AJ42" s="4" t="str">
        <f>IFERROR(HYPERLINK(Wspolrzedne(ROW(),COLUMN()),""),"")</f>
        <v/>
      </c>
      <c r="AK42" s="4" t="str">
        <f>IFERROR(HYPERLINK(Wspolrzedne(ROW(),COLUMN()),""),"")</f>
        <v/>
      </c>
      <c r="AL42" s="4" t="str">
        <f>IFERROR(HYPERLINK(Wspolrzedne(ROW(),COLUMN()),""),"")</f>
        <v/>
      </c>
      <c r="AM42" s="4" t="str">
        <f>IFERROR(HYPERLINK(Wspolrzedne(ROW(),COLUMN()),""),"")</f>
        <v/>
      </c>
      <c r="AN42" s="4" t="str">
        <f>IFERROR(HYPERLINK(Wspolrzedne(ROW(),COLUMN()),""),"")</f>
        <v/>
      </c>
      <c r="AO42" s="4" t="str">
        <f>IFERROR(HYPERLINK(Wspolrzedne(ROW(),COLUMN()),""),"")</f>
        <v/>
      </c>
      <c r="AP42" s="4" t="str">
        <f>IFERROR(HYPERLINK(Wspolrzedne(ROW(),COLUMN()),""),"")</f>
        <v/>
      </c>
      <c r="AQ42" s="4" t="str">
        <f>IFERROR(HYPERLINK(Wspolrzedne(ROW(),COLUMN()),""),"")</f>
        <v/>
      </c>
      <c r="AR42" s="4" t="str">
        <f>IFERROR(HYPERLINK(Wspolrzedne(ROW(),COLUMN()),""),"")</f>
        <v/>
      </c>
      <c r="AS42" s="4" t="str">
        <f>IFERROR(HYPERLINK(Wspolrzedne(ROW(),COLUMN()),""),"")</f>
        <v/>
      </c>
      <c r="AT42" s="4" t="str">
        <f>IFERROR(HYPERLINK(Wspolrzedne(ROW(),COLUMN()),""),"")</f>
        <v/>
      </c>
      <c r="AU42" s="4" t="str">
        <f>IFERROR(HYPERLINK(Wspolrzedne(ROW(),COLUMN()),""),"")</f>
        <v/>
      </c>
      <c r="AV42" s="4" t="str">
        <f>IFERROR(HYPERLINK(Wspolrzedne(ROW(),COLUMN()),""),"")</f>
        <v/>
      </c>
      <c r="AW42" s="4" t="str">
        <f>IFERROR(HYPERLINK(Wspolrzedne(ROW(),COLUMN()),""),"")</f>
        <v/>
      </c>
      <c r="AX42" s="4" t="str">
        <f>IFERROR(HYPERLINK(Wspolrzedne(ROW(),COLUMN()),""),"")</f>
        <v/>
      </c>
      <c r="AY42" s="4" t="str">
        <f>IFERROR(HYPERLINK(Wspolrzedne(ROW(),COLUMN()),""),"")</f>
        <v/>
      </c>
      <c r="AZ42" s="4" t="str">
        <f>IFERROR(HYPERLINK(Wspolrzedne(ROW(),COLUMN()),""),"")</f>
        <v/>
      </c>
      <c r="BA42" s="4" t="str">
        <f>IFERROR(HYPERLINK(Wspolrzedne(ROW(),COLUMN()),""),"")</f>
        <v/>
      </c>
      <c r="BB42" s="4" t="str">
        <f>IFERROR(HYPERLINK(Wspolrzedne(ROW(),COLUMN()),""),"")</f>
        <v/>
      </c>
      <c r="BC42" s="4" t="str">
        <f>IFERROR(HYPERLINK(Wspolrzedne(ROW(),COLUMN()),""),"")</f>
        <v/>
      </c>
      <c r="BD42" s="4" t="str">
        <f>IFERROR(HYPERLINK(Wspolrzedne(ROW(),COLUMN()),""),"")</f>
        <v/>
      </c>
      <c r="BE42" s="4" t="str">
        <f>IFERROR(HYPERLINK(Wspolrzedne(ROW(),COLUMN()),""),"")</f>
        <v/>
      </c>
      <c r="BF42" s="4" t="str">
        <f>IFERROR(HYPERLINK(Wspolrzedne(ROW(),COLUMN()),""),"")</f>
        <v/>
      </c>
      <c r="BG42" s="4" t="str">
        <f>IFERROR(HYPERLINK(Wspolrzedne(ROW(),COLUMN()),""),"")</f>
        <v/>
      </c>
      <c r="BH42" s="4" t="str">
        <f>IFERROR(HYPERLINK(Wspolrzedne(ROW(),COLUMN()),""),"")</f>
        <v/>
      </c>
      <c r="BI42" s="4" t="str">
        <f>IFERROR(HYPERLINK(Wspolrzedne(ROW(),COLUMN()),""),"")</f>
        <v/>
      </c>
      <c r="BJ42" s="4" t="str">
        <f>IFERROR(HYPERLINK(Wspolrzedne(ROW(),COLUMN()),""),"")</f>
        <v/>
      </c>
      <c r="BK42" s="4" t="str">
        <f>IFERROR(HYPERLINK(Wspolrzedne(ROW(),COLUMN()),""),"")</f>
        <v/>
      </c>
      <c r="BL42" s="4" t="str">
        <f>IFERROR(HYPERLINK(Wspolrzedne(ROW(),COLUMN()),""),"")</f>
        <v/>
      </c>
      <c r="BM42" s="4" t="str">
        <f>IFERROR(HYPERLINK(Wspolrzedne(ROW(),COLUMN()),""),"")</f>
        <v/>
      </c>
      <c r="BN42" s="5" t="str">
        <f>IFERROR(HYPERLINK(Wspolrzedne(ROW(),COLUMN()),""),"")</f>
        <v/>
      </c>
      <c r="BO42" s="2" t="str">
        <f>IFERROR(HYPERLINK(Wspolrzedne(ROW(),COLUMN()),""),"")</f>
        <v/>
      </c>
      <c r="BP42" s="2" t="str">
        <f>IFERROR(HYPERLINK(Wspolrzedne(ROW(),COLUMN()),""),"")</f>
        <v/>
      </c>
      <c r="BQ42" s="2" t="str">
        <f>IFERROR(HYPERLINK(Wspolrzedne(ROW(),COLUMN()),""),"")</f>
        <v/>
      </c>
      <c r="BR42" s="2" t="str">
        <f>IFERROR(HYPERLINK(Wspolrzedne(ROW(),COLUMN()),""),"")</f>
        <v/>
      </c>
    </row>
    <row r="43" spans="1:83" ht="9" customHeight="1" x14ac:dyDescent="0.35">
      <c r="A43" s="3" t="str">
        <f>IFERROR(HYPERLINK(Wspolrzedne(ROW(),COLUMN()),""),"")</f>
        <v/>
      </c>
      <c r="B43" s="4" t="str">
        <f>IFERROR(HYPERLINK(Wspolrzedne(ROW(),COLUMN()),""),"")</f>
        <v/>
      </c>
      <c r="C43" s="4" t="str">
        <f>IFERROR(HYPERLINK(Wspolrzedne(ROW(),COLUMN()),""),"")</f>
        <v/>
      </c>
      <c r="D43" s="4" t="str">
        <f>IFERROR(HYPERLINK(Wspolrzedne(ROW(),COLUMN()),""),"")</f>
        <v/>
      </c>
      <c r="E43" s="4" t="str">
        <f>IFERROR(HYPERLINK(Wspolrzedne(ROW(),COLUMN()),""),"")</f>
        <v/>
      </c>
      <c r="F43" s="9" t="str">
        <f>IFERROR(HYPERLINK(Wspolrzedne(ROW(),COLUMN()),""),"")</f>
        <v/>
      </c>
      <c r="G43" s="9" t="str">
        <f>IFERROR(HYPERLINK(Wspolrzedne(ROW(),COLUMN()),""),"")</f>
        <v/>
      </c>
      <c r="H43" s="50"/>
      <c r="I43" s="50"/>
      <c r="J43" s="50"/>
      <c r="K43" s="50"/>
      <c r="L43" s="4" t="str">
        <f>IFERROR(HYPERLINK(Wspolrzedne(ROW(),COLUMN()),""),"")</f>
        <v/>
      </c>
      <c r="M43" s="4" t="str">
        <f>IFERROR(HYPERLINK(Wspolrzedne(ROW(),COLUMN()),""),"")</f>
        <v/>
      </c>
      <c r="N43" s="4" t="str">
        <f>IFERROR(HYPERLINK(Wspolrzedne(ROW(),COLUMN()),""),"")</f>
        <v/>
      </c>
      <c r="O43" s="4" t="str">
        <f>IFERROR(HYPERLINK(Wspolrzedne(ROW(),COLUMN()),""),"")</f>
        <v/>
      </c>
      <c r="P43" s="4" t="str">
        <f>IFERROR(HYPERLINK(Wspolrzedne(ROW(),COLUMN()),""),"")</f>
        <v/>
      </c>
      <c r="Q43" s="4" t="str">
        <f>IFERROR(HYPERLINK(Wspolrzedne(ROW(),COLUMN()),""),"")</f>
        <v/>
      </c>
      <c r="R43" s="4" t="str">
        <f>IFERROR(HYPERLINK(Wspolrzedne(ROW(),COLUMN()),""),"")</f>
        <v/>
      </c>
      <c r="S43" s="4" t="str">
        <f>IFERROR(HYPERLINK(Wspolrzedne(ROW(),COLUMN()),""),"")</f>
        <v/>
      </c>
      <c r="T43" s="4" t="str">
        <f>IFERROR(HYPERLINK(Wspolrzedne(ROW(),COLUMN()),""),"")</f>
        <v/>
      </c>
      <c r="U43" s="4" t="str">
        <f>IFERROR(HYPERLINK(Wspolrzedne(ROW(),COLUMN()),""),"")</f>
        <v/>
      </c>
      <c r="V43" s="4" t="str">
        <f>IFERROR(HYPERLINK(Wspolrzedne(ROW(),COLUMN()),""),"")</f>
        <v/>
      </c>
      <c r="W43" s="4" t="str">
        <f>IFERROR(HYPERLINK(Wspolrzedne(ROW(),COLUMN()),""),"")</f>
        <v/>
      </c>
      <c r="X43" s="4" t="str">
        <f>IFERROR(HYPERLINK(Wspolrzedne(ROW(),COLUMN()),""),"")</f>
        <v/>
      </c>
      <c r="Y43" s="4" t="str">
        <f>IFERROR(HYPERLINK(Wspolrzedne(ROW(),COLUMN()),""),"")</f>
        <v/>
      </c>
      <c r="Z43" s="4" t="str">
        <f>IFERROR(HYPERLINK(Wspolrzedne(ROW(),COLUMN()),""),"")</f>
        <v/>
      </c>
      <c r="AA43" s="4" t="str">
        <f>IFERROR(HYPERLINK(Wspolrzedne(ROW(),COLUMN()),""),"")</f>
        <v/>
      </c>
      <c r="AB43" s="4" t="str">
        <f>IFERROR(HYPERLINK(Wspolrzedne(ROW(),COLUMN()),""),"")</f>
        <v/>
      </c>
      <c r="AC43" s="4" t="str">
        <f>IFERROR(HYPERLINK(Wspolrzedne(ROW(),COLUMN()),""),"")</f>
        <v/>
      </c>
      <c r="AD43" s="4" t="str">
        <f>IFERROR(HYPERLINK(Wspolrzedne(ROW(),COLUMN()),""),"")</f>
        <v/>
      </c>
      <c r="AE43" s="4" t="str">
        <f>IFERROR(HYPERLINK(Wspolrzedne(ROW(),COLUMN()),""),"")</f>
        <v/>
      </c>
      <c r="AF43" s="4" t="str">
        <f>IFERROR(HYPERLINK(Wspolrzedne(ROW(),COLUMN()),""),"")</f>
        <v/>
      </c>
      <c r="AG43" s="4" t="str">
        <f>IFERROR(HYPERLINK(Wspolrzedne(ROW(),COLUMN()),""),"")</f>
        <v/>
      </c>
      <c r="AH43" s="4" t="str">
        <f>IFERROR(HYPERLINK(Wspolrzedne(ROW(),COLUMN()),""),"")</f>
        <v/>
      </c>
      <c r="AI43" s="4" t="str">
        <f>IFERROR(HYPERLINK(Wspolrzedne(ROW(),COLUMN()),""),"")</f>
        <v/>
      </c>
      <c r="AJ43" s="4" t="str">
        <f>IFERROR(HYPERLINK(Wspolrzedne(ROW(),COLUMN()),""),"")</f>
        <v/>
      </c>
      <c r="AK43" s="4" t="str">
        <f>IFERROR(HYPERLINK(Wspolrzedne(ROW(),COLUMN()),""),"")</f>
        <v/>
      </c>
      <c r="AL43" s="4" t="str">
        <f>IFERROR(HYPERLINK(Wspolrzedne(ROW(),COLUMN()),""),"")</f>
        <v/>
      </c>
      <c r="AM43" s="4" t="str">
        <f>IFERROR(HYPERLINK(Wspolrzedne(ROW(),COLUMN()),""),"")</f>
        <v/>
      </c>
      <c r="AN43" s="4" t="str">
        <f>IFERROR(HYPERLINK(Wspolrzedne(ROW(),COLUMN()),""),"")</f>
        <v/>
      </c>
      <c r="AO43" s="4" t="str">
        <f>IFERROR(HYPERLINK(Wspolrzedne(ROW(),COLUMN()),""),"")</f>
        <v/>
      </c>
      <c r="AP43" s="4" t="str">
        <f>IFERROR(HYPERLINK(Wspolrzedne(ROW(),COLUMN()),""),"")</f>
        <v/>
      </c>
      <c r="AQ43" s="4" t="str">
        <f>IFERROR(HYPERLINK(Wspolrzedne(ROW(),COLUMN()),""),"")</f>
        <v/>
      </c>
      <c r="AR43" s="4" t="str">
        <f>IFERROR(HYPERLINK(Wspolrzedne(ROW(),COLUMN()),""),"")</f>
        <v/>
      </c>
      <c r="AS43" s="4" t="str">
        <f>IFERROR(HYPERLINK(Wspolrzedne(ROW(),COLUMN()),""),"")</f>
        <v/>
      </c>
      <c r="AT43" s="4" t="str">
        <f>IFERROR(HYPERLINK(Wspolrzedne(ROW(),COLUMN()),""),"")</f>
        <v/>
      </c>
      <c r="AU43" s="4" t="str">
        <f>IFERROR(HYPERLINK(Wspolrzedne(ROW(),COLUMN()),""),"")</f>
        <v/>
      </c>
      <c r="AV43" s="4" t="str">
        <f>IFERROR(HYPERLINK(Wspolrzedne(ROW(),COLUMN()),""),"")</f>
        <v/>
      </c>
      <c r="AW43" s="4" t="str">
        <f>IFERROR(HYPERLINK(Wspolrzedne(ROW(),COLUMN()),""),"")</f>
        <v/>
      </c>
      <c r="AX43" s="4" t="str">
        <f>IFERROR(HYPERLINK(Wspolrzedne(ROW(),COLUMN()),""),"")</f>
        <v/>
      </c>
      <c r="AY43" s="4" t="str">
        <f>IFERROR(HYPERLINK(Wspolrzedne(ROW(),COLUMN()),""),"")</f>
        <v/>
      </c>
      <c r="AZ43" s="4" t="str">
        <f>IFERROR(HYPERLINK(Wspolrzedne(ROW(),COLUMN()),""),"")</f>
        <v/>
      </c>
      <c r="BA43" s="4" t="str">
        <f>IFERROR(HYPERLINK(Wspolrzedne(ROW(),COLUMN()),""),"")</f>
        <v/>
      </c>
      <c r="BB43" s="4" t="str">
        <f>IFERROR(HYPERLINK(Wspolrzedne(ROW(),COLUMN()),""),"")</f>
        <v/>
      </c>
      <c r="BC43" s="4" t="str">
        <f>IFERROR(HYPERLINK(Wspolrzedne(ROW(),COLUMN()),""),"")</f>
        <v/>
      </c>
      <c r="BD43" s="4" t="str">
        <f>IFERROR(HYPERLINK(Wspolrzedne(ROW(),COLUMN()),""),"")</f>
        <v/>
      </c>
      <c r="BE43" s="4" t="str">
        <f>IFERROR(HYPERLINK(Wspolrzedne(ROW(),COLUMN()),""),"")</f>
        <v/>
      </c>
      <c r="BF43" s="4" t="str">
        <f>IFERROR(HYPERLINK(Wspolrzedne(ROW(),COLUMN()),""),"")</f>
        <v/>
      </c>
      <c r="BG43" s="4" t="str">
        <f>IFERROR(HYPERLINK(Wspolrzedne(ROW(),COLUMN()),""),"")</f>
        <v/>
      </c>
      <c r="BH43" s="4" t="str">
        <f>IFERROR(HYPERLINK(Wspolrzedne(ROW(),COLUMN()),""),"")</f>
        <v/>
      </c>
      <c r="BI43" s="4" t="str">
        <f>IFERROR(HYPERLINK(Wspolrzedne(ROW(),COLUMN()),""),"")</f>
        <v/>
      </c>
      <c r="BJ43" s="4" t="str">
        <f>IFERROR(HYPERLINK(Wspolrzedne(ROW(),COLUMN()),""),"")</f>
        <v/>
      </c>
      <c r="BK43" s="4" t="str">
        <f>IFERROR(HYPERLINK(Wspolrzedne(ROW(),COLUMN()),""),"")</f>
        <v/>
      </c>
      <c r="BL43" s="4" t="str">
        <f>IFERROR(HYPERLINK(Wspolrzedne(ROW(),COLUMN()),""),"")</f>
        <v/>
      </c>
      <c r="BM43" s="4" t="str">
        <f>IFERROR(HYPERLINK(Wspolrzedne(ROW(),COLUMN()),""),"")</f>
        <v/>
      </c>
      <c r="BN43" s="5" t="str">
        <f>IFERROR(HYPERLINK(Wspolrzedne(ROW(),COLUMN()),""),"")</f>
        <v/>
      </c>
      <c r="BO43" s="2" t="str">
        <f>IFERROR(HYPERLINK(Wspolrzedne(ROW(),COLUMN()),""),"")</f>
        <v/>
      </c>
      <c r="BP43" s="2" t="str">
        <f>IFERROR(HYPERLINK(Wspolrzedne(ROW(),COLUMN()),""),"")</f>
        <v/>
      </c>
      <c r="BQ43" s="2" t="str">
        <f>IFERROR(HYPERLINK(Wspolrzedne(ROW(),COLUMN()),""),"")</f>
        <v/>
      </c>
      <c r="BR43" s="2" t="str">
        <f>IFERROR(HYPERLINK(Wspolrzedne(ROW(),COLUMN()),""),"")</f>
        <v/>
      </c>
    </row>
    <row r="44" spans="1:83" ht="9" customHeight="1" x14ac:dyDescent="0.25">
      <c r="A44" s="41" t="str">
        <f>IFERROR(HYPERLINK(Wspolrzedne(ROW(),COLUMN()),""),"")</f>
        <v/>
      </c>
      <c r="B44" s="1" t="str">
        <f>IFERROR(HYPERLINK(Wspolrzedne(ROW(),COLUMN()),""),"")</f>
        <v/>
      </c>
      <c r="C44" s="1" t="str">
        <f>IFERROR(HYPERLINK(Wspolrzedne(ROW(),COLUMN()),""),"")</f>
        <v/>
      </c>
      <c r="D44" s="1" t="str">
        <f>IFERROR(HYPERLINK(Wspolrzedne(ROW(),COLUMN()),""),"")</f>
        <v/>
      </c>
      <c r="E44" s="1" t="str">
        <f>IFERROR(HYPERLINK(Wspolrzedne(ROW(),COLUMN()),""),"")</f>
        <v/>
      </c>
      <c r="F44" s="1" t="str">
        <f>IFERROR(HYPERLINK(Wspolrzedne(ROW(),COLUMN()),""),"")</f>
        <v/>
      </c>
      <c r="G44" s="1" t="str">
        <f>IFERROR(HYPERLINK(Wspolrzedne(ROW(),COLUMN()),""),"")</f>
        <v/>
      </c>
      <c r="H44" s="1" t="str">
        <f>IFERROR(HYPERLINK(Wspolrzedne(ROW(),COLUMN()),""),"")</f>
        <v/>
      </c>
      <c r="I44" s="1" t="str">
        <f>IFERROR(HYPERLINK(Wspolrzedne(ROW(),COLUMN()),""),"")</f>
        <v/>
      </c>
      <c r="J44" s="1" t="str">
        <f>IFERROR(HYPERLINK(Wspolrzedne(ROW(),COLUMN()),""),"")</f>
        <v/>
      </c>
      <c r="K44" s="1" t="str">
        <f>IFERROR(HYPERLINK(Wspolrzedne(ROW(),COLUMN()),""),"")</f>
        <v/>
      </c>
      <c r="L44" s="1" t="str">
        <f>IFERROR(HYPERLINK(Wspolrzedne(ROW(),COLUMN()),""),"")</f>
        <v/>
      </c>
      <c r="M44" s="1" t="str">
        <f>IFERROR(HYPERLINK(Wspolrzedne(ROW(),COLUMN()),""),"")</f>
        <v/>
      </c>
      <c r="N44" s="1" t="str">
        <f>IFERROR(HYPERLINK(Wspolrzedne(ROW(),COLUMN()),""),"")</f>
        <v/>
      </c>
      <c r="O44" s="1" t="str">
        <f>IFERROR(HYPERLINK(Wspolrzedne(ROW(),COLUMN()),""),"")</f>
        <v/>
      </c>
      <c r="P44" s="1" t="str">
        <f>IFERROR(HYPERLINK(Wspolrzedne(ROW(),COLUMN()),""),"")</f>
        <v/>
      </c>
      <c r="Q44" s="1" t="str">
        <f>IFERROR(HYPERLINK(Wspolrzedne(ROW(),COLUMN()),""),"")</f>
        <v/>
      </c>
      <c r="R44" s="1" t="str">
        <f>IFERROR(HYPERLINK(Wspolrzedne(ROW(),COLUMN()),""),"")</f>
        <v/>
      </c>
      <c r="S44" s="8" t="str">
        <f>IFERROR(HYPERLINK(Wspolrzedne(ROW(),COLUMN()),""),"")</f>
        <v/>
      </c>
      <c r="T44" s="4" t="str">
        <f>IFERROR(HYPERLINK(Wspolrzedne(ROW(),COLUMN()),""),"")</f>
        <v/>
      </c>
      <c r="U44" s="4" t="str">
        <f>IFERROR(HYPERLINK(Wspolrzedne(ROW(),COLUMN()),""),"")</f>
        <v/>
      </c>
      <c r="V44" s="4" t="str">
        <f>IFERROR(HYPERLINK(Wspolrzedne(ROW(),COLUMN()),""),"")</f>
        <v/>
      </c>
      <c r="W44" s="4" t="str">
        <f>IFERROR(HYPERLINK(Wspolrzedne(ROW(),COLUMN()),""),"")</f>
        <v/>
      </c>
      <c r="X44" s="4" t="str">
        <f>IFERROR(HYPERLINK(Wspolrzedne(ROW(),COLUMN()),""),"")</f>
        <v/>
      </c>
      <c r="Y44" s="4" t="str">
        <f>IFERROR(HYPERLINK(Wspolrzedne(ROW(),COLUMN()),""),"")</f>
        <v/>
      </c>
      <c r="Z44" s="4" t="str">
        <f>IFERROR(HYPERLINK(Wspolrzedne(ROW(),COLUMN()),""),"")</f>
        <v/>
      </c>
      <c r="AA44" s="4" t="str">
        <f>IFERROR(HYPERLINK(Wspolrzedne(ROW(),COLUMN()),""),"")</f>
        <v/>
      </c>
      <c r="AB44" s="4" t="str">
        <f>IFERROR(HYPERLINK(Wspolrzedne(ROW(),COLUMN()),""),"")</f>
        <v/>
      </c>
      <c r="AC44" s="4" t="str">
        <f>IFERROR(HYPERLINK(Wspolrzedne(ROW(),COLUMN()),""),"")</f>
        <v/>
      </c>
      <c r="AD44" s="4" t="str">
        <f>IFERROR(HYPERLINK(Wspolrzedne(ROW(),COLUMN()),""),"")</f>
        <v/>
      </c>
      <c r="AE44" s="4" t="str">
        <f>IFERROR(HYPERLINK(Wspolrzedne(ROW(),COLUMN()),""),"")</f>
        <v/>
      </c>
      <c r="AF44" s="4" t="str">
        <f>IFERROR(HYPERLINK(Wspolrzedne(ROW(),COLUMN()),""),"")</f>
        <v/>
      </c>
      <c r="AG44" s="4" t="str">
        <f>IFERROR(HYPERLINK(Wspolrzedne(ROW(),COLUMN()),""),"")</f>
        <v/>
      </c>
      <c r="AH44" s="4" t="str">
        <f>IFERROR(HYPERLINK(Wspolrzedne(ROW(),COLUMN()),""),"")</f>
        <v/>
      </c>
      <c r="AI44" s="4" t="str">
        <f>IFERROR(HYPERLINK(Wspolrzedne(ROW(),COLUMN()),""),"")</f>
        <v/>
      </c>
      <c r="AJ44" s="4" t="str">
        <f>IFERROR(HYPERLINK(Wspolrzedne(ROW(),COLUMN()),""),"")</f>
        <v/>
      </c>
      <c r="AK44" s="4" t="str">
        <f>IFERROR(HYPERLINK(Wspolrzedne(ROW(),COLUMN()),""),"")</f>
        <v/>
      </c>
      <c r="AL44" s="4" t="str">
        <f>IFERROR(HYPERLINK(Wspolrzedne(ROW(),COLUMN()),""),"")</f>
        <v/>
      </c>
      <c r="AM44" s="4" t="str">
        <f>IFERROR(HYPERLINK(Wspolrzedne(ROW(),COLUMN()),""),"")</f>
        <v/>
      </c>
      <c r="AN44" s="4" t="str">
        <f>IFERROR(HYPERLINK(Wspolrzedne(ROW(),COLUMN()),""),"")</f>
        <v/>
      </c>
      <c r="AO44" s="4" t="str">
        <f>IFERROR(HYPERLINK(Wspolrzedne(ROW(),COLUMN()),""),"")</f>
        <v/>
      </c>
      <c r="AP44" s="4" t="str">
        <f>IFERROR(HYPERLINK(Wspolrzedne(ROW(),COLUMN()),""),"")</f>
        <v/>
      </c>
      <c r="AQ44" s="4" t="str">
        <f>IFERROR(HYPERLINK(Wspolrzedne(ROW(),COLUMN()),""),"")</f>
        <v/>
      </c>
      <c r="AR44" s="4" t="str">
        <f>IFERROR(HYPERLINK(Wspolrzedne(ROW(),COLUMN()),""),"")</f>
        <v/>
      </c>
      <c r="AS44" s="4" t="str">
        <f>IFERROR(HYPERLINK(Wspolrzedne(ROW(),COLUMN()),""),"")</f>
        <v/>
      </c>
      <c r="AT44" s="4" t="str">
        <f>IFERROR(HYPERLINK(Wspolrzedne(ROW(),COLUMN()),""),"")</f>
        <v/>
      </c>
      <c r="AU44" s="4" t="str">
        <f>IFERROR(HYPERLINK(Wspolrzedne(ROW(),COLUMN()),""),"")</f>
        <v/>
      </c>
      <c r="AV44" s="4" t="str">
        <f>IFERROR(HYPERLINK(Wspolrzedne(ROW(),COLUMN()),""),"")</f>
        <v/>
      </c>
      <c r="AW44" s="4" t="str">
        <f>IFERROR(HYPERLINK(Wspolrzedne(ROW(),COLUMN()),""),"")</f>
        <v/>
      </c>
      <c r="AX44" s="4" t="str">
        <f>IFERROR(HYPERLINK(Wspolrzedne(ROW(),COLUMN()),""),"")</f>
        <v/>
      </c>
      <c r="AY44" s="4" t="str">
        <f>IFERROR(HYPERLINK(Wspolrzedne(ROW(),COLUMN()),""),"")</f>
        <v/>
      </c>
      <c r="AZ44" s="4" t="str">
        <f>IFERROR(HYPERLINK(Wspolrzedne(ROW(),COLUMN()),""),"")</f>
        <v/>
      </c>
      <c r="BA44" s="4" t="str">
        <f>IFERROR(HYPERLINK(Wspolrzedne(ROW(),COLUMN()),""),"")</f>
        <v/>
      </c>
      <c r="BB44" s="4" t="str">
        <f>IFERROR(HYPERLINK(Wspolrzedne(ROW(),COLUMN()),""),"")</f>
        <v/>
      </c>
      <c r="BC44" s="4" t="str">
        <f>IFERROR(HYPERLINK(Wspolrzedne(ROW(),COLUMN()),""),"")</f>
        <v/>
      </c>
      <c r="BD44" s="4" t="str">
        <f>IFERROR(HYPERLINK(Wspolrzedne(ROW(),COLUMN()),""),"")</f>
        <v/>
      </c>
      <c r="BE44" s="4" t="str">
        <f>IFERROR(HYPERLINK(Wspolrzedne(ROW(),COLUMN()),""),"")</f>
        <v/>
      </c>
      <c r="BF44" s="4" t="str">
        <f>IFERROR(HYPERLINK(Wspolrzedne(ROW(),COLUMN()),""),"")</f>
        <v/>
      </c>
      <c r="BG44" s="4" t="str">
        <f>IFERROR(HYPERLINK(Wspolrzedne(ROW(),COLUMN()),""),"")</f>
        <v/>
      </c>
      <c r="BH44" s="4" t="str">
        <f>IFERROR(HYPERLINK(Wspolrzedne(ROW(),COLUMN()),""),"")</f>
        <v/>
      </c>
      <c r="BI44" s="4" t="str">
        <f>IFERROR(HYPERLINK(Wspolrzedne(ROW(),COLUMN()),""),"")</f>
        <v/>
      </c>
      <c r="BJ44" s="4" t="str">
        <f>IFERROR(HYPERLINK(Wspolrzedne(ROW(),COLUMN()),""),"")</f>
        <v/>
      </c>
      <c r="BK44" s="4" t="str">
        <f>IFERROR(HYPERLINK(Wspolrzedne(ROW(),COLUMN()),""),"")</f>
        <v/>
      </c>
      <c r="BL44" s="4" t="str">
        <f>IFERROR(HYPERLINK(Wspolrzedne(ROW(),COLUMN()),""),"")</f>
        <v/>
      </c>
      <c r="BM44" s="4" t="str">
        <f>IFERROR(HYPERLINK(Wspolrzedne(ROW(),COLUMN()),""),"")</f>
        <v/>
      </c>
      <c r="BN44" s="5" t="str">
        <f>IFERROR(HYPERLINK(Wspolrzedne(ROW(),COLUMN()),""),"")</f>
        <v/>
      </c>
      <c r="BO44" s="2" t="str">
        <f>IFERROR(HYPERLINK(Wspolrzedne(ROW(),COLUMN()),""),"")</f>
        <v/>
      </c>
      <c r="BP44" s="2" t="str">
        <f>IFERROR(HYPERLINK(Wspolrzedne(ROW(),COLUMN()),""),"")</f>
        <v/>
      </c>
      <c r="BQ44" s="2" t="str">
        <f>IFERROR(HYPERLINK(Wspolrzedne(ROW(),COLUMN()),""),"")</f>
        <v/>
      </c>
      <c r="BR44" s="2" t="str">
        <f>IFERROR(HYPERLINK(Wspolrzedne(ROW(),COLUMN()),""),"")</f>
        <v/>
      </c>
    </row>
    <row r="45" spans="1:83" ht="9" customHeight="1" x14ac:dyDescent="0.25">
      <c r="A45" s="3" t="str">
        <f>IFERROR(HYPERLINK(Wspolrzedne(ROW(),COLUMN()),""),"")</f>
        <v/>
      </c>
      <c r="B45" s="4" t="str">
        <f>IFERROR(HYPERLINK(Wspolrzedne(ROW(),COLUMN()),""),"")</f>
        <v/>
      </c>
      <c r="C45" s="4" t="str">
        <f>IFERROR(HYPERLINK(Wspolrzedne(ROW(),COLUMN()),""),"")</f>
        <v/>
      </c>
      <c r="D45" s="4" t="str">
        <f>IFERROR(HYPERLINK(Wspolrzedne(ROW(),COLUMN()),""),"")</f>
        <v/>
      </c>
      <c r="E45" s="4" t="str">
        <f>IFERROR(HYPERLINK(Wspolrzedne(ROW(),COLUMN()),""),"")</f>
        <v/>
      </c>
      <c r="F45" s="4" t="str">
        <f>IFERROR(HYPERLINK(Wspolrzedne(ROW(),COLUMN()),""),"")</f>
        <v/>
      </c>
      <c r="G45" s="4" t="str">
        <f>IFERROR(HYPERLINK(Wspolrzedne(ROW(),COLUMN()),""),"")</f>
        <v/>
      </c>
      <c r="H45" s="4" t="str">
        <f>IFERROR(HYPERLINK(Wspolrzedne(ROW(),COLUMN()),""),"")</f>
        <v/>
      </c>
      <c r="I45" s="4" t="str">
        <f>IFERROR(HYPERLINK(Wspolrzedne(ROW(),COLUMN()),""),"")</f>
        <v/>
      </c>
      <c r="J45" s="4" t="str">
        <f>IFERROR(HYPERLINK(Wspolrzedne(ROW(),COLUMN()),""),"")</f>
        <v/>
      </c>
      <c r="K45" s="4" t="str">
        <f>IFERROR(HYPERLINK(Wspolrzedne(ROW(),COLUMN()),""),"")</f>
        <v/>
      </c>
      <c r="L45" s="4" t="str">
        <f>IFERROR(HYPERLINK(Wspolrzedne(ROW(),COLUMN()),""),"")</f>
        <v/>
      </c>
      <c r="M45" s="4" t="str">
        <f>IFERROR(HYPERLINK(Wspolrzedne(ROW(),COLUMN()),""),"")</f>
        <v/>
      </c>
      <c r="N45" s="4" t="str">
        <f>IFERROR(HYPERLINK(Wspolrzedne(ROW(),COLUMN()),""),"")</f>
        <v/>
      </c>
      <c r="O45" s="4" t="str">
        <f>IFERROR(HYPERLINK(Wspolrzedne(ROW(),COLUMN()),""),"")</f>
        <v/>
      </c>
      <c r="P45" s="4" t="str">
        <f>IFERROR(HYPERLINK(Wspolrzedne(ROW(),COLUMN()),""),"")</f>
        <v/>
      </c>
      <c r="Q45" s="4" t="str">
        <f>IFERROR(HYPERLINK(Wspolrzedne(ROW(),COLUMN()),""),"")</f>
        <v/>
      </c>
      <c r="R45" s="4" t="str">
        <f>IFERROR(HYPERLINK(Wspolrzedne(ROW(),COLUMN()),""),"")</f>
        <v/>
      </c>
      <c r="S45" s="5" t="str">
        <f>IFERROR(HYPERLINK(Wspolrzedne(ROW(),COLUMN()),""),"")</f>
        <v/>
      </c>
      <c r="T45" s="4" t="str">
        <f>IFERROR(HYPERLINK(Wspolrzedne(ROW(),COLUMN()),""),"")</f>
        <v/>
      </c>
      <c r="U45" s="4" t="str">
        <f>IFERROR(HYPERLINK(Wspolrzedne(ROW(),COLUMN()),""),"")</f>
        <v/>
      </c>
      <c r="V45" s="4" t="str">
        <f>IFERROR(HYPERLINK(Wspolrzedne(ROW(),COLUMN()),""),"")</f>
        <v/>
      </c>
      <c r="W45" s="4" t="str">
        <f>IFERROR(HYPERLINK(Wspolrzedne(ROW(),COLUMN()),""),"")</f>
        <v/>
      </c>
      <c r="X45" s="4" t="str">
        <f>IFERROR(HYPERLINK(Wspolrzedne(ROW(),COLUMN()),""),"")</f>
        <v/>
      </c>
      <c r="Y45" s="4" t="str">
        <f>IFERROR(HYPERLINK(Wspolrzedne(ROW(),COLUMN()),""),"")</f>
        <v/>
      </c>
      <c r="Z45" s="4" t="str">
        <f>IFERROR(HYPERLINK(Wspolrzedne(ROW(),COLUMN()),""),"")</f>
        <v/>
      </c>
      <c r="AA45" s="4" t="str">
        <f>IFERROR(HYPERLINK(Wspolrzedne(ROW(),COLUMN()),""),"")</f>
        <v/>
      </c>
      <c r="AB45" s="4" t="str">
        <f>IFERROR(HYPERLINK(Wspolrzedne(ROW(),COLUMN()),""),"")</f>
        <v/>
      </c>
      <c r="AC45" s="4" t="str">
        <f>IFERROR(HYPERLINK(Wspolrzedne(ROW(),COLUMN()),""),"")</f>
        <v/>
      </c>
      <c r="AD45" s="4" t="str">
        <f>IFERROR(HYPERLINK(Wspolrzedne(ROW(),COLUMN()),""),"")</f>
        <v/>
      </c>
      <c r="AE45" s="4" t="str">
        <f>IFERROR(HYPERLINK(Wspolrzedne(ROW(),COLUMN()),""),"")</f>
        <v/>
      </c>
      <c r="AF45" s="4" t="str">
        <f>IFERROR(HYPERLINK(Wspolrzedne(ROW(),COLUMN()),""),"")</f>
        <v/>
      </c>
      <c r="AG45" s="4" t="str">
        <f>IFERROR(HYPERLINK(Wspolrzedne(ROW(),COLUMN()),""),"")</f>
        <v/>
      </c>
      <c r="AH45" s="4" t="str">
        <f>IFERROR(HYPERLINK(Wspolrzedne(ROW(),COLUMN()),""),"")</f>
        <v/>
      </c>
      <c r="AI45" s="4" t="str">
        <f>IFERROR(HYPERLINK(Wspolrzedne(ROW(),COLUMN()),""),"")</f>
        <v/>
      </c>
      <c r="AJ45" s="4" t="str">
        <f>IFERROR(HYPERLINK(Wspolrzedne(ROW(),COLUMN()),""),"")</f>
        <v/>
      </c>
      <c r="AK45" s="4" t="str">
        <f>IFERROR(HYPERLINK(Wspolrzedne(ROW(),COLUMN()),""),"")</f>
        <v/>
      </c>
      <c r="AL45" s="4" t="str">
        <f>IFERROR(HYPERLINK(Wspolrzedne(ROW(),COLUMN()),""),"")</f>
        <v/>
      </c>
      <c r="AM45" s="4" t="str">
        <f>IFERROR(HYPERLINK(Wspolrzedne(ROW(),COLUMN()),""),"")</f>
        <v/>
      </c>
      <c r="AN45" s="4" t="str">
        <f>IFERROR(HYPERLINK(Wspolrzedne(ROW(),COLUMN()),""),"")</f>
        <v/>
      </c>
      <c r="AO45" s="4" t="str">
        <f>IFERROR(HYPERLINK(Wspolrzedne(ROW(),COLUMN()),""),"")</f>
        <v/>
      </c>
      <c r="AP45" s="4" t="str">
        <f>IFERROR(HYPERLINK(Wspolrzedne(ROW(),COLUMN()),""),"")</f>
        <v/>
      </c>
      <c r="AQ45" s="4" t="str">
        <f>IFERROR(HYPERLINK(Wspolrzedne(ROW(),COLUMN()),""),"")</f>
        <v/>
      </c>
      <c r="AR45" s="4" t="str">
        <f>IFERROR(HYPERLINK(Wspolrzedne(ROW(),COLUMN()),""),"")</f>
        <v/>
      </c>
      <c r="AS45" s="4" t="str">
        <f>IFERROR(HYPERLINK(Wspolrzedne(ROW(),COLUMN()),""),"")</f>
        <v/>
      </c>
      <c r="AT45" s="4" t="str">
        <f>IFERROR(HYPERLINK(Wspolrzedne(ROW(),COLUMN()),""),"")</f>
        <v/>
      </c>
      <c r="AU45" s="4" t="str">
        <f>IFERROR(HYPERLINK(Wspolrzedne(ROW(),COLUMN()),""),"")</f>
        <v/>
      </c>
      <c r="AV45" s="4" t="str">
        <f>IFERROR(HYPERLINK(Wspolrzedne(ROW(),COLUMN()),""),"")</f>
        <v/>
      </c>
      <c r="AW45" s="4" t="str">
        <f>IFERROR(HYPERLINK(Wspolrzedne(ROW(),COLUMN()),""),"")</f>
        <v/>
      </c>
      <c r="AX45" s="4" t="str">
        <f>IFERROR(HYPERLINK(Wspolrzedne(ROW(),COLUMN()),""),"")</f>
        <v/>
      </c>
      <c r="AY45" s="4" t="str">
        <f>IFERROR(HYPERLINK(Wspolrzedne(ROW(),COLUMN()),""),"")</f>
        <v/>
      </c>
      <c r="AZ45" s="4" t="str">
        <f>IFERROR(HYPERLINK(Wspolrzedne(ROW(),COLUMN()),""),"")</f>
        <v/>
      </c>
      <c r="BA45" s="4" t="str">
        <f>IFERROR(HYPERLINK(Wspolrzedne(ROW(),COLUMN()),""),"")</f>
        <v/>
      </c>
      <c r="BB45" s="4" t="str">
        <f>IFERROR(HYPERLINK(Wspolrzedne(ROW(),COLUMN()),""),"")</f>
        <v/>
      </c>
      <c r="BC45" s="4" t="str">
        <f>IFERROR(HYPERLINK(Wspolrzedne(ROW(),COLUMN()),""),"")</f>
        <v/>
      </c>
      <c r="BD45" s="4" t="str">
        <f>IFERROR(HYPERLINK(Wspolrzedne(ROW(),COLUMN()),""),"")</f>
        <v/>
      </c>
      <c r="BE45" s="4" t="str">
        <f>IFERROR(HYPERLINK(Wspolrzedne(ROW(),COLUMN()),""),"")</f>
        <v/>
      </c>
      <c r="BF45" s="4" t="str">
        <f>IFERROR(HYPERLINK(Wspolrzedne(ROW(),COLUMN()),""),"")</f>
        <v/>
      </c>
      <c r="BG45" s="4" t="str">
        <f>IFERROR(HYPERLINK(Wspolrzedne(ROW(),COLUMN()),""),"")</f>
        <v/>
      </c>
      <c r="BH45" s="4" t="str">
        <f>IFERROR(HYPERLINK(Wspolrzedne(ROW(),COLUMN()),""),"")</f>
        <v/>
      </c>
      <c r="BI45" s="4" t="str">
        <f>IFERROR(HYPERLINK(Wspolrzedne(ROW(),COLUMN()),""),"")</f>
        <v/>
      </c>
      <c r="BJ45" s="4" t="str">
        <f>IFERROR(HYPERLINK(Wspolrzedne(ROW(),COLUMN()),""),"")</f>
        <v/>
      </c>
      <c r="BK45" s="4" t="str">
        <f>IFERROR(HYPERLINK(Wspolrzedne(ROW(),COLUMN()),""),"")</f>
        <v/>
      </c>
      <c r="BL45" s="4" t="str">
        <f>IFERROR(HYPERLINK(Wspolrzedne(ROW(),COLUMN()),""),"")</f>
        <v/>
      </c>
      <c r="BM45" s="4" t="str">
        <f>IFERROR(HYPERLINK(Wspolrzedne(ROW(),COLUMN()),""),"")</f>
        <v/>
      </c>
      <c r="BN45" s="5" t="str">
        <f>IFERROR(HYPERLINK(Wspolrzedne(ROW(),COLUMN()),""),"")</f>
        <v/>
      </c>
      <c r="BO45" s="2" t="str">
        <f>IFERROR(HYPERLINK(Wspolrzedne(ROW(),COLUMN()),""),"")</f>
        <v/>
      </c>
      <c r="BP45" s="2" t="str">
        <f>IFERROR(HYPERLINK(Wspolrzedne(ROW(),COLUMN()),""),"")</f>
        <v/>
      </c>
      <c r="BQ45" s="2" t="str">
        <f>IFERROR(HYPERLINK(Wspolrzedne(ROW(),COLUMN()),""),"")</f>
        <v/>
      </c>
      <c r="BR45" s="2" t="str">
        <f>IFERROR(HYPERLINK(Wspolrzedne(ROW(),COLUMN()),""),"")</f>
        <v/>
      </c>
    </row>
    <row r="46" spans="1:83" ht="9" customHeight="1" x14ac:dyDescent="0.25">
      <c r="A46" s="3" t="str">
        <f>IFERROR(HYPERLINK(Wspolrzedne(ROW(),COLUMN()),""),"")</f>
        <v/>
      </c>
      <c r="B46" s="4" t="str">
        <f>IFERROR(HYPERLINK(Wspolrzedne(ROW(),COLUMN()),""),"")</f>
        <v/>
      </c>
      <c r="C46" s="4" t="str">
        <f>IFERROR(HYPERLINK(Wspolrzedne(ROW(),COLUMN()),""),"")</f>
        <v/>
      </c>
      <c r="D46" s="4" t="str">
        <f>IFERROR(HYPERLINK(Wspolrzedne(ROW(),COLUMN()),""),"")</f>
        <v/>
      </c>
      <c r="E46" s="4" t="str">
        <f>IFERROR(HYPERLINK(Wspolrzedne(ROW(),COLUMN()),""),"")</f>
        <v/>
      </c>
      <c r="F46" s="4" t="str">
        <f>IFERROR(HYPERLINK(Wspolrzedne(ROW(),COLUMN()),""),"")</f>
        <v/>
      </c>
      <c r="G46" s="4" t="str">
        <f>IFERROR(HYPERLINK(Wspolrzedne(ROW(),COLUMN()),""),"")</f>
        <v/>
      </c>
      <c r="H46" s="4" t="str">
        <f>IFERROR(HYPERLINK(Wspolrzedne(ROW(),COLUMN()),""),"")</f>
        <v/>
      </c>
      <c r="I46" s="4" t="str">
        <f>IFERROR(HYPERLINK(Wspolrzedne(ROW(),COLUMN()),""),"")</f>
        <v/>
      </c>
      <c r="J46" s="4" t="str">
        <f>IFERROR(HYPERLINK(Wspolrzedne(ROW(),COLUMN()),""),"")</f>
        <v/>
      </c>
      <c r="K46" s="4" t="str">
        <f>IFERROR(HYPERLINK(Wspolrzedne(ROW(),COLUMN()),""),"")</f>
        <v/>
      </c>
      <c r="L46" s="4" t="str">
        <f>IFERROR(HYPERLINK(Wspolrzedne(ROW(),COLUMN()),""),"")</f>
        <v/>
      </c>
      <c r="M46" s="4" t="str">
        <f>IFERROR(HYPERLINK(Wspolrzedne(ROW(),COLUMN()),""),"")</f>
        <v/>
      </c>
      <c r="N46" s="4" t="str">
        <f>IFERROR(HYPERLINK(Wspolrzedne(ROW(),COLUMN()),""),"")</f>
        <v/>
      </c>
      <c r="O46" s="4" t="str">
        <f>IFERROR(HYPERLINK(Wspolrzedne(ROW(),COLUMN()),""),"")</f>
        <v/>
      </c>
      <c r="P46" s="4" t="str">
        <f>IFERROR(HYPERLINK(Wspolrzedne(ROW(),COLUMN()),""),"")</f>
        <v/>
      </c>
      <c r="Q46" s="4" t="str">
        <f>IFERROR(HYPERLINK(Wspolrzedne(ROW(),COLUMN()),""),"")</f>
        <v/>
      </c>
      <c r="R46" s="4" t="str">
        <f>IFERROR(HYPERLINK(Wspolrzedne(ROW(),COLUMN()),""),"")</f>
        <v/>
      </c>
      <c r="S46" s="5" t="str">
        <f>IFERROR(HYPERLINK(Wspolrzedne(ROW(),COLUMN()),""),"")</f>
        <v/>
      </c>
      <c r="T46" s="4" t="str">
        <f>IFERROR(HYPERLINK(Wspolrzedne(ROW(),COLUMN()),""),"")</f>
        <v/>
      </c>
      <c r="U46" s="4" t="str">
        <f>IFERROR(HYPERLINK(Wspolrzedne(ROW(),COLUMN()),""),"")</f>
        <v/>
      </c>
      <c r="V46" s="4" t="str">
        <f>IFERROR(HYPERLINK(Wspolrzedne(ROW(),COLUMN()),""),"")</f>
        <v/>
      </c>
      <c r="W46" s="4" t="str">
        <f>IFERROR(HYPERLINK(Wspolrzedne(ROW(),COLUMN()),""),"")</f>
        <v/>
      </c>
      <c r="X46" s="4" t="str">
        <f>IFERROR(HYPERLINK(Wspolrzedne(ROW(),COLUMN()),""),"")</f>
        <v/>
      </c>
      <c r="Y46" s="4" t="str">
        <f>IFERROR(HYPERLINK(Wspolrzedne(ROW(),COLUMN()),""),"")</f>
        <v/>
      </c>
      <c r="Z46" s="4" t="str">
        <f>IFERROR(HYPERLINK(Wspolrzedne(ROW(),COLUMN()),""),"")</f>
        <v/>
      </c>
      <c r="AA46" s="4" t="str">
        <f>IFERROR(HYPERLINK(Wspolrzedne(ROW(),COLUMN()),""),"")</f>
        <v/>
      </c>
      <c r="AB46" s="4" t="str">
        <f>IFERROR(HYPERLINK(Wspolrzedne(ROW(),COLUMN()),""),"")</f>
        <v/>
      </c>
      <c r="AC46" s="4" t="str">
        <f>IFERROR(HYPERLINK(Wspolrzedne(ROW(),COLUMN()),""),"")</f>
        <v/>
      </c>
      <c r="AD46" s="4" t="str">
        <f>IFERROR(HYPERLINK(Wspolrzedne(ROW(),COLUMN()),""),"")</f>
        <v/>
      </c>
      <c r="AE46" s="4" t="str">
        <f>IFERROR(HYPERLINK(Wspolrzedne(ROW(),COLUMN()),""),"")</f>
        <v/>
      </c>
      <c r="AF46" s="4" t="str">
        <f>IFERROR(HYPERLINK(Wspolrzedne(ROW(),COLUMN()),""),"")</f>
        <v/>
      </c>
      <c r="AG46" s="4" t="str">
        <f>IFERROR(HYPERLINK(Wspolrzedne(ROW(),COLUMN()),""),"")</f>
        <v/>
      </c>
      <c r="AH46" s="4" t="str">
        <f>IFERROR(HYPERLINK(Wspolrzedne(ROW(),COLUMN()),""),"")</f>
        <v/>
      </c>
      <c r="AI46" s="4" t="str">
        <f>IFERROR(HYPERLINK(Wspolrzedne(ROW(),COLUMN()),""),"")</f>
        <v/>
      </c>
      <c r="AJ46" s="4" t="str">
        <f>IFERROR(HYPERLINK(Wspolrzedne(ROW(),COLUMN()),""),"")</f>
        <v/>
      </c>
      <c r="AK46" s="4" t="str">
        <f>IFERROR(HYPERLINK(Wspolrzedne(ROW(),COLUMN()),""),"")</f>
        <v/>
      </c>
      <c r="AL46" s="4" t="str">
        <f>IFERROR(HYPERLINK(Wspolrzedne(ROW(),COLUMN()),""),"")</f>
        <v/>
      </c>
      <c r="AM46" s="4" t="str">
        <f>IFERROR(HYPERLINK(Wspolrzedne(ROW(),COLUMN()),""),"")</f>
        <v/>
      </c>
      <c r="AN46" s="4" t="str">
        <f>IFERROR(HYPERLINK(Wspolrzedne(ROW(),COLUMN()),""),"")</f>
        <v/>
      </c>
      <c r="AO46" s="4" t="str">
        <f>IFERROR(HYPERLINK(Wspolrzedne(ROW(),COLUMN()),""),"")</f>
        <v/>
      </c>
      <c r="AP46" s="4" t="str">
        <f>IFERROR(HYPERLINK(Wspolrzedne(ROW(),COLUMN()),""),"")</f>
        <v/>
      </c>
      <c r="AQ46" s="4" t="str">
        <f>IFERROR(HYPERLINK(Wspolrzedne(ROW(),COLUMN()),""),"")</f>
        <v/>
      </c>
      <c r="AR46" s="4" t="str">
        <f>IFERROR(HYPERLINK(Wspolrzedne(ROW(),COLUMN()),""),"")</f>
        <v/>
      </c>
      <c r="AS46" s="4" t="str">
        <f>IFERROR(HYPERLINK(Wspolrzedne(ROW(),COLUMN()),""),"")</f>
        <v/>
      </c>
      <c r="AT46" s="4" t="str">
        <f>IFERROR(HYPERLINK(Wspolrzedne(ROW(),COLUMN()),""),"")</f>
        <v/>
      </c>
      <c r="AU46" s="4" t="str">
        <f>IFERROR(HYPERLINK(Wspolrzedne(ROW(),COLUMN()),""),"")</f>
        <v/>
      </c>
      <c r="AV46" s="4" t="str">
        <f>IFERROR(HYPERLINK(Wspolrzedne(ROW(),COLUMN()),""),"")</f>
        <v/>
      </c>
      <c r="AW46" s="4" t="str">
        <f>IFERROR(HYPERLINK(Wspolrzedne(ROW(),COLUMN()),""),"")</f>
        <v/>
      </c>
      <c r="AX46" s="4" t="str">
        <f>IFERROR(HYPERLINK(Wspolrzedne(ROW(),COLUMN()),""),"")</f>
        <v/>
      </c>
      <c r="AY46" s="4" t="str">
        <f>IFERROR(HYPERLINK(Wspolrzedne(ROW(),COLUMN()),""),"")</f>
        <v/>
      </c>
      <c r="AZ46" s="4" t="str">
        <f>IFERROR(HYPERLINK(Wspolrzedne(ROW(),COLUMN()),""),"")</f>
        <v/>
      </c>
      <c r="BA46" s="4" t="str">
        <f>IFERROR(HYPERLINK(Wspolrzedne(ROW(),COLUMN()),""),"")</f>
        <v/>
      </c>
      <c r="BB46" s="4" t="str">
        <f>IFERROR(HYPERLINK(Wspolrzedne(ROW(),COLUMN()),""),"")</f>
        <v/>
      </c>
      <c r="BC46" s="4" t="str">
        <f>IFERROR(HYPERLINK(Wspolrzedne(ROW(),COLUMN()),""),"")</f>
        <v/>
      </c>
      <c r="BD46" s="4" t="str">
        <f>IFERROR(HYPERLINK(Wspolrzedne(ROW(),COLUMN()),""),"")</f>
        <v/>
      </c>
      <c r="BE46" s="4" t="str">
        <f>IFERROR(HYPERLINK(Wspolrzedne(ROW(),COLUMN()),""),"")</f>
        <v/>
      </c>
      <c r="BF46" s="4" t="str">
        <f>IFERROR(HYPERLINK(Wspolrzedne(ROW(),COLUMN()),""),"")</f>
        <v/>
      </c>
      <c r="BG46" s="4" t="str">
        <f>IFERROR(HYPERLINK(Wspolrzedne(ROW(),COLUMN()),""),"")</f>
        <v/>
      </c>
      <c r="BH46" s="4" t="str">
        <f>IFERROR(HYPERLINK(Wspolrzedne(ROW(),COLUMN()),""),"")</f>
        <v/>
      </c>
      <c r="BI46" s="4" t="str">
        <f>IFERROR(HYPERLINK(Wspolrzedne(ROW(),COLUMN()),""),"")</f>
        <v/>
      </c>
      <c r="BJ46" s="4" t="str">
        <f>IFERROR(HYPERLINK(Wspolrzedne(ROW(),COLUMN()),""),"")</f>
        <v/>
      </c>
      <c r="BK46" s="4" t="str">
        <f>IFERROR(HYPERLINK(Wspolrzedne(ROW(),COLUMN()),""),"")</f>
        <v/>
      </c>
      <c r="BL46" s="4" t="str">
        <f>IFERROR(HYPERLINK(Wspolrzedne(ROW(),COLUMN()),""),"")</f>
        <v/>
      </c>
      <c r="BM46" s="4" t="str">
        <f>IFERROR(HYPERLINK(Wspolrzedne(ROW(),COLUMN()),""),"")</f>
        <v/>
      </c>
      <c r="BN46" s="5" t="str">
        <f>IFERROR(HYPERLINK(Wspolrzedne(ROW(),COLUMN()),""),"")</f>
        <v/>
      </c>
      <c r="BO46" s="2" t="str">
        <f>IFERROR(HYPERLINK(Wspolrzedne(ROW(),COLUMN()),""),"")</f>
        <v/>
      </c>
      <c r="BP46" s="2" t="str">
        <f>IFERROR(HYPERLINK(Wspolrzedne(ROW(),COLUMN()),""),"")</f>
        <v/>
      </c>
      <c r="BQ46" s="2" t="str">
        <f>IFERROR(HYPERLINK(Wspolrzedne(ROW(),COLUMN()),""),"")</f>
        <v/>
      </c>
      <c r="BR46" s="2" t="str">
        <f>IFERROR(HYPERLINK(Wspolrzedne(ROW(),COLUMN()),""),"")</f>
        <v/>
      </c>
    </row>
    <row r="47" spans="1:83" ht="9" customHeight="1" x14ac:dyDescent="0.25">
      <c r="A47" s="3" t="str">
        <f>IFERROR(HYPERLINK(Wspolrzedne(ROW(),COLUMN()),""),"")</f>
        <v/>
      </c>
      <c r="B47" s="4" t="str">
        <f>IFERROR(HYPERLINK(Wspolrzedne(ROW(),COLUMN()),""),"")</f>
        <v/>
      </c>
      <c r="C47" s="4" t="str">
        <f>IFERROR(HYPERLINK(Wspolrzedne(ROW(),COLUMN()),""),"")</f>
        <v/>
      </c>
      <c r="D47" s="4" t="str">
        <f>IFERROR(HYPERLINK(Wspolrzedne(ROW(),COLUMN()),""),"")</f>
        <v/>
      </c>
      <c r="E47" s="4" t="str">
        <f>IFERROR(HYPERLINK(Wspolrzedne(ROW(),COLUMN()),""),"")</f>
        <v/>
      </c>
      <c r="F47" s="4" t="str">
        <f>IFERROR(HYPERLINK(Wspolrzedne(ROW(),COLUMN()),""),"")</f>
        <v/>
      </c>
      <c r="G47" s="4" t="str">
        <f>IFERROR(HYPERLINK(Wspolrzedne(ROW(),COLUMN()),""),"")</f>
        <v/>
      </c>
      <c r="H47" s="4" t="str">
        <f>IFERROR(HYPERLINK(Wspolrzedne(ROW(),COLUMN()),""),"")</f>
        <v/>
      </c>
      <c r="I47" s="4" t="str">
        <f>IFERROR(HYPERLINK(Wspolrzedne(ROW(),COLUMN()),""),"")</f>
        <v/>
      </c>
      <c r="J47" s="4" t="str">
        <f>IFERROR(HYPERLINK(Wspolrzedne(ROW(),COLUMN()),""),"")</f>
        <v/>
      </c>
      <c r="K47" s="4" t="str">
        <f>IFERROR(HYPERLINK(Wspolrzedne(ROW(),COLUMN()),""),"")</f>
        <v/>
      </c>
      <c r="L47" s="4" t="str">
        <f>IFERROR(HYPERLINK(Wspolrzedne(ROW(),COLUMN()),""),"")</f>
        <v/>
      </c>
      <c r="M47" s="4" t="str">
        <f>IFERROR(HYPERLINK(Wspolrzedne(ROW(),COLUMN()),""),"")</f>
        <v/>
      </c>
      <c r="N47" s="4" t="str">
        <f>IFERROR(HYPERLINK(Wspolrzedne(ROW(),COLUMN()),""),"")</f>
        <v/>
      </c>
      <c r="O47" s="4" t="str">
        <f>IFERROR(HYPERLINK(Wspolrzedne(ROW(),COLUMN()),""),"")</f>
        <v/>
      </c>
      <c r="P47" s="4" t="str">
        <f>IFERROR(HYPERLINK(Wspolrzedne(ROW(),COLUMN()),""),"")</f>
        <v/>
      </c>
      <c r="Q47" s="4" t="str">
        <f>IFERROR(HYPERLINK(Wspolrzedne(ROW(),COLUMN()),""),"")</f>
        <v/>
      </c>
      <c r="R47" s="4" t="str">
        <f>IFERROR(HYPERLINK(Wspolrzedne(ROW(),COLUMN()),""),"")</f>
        <v/>
      </c>
      <c r="S47" s="5" t="str">
        <f>IFERROR(HYPERLINK(Wspolrzedne(ROW(),COLUMN()),""),"")</f>
        <v/>
      </c>
      <c r="T47" s="4" t="str">
        <f>IFERROR(HYPERLINK(Wspolrzedne(ROW(),COLUMN()),""),"")</f>
        <v/>
      </c>
      <c r="U47" s="4" t="str">
        <f>IFERROR(HYPERLINK(Wspolrzedne(ROW(),COLUMN()),""),"")</f>
        <v/>
      </c>
      <c r="V47" s="4" t="str">
        <f>IFERROR(HYPERLINK(Wspolrzedne(ROW(),COLUMN()),""),"")</f>
        <v/>
      </c>
      <c r="W47" s="4" t="str">
        <f>IFERROR(HYPERLINK(Wspolrzedne(ROW(),COLUMN()),""),"")</f>
        <v/>
      </c>
      <c r="X47" s="4" t="str">
        <f>IFERROR(HYPERLINK(Wspolrzedne(ROW(),COLUMN()),""),"")</f>
        <v/>
      </c>
      <c r="Y47" s="4" t="str">
        <f>IFERROR(HYPERLINK(Wspolrzedne(ROW(),COLUMN()),""),"")</f>
        <v/>
      </c>
      <c r="Z47" s="4" t="str">
        <f>IFERROR(HYPERLINK(Wspolrzedne(ROW(),COLUMN()),""),"")</f>
        <v/>
      </c>
      <c r="AA47" s="4" t="str">
        <f>IFERROR(HYPERLINK(Wspolrzedne(ROW(),COLUMN()),""),"")</f>
        <v/>
      </c>
      <c r="AB47" s="4" t="str">
        <f>IFERROR(HYPERLINK(Wspolrzedne(ROW(),COLUMN()),""),"")</f>
        <v/>
      </c>
      <c r="AC47" s="4" t="str">
        <f>IFERROR(HYPERLINK(Wspolrzedne(ROW(),COLUMN()),""),"")</f>
        <v/>
      </c>
      <c r="AD47" s="4" t="str">
        <f>IFERROR(HYPERLINK(Wspolrzedne(ROW(),COLUMN()),""),"")</f>
        <v/>
      </c>
      <c r="AE47" s="4" t="str">
        <f>IFERROR(HYPERLINK(Wspolrzedne(ROW(),COLUMN()),""),"")</f>
        <v/>
      </c>
      <c r="AF47" s="4" t="str">
        <f>IFERROR(HYPERLINK(Wspolrzedne(ROW(),COLUMN()),""),"")</f>
        <v/>
      </c>
      <c r="AG47" s="4" t="str">
        <f>IFERROR(HYPERLINK(Wspolrzedne(ROW(),COLUMN()),""),"")</f>
        <v/>
      </c>
      <c r="AH47" s="4" t="str">
        <f>IFERROR(HYPERLINK(Wspolrzedne(ROW(),COLUMN()),""),"")</f>
        <v/>
      </c>
      <c r="AI47" s="4" t="str">
        <f>IFERROR(HYPERLINK(Wspolrzedne(ROW(),COLUMN()),""),"")</f>
        <v/>
      </c>
      <c r="AJ47" s="4" t="str">
        <f>IFERROR(HYPERLINK(Wspolrzedne(ROW(),COLUMN()),""),"")</f>
        <v/>
      </c>
      <c r="AK47" s="4" t="str">
        <f>IFERROR(HYPERLINK(Wspolrzedne(ROW(),COLUMN()),""),"")</f>
        <v/>
      </c>
      <c r="AL47" s="4" t="str">
        <f>IFERROR(HYPERLINK(Wspolrzedne(ROW(),COLUMN()),""),"")</f>
        <v/>
      </c>
      <c r="AM47" s="4" t="str">
        <f>IFERROR(HYPERLINK(Wspolrzedne(ROW(),COLUMN()),""),"")</f>
        <v/>
      </c>
      <c r="AN47" s="4" t="str">
        <f>IFERROR(HYPERLINK(Wspolrzedne(ROW(),COLUMN()),""),"")</f>
        <v/>
      </c>
      <c r="AO47" s="4" t="str">
        <f>IFERROR(HYPERLINK(Wspolrzedne(ROW(),COLUMN()),""),"")</f>
        <v/>
      </c>
      <c r="AP47" s="4" t="str">
        <f>IFERROR(HYPERLINK(Wspolrzedne(ROW(),COLUMN()),""),"")</f>
        <v/>
      </c>
      <c r="AQ47" s="4" t="str">
        <f>IFERROR(HYPERLINK(Wspolrzedne(ROW(),COLUMN()),""),"")</f>
        <v/>
      </c>
      <c r="AR47" s="4" t="str">
        <f>IFERROR(HYPERLINK(Wspolrzedne(ROW(),COLUMN()),""),"")</f>
        <v/>
      </c>
      <c r="AS47" s="4" t="str">
        <f>IFERROR(HYPERLINK(Wspolrzedne(ROW(),COLUMN()),""),"")</f>
        <v/>
      </c>
      <c r="AT47" s="4" t="str">
        <f>IFERROR(HYPERLINK(Wspolrzedne(ROW(),COLUMN()),""),"")</f>
        <v/>
      </c>
      <c r="AU47" s="4" t="str">
        <f>IFERROR(HYPERLINK(Wspolrzedne(ROW(),COLUMN()),""),"")</f>
        <v/>
      </c>
      <c r="AV47" s="4" t="str">
        <f>IFERROR(HYPERLINK(Wspolrzedne(ROW(),COLUMN()),""),"")</f>
        <v/>
      </c>
      <c r="AW47" s="4" t="str">
        <f>IFERROR(HYPERLINK(Wspolrzedne(ROW(),COLUMN()),""),"")</f>
        <v/>
      </c>
      <c r="AX47" s="4" t="str">
        <f>IFERROR(HYPERLINK(Wspolrzedne(ROW(),COLUMN()),""),"")</f>
        <v/>
      </c>
      <c r="AY47" s="4" t="str">
        <f>IFERROR(HYPERLINK(Wspolrzedne(ROW(),COLUMN()),""),"")</f>
        <v/>
      </c>
      <c r="AZ47" s="4" t="str">
        <f>IFERROR(HYPERLINK(Wspolrzedne(ROW(),COLUMN()),""),"")</f>
        <v/>
      </c>
      <c r="BA47" s="4" t="str">
        <f>IFERROR(HYPERLINK(Wspolrzedne(ROW(),COLUMN()),""),"")</f>
        <v/>
      </c>
      <c r="BB47" s="4" t="str">
        <f>IFERROR(HYPERLINK(Wspolrzedne(ROW(),COLUMN()),""),"")</f>
        <v/>
      </c>
      <c r="BC47" s="4" t="str">
        <f>IFERROR(HYPERLINK(Wspolrzedne(ROW(),COLUMN()),""),"")</f>
        <v/>
      </c>
      <c r="BD47" s="4" t="str">
        <f>IFERROR(HYPERLINK(Wspolrzedne(ROW(),COLUMN()),""),"")</f>
        <v/>
      </c>
      <c r="BE47" s="4" t="str">
        <f>IFERROR(HYPERLINK(Wspolrzedne(ROW(),COLUMN()),""),"")</f>
        <v/>
      </c>
      <c r="BF47" s="4" t="str">
        <f>IFERROR(HYPERLINK(Wspolrzedne(ROW(),COLUMN()),""),"")</f>
        <v/>
      </c>
      <c r="BG47" s="4" t="str">
        <f>IFERROR(HYPERLINK(Wspolrzedne(ROW(),COLUMN()),""),"")</f>
        <v/>
      </c>
      <c r="BH47" s="4" t="str">
        <f>IFERROR(HYPERLINK(Wspolrzedne(ROW(),COLUMN()),""),"")</f>
        <v/>
      </c>
      <c r="BI47" s="4" t="str">
        <f>IFERROR(HYPERLINK(Wspolrzedne(ROW(),COLUMN()),""),"")</f>
        <v/>
      </c>
      <c r="BJ47" s="4" t="str">
        <f>IFERROR(HYPERLINK(Wspolrzedne(ROW(),COLUMN()),""),"")</f>
        <v/>
      </c>
      <c r="BK47" s="4" t="str">
        <f>IFERROR(HYPERLINK(Wspolrzedne(ROW(),COLUMN()),""),"")</f>
        <v/>
      </c>
      <c r="BL47" s="4" t="str">
        <f>IFERROR(HYPERLINK(Wspolrzedne(ROW(),COLUMN()),""),"")</f>
        <v/>
      </c>
      <c r="BM47" s="4" t="str">
        <f>IFERROR(HYPERLINK(Wspolrzedne(ROW(),COLUMN()),""),"")</f>
        <v/>
      </c>
      <c r="BN47" s="5" t="str">
        <f>IFERROR(HYPERLINK(Wspolrzedne(ROW(),COLUMN()),""),"")</f>
        <v/>
      </c>
      <c r="BO47" s="2" t="str">
        <f>IFERROR(HYPERLINK(Wspolrzedne(ROW(),COLUMN()),""),"")</f>
        <v/>
      </c>
      <c r="BP47" s="2" t="str">
        <f>IFERROR(HYPERLINK(Wspolrzedne(ROW(),COLUMN()),""),"")</f>
        <v/>
      </c>
      <c r="BQ47" s="2" t="str">
        <f>IFERROR(HYPERLINK(Wspolrzedne(ROW(),COLUMN()),""),"")</f>
        <v/>
      </c>
      <c r="BR47" s="2" t="str">
        <f>IFERROR(HYPERLINK(Wspolrzedne(ROW(),COLUMN()),""),"")</f>
        <v/>
      </c>
    </row>
    <row r="48" spans="1:83" ht="9" customHeight="1" x14ac:dyDescent="0.25">
      <c r="A48" s="3" t="str">
        <f>IFERROR(HYPERLINK(Wspolrzedne(ROW(),COLUMN()),""),"")</f>
        <v/>
      </c>
      <c r="B48" s="4" t="str">
        <f>IFERROR(HYPERLINK(Wspolrzedne(ROW(),COLUMN()),""),"")</f>
        <v/>
      </c>
      <c r="C48" s="4" t="str">
        <f>IFERROR(HYPERLINK(Wspolrzedne(ROW(),COLUMN()),""),"")</f>
        <v/>
      </c>
      <c r="D48" s="4" t="str">
        <f>IFERROR(HYPERLINK(Wspolrzedne(ROW(),COLUMN()),""),"")</f>
        <v/>
      </c>
      <c r="E48" s="4" t="str">
        <f>IFERROR(HYPERLINK(Wspolrzedne(ROW(),COLUMN()),""),"")</f>
        <v/>
      </c>
      <c r="F48" s="4" t="str">
        <f>IFERROR(HYPERLINK(Wspolrzedne(ROW(),COLUMN()),""),"")</f>
        <v/>
      </c>
      <c r="G48" s="4" t="str">
        <f>IFERROR(HYPERLINK(Wspolrzedne(ROW(),COLUMN()),""),"")</f>
        <v/>
      </c>
      <c r="H48" s="4" t="str">
        <f>IFERROR(HYPERLINK(Wspolrzedne(ROW(),COLUMN()),""),"")</f>
        <v/>
      </c>
      <c r="I48" s="4" t="str">
        <f>IFERROR(HYPERLINK(Wspolrzedne(ROW(),COLUMN()),""),"")</f>
        <v/>
      </c>
      <c r="J48" s="4" t="str">
        <f>IFERROR(HYPERLINK(Wspolrzedne(ROW(),COLUMN()),""),"")</f>
        <v/>
      </c>
      <c r="K48" s="4" t="str">
        <f>IFERROR(HYPERLINK(Wspolrzedne(ROW(),COLUMN()),""),"")</f>
        <v/>
      </c>
      <c r="L48" s="4" t="str">
        <f>IFERROR(HYPERLINK(Wspolrzedne(ROW(),COLUMN()),""),"")</f>
        <v/>
      </c>
      <c r="M48" s="4" t="str">
        <f>IFERROR(HYPERLINK(Wspolrzedne(ROW(),COLUMN()),""),"")</f>
        <v/>
      </c>
      <c r="N48" s="4" t="str">
        <f>IFERROR(HYPERLINK(Wspolrzedne(ROW(),COLUMN()),""),"")</f>
        <v/>
      </c>
      <c r="O48" s="4" t="str">
        <f>IFERROR(HYPERLINK(Wspolrzedne(ROW(),COLUMN()),""),"")</f>
        <v/>
      </c>
      <c r="P48" s="4" t="str">
        <f>IFERROR(HYPERLINK(Wspolrzedne(ROW(),COLUMN()),""),"")</f>
        <v/>
      </c>
      <c r="Q48" s="4" t="str">
        <f>IFERROR(HYPERLINK(Wspolrzedne(ROW(),COLUMN()),""),"")</f>
        <v/>
      </c>
      <c r="R48" s="4" t="str">
        <f>IFERROR(HYPERLINK(Wspolrzedne(ROW(),COLUMN()),""),"")</f>
        <v/>
      </c>
      <c r="S48" s="5" t="str">
        <f>IFERROR(HYPERLINK(Wspolrzedne(ROW(),COLUMN()),""),"")</f>
        <v/>
      </c>
      <c r="T48" s="4" t="str">
        <f>IFERROR(HYPERLINK(Wspolrzedne(ROW(),COLUMN()),""),"")</f>
        <v/>
      </c>
      <c r="U48" s="4" t="str">
        <f>IFERROR(HYPERLINK(Wspolrzedne(ROW(),COLUMN()),""),"")</f>
        <v/>
      </c>
      <c r="V48" s="4" t="str">
        <f>IFERROR(HYPERLINK(Wspolrzedne(ROW(),COLUMN()),""),"")</f>
        <v/>
      </c>
      <c r="W48" s="4" t="str">
        <f>IFERROR(HYPERLINK(Wspolrzedne(ROW(),COLUMN()),""),"")</f>
        <v/>
      </c>
      <c r="X48" s="4" t="str">
        <f>IFERROR(HYPERLINK(Wspolrzedne(ROW(),COLUMN()),""),"")</f>
        <v/>
      </c>
      <c r="Y48" s="4" t="str">
        <f>IFERROR(HYPERLINK(Wspolrzedne(ROW(),COLUMN()),""),"")</f>
        <v/>
      </c>
      <c r="Z48" s="4" t="str">
        <f>IFERROR(HYPERLINK(Wspolrzedne(ROW(),COLUMN()),""),"")</f>
        <v/>
      </c>
      <c r="AA48" s="4" t="str">
        <f>IFERROR(HYPERLINK(Wspolrzedne(ROW(),COLUMN()),""),"")</f>
        <v/>
      </c>
      <c r="AB48" s="4" t="str">
        <f>IFERROR(HYPERLINK(Wspolrzedne(ROW(),COLUMN()),""),"")</f>
        <v/>
      </c>
      <c r="AC48" s="4" t="str">
        <f>IFERROR(HYPERLINK(Wspolrzedne(ROW(),COLUMN()),""),"")</f>
        <v/>
      </c>
      <c r="AD48" s="4" t="str">
        <f>IFERROR(HYPERLINK(Wspolrzedne(ROW(),COLUMN()),""),"")</f>
        <v/>
      </c>
      <c r="AE48" s="4" t="str">
        <f>IFERROR(HYPERLINK(Wspolrzedne(ROW(),COLUMN()),""),"")</f>
        <v/>
      </c>
      <c r="AF48" s="4" t="str">
        <f>IFERROR(HYPERLINK(Wspolrzedne(ROW(),COLUMN()),""),"")</f>
        <v/>
      </c>
      <c r="AG48" s="4" t="str">
        <f>IFERROR(HYPERLINK(Wspolrzedne(ROW(),COLUMN()),""),"")</f>
        <v/>
      </c>
      <c r="AH48" s="4" t="str">
        <f>IFERROR(HYPERLINK(Wspolrzedne(ROW(),COLUMN()),""),"")</f>
        <v/>
      </c>
      <c r="AI48" s="4" t="str">
        <f>IFERROR(HYPERLINK(Wspolrzedne(ROW(),COLUMN()),""),"")</f>
        <v/>
      </c>
      <c r="AJ48" s="4" t="str">
        <f>IFERROR(HYPERLINK(Wspolrzedne(ROW(),COLUMN()),""),"")</f>
        <v/>
      </c>
      <c r="AK48" s="4" t="str">
        <f>IFERROR(HYPERLINK(Wspolrzedne(ROW(),COLUMN()),""),"")</f>
        <v/>
      </c>
      <c r="AL48" s="4" t="str">
        <f>IFERROR(HYPERLINK(Wspolrzedne(ROW(),COLUMN()),""),"")</f>
        <v/>
      </c>
      <c r="AM48" s="4" t="str">
        <f>IFERROR(HYPERLINK(Wspolrzedne(ROW(),COLUMN()),""),"")</f>
        <v/>
      </c>
      <c r="AN48" s="4" t="str">
        <f>IFERROR(HYPERLINK(Wspolrzedne(ROW(),COLUMN()),""),"")</f>
        <v/>
      </c>
      <c r="AO48" s="4" t="str">
        <f>IFERROR(HYPERLINK(Wspolrzedne(ROW(),COLUMN()),""),"")</f>
        <v/>
      </c>
      <c r="AP48" s="4" t="str">
        <f>IFERROR(HYPERLINK(Wspolrzedne(ROW(),COLUMN()),""),"")</f>
        <v/>
      </c>
      <c r="AQ48" s="4" t="str">
        <f>IFERROR(HYPERLINK(Wspolrzedne(ROW(),COLUMN()),""),"")</f>
        <v/>
      </c>
      <c r="AR48" s="4" t="str">
        <f>IFERROR(HYPERLINK(Wspolrzedne(ROW(),COLUMN()),""),"")</f>
        <v/>
      </c>
      <c r="AS48" s="4" t="str">
        <f>IFERROR(HYPERLINK(Wspolrzedne(ROW(),COLUMN()),""),"")</f>
        <v/>
      </c>
      <c r="AT48" s="4" t="str">
        <f>IFERROR(HYPERLINK(Wspolrzedne(ROW(),COLUMN()),""),"")</f>
        <v/>
      </c>
      <c r="AU48" s="4" t="str">
        <f>IFERROR(HYPERLINK(Wspolrzedne(ROW(),COLUMN()),""),"")</f>
        <v/>
      </c>
      <c r="AV48" s="4" t="str">
        <f>IFERROR(HYPERLINK(Wspolrzedne(ROW(),COLUMN()),""),"")</f>
        <v/>
      </c>
      <c r="AW48" s="4" t="str">
        <f>IFERROR(HYPERLINK(Wspolrzedne(ROW(),COLUMN()),""),"")</f>
        <v/>
      </c>
      <c r="AX48" s="4" t="str">
        <f>IFERROR(HYPERLINK(Wspolrzedne(ROW(),COLUMN()),""),"")</f>
        <v/>
      </c>
      <c r="AY48" s="4" t="str">
        <f>IFERROR(HYPERLINK(Wspolrzedne(ROW(),COLUMN()),""),"")</f>
        <v/>
      </c>
      <c r="AZ48" s="4" t="str">
        <f>IFERROR(HYPERLINK(Wspolrzedne(ROW(),COLUMN()),""),"")</f>
        <v/>
      </c>
      <c r="BA48" s="4" t="str">
        <f>IFERROR(HYPERLINK(Wspolrzedne(ROW(),COLUMN()),""),"")</f>
        <v/>
      </c>
      <c r="BB48" s="4" t="str">
        <f>IFERROR(HYPERLINK(Wspolrzedne(ROW(),COLUMN()),""),"")</f>
        <v/>
      </c>
      <c r="BC48" s="4" t="str">
        <f>IFERROR(HYPERLINK(Wspolrzedne(ROW(),COLUMN()),""),"")</f>
        <v/>
      </c>
      <c r="BD48" s="4" t="str">
        <f>IFERROR(HYPERLINK(Wspolrzedne(ROW(),COLUMN()),""),"")</f>
        <v/>
      </c>
      <c r="BE48" s="4" t="str">
        <f>IFERROR(HYPERLINK(Wspolrzedne(ROW(),COLUMN()),""),"")</f>
        <v/>
      </c>
      <c r="BF48" s="4" t="str">
        <f>IFERROR(HYPERLINK(Wspolrzedne(ROW(),COLUMN()),""),"")</f>
        <v/>
      </c>
      <c r="BG48" s="4" t="str">
        <f>IFERROR(HYPERLINK(Wspolrzedne(ROW(),COLUMN()),""),"")</f>
        <v/>
      </c>
      <c r="BH48" s="4" t="str">
        <f>IFERROR(HYPERLINK(Wspolrzedne(ROW(),COLUMN()),""),"")</f>
        <v/>
      </c>
      <c r="BI48" s="4" t="str">
        <f>IFERROR(HYPERLINK(Wspolrzedne(ROW(),COLUMN()),""),"")</f>
        <v/>
      </c>
      <c r="BJ48" s="4" t="str">
        <f>IFERROR(HYPERLINK(Wspolrzedne(ROW(),COLUMN()),""),"")</f>
        <v/>
      </c>
      <c r="BK48" s="4" t="str">
        <f>IFERROR(HYPERLINK(Wspolrzedne(ROW(),COLUMN()),""),"")</f>
        <v/>
      </c>
      <c r="BL48" s="4" t="str">
        <f>IFERROR(HYPERLINK(Wspolrzedne(ROW(),COLUMN()),""),"")</f>
        <v/>
      </c>
      <c r="BM48" s="4" t="str">
        <f>IFERROR(HYPERLINK(Wspolrzedne(ROW(),COLUMN()),""),"")</f>
        <v/>
      </c>
      <c r="BN48" s="5" t="str">
        <f>IFERROR(HYPERLINK(Wspolrzedne(ROW(),COLUMN()),""),"")</f>
        <v/>
      </c>
      <c r="BO48" s="2" t="str">
        <f>IFERROR(HYPERLINK(Wspolrzedne(ROW(),COLUMN()),""),"")</f>
        <v/>
      </c>
      <c r="BP48" s="2" t="str">
        <f>IFERROR(HYPERLINK(Wspolrzedne(ROW(),COLUMN()),""),"")</f>
        <v/>
      </c>
      <c r="BQ48" s="2" t="str">
        <f>IFERROR(HYPERLINK(Wspolrzedne(ROW(),COLUMN()),""),"")</f>
        <v/>
      </c>
      <c r="BR48" s="2" t="str">
        <f>IFERROR(HYPERLINK(Wspolrzedne(ROW(),COLUMN()),""),"")</f>
        <v/>
      </c>
    </row>
    <row r="49" spans="1:77" ht="9" customHeight="1" x14ac:dyDescent="0.25">
      <c r="A49" s="3" t="str">
        <f>IFERROR(HYPERLINK(Wspolrzedne(ROW(),COLUMN()),""),"")</f>
        <v/>
      </c>
      <c r="B49" s="4" t="str">
        <f>IFERROR(HYPERLINK(Wspolrzedne(ROW(),COLUMN()),""),"")</f>
        <v/>
      </c>
      <c r="C49" s="4" t="str">
        <f>IFERROR(HYPERLINK(Wspolrzedne(ROW(),COLUMN()),""),"")</f>
        <v/>
      </c>
      <c r="D49" s="4" t="str">
        <f>IFERROR(HYPERLINK(Wspolrzedne(ROW(),COLUMN()),""),"")</f>
        <v/>
      </c>
      <c r="E49" s="4" t="str">
        <f>IFERROR(HYPERLINK(Wspolrzedne(ROW(),COLUMN()),""),"")</f>
        <v/>
      </c>
      <c r="F49" s="4" t="str">
        <f>IFERROR(HYPERLINK(Wspolrzedne(ROW(),COLUMN()),""),"")</f>
        <v/>
      </c>
      <c r="G49" s="4" t="str">
        <f>IFERROR(HYPERLINK(Wspolrzedne(ROW(),COLUMN()),""),"")</f>
        <v/>
      </c>
      <c r="H49" s="4" t="str">
        <f>IFERROR(HYPERLINK(Wspolrzedne(ROW(),COLUMN()),""),"")</f>
        <v/>
      </c>
      <c r="I49" s="4" t="str">
        <f>IFERROR(HYPERLINK(Wspolrzedne(ROW(),COLUMN()),""),"")</f>
        <v/>
      </c>
      <c r="J49" s="4" t="str">
        <f>IFERROR(HYPERLINK(Wspolrzedne(ROW(),COLUMN()),""),"")</f>
        <v/>
      </c>
      <c r="K49" s="4" t="str">
        <f>IFERROR(HYPERLINK(Wspolrzedne(ROW(),COLUMN()),""),"")</f>
        <v/>
      </c>
      <c r="L49" s="4" t="str">
        <f>IFERROR(HYPERLINK(Wspolrzedne(ROW(),COLUMN()),""),"")</f>
        <v/>
      </c>
      <c r="M49" s="4" t="str">
        <f>IFERROR(HYPERLINK(Wspolrzedne(ROW(),COLUMN()),""),"")</f>
        <v/>
      </c>
      <c r="N49" s="4" t="str">
        <f>IFERROR(HYPERLINK(Wspolrzedne(ROW(),COLUMN()),""),"")</f>
        <v/>
      </c>
      <c r="O49" s="4" t="str">
        <f>IFERROR(HYPERLINK(Wspolrzedne(ROW(),COLUMN()),""),"")</f>
        <v/>
      </c>
      <c r="P49" s="4" t="str">
        <f>IFERROR(HYPERLINK(Wspolrzedne(ROW(),COLUMN()),""),"")</f>
        <v/>
      </c>
      <c r="Q49" s="4" t="str">
        <f>IFERROR(HYPERLINK(Wspolrzedne(ROW(),COLUMN()),""),"")</f>
        <v/>
      </c>
      <c r="R49" s="4" t="str">
        <f>IFERROR(HYPERLINK(Wspolrzedne(ROW(),COLUMN()),""),"")</f>
        <v/>
      </c>
      <c r="S49" s="5" t="str">
        <f>IFERROR(HYPERLINK(Wspolrzedne(ROW(),COLUMN()),""),"")</f>
        <v/>
      </c>
      <c r="T49" s="4" t="str">
        <f>IFERROR(HYPERLINK(Wspolrzedne(ROW(),COLUMN()),""),"")</f>
        <v/>
      </c>
      <c r="U49" s="4" t="str">
        <f>IFERROR(HYPERLINK(Wspolrzedne(ROW(),COLUMN()),""),"")</f>
        <v/>
      </c>
      <c r="V49" s="4" t="str">
        <f>IFERROR(HYPERLINK(Wspolrzedne(ROW(),COLUMN()),""),"")</f>
        <v/>
      </c>
      <c r="W49" s="4" t="str">
        <f>IFERROR(HYPERLINK(Wspolrzedne(ROW(),COLUMN()),""),"")</f>
        <v/>
      </c>
      <c r="X49" s="4" t="str">
        <f>IFERROR(HYPERLINK(Wspolrzedne(ROW(),COLUMN()),""),"")</f>
        <v/>
      </c>
      <c r="Y49" s="4" t="str">
        <f>IFERROR(HYPERLINK(Wspolrzedne(ROW(),COLUMN()),""),"")</f>
        <v/>
      </c>
      <c r="Z49" s="4" t="str">
        <f>IFERROR(HYPERLINK(Wspolrzedne(ROW(),COLUMN()),""),"")</f>
        <v/>
      </c>
      <c r="AA49" s="4" t="str">
        <f>IFERROR(HYPERLINK(Wspolrzedne(ROW(),COLUMN()),""),"")</f>
        <v/>
      </c>
      <c r="AB49" s="4" t="str">
        <f>IFERROR(HYPERLINK(Wspolrzedne(ROW(),COLUMN()),""),"")</f>
        <v/>
      </c>
      <c r="AC49" s="4" t="str">
        <f>IFERROR(HYPERLINK(Wspolrzedne(ROW(),COLUMN()),""),"")</f>
        <v/>
      </c>
      <c r="AD49" s="4" t="str">
        <f>IFERROR(HYPERLINK(Wspolrzedne(ROW(),COLUMN()),""),"")</f>
        <v/>
      </c>
      <c r="AE49" s="4" t="str">
        <f>IFERROR(HYPERLINK(Wspolrzedne(ROW(),COLUMN()),""),"")</f>
        <v/>
      </c>
      <c r="AF49" s="4" t="str">
        <f>IFERROR(HYPERLINK(Wspolrzedne(ROW(),COLUMN()),""),"")</f>
        <v/>
      </c>
      <c r="AG49" s="4" t="str">
        <f>IFERROR(HYPERLINK(Wspolrzedne(ROW(),COLUMN()),""),"")</f>
        <v/>
      </c>
      <c r="AH49" s="4" t="str">
        <f>IFERROR(HYPERLINK(Wspolrzedne(ROW(),COLUMN()),""),"")</f>
        <v/>
      </c>
      <c r="AI49" s="4" t="str">
        <f>IFERROR(HYPERLINK(Wspolrzedne(ROW(),COLUMN()),""),"")</f>
        <v/>
      </c>
      <c r="AJ49" s="4" t="str">
        <f>IFERROR(HYPERLINK(Wspolrzedne(ROW(),COLUMN()),""),"")</f>
        <v/>
      </c>
      <c r="AK49" s="4" t="str">
        <f>IFERROR(HYPERLINK(Wspolrzedne(ROW(),COLUMN()),""),"")</f>
        <v/>
      </c>
      <c r="AL49" s="4" t="str">
        <f>IFERROR(HYPERLINK(Wspolrzedne(ROW(),COLUMN()),""),"")</f>
        <v/>
      </c>
      <c r="AM49" s="4" t="str">
        <f>IFERROR(HYPERLINK(Wspolrzedne(ROW(),COLUMN()),""),"")</f>
        <v/>
      </c>
      <c r="AN49" s="4" t="str">
        <f>IFERROR(HYPERLINK(Wspolrzedne(ROW(),COLUMN()),""),"")</f>
        <v/>
      </c>
      <c r="AO49" s="4" t="str">
        <f>IFERROR(HYPERLINK(Wspolrzedne(ROW(),COLUMN()),""),"")</f>
        <v/>
      </c>
      <c r="AP49" s="4" t="str">
        <f>IFERROR(HYPERLINK(Wspolrzedne(ROW(),COLUMN()),""),"")</f>
        <v/>
      </c>
      <c r="AQ49" s="4" t="str">
        <f>IFERROR(HYPERLINK(Wspolrzedne(ROW(),COLUMN()),""),"")</f>
        <v/>
      </c>
      <c r="AR49" s="4" t="str">
        <f>IFERROR(HYPERLINK(Wspolrzedne(ROW(),COLUMN()),""),"")</f>
        <v/>
      </c>
      <c r="AS49" s="4" t="str">
        <f>IFERROR(HYPERLINK(Wspolrzedne(ROW(),COLUMN()),""),"")</f>
        <v/>
      </c>
      <c r="AT49" s="4" t="str">
        <f>IFERROR(HYPERLINK(Wspolrzedne(ROW(),COLUMN()),""),"")</f>
        <v/>
      </c>
      <c r="AU49" s="4" t="str">
        <f>IFERROR(HYPERLINK(Wspolrzedne(ROW(),COLUMN()),""),"")</f>
        <v/>
      </c>
      <c r="AV49" s="4" t="str">
        <f>IFERROR(HYPERLINK(Wspolrzedne(ROW(),COLUMN()),""),"")</f>
        <v/>
      </c>
      <c r="AW49" s="4" t="str">
        <f>IFERROR(HYPERLINK(Wspolrzedne(ROW(),COLUMN()),""),"")</f>
        <v/>
      </c>
      <c r="AX49" s="4" t="str">
        <f>IFERROR(HYPERLINK(Wspolrzedne(ROW(),COLUMN()),""),"")</f>
        <v/>
      </c>
      <c r="AY49" s="4" t="str">
        <f>IFERROR(HYPERLINK(Wspolrzedne(ROW(),COLUMN()),""),"")</f>
        <v/>
      </c>
      <c r="AZ49" s="4" t="str">
        <f>IFERROR(HYPERLINK(Wspolrzedne(ROW(),COLUMN()),""),"")</f>
        <v/>
      </c>
      <c r="BA49" s="4" t="str">
        <f>IFERROR(HYPERLINK(Wspolrzedne(ROW(),COLUMN()),""),"")</f>
        <v/>
      </c>
      <c r="BB49" s="4" t="str">
        <f>IFERROR(HYPERLINK(Wspolrzedne(ROW(),COLUMN()),""),"")</f>
        <v/>
      </c>
      <c r="BC49" s="4" t="str">
        <f>IFERROR(HYPERLINK(Wspolrzedne(ROW(),COLUMN()),""),"")</f>
        <v/>
      </c>
      <c r="BD49" s="4" t="str">
        <f>IFERROR(HYPERLINK(Wspolrzedne(ROW(),COLUMN()),""),"")</f>
        <v/>
      </c>
      <c r="BE49" s="4" t="str">
        <f>IFERROR(HYPERLINK(Wspolrzedne(ROW(),COLUMN()),""),"")</f>
        <v/>
      </c>
      <c r="BF49" s="4" t="str">
        <f>IFERROR(HYPERLINK(Wspolrzedne(ROW(),COLUMN()),""),"")</f>
        <v/>
      </c>
      <c r="BG49" s="4" t="str">
        <f>IFERROR(HYPERLINK(Wspolrzedne(ROW(),COLUMN()),""),"")</f>
        <v/>
      </c>
      <c r="BH49" s="4" t="str">
        <f>IFERROR(HYPERLINK(Wspolrzedne(ROW(),COLUMN()),""),"")</f>
        <v/>
      </c>
      <c r="BI49" s="4" t="str">
        <f>IFERROR(HYPERLINK(Wspolrzedne(ROW(),COLUMN()),""),"")</f>
        <v/>
      </c>
      <c r="BJ49" s="4" t="str">
        <f>IFERROR(HYPERLINK(Wspolrzedne(ROW(),COLUMN()),""),"")</f>
        <v/>
      </c>
      <c r="BK49" s="4" t="str">
        <f>IFERROR(HYPERLINK(Wspolrzedne(ROW(),COLUMN()),""),"")</f>
        <v/>
      </c>
      <c r="BL49" s="4" t="str">
        <f>IFERROR(HYPERLINK(Wspolrzedne(ROW(),COLUMN()),""),"")</f>
        <v/>
      </c>
      <c r="BM49" s="4" t="str">
        <f>IFERROR(HYPERLINK(Wspolrzedne(ROW(),COLUMN()),""),"")</f>
        <v/>
      </c>
      <c r="BN49" s="5" t="str">
        <f>IFERROR(HYPERLINK(Wspolrzedne(ROW(),COLUMN()),""),"")</f>
        <v/>
      </c>
      <c r="BO49" s="2" t="str">
        <f>IFERROR(HYPERLINK(Wspolrzedne(ROW(),COLUMN()),""),"")</f>
        <v/>
      </c>
      <c r="BP49" s="2" t="str">
        <f>IFERROR(HYPERLINK(Wspolrzedne(ROW(),COLUMN()),""),"")</f>
        <v/>
      </c>
      <c r="BQ49" s="2" t="str">
        <f>IFERROR(HYPERLINK(Wspolrzedne(ROW(),COLUMN()),""),"")</f>
        <v/>
      </c>
      <c r="BR49" s="2" t="str">
        <f>IFERROR(HYPERLINK(Wspolrzedne(ROW(),COLUMN()),""),"")</f>
        <v/>
      </c>
    </row>
    <row r="50" spans="1:77" ht="9" customHeight="1" x14ac:dyDescent="0.25">
      <c r="A50" s="3" t="str">
        <f>IFERROR(HYPERLINK(Wspolrzedne(ROW(),COLUMN()),""),"")</f>
        <v/>
      </c>
      <c r="B50" s="4" t="str">
        <f>IFERROR(HYPERLINK(Wspolrzedne(ROW(),COLUMN()),""),"")</f>
        <v/>
      </c>
      <c r="C50" s="4" t="str">
        <f>IFERROR(HYPERLINK(Wspolrzedne(ROW(),COLUMN()),""),"")</f>
        <v/>
      </c>
      <c r="D50" s="4" t="str">
        <f>IFERROR(HYPERLINK(Wspolrzedne(ROW(),COLUMN()),""),"")</f>
        <v/>
      </c>
      <c r="E50" s="4" t="str">
        <f>IFERROR(HYPERLINK(Wspolrzedne(ROW(),COLUMN()),""),"")</f>
        <v/>
      </c>
      <c r="F50" s="4" t="str">
        <f>IFERROR(HYPERLINK(Wspolrzedne(ROW(),COLUMN()),""),"")</f>
        <v/>
      </c>
      <c r="G50" s="4" t="str">
        <f>IFERROR(HYPERLINK(Wspolrzedne(ROW(),COLUMN()),""),"")</f>
        <v/>
      </c>
      <c r="H50" s="4" t="str">
        <f>IFERROR(HYPERLINK(Wspolrzedne(ROW(),COLUMN()),""),"")</f>
        <v/>
      </c>
      <c r="I50" s="4" t="str">
        <f>IFERROR(HYPERLINK(Wspolrzedne(ROW(),COLUMN()),""),"")</f>
        <v/>
      </c>
      <c r="J50" s="4" t="str">
        <f>IFERROR(HYPERLINK(Wspolrzedne(ROW(),COLUMN()),""),"")</f>
        <v/>
      </c>
      <c r="K50" s="4" t="str">
        <f>IFERROR(HYPERLINK(Wspolrzedne(ROW(),COLUMN()),""),"")</f>
        <v/>
      </c>
      <c r="L50" s="4" t="str">
        <f>IFERROR(HYPERLINK(Wspolrzedne(ROW(),COLUMN()),""),"")</f>
        <v/>
      </c>
      <c r="M50" s="4" t="str">
        <f>IFERROR(HYPERLINK(Wspolrzedne(ROW(),COLUMN()),""),"")</f>
        <v/>
      </c>
      <c r="N50" s="4" t="str">
        <f>IFERROR(HYPERLINK(Wspolrzedne(ROW(),COLUMN()),""),"")</f>
        <v/>
      </c>
      <c r="O50" s="4" t="str">
        <f>IFERROR(HYPERLINK(Wspolrzedne(ROW(),COLUMN()),""),"")</f>
        <v/>
      </c>
      <c r="P50" s="4" t="str">
        <f>IFERROR(HYPERLINK(Wspolrzedne(ROW(),COLUMN()),""),"")</f>
        <v/>
      </c>
      <c r="Q50" s="4" t="str">
        <f>IFERROR(HYPERLINK(Wspolrzedne(ROW(),COLUMN()),""),"")</f>
        <v/>
      </c>
      <c r="R50" s="4" t="str">
        <f>IFERROR(HYPERLINK(Wspolrzedne(ROW(),COLUMN()),""),"")</f>
        <v/>
      </c>
      <c r="S50" s="5" t="str">
        <f>IFERROR(HYPERLINK(Wspolrzedne(ROW(),COLUMN()),""),"")</f>
        <v/>
      </c>
      <c r="T50" s="4" t="str">
        <f>IFERROR(HYPERLINK(Wspolrzedne(ROW(),COLUMN()),""),"")</f>
        <v/>
      </c>
      <c r="U50" s="4" t="str">
        <f>IFERROR(HYPERLINK(Wspolrzedne(ROW(),COLUMN()),""),"")</f>
        <v/>
      </c>
      <c r="V50" s="4" t="str">
        <f>IFERROR(HYPERLINK(Wspolrzedne(ROW(),COLUMN()),""),"")</f>
        <v/>
      </c>
      <c r="W50" s="4" t="str">
        <f>IFERROR(HYPERLINK(Wspolrzedne(ROW(),COLUMN()),""),"")</f>
        <v/>
      </c>
      <c r="X50" s="4" t="str">
        <f>IFERROR(HYPERLINK(Wspolrzedne(ROW(),COLUMN()),""),"")</f>
        <v/>
      </c>
      <c r="Y50" s="4" t="str">
        <f>IFERROR(HYPERLINK(Wspolrzedne(ROW(),COLUMN()),""),"")</f>
        <v/>
      </c>
      <c r="Z50" s="4" t="str">
        <f>IFERROR(HYPERLINK(Wspolrzedne(ROW(),COLUMN()),""),"")</f>
        <v/>
      </c>
      <c r="AA50" s="4" t="str">
        <f>IFERROR(HYPERLINK(Wspolrzedne(ROW(),COLUMN()),""),"")</f>
        <v/>
      </c>
      <c r="AB50" s="4" t="str">
        <f>IFERROR(HYPERLINK(Wspolrzedne(ROW(),COLUMN()),""),"")</f>
        <v/>
      </c>
      <c r="AC50" s="4" t="str">
        <f>IFERROR(HYPERLINK(Wspolrzedne(ROW(),COLUMN()),""),"")</f>
        <v/>
      </c>
      <c r="AD50" s="4" t="str">
        <f>IFERROR(HYPERLINK(Wspolrzedne(ROW(),COLUMN()),""),"")</f>
        <v/>
      </c>
      <c r="AE50" s="4" t="str">
        <f>IFERROR(HYPERLINK(Wspolrzedne(ROW(),COLUMN()),""),"")</f>
        <v/>
      </c>
      <c r="AF50" s="4" t="str">
        <f>IFERROR(HYPERLINK(Wspolrzedne(ROW(),COLUMN()),""),"")</f>
        <v/>
      </c>
      <c r="AG50" s="4" t="str">
        <f>IFERROR(HYPERLINK(Wspolrzedne(ROW(),COLUMN()),""),"")</f>
        <v/>
      </c>
      <c r="AH50" s="4" t="str">
        <f>IFERROR(HYPERLINK(Wspolrzedne(ROW(),COLUMN()),""),"")</f>
        <v/>
      </c>
      <c r="AI50" s="4" t="str">
        <f>IFERROR(HYPERLINK(Wspolrzedne(ROW(),COLUMN()),""),"")</f>
        <v/>
      </c>
      <c r="AJ50" s="4" t="str">
        <f>IFERROR(HYPERLINK(Wspolrzedne(ROW(),COLUMN()),""),"")</f>
        <v/>
      </c>
      <c r="AK50" s="4" t="str">
        <f>IFERROR(HYPERLINK(Wspolrzedne(ROW(),COLUMN()),""),"")</f>
        <v/>
      </c>
      <c r="AL50" s="4" t="str">
        <f>IFERROR(HYPERLINK(Wspolrzedne(ROW(),COLUMN()),""),"")</f>
        <v/>
      </c>
      <c r="AM50" s="4" t="str">
        <f>IFERROR(HYPERLINK(Wspolrzedne(ROW(),COLUMN()),""),"")</f>
        <v/>
      </c>
      <c r="AN50" s="4" t="str">
        <f>IFERROR(HYPERLINK(Wspolrzedne(ROW(),COLUMN()),""),"")</f>
        <v/>
      </c>
      <c r="AO50" s="4" t="str">
        <f>IFERROR(HYPERLINK(Wspolrzedne(ROW(),COLUMN()),""),"")</f>
        <v/>
      </c>
      <c r="AP50" s="4" t="str">
        <f>IFERROR(HYPERLINK(Wspolrzedne(ROW(),COLUMN()),""),"")</f>
        <v/>
      </c>
      <c r="AQ50" s="4" t="str">
        <f>IFERROR(HYPERLINK(Wspolrzedne(ROW(),COLUMN()),""),"")</f>
        <v/>
      </c>
      <c r="AR50" s="4" t="str">
        <f>IFERROR(HYPERLINK(Wspolrzedne(ROW(),COLUMN()),""),"")</f>
        <v/>
      </c>
      <c r="AS50" s="4" t="str">
        <f>IFERROR(HYPERLINK(Wspolrzedne(ROW(),COLUMN()),""),"")</f>
        <v/>
      </c>
      <c r="AT50" s="4" t="str">
        <f>IFERROR(HYPERLINK(Wspolrzedne(ROW(),COLUMN()),""),"")</f>
        <v/>
      </c>
      <c r="AU50" s="4" t="str">
        <f>IFERROR(HYPERLINK(Wspolrzedne(ROW(),COLUMN()),""),"")</f>
        <v/>
      </c>
      <c r="AV50" s="4" t="str">
        <f>IFERROR(HYPERLINK(Wspolrzedne(ROW(),COLUMN()),""),"")</f>
        <v/>
      </c>
      <c r="AW50" s="4" t="str">
        <f>IFERROR(HYPERLINK(Wspolrzedne(ROW(),COLUMN()),""),"")</f>
        <v/>
      </c>
      <c r="AX50" s="4" t="str">
        <f>IFERROR(HYPERLINK(Wspolrzedne(ROW(),COLUMN()),""),"")</f>
        <v/>
      </c>
      <c r="AY50" s="4" t="str">
        <f>IFERROR(HYPERLINK(Wspolrzedne(ROW(),COLUMN()),""),"")</f>
        <v/>
      </c>
      <c r="AZ50" s="4" t="str">
        <f>IFERROR(HYPERLINK(Wspolrzedne(ROW(),COLUMN()),""),"")</f>
        <v/>
      </c>
      <c r="BA50" s="4" t="str">
        <f>IFERROR(HYPERLINK(Wspolrzedne(ROW(),COLUMN()),""),"")</f>
        <v/>
      </c>
      <c r="BB50" s="4" t="str">
        <f>IFERROR(HYPERLINK(Wspolrzedne(ROW(),COLUMN()),""),"")</f>
        <v/>
      </c>
      <c r="BC50" s="4" t="str">
        <f>IFERROR(HYPERLINK(Wspolrzedne(ROW(),COLUMN()),""),"")</f>
        <v/>
      </c>
      <c r="BD50" s="4" t="str">
        <f>IFERROR(HYPERLINK(Wspolrzedne(ROW(),COLUMN()),""),"")</f>
        <v/>
      </c>
      <c r="BE50" s="4" t="str">
        <f>IFERROR(HYPERLINK(Wspolrzedne(ROW(),COLUMN()),""),"")</f>
        <v/>
      </c>
      <c r="BF50" s="4" t="str">
        <f>IFERROR(HYPERLINK(Wspolrzedne(ROW(),COLUMN()),""),"")</f>
        <v/>
      </c>
      <c r="BG50" s="4" t="str">
        <f>IFERROR(HYPERLINK(Wspolrzedne(ROW(),COLUMN()),""),"")</f>
        <v/>
      </c>
      <c r="BH50" s="4" t="str">
        <f>IFERROR(HYPERLINK(Wspolrzedne(ROW(),COLUMN()),""),"")</f>
        <v/>
      </c>
      <c r="BI50" s="4" t="str">
        <f>IFERROR(HYPERLINK(Wspolrzedne(ROW(),COLUMN()),""),"")</f>
        <v/>
      </c>
      <c r="BJ50" s="4" t="str">
        <f>IFERROR(HYPERLINK(Wspolrzedne(ROW(),COLUMN()),""),"")</f>
        <v/>
      </c>
      <c r="BK50" s="4" t="str">
        <f>IFERROR(HYPERLINK(Wspolrzedne(ROW(),COLUMN()),""),"")</f>
        <v/>
      </c>
      <c r="BL50" s="4" t="str">
        <f>IFERROR(HYPERLINK(Wspolrzedne(ROW(),COLUMN()),""),"")</f>
        <v/>
      </c>
      <c r="BM50" s="4" t="str">
        <f>IFERROR(HYPERLINK(Wspolrzedne(ROW(),COLUMN()),""),"")</f>
        <v/>
      </c>
      <c r="BN50" s="5" t="str">
        <f>IFERROR(HYPERLINK(Wspolrzedne(ROW(),COLUMN()),""),"")</f>
        <v/>
      </c>
      <c r="BO50" s="2" t="str">
        <f>IFERROR(HYPERLINK(Wspolrzedne(ROW(),COLUMN()),""),"")</f>
        <v/>
      </c>
      <c r="BP50" s="2" t="str">
        <f>IFERROR(HYPERLINK(Wspolrzedne(ROW(),COLUMN()),""),"")</f>
        <v/>
      </c>
      <c r="BQ50" s="2" t="str">
        <f>IFERROR(HYPERLINK(Wspolrzedne(ROW(),COLUMN()),""),"")</f>
        <v/>
      </c>
      <c r="BR50" s="2" t="str">
        <f>IFERROR(HYPERLINK(Wspolrzedne(ROW(),COLUMN()),""),"")</f>
        <v/>
      </c>
    </row>
    <row r="51" spans="1:77" ht="9" customHeight="1" x14ac:dyDescent="0.25">
      <c r="A51" s="3" t="str">
        <f>IFERROR(HYPERLINK(Wspolrzedne(ROW(),COLUMN()),""),"")</f>
        <v/>
      </c>
      <c r="B51" s="4" t="str">
        <f>IFERROR(HYPERLINK(Wspolrzedne(ROW(),COLUMN()),""),"")</f>
        <v/>
      </c>
      <c r="C51" s="4" t="str">
        <f>IFERROR(HYPERLINK(Wspolrzedne(ROW(),COLUMN()),""),"")</f>
        <v/>
      </c>
      <c r="D51" s="4" t="str">
        <f>IFERROR(HYPERLINK(Wspolrzedne(ROW(),COLUMN()),""),"")</f>
        <v/>
      </c>
      <c r="E51" s="4" t="str">
        <f>IFERROR(HYPERLINK(Wspolrzedne(ROW(),COLUMN()),""),"")</f>
        <v/>
      </c>
      <c r="F51" s="4" t="str">
        <f>IFERROR(HYPERLINK(Wspolrzedne(ROW(),COLUMN()),""),"")</f>
        <v/>
      </c>
      <c r="G51" s="4" t="str">
        <f>IFERROR(HYPERLINK(Wspolrzedne(ROW(),COLUMN()),""),"")</f>
        <v/>
      </c>
      <c r="H51" s="4" t="str">
        <f>IFERROR(HYPERLINK(Wspolrzedne(ROW(),COLUMN()),""),"")</f>
        <v/>
      </c>
      <c r="I51" s="4" t="str">
        <f>IFERROR(HYPERLINK(Wspolrzedne(ROW(),COLUMN()),""),"")</f>
        <v/>
      </c>
      <c r="J51" s="4" t="str">
        <f>IFERROR(HYPERLINK(Wspolrzedne(ROW(),COLUMN()),""),"")</f>
        <v/>
      </c>
      <c r="K51" s="4" t="str">
        <f>IFERROR(HYPERLINK(Wspolrzedne(ROW(),COLUMN()),""),"")</f>
        <v/>
      </c>
      <c r="L51" s="4" t="str">
        <f>IFERROR(HYPERLINK(Wspolrzedne(ROW(),COLUMN()),""),"")</f>
        <v/>
      </c>
      <c r="M51" s="4" t="str">
        <f>IFERROR(HYPERLINK(Wspolrzedne(ROW(),COLUMN()),""),"")</f>
        <v/>
      </c>
      <c r="N51" s="4" t="str">
        <f>IFERROR(HYPERLINK(Wspolrzedne(ROW(),COLUMN()),""),"")</f>
        <v/>
      </c>
      <c r="O51" s="4" t="str">
        <f>IFERROR(HYPERLINK(Wspolrzedne(ROW(),COLUMN()),""),"")</f>
        <v/>
      </c>
      <c r="P51" s="4" t="str">
        <f>IFERROR(HYPERLINK(Wspolrzedne(ROW(),COLUMN()),""),"")</f>
        <v/>
      </c>
      <c r="Q51" s="4" t="str">
        <f>IFERROR(HYPERLINK(Wspolrzedne(ROW(),COLUMN()),""),"")</f>
        <v/>
      </c>
      <c r="R51" s="4" t="str">
        <f>IFERROR(HYPERLINK(Wspolrzedne(ROW(),COLUMN()),""),"")</f>
        <v/>
      </c>
      <c r="S51" s="5" t="str">
        <f>IFERROR(HYPERLINK(Wspolrzedne(ROW(),COLUMN()),""),"")</f>
        <v/>
      </c>
      <c r="T51" s="4" t="str">
        <f>IFERROR(HYPERLINK(Wspolrzedne(ROW(),COLUMN()),""),"")</f>
        <v/>
      </c>
      <c r="U51" s="4" t="str">
        <f>IFERROR(HYPERLINK(Wspolrzedne(ROW(),COLUMN()),""),"")</f>
        <v/>
      </c>
      <c r="V51" s="4" t="str">
        <f>IFERROR(HYPERLINK(Wspolrzedne(ROW(),COLUMN()),""),"")</f>
        <v/>
      </c>
      <c r="W51" s="4" t="str">
        <f>IFERROR(HYPERLINK(Wspolrzedne(ROW(),COLUMN()),""),"")</f>
        <v/>
      </c>
      <c r="X51" s="4" t="str">
        <f>IFERROR(HYPERLINK(Wspolrzedne(ROW(),COLUMN()),""),"")</f>
        <v/>
      </c>
      <c r="Y51" s="4" t="str">
        <f>IFERROR(HYPERLINK(Wspolrzedne(ROW(),COLUMN()),""),"")</f>
        <v/>
      </c>
      <c r="Z51" s="4" t="str">
        <f>IFERROR(HYPERLINK(Wspolrzedne(ROW(),COLUMN()),""),"")</f>
        <v/>
      </c>
      <c r="AA51" s="4" t="str">
        <f>IFERROR(HYPERLINK(Wspolrzedne(ROW(),COLUMN()),""),"")</f>
        <v/>
      </c>
      <c r="AB51" s="4" t="str">
        <f>IFERROR(HYPERLINK(Wspolrzedne(ROW(),COLUMN()),""),"")</f>
        <v/>
      </c>
      <c r="AC51" s="4" t="str">
        <f>IFERROR(HYPERLINK(Wspolrzedne(ROW(),COLUMN()),""),"")</f>
        <v/>
      </c>
      <c r="AD51" s="4" t="str">
        <f>IFERROR(HYPERLINK(Wspolrzedne(ROW(),COLUMN()),""),"")</f>
        <v/>
      </c>
      <c r="AE51" s="4" t="str">
        <f>IFERROR(HYPERLINK(Wspolrzedne(ROW(),COLUMN()),""),"")</f>
        <v/>
      </c>
      <c r="AF51" s="4" t="str">
        <f>IFERROR(HYPERLINK(Wspolrzedne(ROW(),COLUMN()),""),"")</f>
        <v/>
      </c>
      <c r="AG51" s="4" t="str">
        <f>IFERROR(HYPERLINK(Wspolrzedne(ROW(),COLUMN()),""),"")</f>
        <v/>
      </c>
      <c r="AH51" s="4" t="str">
        <f>IFERROR(HYPERLINK(Wspolrzedne(ROW(),COLUMN()),""),"")</f>
        <v/>
      </c>
      <c r="AI51" s="4" t="str">
        <f>IFERROR(HYPERLINK(Wspolrzedne(ROW(),COLUMN()),""),"")</f>
        <v/>
      </c>
      <c r="AJ51" s="4" t="str">
        <f>IFERROR(HYPERLINK(Wspolrzedne(ROW(),COLUMN()),""),"")</f>
        <v/>
      </c>
      <c r="AK51" s="4" t="str">
        <f>IFERROR(HYPERLINK(Wspolrzedne(ROW(),COLUMN()),""),"")</f>
        <v/>
      </c>
      <c r="AL51" s="4" t="str">
        <f>IFERROR(HYPERLINK(Wspolrzedne(ROW(),COLUMN()),""),"")</f>
        <v/>
      </c>
      <c r="AM51" s="4" t="str">
        <f>IFERROR(HYPERLINK(Wspolrzedne(ROW(),COLUMN()),""),"")</f>
        <v/>
      </c>
      <c r="AN51" s="4" t="str">
        <f>IFERROR(HYPERLINK(Wspolrzedne(ROW(),COLUMN()),""),"")</f>
        <v/>
      </c>
      <c r="AO51" s="4" t="str">
        <f>IFERROR(HYPERLINK(Wspolrzedne(ROW(),COLUMN()),""),"")</f>
        <v/>
      </c>
      <c r="AP51" s="4" t="str">
        <f>IFERROR(HYPERLINK(Wspolrzedne(ROW(),COLUMN()),""),"")</f>
        <v/>
      </c>
      <c r="AQ51" s="4" t="str">
        <f>IFERROR(HYPERLINK(Wspolrzedne(ROW(),COLUMN()),""),"")</f>
        <v/>
      </c>
      <c r="AR51" s="4" t="str">
        <f>IFERROR(HYPERLINK(Wspolrzedne(ROW(),COLUMN()),""),"")</f>
        <v/>
      </c>
      <c r="AS51" s="4" t="str">
        <f>IFERROR(HYPERLINK(Wspolrzedne(ROW(),COLUMN()),""),"")</f>
        <v/>
      </c>
      <c r="AT51" s="4" t="str">
        <f>IFERROR(HYPERLINK(Wspolrzedne(ROW(),COLUMN()),""),"")</f>
        <v/>
      </c>
      <c r="AU51" s="4" t="str">
        <f>IFERROR(HYPERLINK(Wspolrzedne(ROW(),COLUMN()),""),"")</f>
        <v/>
      </c>
      <c r="AV51" s="4" t="str">
        <f>IFERROR(HYPERLINK(Wspolrzedne(ROW(),COLUMN()),""),"")</f>
        <v/>
      </c>
      <c r="AW51" s="4" t="str">
        <f>IFERROR(HYPERLINK(Wspolrzedne(ROW(),COLUMN()),""),"")</f>
        <v/>
      </c>
      <c r="AX51" s="4" t="str">
        <f>IFERROR(HYPERLINK(Wspolrzedne(ROW(),COLUMN()),""),"")</f>
        <v/>
      </c>
      <c r="AY51" s="4" t="str">
        <f>IFERROR(HYPERLINK(Wspolrzedne(ROW(),COLUMN()),""),"")</f>
        <v/>
      </c>
      <c r="AZ51" s="4" t="str">
        <f>IFERROR(HYPERLINK(Wspolrzedne(ROW(),COLUMN()),""),"")</f>
        <v/>
      </c>
      <c r="BA51" s="4" t="str">
        <f>IFERROR(HYPERLINK(Wspolrzedne(ROW(),COLUMN()),""),"")</f>
        <v/>
      </c>
      <c r="BB51" s="4" t="str">
        <f>IFERROR(HYPERLINK(Wspolrzedne(ROW(),COLUMN()),""),"")</f>
        <v/>
      </c>
      <c r="BC51" s="4" t="str">
        <f>IFERROR(HYPERLINK(Wspolrzedne(ROW(),COLUMN()),""),"")</f>
        <v/>
      </c>
      <c r="BD51" s="4" t="str">
        <f>IFERROR(HYPERLINK(Wspolrzedne(ROW(),COLUMN()),""),"")</f>
        <v/>
      </c>
      <c r="BE51" s="4" t="str">
        <f>IFERROR(HYPERLINK(Wspolrzedne(ROW(),COLUMN()),""),"")</f>
        <v/>
      </c>
      <c r="BF51" s="4" t="str">
        <f>IFERROR(HYPERLINK(Wspolrzedne(ROW(),COLUMN()),""),"")</f>
        <v/>
      </c>
      <c r="BG51" s="4" t="str">
        <f>IFERROR(HYPERLINK(Wspolrzedne(ROW(),COLUMN()),""),"")</f>
        <v/>
      </c>
      <c r="BH51" s="4" t="str">
        <f>IFERROR(HYPERLINK(Wspolrzedne(ROW(),COLUMN()),""),"")</f>
        <v/>
      </c>
      <c r="BI51" s="49" t="str">
        <f>IFERROR(HYPERLINK(Wspolrzedne(ROW(),COLUMN()),""),"")</f>
        <v/>
      </c>
      <c r="BJ51" s="49"/>
      <c r="BK51" s="46">
        <v>372</v>
      </c>
      <c r="BL51" s="46"/>
      <c r="BM51" s="46"/>
      <c r="BN51" s="5" t="str">
        <f>IFERROR(HYPERLINK(Wspolrzedne(ROW(),COLUMN()),""),"")</f>
        <v/>
      </c>
      <c r="BO51" s="2" t="str">
        <f>IFERROR(HYPERLINK(Wspolrzedne(ROW(),COLUMN()),""),"")</f>
        <v/>
      </c>
      <c r="BP51" s="2" t="str">
        <f>IFERROR(HYPERLINK(Wspolrzedne(ROW(),COLUMN()),""),"")</f>
        <v/>
      </c>
      <c r="BQ51" s="2" t="str">
        <f>IFERROR(HYPERLINK(Wspolrzedne(ROW(),COLUMN()),""),"")</f>
        <v/>
      </c>
      <c r="BR51" s="2" t="str">
        <f>IFERROR(HYPERLINK(Wspolrzedne(ROW(),COLUMN()),""),"")</f>
        <v/>
      </c>
    </row>
    <row r="52" spans="1:77" ht="9" customHeight="1" x14ac:dyDescent="0.25">
      <c r="A52" s="3" t="str">
        <f>IFERROR(HYPERLINK(Wspolrzedne(ROW(),COLUMN()),""),"")</f>
        <v/>
      </c>
      <c r="B52" s="4" t="str">
        <f>IFERROR(HYPERLINK(Wspolrzedne(ROW(),COLUMN()),""),"")</f>
        <v/>
      </c>
      <c r="C52" s="4" t="str">
        <f>IFERROR(HYPERLINK(Wspolrzedne(ROW(),COLUMN()),""),"")</f>
        <v/>
      </c>
      <c r="D52" s="4" t="str">
        <f>IFERROR(HYPERLINK(Wspolrzedne(ROW(),COLUMN()),""),"")</f>
        <v/>
      </c>
      <c r="E52" s="4" t="str">
        <f>IFERROR(HYPERLINK(Wspolrzedne(ROW(),COLUMN()),""),"")</f>
        <v/>
      </c>
      <c r="F52" s="4" t="str">
        <f>IFERROR(HYPERLINK(Wspolrzedne(ROW(),COLUMN()),""),"")</f>
        <v/>
      </c>
      <c r="G52" s="4" t="str">
        <f>IFERROR(HYPERLINK(Wspolrzedne(ROW(),COLUMN()),""),"")</f>
        <v/>
      </c>
      <c r="H52" s="4" t="str">
        <f>IFERROR(HYPERLINK(Wspolrzedne(ROW(),COLUMN()),""),"")</f>
        <v/>
      </c>
      <c r="I52" s="4" t="str">
        <f>IFERROR(HYPERLINK(Wspolrzedne(ROW(),COLUMN()),""),"")</f>
        <v/>
      </c>
      <c r="J52" s="4" t="str">
        <f>IFERROR(HYPERLINK(Wspolrzedne(ROW(),COLUMN()),""),"")</f>
        <v/>
      </c>
      <c r="K52" s="4" t="str">
        <f>IFERROR(HYPERLINK(Wspolrzedne(ROW(),COLUMN()),""),"")</f>
        <v/>
      </c>
      <c r="L52" s="4" t="str">
        <f>IFERROR(HYPERLINK(Wspolrzedne(ROW(),COLUMN()),""),"")</f>
        <v/>
      </c>
      <c r="M52" s="4" t="str">
        <f>IFERROR(HYPERLINK(Wspolrzedne(ROW(),COLUMN()),""),"")</f>
        <v/>
      </c>
      <c r="N52" s="4" t="str">
        <f>IFERROR(HYPERLINK(Wspolrzedne(ROW(),COLUMN()),""),"")</f>
        <v/>
      </c>
      <c r="O52" s="4" t="str">
        <f>IFERROR(HYPERLINK(Wspolrzedne(ROW(),COLUMN()),""),"")</f>
        <v/>
      </c>
      <c r="P52" s="4" t="str">
        <f>IFERROR(HYPERLINK(Wspolrzedne(ROW(),COLUMN()),""),"")</f>
        <v/>
      </c>
      <c r="Q52" s="4" t="str">
        <f>IFERROR(HYPERLINK(Wspolrzedne(ROW(),COLUMN()),""),"")</f>
        <v/>
      </c>
      <c r="R52" s="4" t="str">
        <f>IFERROR(HYPERLINK(Wspolrzedne(ROW(),COLUMN()),""),"")</f>
        <v/>
      </c>
      <c r="S52" s="5" t="str">
        <f>IFERROR(HYPERLINK(Wspolrzedne(ROW(),COLUMN()),""),"")</f>
        <v/>
      </c>
      <c r="T52" s="4" t="str">
        <f>IFERROR(HYPERLINK(Wspolrzedne(ROW(),COLUMN()),""),"")</f>
        <v/>
      </c>
      <c r="U52" s="4" t="str">
        <f>IFERROR(HYPERLINK(Wspolrzedne(ROW(),COLUMN()),""),"")</f>
        <v/>
      </c>
      <c r="V52" s="4" t="str">
        <f>IFERROR(HYPERLINK(Wspolrzedne(ROW(),COLUMN()),""),"")</f>
        <v/>
      </c>
      <c r="W52" s="4" t="str">
        <f>IFERROR(HYPERLINK(Wspolrzedne(ROW(),COLUMN()),""),"")</f>
        <v/>
      </c>
      <c r="X52" s="4" t="str">
        <f>IFERROR(HYPERLINK(Wspolrzedne(ROW(),COLUMN()),""),"")</f>
        <v/>
      </c>
      <c r="Y52" s="4" t="str">
        <f>IFERROR(HYPERLINK(Wspolrzedne(ROW(),COLUMN()),""),"")</f>
        <v/>
      </c>
      <c r="Z52" s="4" t="str">
        <f>IFERROR(HYPERLINK(Wspolrzedne(ROW(),COLUMN()),""),"")</f>
        <v/>
      </c>
      <c r="AA52" s="4" t="str">
        <f>IFERROR(HYPERLINK(Wspolrzedne(ROW(),COLUMN()),""),"")</f>
        <v/>
      </c>
      <c r="AB52" s="4" t="str">
        <f>IFERROR(HYPERLINK(Wspolrzedne(ROW(),COLUMN()),""),"")</f>
        <v/>
      </c>
      <c r="AC52" s="4" t="str">
        <f>IFERROR(HYPERLINK(Wspolrzedne(ROW(),COLUMN()),""),"")</f>
        <v/>
      </c>
      <c r="AD52" s="4" t="str">
        <f>IFERROR(HYPERLINK(Wspolrzedne(ROW(),COLUMN()),""),"")</f>
        <v/>
      </c>
      <c r="AE52" s="4" t="str">
        <f>IFERROR(HYPERLINK(Wspolrzedne(ROW(),COLUMN()),""),"")</f>
        <v/>
      </c>
      <c r="AF52" s="4" t="str">
        <f>IFERROR(HYPERLINK(Wspolrzedne(ROW(),COLUMN()),""),"")</f>
        <v/>
      </c>
      <c r="AG52" s="4" t="str">
        <f>IFERROR(HYPERLINK(Wspolrzedne(ROW(),COLUMN()),""),"")</f>
        <v/>
      </c>
      <c r="AH52" s="4" t="str">
        <f>IFERROR(HYPERLINK(Wspolrzedne(ROW(),COLUMN()),""),"")</f>
        <v/>
      </c>
      <c r="AI52" s="4" t="str">
        <f>IFERROR(HYPERLINK(Wspolrzedne(ROW(),COLUMN()),""),"")</f>
        <v/>
      </c>
      <c r="AJ52" s="4" t="str">
        <f>IFERROR(HYPERLINK(Wspolrzedne(ROW(),COLUMN()),""),"")</f>
        <v/>
      </c>
      <c r="AK52" s="4" t="str">
        <f>IFERROR(HYPERLINK(Wspolrzedne(ROW(),COLUMN()),""),"")</f>
        <v/>
      </c>
      <c r="AL52" s="4" t="str">
        <f>IFERROR(HYPERLINK(Wspolrzedne(ROW(),COLUMN()),""),"")</f>
        <v/>
      </c>
      <c r="AM52" s="4" t="str">
        <f>IFERROR(HYPERLINK(Wspolrzedne(ROW(),COLUMN()),""),"")</f>
        <v/>
      </c>
      <c r="AN52" s="4" t="str">
        <f>IFERROR(HYPERLINK(Wspolrzedne(ROW(),COLUMN()),""),"")</f>
        <v/>
      </c>
      <c r="AO52" s="4" t="str">
        <f>IFERROR(HYPERLINK(Wspolrzedne(ROW(),COLUMN()),""),"")</f>
        <v/>
      </c>
      <c r="AP52" s="4" t="str">
        <f>IFERROR(HYPERLINK(Wspolrzedne(ROW(),COLUMN()),""),"")</f>
        <v/>
      </c>
      <c r="AQ52" s="4" t="str">
        <f>IFERROR(HYPERLINK(Wspolrzedne(ROW(),COLUMN()),""),"")</f>
        <v/>
      </c>
      <c r="AR52" s="4" t="str">
        <f>IFERROR(HYPERLINK(Wspolrzedne(ROW(),COLUMN()),""),"")</f>
        <v/>
      </c>
      <c r="AS52" s="4" t="str">
        <f>IFERROR(HYPERLINK(Wspolrzedne(ROW(),COLUMN()),""),"")</f>
        <v/>
      </c>
      <c r="AT52" s="4" t="str">
        <f>IFERROR(HYPERLINK(Wspolrzedne(ROW(),COLUMN()),""),"")</f>
        <v/>
      </c>
      <c r="AU52" s="4" t="str">
        <f>IFERROR(HYPERLINK(Wspolrzedne(ROW(),COLUMN()),""),"")</f>
        <v/>
      </c>
      <c r="AV52" s="4" t="str">
        <f>IFERROR(HYPERLINK(Wspolrzedne(ROW(),COLUMN()),""),"")</f>
        <v/>
      </c>
      <c r="AW52" s="4" t="str">
        <f>IFERROR(HYPERLINK(Wspolrzedne(ROW(),COLUMN()),""),"")</f>
        <v/>
      </c>
      <c r="AX52" s="4" t="str">
        <f>IFERROR(HYPERLINK(Wspolrzedne(ROW(),COLUMN()),""),"")</f>
        <v/>
      </c>
      <c r="AY52" s="4" t="str">
        <f>IFERROR(HYPERLINK(Wspolrzedne(ROW(),COLUMN()),""),"")</f>
        <v/>
      </c>
      <c r="AZ52" s="4" t="str">
        <f>IFERROR(HYPERLINK(Wspolrzedne(ROW(),COLUMN()),""),"")</f>
        <v/>
      </c>
      <c r="BA52" s="4" t="str">
        <f>IFERROR(HYPERLINK(Wspolrzedne(ROW(),COLUMN()),""),"")</f>
        <v/>
      </c>
      <c r="BB52" s="4" t="str">
        <f>IFERROR(HYPERLINK(Wspolrzedne(ROW(),COLUMN()),""),"")</f>
        <v/>
      </c>
      <c r="BC52" s="4" t="str">
        <f>IFERROR(HYPERLINK(Wspolrzedne(ROW(),COLUMN()),""),"")</f>
        <v/>
      </c>
      <c r="BD52" s="4" t="str">
        <f>IFERROR(HYPERLINK(Wspolrzedne(ROW(),COLUMN()),""),"")</f>
        <v/>
      </c>
      <c r="BE52" s="4" t="str">
        <f>IFERROR(HYPERLINK(Wspolrzedne(ROW(),COLUMN()),""),"")</f>
        <v/>
      </c>
      <c r="BF52" s="4" t="str">
        <f>IFERROR(HYPERLINK(Wspolrzedne(ROW(),COLUMN()),""),"")</f>
        <v/>
      </c>
      <c r="BG52" s="4" t="str">
        <f>IFERROR(HYPERLINK(Wspolrzedne(ROW(),COLUMN()),""),"")</f>
        <v/>
      </c>
      <c r="BH52" s="4" t="str">
        <f>IFERROR(HYPERLINK(Wspolrzedne(ROW(),COLUMN()),""),"")</f>
        <v/>
      </c>
      <c r="BI52" s="49"/>
      <c r="BJ52" s="49"/>
      <c r="BK52" s="46"/>
      <c r="BL52" s="46"/>
      <c r="BM52" s="46"/>
      <c r="BN52" s="5" t="str">
        <f>IFERROR(HYPERLINK(Wspolrzedne(ROW(),COLUMN()),""),"")</f>
        <v/>
      </c>
      <c r="BO52" s="2" t="str">
        <f>IFERROR(HYPERLINK(Wspolrzedne(ROW(),COLUMN()),""),"")</f>
        <v/>
      </c>
      <c r="BP52" s="2" t="str">
        <f>IFERROR(HYPERLINK(Wspolrzedne(ROW(),COLUMN()),""),"")</f>
        <v/>
      </c>
      <c r="BQ52" s="2" t="str">
        <f>IFERROR(HYPERLINK(Wspolrzedne(ROW(),COLUMN()),""),"")</f>
        <v/>
      </c>
      <c r="BR52" s="2" t="str">
        <f>IFERROR(HYPERLINK(Wspolrzedne(ROW(),COLUMN()),""),"")</f>
        <v/>
      </c>
    </row>
    <row r="53" spans="1:77" ht="9" customHeight="1" x14ac:dyDescent="0.25">
      <c r="A53" s="3" t="str">
        <f>IFERROR(HYPERLINK(Wspolrzedne(ROW(),COLUMN()),""),"")</f>
        <v/>
      </c>
      <c r="B53" s="4" t="str">
        <f>IFERROR(HYPERLINK(Wspolrzedne(ROW(),COLUMN()),""),"")</f>
        <v/>
      </c>
      <c r="C53" s="4" t="str">
        <f>IFERROR(HYPERLINK(Wspolrzedne(ROW(),COLUMN()),""),"")</f>
        <v/>
      </c>
      <c r="D53" s="4" t="str">
        <f>IFERROR(HYPERLINK(Wspolrzedne(ROW(),COLUMN()),""),"")</f>
        <v/>
      </c>
      <c r="E53" s="4" t="str">
        <f>IFERROR(HYPERLINK(Wspolrzedne(ROW(),COLUMN()),""),"")</f>
        <v/>
      </c>
      <c r="F53" s="4" t="str">
        <f>IFERROR(HYPERLINK(Wspolrzedne(ROW(),COLUMN()),""),"")</f>
        <v/>
      </c>
      <c r="G53" s="4" t="str">
        <f>IFERROR(HYPERLINK(Wspolrzedne(ROW(),COLUMN()),""),"")</f>
        <v/>
      </c>
      <c r="H53" s="4" t="str">
        <f>IFERROR(HYPERLINK(Wspolrzedne(ROW(),COLUMN()),""),"")</f>
        <v/>
      </c>
      <c r="I53" s="4" t="str">
        <f>IFERROR(HYPERLINK(Wspolrzedne(ROW(),COLUMN()),""),"")</f>
        <v/>
      </c>
      <c r="J53" s="4" t="str">
        <f>IFERROR(HYPERLINK(Wspolrzedne(ROW(),COLUMN()),""),"")</f>
        <v/>
      </c>
      <c r="K53" s="4" t="str">
        <f>IFERROR(HYPERLINK(Wspolrzedne(ROW(),COLUMN()),""),"")</f>
        <v/>
      </c>
      <c r="L53" s="4" t="str">
        <f>IFERROR(HYPERLINK(Wspolrzedne(ROW(),COLUMN()),""),"")</f>
        <v/>
      </c>
      <c r="M53" s="4" t="str">
        <f>IFERROR(HYPERLINK(Wspolrzedne(ROW(),COLUMN()),""),"")</f>
        <v/>
      </c>
      <c r="N53" s="4" t="str">
        <f>IFERROR(HYPERLINK(Wspolrzedne(ROW(),COLUMN()),""),"")</f>
        <v/>
      </c>
      <c r="O53" s="4" t="str">
        <f>IFERROR(HYPERLINK(Wspolrzedne(ROW(),COLUMN()),""),"")</f>
        <v/>
      </c>
      <c r="P53" s="4" t="str">
        <f>IFERROR(HYPERLINK(Wspolrzedne(ROW(),COLUMN()),""),"")</f>
        <v/>
      </c>
      <c r="Q53" s="4" t="str">
        <f>IFERROR(HYPERLINK(Wspolrzedne(ROW(),COLUMN()),""),"")</f>
        <v/>
      </c>
      <c r="R53" s="4" t="str">
        <f>IFERROR(HYPERLINK(Wspolrzedne(ROW(),COLUMN()),""),"")</f>
        <v/>
      </c>
      <c r="S53" s="5" t="str">
        <f>IFERROR(HYPERLINK(Wspolrzedne(ROW(),COLUMN()),""),"")</f>
        <v/>
      </c>
      <c r="T53" s="4" t="str">
        <f>IFERROR(HYPERLINK(Wspolrzedne(ROW(),COLUMN()),""),"")</f>
        <v/>
      </c>
      <c r="U53" s="4" t="str">
        <f>IFERROR(HYPERLINK(Wspolrzedne(ROW(),COLUMN()),""),"")</f>
        <v/>
      </c>
      <c r="V53" s="4" t="str">
        <f>IFERROR(HYPERLINK(Wspolrzedne(ROW(),COLUMN()),""),"")</f>
        <v/>
      </c>
      <c r="W53" s="4" t="str">
        <f>IFERROR(HYPERLINK(Wspolrzedne(ROW(),COLUMN()),""),"")</f>
        <v/>
      </c>
      <c r="X53" s="4" t="str">
        <f>IFERROR(HYPERLINK(Wspolrzedne(ROW(),COLUMN()),""),"")</f>
        <v/>
      </c>
      <c r="Y53" s="4" t="str">
        <f>IFERROR(HYPERLINK(Wspolrzedne(ROW(),COLUMN()),""),"")</f>
        <v/>
      </c>
      <c r="Z53" s="4" t="str">
        <f>IFERROR(HYPERLINK(Wspolrzedne(ROW(),COLUMN()),""),"")</f>
        <v/>
      </c>
      <c r="AA53" s="4" t="str">
        <f>IFERROR(HYPERLINK(Wspolrzedne(ROW(),COLUMN()),""),"")</f>
        <v/>
      </c>
      <c r="AB53" s="4" t="str">
        <f>IFERROR(HYPERLINK(Wspolrzedne(ROW(),COLUMN()),""),"")</f>
        <v/>
      </c>
      <c r="AC53" s="4" t="str">
        <f>IFERROR(HYPERLINK(Wspolrzedne(ROW(),COLUMN()),""),"")</f>
        <v/>
      </c>
      <c r="AD53" s="4" t="str">
        <f>IFERROR(HYPERLINK(Wspolrzedne(ROW(),COLUMN()),""),"")</f>
        <v/>
      </c>
      <c r="AE53" s="4" t="str">
        <f>IFERROR(HYPERLINK(Wspolrzedne(ROW(),COLUMN()),""),"")</f>
        <v/>
      </c>
      <c r="AF53" s="4" t="str">
        <f>IFERROR(HYPERLINK(Wspolrzedne(ROW(),COLUMN()),""),"")</f>
        <v/>
      </c>
      <c r="AG53" s="4" t="str">
        <f>IFERROR(HYPERLINK(Wspolrzedne(ROW(),COLUMN()),""),"")</f>
        <v/>
      </c>
      <c r="AH53" s="4" t="str">
        <f>IFERROR(HYPERLINK(Wspolrzedne(ROW(),COLUMN()),""),"")</f>
        <v/>
      </c>
      <c r="AI53" s="4" t="str">
        <f>IFERROR(HYPERLINK(Wspolrzedne(ROW(),COLUMN()),""),"")</f>
        <v/>
      </c>
      <c r="AJ53" s="4" t="str">
        <f>IFERROR(HYPERLINK(Wspolrzedne(ROW(),COLUMN()),""),"")</f>
        <v/>
      </c>
      <c r="AK53" s="4" t="str">
        <f>IFERROR(HYPERLINK(Wspolrzedne(ROW(),COLUMN()),""),"")</f>
        <v/>
      </c>
      <c r="AL53" s="4" t="str">
        <f>IFERROR(HYPERLINK(Wspolrzedne(ROW(),COLUMN()),""),"")</f>
        <v/>
      </c>
      <c r="AM53" s="4" t="str">
        <f>IFERROR(HYPERLINK(Wspolrzedne(ROW(),COLUMN()),""),"")</f>
        <v/>
      </c>
      <c r="AN53" s="4" t="str">
        <f>IFERROR(HYPERLINK(Wspolrzedne(ROW(),COLUMN()),""),"")</f>
        <v/>
      </c>
      <c r="AO53" s="4" t="str">
        <f>IFERROR(HYPERLINK(Wspolrzedne(ROW(),COLUMN()),""),"")</f>
        <v/>
      </c>
      <c r="AP53" s="4" t="str">
        <f>IFERROR(HYPERLINK(Wspolrzedne(ROW(),COLUMN()),""),"")</f>
        <v/>
      </c>
      <c r="AQ53" s="4" t="str">
        <f>IFERROR(HYPERLINK(Wspolrzedne(ROW(),COLUMN()),""),"")</f>
        <v/>
      </c>
      <c r="AR53" s="4" t="str">
        <f>IFERROR(HYPERLINK(Wspolrzedne(ROW(),COLUMN()),""),"")</f>
        <v/>
      </c>
      <c r="AS53" s="4" t="str">
        <f>IFERROR(HYPERLINK(Wspolrzedne(ROW(),COLUMN()),""),"")</f>
        <v/>
      </c>
      <c r="AT53" s="4" t="str">
        <f>IFERROR(HYPERLINK(Wspolrzedne(ROW(),COLUMN()),""),"")</f>
        <v/>
      </c>
      <c r="AU53" s="4" t="str">
        <f>IFERROR(HYPERLINK(Wspolrzedne(ROW(),COLUMN()),""),"")</f>
        <v/>
      </c>
      <c r="AV53" s="4" t="str">
        <f>IFERROR(HYPERLINK(Wspolrzedne(ROW(),COLUMN()),""),"")</f>
        <v/>
      </c>
      <c r="AW53" s="4" t="str">
        <f>IFERROR(HYPERLINK(Wspolrzedne(ROW(),COLUMN()),""),"")</f>
        <v/>
      </c>
      <c r="AX53" s="4" t="str">
        <f>IFERROR(HYPERLINK(Wspolrzedne(ROW(),COLUMN()),""),"")</f>
        <v/>
      </c>
      <c r="AY53" s="4" t="str">
        <f>IFERROR(HYPERLINK(Wspolrzedne(ROW(),COLUMN()),""),"")</f>
        <v/>
      </c>
      <c r="AZ53" s="4" t="str">
        <f>IFERROR(HYPERLINK(Wspolrzedne(ROW(),COLUMN()),""),"")</f>
        <v/>
      </c>
      <c r="BA53" s="4" t="str">
        <f>IFERROR(HYPERLINK(Wspolrzedne(ROW(),COLUMN()),""),"")</f>
        <v/>
      </c>
      <c r="BB53" s="4" t="str">
        <f>IFERROR(HYPERLINK(Wspolrzedne(ROW(),COLUMN()),""),"")</f>
        <v/>
      </c>
      <c r="BC53" s="4" t="str">
        <f>IFERROR(HYPERLINK(Wspolrzedne(ROW(),COLUMN()),""),"")</f>
        <v/>
      </c>
      <c r="BD53" s="4" t="str">
        <f>IFERROR(HYPERLINK(Wspolrzedne(ROW(),COLUMN()),""),"")</f>
        <v/>
      </c>
      <c r="BE53" s="4" t="str">
        <f>IFERROR(HYPERLINK(Wspolrzedne(ROW(),COLUMN()),""),"")</f>
        <v/>
      </c>
      <c r="BF53" s="4" t="str">
        <f>IFERROR(HYPERLINK(Wspolrzedne(ROW(),COLUMN()),""),"")</f>
        <v/>
      </c>
      <c r="BG53" s="4" t="str">
        <f>IFERROR(HYPERLINK(Wspolrzedne(ROW(),COLUMN()),""),"")</f>
        <v/>
      </c>
      <c r="BH53" s="4" t="str">
        <f>IFERROR(HYPERLINK(Wspolrzedne(ROW(),COLUMN()),""),"")</f>
        <v/>
      </c>
      <c r="BI53" s="49" t="str">
        <f>IFERROR(HYPERLINK(Wspolrzedne(ROW(),COLUMN()),""),"")</f>
        <v/>
      </c>
      <c r="BJ53" s="49"/>
      <c r="BK53" s="48"/>
      <c r="BL53" s="49"/>
      <c r="BM53" s="49"/>
      <c r="BN53" s="5" t="str">
        <f>IFERROR(HYPERLINK(Wspolrzedne(ROW(),COLUMN()),""),"")</f>
        <v/>
      </c>
      <c r="BO53" s="2" t="str">
        <f>IFERROR(HYPERLINK(Wspolrzedne(ROW(),COLUMN()),""),"")</f>
        <v/>
      </c>
      <c r="BP53" s="2" t="str">
        <f>IFERROR(HYPERLINK(Wspolrzedne(ROW(),COLUMN()),""),"")</f>
        <v/>
      </c>
      <c r="BQ53" s="2" t="str">
        <f>IFERROR(HYPERLINK(Wspolrzedne(ROW(),COLUMN()),""),"")</f>
        <v/>
      </c>
      <c r="BR53" s="2" t="str">
        <f>IFERROR(HYPERLINK(Wspolrzedne(ROW(),COLUMN()),""),"")</f>
        <v/>
      </c>
    </row>
    <row r="54" spans="1:77" ht="9" customHeight="1" x14ac:dyDescent="0.25">
      <c r="A54" s="3" t="str">
        <f>IFERROR(HYPERLINK(Wspolrzedne(ROW(),COLUMN()),""),"")</f>
        <v/>
      </c>
      <c r="B54" s="4" t="str">
        <f>IFERROR(HYPERLINK(Wspolrzedne(ROW(),COLUMN()),""),"")</f>
        <v/>
      </c>
      <c r="C54" s="4" t="str">
        <f>IFERROR(HYPERLINK(Wspolrzedne(ROW(),COLUMN()),""),"")</f>
        <v/>
      </c>
      <c r="D54" s="4" t="str">
        <f>IFERROR(HYPERLINK(Wspolrzedne(ROW(),COLUMN()),""),"")</f>
        <v/>
      </c>
      <c r="E54" s="4" t="str">
        <f>IFERROR(HYPERLINK(Wspolrzedne(ROW(),COLUMN()),""),"")</f>
        <v/>
      </c>
      <c r="F54" s="4" t="str">
        <f>IFERROR(HYPERLINK(Wspolrzedne(ROW(),COLUMN()),""),"")</f>
        <v/>
      </c>
      <c r="G54" s="4" t="str">
        <f>IFERROR(HYPERLINK(Wspolrzedne(ROW(),COLUMN()),""),"")</f>
        <v/>
      </c>
      <c r="H54" s="4" t="str">
        <f>IFERROR(HYPERLINK(Wspolrzedne(ROW(),COLUMN()),""),"")</f>
        <v/>
      </c>
      <c r="I54" s="4" t="str">
        <f>IFERROR(HYPERLINK(Wspolrzedne(ROW(),COLUMN()),""),"")</f>
        <v/>
      </c>
      <c r="J54" s="4" t="str">
        <f>IFERROR(HYPERLINK(Wspolrzedne(ROW(),COLUMN()),""),"")</f>
        <v/>
      </c>
      <c r="K54" s="4" t="str">
        <f>IFERROR(HYPERLINK(Wspolrzedne(ROW(),COLUMN()),""),"")</f>
        <v/>
      </c>
      <c r="L54" s="4" t="str">
        <f>IFERROR(HYPERLINK(Wspolrzedne(ROW(),COLUMN()),""),"")</f>
        <v/>
      </c>
      <c r="M54" s="4" t="str">
        <f>IFERROR(HYPERLINK(Wspolrzedne(ROW(),COLUMN()),""),"")</f>
        <v/>
      </c>
      <c r="N54" s="4" t="str">
        <f>IFERROR(HYPERLINK(Wspolrzedne(ROW(),COLUMN()),""),"")</f>
        <v/>
      </c>
      <c r="O54" s="4" t="str">
        <f>IFERROR(HYPERLINK(Wspolrzedne(ROW(),COLUMN()),""),"")</f>
        <v/>
      </c>
      <c r="P54" s="4" t="str">
        <f>IFERROR(HYPERLINK(Wspolrzedne(ROW(),COLUMN()),""),"")</f>
        <v/>
      </c>
      <c r="Q54" s="4" t="str">
        <f>IFERROR(HYPERLINK(Wspolrzedne(ROW(),COLUMN()),""),"")</f>
        <v/>
      </c>
      <c r="R54" s="4" t="str">
        <f>IFERROR(HYPERLINK(Wspolrzedne(ROW(),COLUMN()),""),"")</f>
        <v/>
      </c>
      <c r="S54" s="5" t="str">
        <f>IFERROR(HYPERLINK(Wspolrzedne(ROW(),COLUMN()),""),"")</f>
        <v/>
      </c>
      <c r="T54" s="4" t="str">
        <f>IFERROR(HYPERLINK(Wspolrzedne(ROW(),COLUMN()),""),"")</f>
        <v/>
      </c>
      <c r="U54" s="4" t="str">
        <f>IFERROR(HYPERLINK(Wspolrzedne(ROW(),COLUMN()),""),"")</f>
        <v/>
      </c>
      <c r="V54" s="4" t="str">
        <f>IFERROR(HYPERLINK(Wspolrzedne(ROW(),COLUMN()),""),"")</f>
        <v/>
      </c>
      <c r="W54" s="4" t="str">
        <f>IFERROR(HYPERLINK(Wspolrzedne(ROW(),COLUMN()),""),"")</f>
        <v/>
      </c>
      <c r="X54" s="4" t="str">
        <f>IFERROR(HYPERLINK(Wspolrzedne(ROW(),COLUMN()),""),"")</f>
        <v/>
      </c>
      <c r="Y54" s="4" t="str">
        <f>IFERROR(HYPERLINK(Wspolrzedne(ROW(),COLUMN()),""),"")</f>
        <v/>
      </c>
      <c r="Z54" s="4" t="str">
        <f>IFERROR(HYPERLINK(Wspolrzedne(ROW(),COLUMN()),""),"")</f>
        <v/>
      </c>
      <c r="AA54" s="4" t="str">
        <f>IFERROR(HYPERLINK(Wspolrzedne(ROW(),COLUMN()),""),"")</f>
        <v/>
      </c>
      <c r="AB54" s="4" t="str">
        <f>IFERROR(HYPERLINK(Wspolrzedne(ROW(),COLUMN()),""),"")</f>
        <v/>
      </c>
      <c r="AC54" s="4" t="str">
        <f>IFERROR(HYPERLINK(Wspolrzedne(ROW(),COLUMN()),""),"")</f>
        <v/>
      </c>
      <c r="AD54" s="4" t="str">
        <f>IFERROR(HYPERLINK(Wspolrzedne(ROW(),COLUMN()),""),"")</f>
        <v/>
      </c>
      <c r="AE54" s="4" t="str">
        <f>IFERROR(HYPERLINK(Wspolrzedne(ROW(),COLUMN()),""),"")</f>
        <v/>
      </c>
      <c r="AF54" s="4" t="str">
        <f>IFERROR(HYPERLINK(Wspolrzedne(ROW(),COLUMN()),""),"")</f>
        <v/>
      </c>
      <c r="AG54" s="4" t="str">
        <f>IFERROR(HYPERLINK(Wspolrzedne(ROW(),COLUMN()),""),"")</f>
        <v/>
      </c>
      <c r="AH54" s="4" t="str">
        <f>IFERROR(HYPERLINK(Wspolrzedne(ROW(),COLUMN()),""),"")</f>
        <v/>
      </c>
      <c r="AI54" s="4" t="str">
        <f>IFERROR(HYPERLINK(Wspolrzedne(ROW(),COLUMN()),""),"")</f>
        <v/>
      </c>
      <c r="AJ54" s="4" t="str">
        <f>IFERROR(HYPERLINK(Wspolrzedne(ROW(),COLUMN()),""),"")</f>
        <v/>
      </c>
      <c r="AK54" s="4" t="str">
        <f>IFERROR(HYPERLINK(Wspolrzedne(ROW(),COLUMN()),""),"")</f>
        <v/>
      </c>
      <c r="AL54" s="4" t="str">
        <f>IFERROR(HYPERLINK(Wspolrzedne(ROW(),COLUMN()),""),"")</f>
        <v/>
      </c>
      <c r="AM54" s="4" t="str">
        <f>IFERROR(HYPERLINK(Wspolrzedne(ROW(),COLUMN()),""),"")</f>
        <v/>
      </c>
      <c r="AN54" s="4" t="str">
        <f>IFERROR(HYPERLINK(Wspolrzedne(ROW(),COLUMN()),""),"")</f>
        <v/>
      </c>
      <c r="AO54" s="4" t="str">
        <f>IFERROR(HYPERLINK(Wspolrzedne(ROW(),COLUMN()),""),"")</f>
        <v/>
      </c>
      <c r="AP54" s="4" t="str">
        <f>IFERROR(HYPERLINK(Wspolrzedne(ROW(),COLUMN()),""),"")</f>
        <v/>
      </c>
      <c r="AQ54" s="4" t="str">
        <f>IFERROR(HYPERLINK(Wspolrzedne(ROW(),COLUMN()),""),"")</f>
        <v/>
      </c>
      <c r="AR54" s="4" t="str">
        <f>IFERROR(HYPERLINK(Wspolrzedne(ROW(),COLUMN()),""),"")</f>
        <v/>
      </c>
      <c r="AS54" s="4" t="str">
        <f>IFERROR(HYPERLINK(Wspolrzedne(ROW(),COLUMN()),""),"")</f>
        <v/>
      </c>
      <c r="AT54" s="4" t="str">
        <f>IFERROR(HYPERLINK(Wspolrzedne(ROW(),COLUMN()),""),"")</f>
        <v/>
      </c>
      <c r="AU54" s="4" t="str">
        <f>IFERROR(HYPERLINK(Wspolrzedne(ROW(),COLUMN()),""),"")</f>
        <v/>
      </c>
      <c r="AV54" s="4" t="str">
        <f>IFERROR(HYPERLINK(Wspolrzedne(ROW(),COLUMN()),""),"")</f>
        <v/>
      </c>
      <c r="AW54" s="4" t="str">
        <f>IFERROR(HYPERLINK(Wspolrzedne(ROW(),COLUMN()),""),"")</f>
        <v/>
      </c>
      <c r="AX54" s="4" t="str">
        <f>IFERROR(HYPERLINK(Wspolrzedne(ROW(),COLUMN()),""),"")</f>
        <v/>
      </c>
      <c r="AY54" s="4" t="str">
        <f>IFERROR(HYPERLINK(Wspolrzedne(ROW(),COLUMN()),""),"")</f>
        <v/>
      </c>
      <c r="AZ54" s="4" t="str">
        <f>IFERROR(HYPERLINK(Wspolrzedne(ROW(),COLUMN()),""),"")</f>
        <v/>
      </c>
      <c r="BA54" s="4" t="str">
        <f>IFERROR(HYPERLINK(Wspolrzedne(ROW(),COLUMN()),""),"")</f>
        <v/>
      </c>
      <c r="BB54" s="4" t="str">
        <f>IFERROR(HYPERLINK(Wspolrzedne(ROW(),COLUMN()),""),"")</f>
        <v/>
      </c>
      <c r="BC54" s="4" t="str">
        <f>IFERROR(HYPERLINK(Wspolrzedne(ROW(),COLUMN()),""),"")</f>
        <v/>
      </c>
      <c r="BD54" s="4" t="str">
        <f>IFERROR(HYPERLINK(Wspolrzedne(ROW(),COLUMN()),""),"")</f>
        <v/>
      </c>
      <c r="BE54" s="4" t="str">
        <f>IFERROR(HYPERLINK(Wspolrzedne(ROW(),COLUMN()),""),"")</f>
        <v/>
      </c>
      <c r="BF54" s="4" t="str">
        <f>IFERROR(HYPERLINK(Wspolrzedne(ROW(),COLUMN()),""),"")</f>
        <v/>
      </c>
      <c r="BG54" s="4" t="str">
        <f>IFERROR(HYPERLINK(Wspolrzedne(ROW(),COLUMN()),""),"")</f>
        <v/>
      </c>
      <c r="BH54" s="4" t="str">
        <f>IFERROR(HYPERLINK(Wspolrzedne(ROW(),COLUMN()),""),"")</f>
        <v/>
      </c>
      <c r="BI54" s="49"/>
      <c r="BJ54" s="49"/>
      <c r="BK54" s="49"/>
      <c r="BL54" s="49"/>
      <c r="BM54" s="49"/>
      <c r="BN54" s="5" t="str">
        <f>IFERROR(HYPERLINK(Wspolrzedne(ROW(),COLUMN()),""),"")</f>
        <v/>
      </c>
      <c r="BO54" s="2" t="str">
        <f>IFERROR(HYPERLINK(Wspolrzedne(ROW(),COLUMN()),""),"")</f>
        <v/>
      </c>
      <c r="BP54" s="2" t="str">
        <f>IFERROR(HYPERLINK(Wspolrzedne(ROW(),COLUMN()),""),"")</f>
        <v/>
      </c>
      <c r="BQ54" s="2" t="str">
        <f>IFERROR(HYPERLINK(Wspolrzedne(ROW(),COLUMN()),""),"")</f>
        <v/>
      </c>
      <c r="BR54" s="2" t="str">
        <f>IFERROR(HYPERLINK(Wspolrzedne(ROW(),COLUMN()),""),"")</f>
        <v/>
      </c>
    </row>
    <row r="55" spans="1:77" ht="9" customHeight="1" x14ac:dyDescent="0.25">
      <c r="A55" s="40" t="str">
        <f>IFERROR(HYPERLINK(Wspolrzedne(ROW(),COLUMN()),""),"")</f>
        <v/>
      </c>
      <c r="B55" s="6" t="str">
        <f>IFERROR(HYPERLINK(Wspolrzedne(ROW(),COLUMN()),""),"")</f>
        <v/>
      </c>
      <c r="C55" s="6" t="str">
        <f>IFERROR(HYPERLINK(Wspolrzedne(ROW(),COLUMN()),""),"")</f>
        <v/>
      </c>
      <c r="D55" s="6" t="str">
        <f>IFERROR(HYPERLINK(Wspolrzedne(ROW(),COLUMN()),""),"")</f>
        <v/>
      </c>
      <c r="E55" s="6" t="str">
        <f>IFERROR(HYPERLINK(Wspolrzedne(ROW(),COLUMN()),""),"")</f>
        <v/>
      </c>
      <c r="F55" s="6" t="str">
        <f>IFERROR(HYPERLINK(Wspolrzedne(ROW(),COLUMN()),""),"")</f>
        <v/>
      </c>
      <c r="G55" s="6" t="str">
        <f>IFERROR(HYPERLINK(Wspolrzedne(ROW(),COLUMN()),""),"")</f>
        <v/>
      </c>
      <c r="H55" s="6" t="str">
        <f>IFERROR(HYPERLINK(Wspolrzedne(ROW(),COLUMN()),""),"")</f>
        <v/>
      </c>
      <c r="I55" s="6" t="str">
        <f>IFERROR(HYPERLINK(Wspolrzedne(ROW(),COLUMN()),""),"")</f>
        <v/>
      </c>
      <c r="J55" s="6" t="str">
        <f>IFERROR(HYPERLINK(Wspolrzedne(ROW(),COLUMN()),""),"")</f>
        <v/>
      </c>
      <c r="K55" s="6" t="str">
        <f>IFERROR(HYPERLINK(Wspolrzedne(ROW(),COLUMN()),""),"")</f>
        <v/>
      </c>
      <c r="L55" s="6" t="str">
        <f>IFERROR(HYPERLINK(Wspolrzedne(ROW(),COLUMN()),""),"")</f>
        <v/>
      </c>
      <c r="M55" s="6" t="str">
        <f>IFERROR(HYPERLINK(Wspolrzedne(ROW(),COLUMN()),""),"")</f>
        <v/>
      </c>
      <c r="N55" s="6" t="str">
        <f>IFERROR(HYPERLINK(Wspolrzedne(ROW(),COLUMN()),""),"")</f>
        <v/>
      </c>
      <c r="O55" s="6" t="str">
        <f>IFERROR(HYPERLINK(Wspolrzedne(ROW(),COLUMN()),""),"")</f>
        <v/>
      </c>
      <c r="P55" s="6" t="str">
        <f>IFERROR(HYPERLINK(Wspolrzedne(ROW(),COLUMN()),""),"")</f>
        <v/>
      </c>
      <c r="Q55" s="6" t="str">
        <f>IFERROR(HYPERLINK(Wspolrzedne(ROW(),COLUMN()),""),"")</f>
        <v/>
      </c>
      <c r="R55" s="6" t="str">
        <f>IFERROR(HYPERLINK(Wspolrzedne(ROW(),COLUMN()),""),"")</f>
        <v/>
      </c>
      <c r="S55" s="7" t="str">
        <f>IFERROR(HYPERLINK(Wspolrzedne(ROW(),COLUMN()),""),"")</f>
        <v/>
      </c>
      <c r="T55" s="6" t="str">
        <f>IFERROR(HYPERLINK(Wspolrzedne(ROW(),COLUMN()),""),"")</f>
        <v/>
      </c>
      <c r="U55" s="6" t="str">
        <f>IFERROR(HYPERLINK(Wspolrzedne(ROW(),COLUMN()),""),"")</f>
        <v/>
      </c>
      <c r="V55" s="6" t="str">
        <f>IFERROR(HYPERLINK(Wspolrzedne(ROW(),COLUMN()),""),"")</f>
        <v/>
      </c>
      <c r="W55" s="6" t="str">
        <f>IFERROR(HYPERLINK(Wspolrzedne(ROW(),COLUMN()),""),"")</f>
        <v/>
      </c>
      <c r="X55" s="6" t="str">
        <f>IFERROR(HYPERLINK(Wspolrzedne(ROW(),COLUMN()),""),"")</f>
        <v/>
      </c>
      <c r="Y55" s="6" t="str">
        <f>IFERROR(HYPERLINK(Wspolrzedne(ROW(),COLUMN()),""),"")</f>
        <v/>
      </c>
      <c r="Z55" s="6" t="str">
        <f>IFERROR(HYPERLINK(Wspolrzedne(ROW(),COLUMN()),""),"")</f>
        <v/>
      </c>
      <c r="AA55" s="6" t="str">
        <f>IFERROR(HYPERLINK(Wspolrzedne(ROW(),COLUMN()),""),"")</f>
        <v/>
      </c>
      <c r="AB55" s="6" t="str">
        <f>IFERROR(HYPERLINK(Wspolrzedne(ROW(),COLUMN()),""),"")</f>
        <v/>
      </c>
      <c r="AC55" s="6" t="str">
        <f>IFERROR(HYPERLINK(Wspolrzedne(ROW(),COLUMN()),""),"")</f>
        <v/>
      </c>
      <c r="AD55" s="6" t="str">
        <f>IFERROR(HYPERLINK(Wspolrzedne(ROW(),COLUMN()),""),"")</f>
        <v/>
      </c>
      <c r="AE55" s="6" t="str">
        <f>IFERROR(HYPERLINK(Wspolrzedne(ROW(),COLUMN()),""),"")</f>
        <v/>
      </c>
      <c r="AF55" s="6" t="str">
        <f>IFERROR(HYPERLINK(Wspolrzedne(ROW(),COLUMN()),""),"")</f>
        <v/>
      </c>
      <c r="AG55" s="6" t="str">
        <f>IFERROR(HYPERLINK(Wspolrzedne(ROW(),COLUMN()),""),"")</f>
        <v/>
      </c>
      <c r="AH55" s="6" t="str">
        <f>IFERROR(HYPERLINK(Wspolrzedne(ROW(),COLUMN()),""),"")</f>
        <v/>
      </c>
      <c r="AI55" s="6" t="str">
        <f>IFERROR(HYPERLINK(Wspolrzedne(ROW(),COLUMN()),""),"")</f>
        <v/>
      </c>
      <c r="AJ55" s="6" t="str">
        <f>IFERROR(HYPERLINK(Wspolrzedne(ROW(),COLUMN()),""),"")</f>
        <v/>
      </c>
      <c r="AK55" s="6" t="str">
        <f>IFERROR(HYPERLINK(Wspolrzedne(ROW(),COLUMN()),""),"")</f>
        <v/>
      </c>
      <c r="AL55" s="6" t="str">
        <f>IFERROR(HYPERLINK(Wspolrzedne(ROW(),COLUMN()),""),"")</f>
        <v/>
      </c>
      <c r="AM55" s="6" t="str">
        <f>IFERROR(HYPERLINK(Wspolrzedne(ROW(),COLUMN()),""),"")</f>
        <v/>
      </c>
      <c r="AN55" s="6" t="str">
        <f>IFERROR(HYPERLINK(Wspolrzedne(ROW(),COLUMN()),""),"")</f>
        <v/>
      </c>
      <c r="AO55" s="6" t="str">
        <f>IFERROR(HYPERLINK(Wspolrzedne(ROW(),COLUMN()),""),"")</f>
        <v/>
      </c>
      <c r="AP55" s="6" t="str">
        <f>IFERROR(HYPERLINK(Wspolrzedne(ROW(),COLUMN()),""),"")</f>
        <v/>
      </c>
      <c r="AQ55" s="6" t="str">
        <f>IFERROR(HYPERLINK(Wspolrzedne(ROW(),COLUMN()),""),"")</f>
        <v/>
      </c>
      <c r="AR55" s="6" t="str">
        <f>IFERROR(HYPERLINK(Wspolrzedne(ROW(),COLUMN()),""),"")</f>
        <v/>
      </c>
      <c r="AS55" s="6" t="str">
        <f>IFERROR(HYPERLINK(Wspolrzedne(ROW(),COLUMN()),""),"")</f>
        <v/>
      </c>
      <c r="AT55" s="6" t="str">
        <f>IFERROR(HYPERLINK(Wspolrzedne(ROW(),COLUMN()),""),"")</f>
        <v/>
      </c>
      <c r="AU55" s="6" t="str">
        <f>IFERROR(HYPERLINK(Wspolrzedne(ROW(),COLUMN()),""),"")</f>
        <v/>
      </c>
      <c r="AV55" s="6" t="str">
        <f>IFERROR(HYPERLINK(Wspolrzedne(ROW(),COLUMN()),""),"")</f>
        <v/>
      </c>
      <c r="AW55" s="6" t="str">
        <f>IFERROR(HYPERLINK(Wspolrzedne(ROW(),COLUMN()),""),"")</f>
        <v/>
      </c>
      <c r="AX55" s="6" t="str">
        <f>IFERROR(HYPERLINK(Wspolrzedne(ROW(),COLUMN()),""),"")</f>
        <v/>
      </c>
      <c r="AY55" s="6" t="str">
        <f>IFERROR(HYPERLINK(Wspolrzedne(ROW(),COLUMN()),""),"")</f>
        <v/>
      </c>
      <c r="AZ55" s="6" t="str">
        <f>IFERROR(HYPERLINK(Wspolrzedne(ROW(),COLUMN()),""),"")</f>
        <v/>
      </c>
      <c r="BA55" s="6" t="str">
        <f>IFERROR(HYPERLINK(Wspolrzedne(ROW(),COLUMN()),""),"")</f>
        <v/>
      </c>
      <c r="BB55" s="6" t="str">
        <f>IFERROR(HYPERLINK(Wspolrzedne(ROW(),COLUMN()),""),"")</f>
        <v/>
      </c>
      <c r="BC55" s="6" t="str">
        <f>IFERROR(HYPERLINK(Wspolrzedne(ROW(),COLUMN()),""),"")</f>
        <v/>
      </c>
      <c r="BD55" s="6" t="str">
        <f>IFERROR(HYPERLINK(Wspolrzedne(ROW(),COLUMN()),""),"")</f>
        <v/>
      </c>
      <c r="BE55" s="6" t="str">
        <f>IFERROR(HYPERLINK(Wspolrzedne(ROW(),COLUMN()),""),"")</f>
        <v/>
      </c>
      <c r="BF55" s="6" t="str">
        <f>IFERROR(HYPERLINK(Wspolrzedne(ROW(),COLUMN()),""),"")</f>
        <v/>
      </c>
      <c r="BG55" s="6" t="str">
        <f>IFERROR(HYPERLINK(Wspolrzedne(ROW(),COLUMN()),""),"")</f>
        <v/>
      </c>
      <c r="BH55" s="6" t="str">
        <f>IFERROR(HYPERLINK(Wspolrzedne(ROW(),COLUMN()),""),"")</f>
        <v/>
      </c>
      <c r="BI55" s="6" t="str">
        <f>IFERROR(HYPERLINK(Wspolrzedne(ROW(),COLUMN()),""),"")</f>
        <v/>
      </c>
      <c r="BJ55" s="6" t="str">
        <f>IFERROR(HYPERLINK(Wspolrzedne(ROW(),COLUMN()),""),"")</f>
        <v/>
      </c>
      <c r="BK55" s="6" t="str">
        <f>IFERROR(HYPERLINK(Wspolrzedne(ROW(),COLUMN()),""),"")</f>
        <v/>
      </c>
      <c r="BL55" s="6" t="str">
        <f>IFERROR(HYPERLINK(Wspolrzedne(ROW(),COLUMN()),""),"")</f>
        <v/>
      </c>
      <c r="BM55" s="6" t="str">
        <f>IFERROR(HYPERLINK(Wspolrzedne(ROW(),COLUMN()),""),"")</f>
        <v/>
      </c>
      <c r="BN55" s="7" t="str">
        <f>IFERROR(HYPERLINK(Wspolrzedne(ROW(),COLUMN()),""),"")</f>
        <v/>
      </c>
      <c r="BO55" s="2" t="str">
        <f>IFERROR(HYPERLINK(Wspolrzedne(ROW(),COLUMN()),""),"")</f>
        <v/>
      </c>
      <c r="BP55" s="2" t="str">
        <f>IFERROR(HYPERLINK(Wspolrzedne(ROW(),COLUMN()),""),"")</f>
        <v/>
      </c>
      <c r="BQ55" s="2" t="str">
        <f>IFERROR(HYPERLINK(Wspolrzedne(ROW(),COLUMN()),""),"")</f>
        <v/>
      </c>
      <c r="BR55" s="2" t="str">
        <f>IFERROR(HYPERLINK(Wspolrzedne(ROW(),COLUMN()),""),"")</f>
        <v/>
      </c>
    </row>
    <row r="56" spans="1:77" ht="9" customHeight="1" x14ac:dyDescent="0.25">
      <c r="A56" s="2" t="str">
        <f>IFERROR(HYPERLINK(Wspolrzedne(ROW(),COLUMN()),""),"")</f>
        <v/>
      </c>
      <c r="B56" s="2" t="str">
        <f>IFERROR(HYPERLINK(Wspolrzedne(ROW(),COLUMN()),""),"")</f>
        <v/>
      </c>
      <c r="C56" s="2" t="str">
        <f>IFERROR(HYPERLINK(Wspolrzedne(ROW(),COLUMN()),""),"")</f>
        <v/>
      </c>
      <c r="D56" s="2" t="str">
        <f>IFERROR(HYPERLINK(Wspolrzedne(ROW(),COLUMN()),""),"")</f>
        <v/>
      </c>
      <c r="E56" s="2" t="str">
        <f>IFERROR(HYPERLINK(Wspolrzedne(ROW(),COLUMN()),""),"")</f>
        <v/>
      </c>
      <c r="F56" s="2" t="str">
        <f>IFERROR(HYPERLINK(Wspolrzedne(ROW(),COLUMN()),""),"")</f>
        <v/>
      </c>
      <c r="G56" s="2" t="str">
        <f>IFERROR(HYPERLINK(Wspolrzedne(ROW(),COLUMN()),""),"")</f>
        <v/>
      </c>
      <c r="H56" s="2" t="str">
        <f>IFERROR(HYPERLINK(Wspolrzedne(ROW(),COLUMN()),""),"")</f>
        <v/>
      </c>
      <c r="I56" s="2" t="str">
        <f>IFERROR(HYPERLINK(Wspolrzedne(ROW(),COLUMN()),""),"")</f>
        <v/>
      </c>
      <c r="J56" s="2" t="str">
        <f>IFERROR(HYPERLINK(Wspolrzedne(ROW(),COLUMN()),""),"")</f>
        <v/>
      </c>
      <c r="K56" s="2" t="str">
        <f>IFERROR(HYPERLINK(Wspolrzedne(ROW(),COLUMN()),""),"")</f>
        <v/>
      </c>
      <c r="L56" s="2" t="str">
        <f>IFERROR(HYPERLINK(Wspolrzedne(ROW(),COLUMN()),""),"")</f>
        <v/>
      </c>
      <c r="M56" s="2" t="str">
        <f>IFERROR(HYPERLINK(Wspolrzedne(ROW(),COLUMN()),""),"")</f>
        <v/>
      </c>
      <c r="N56" s="2" t="str">
        <f>IFERROR(HYPERLINK(Wspolrzedne(ROW(),COLUMN()),""),"")</f>
        <v/>
      </c>
      <c r="O56" s="2" t="str">
        <f>IFERROR(HYPERLINK(Wspolrzedne(ROW(),COLUMN()),""),"")</f>
        <v/>
      </c>
      <c r="P56" s="2" t="str">
        <f>IFERROR(HYPERLINK(Wspolrzedne(ROW(),COLUMN()),""),"")</f>
        <v/>
      </c>
      <c r="Q56" s="2" t="str">
        <f>IFERROR(HYPERLINK(Wspolrzedne(ROW(),COLUMN()),""),"")</f>
        <v/>
      </c>
      <c r="R56" s="2" t="str">
        <f>IFERROR(HYPERLINK(Wspolrzedne(ROW(),COLUMN()),""),"")</f>
        <v/>
      </c>
      <c r="S56" s="2" t="str">
        <f>IFERROR(HYPERLINK(Wspolrzedne(ROW(),COLUMN()),""),"")</f>
        <v/>
      </c>
      <c r="T56" s="2" t="str">
        <f>IFERROR(HYPERLINK(Wspolrzedne(ROW(),COLUMN()),""),"")</f>
        <v/>
      </c>
      <c r="U56" s="2" t="str">
        <f>IFERROR(HYPERLINK(Wspolrzedne(ROW(),COLUMN()),""),"")</f>
        <v/>
      </c>
      <c r="V56" s="2" t="str">
        <f>IFERROR(HYPERLINK(Wspolrzedne(ROW(),COLUMN()),""),"")</f>
        <v/>
      </c>
      <c r="W56" s="2" t="str">
        <f>IFERROR(HYPERLINK(Wspolrzedne(ROW(),COLUMN()),""),"")</f>
        <v/>
      </c>
      <c r="X56" s="2" t="str">
        <f>IFERROR(HYPERLINK(Wspolrzedne(ROW(),COLUMN()),""),"")</f>
        <v/>
      </c>
      <c r="Y56" s="2" t="str">
        <f>IFERROR(HYPERLINK(Wspolrzedne(ROW(),COLUMN()),""),"")</f>
        <v/>
      </c>
      <c r="Z56" s="2" t="str">
        <f>IFERROR(HYPERLINK(Wspolrzedne(ROW(),COLUMN()),""),"")</f>
        <v/>
      </c>
      <c r="AA56" s="2" t="str">
        <f>IFERROR(HYPERLINK(Wspolrzedne(ROW(),COLUMN()),""),"")</f>
        <v/>
      </c>
      <c r="AB56" s="2" t="str">
        <f>IFERROR(HYPERLINK(Wspolrzedne(ROW(),COLUMN()),""),"")</f>
        <v/>
      </c>
      <c r="AC56" s="2" t="str">
        <f>IFERROR(HYPERLINK(Wspolrzedne(ROW(),COLUMN()),""),"")</f>
        <v/>
      </c>
      <c r="AD56" s="2" t="str">
        <f>IFERROR(HYPERLINK(Wspolrzedne(ROW(),COLUMN()),""),"")</f>
        <v/>
      </c>
      <c r="AE56" s="2" t="str">
        <f>IFERROR(HYPERLINK(Wspolrzedne(ROW(),COLUMN()),""),"")</f>
        <v/>
      </c>
      <c r="AF56" s="2" t="str">
        <f>IFERROR(HYPERLINK(Wspolrzedne(ROW(),COLUMN()),""),"")</f>
        <v/>
      </c>
      <c r="AG56" s="2" t="str">
        <f>IFERROR(HYPERLINK(Wspolrzedne(ROW(),COLUMN()),""),"")</f>
        <v/>
      </c>
      <c r="AH56" s="2" t="str">
        <f>IFERROR(HYPERLINK(Wspolrzedne(ROW(),COLUMN()),""),"")</f>
        <v/>
      </c>
      <c r="AI56" s="2" t="str">
        <f>IFERROR(HYPERLINK(Wspolrzedne(ROW(),COLUMN()),""),"")</f>
        <v/>
      </c>
      <c r="AJ56" s="2" t="str">
        <f>IFERROR(HYPERLINK(Wspolrzedne(ROW(),COLUMN()),""),"")</f>
        <v/>
      </c>
      <c r="AK56" s="2" t="str">
        <f>IFERROR(HYPERLINK(Wspolrzedne(ROW(),COLUMN()),""),"")</f>
        <v/>
      </c>
      <c r="AL56" s="2" t="str">
        <f>IFERROR(HYPERLINK(Wspolrzedne(ROW(),COLUMN()),""),"")</f>
        <v/>
      </c>
      <c r="AM56" s="2" t="str">
        <f>IFERROR(HYPERLINK(Wspolrzedne(ROW(),COLUMN()),""),"")</f>
        <v/>
      </c>
      <c r="AN56" s="2" t="str">
        <f>IFERROR(HYPERLINK(Wspolrzedne(ROW(),COLUMN()),""),"")</f>
        <v/>
      </c>
      <c r="AO56" s="2" t="str">
        <f>IFERROR(HYPERLINK(Wspolrzedne(ROW(),COLUMN()),""),"")</f>
        <v/>
      </c>
      <c r="AP56" s="2" t="str">
        <f>IFERROR(HYPERLINK(Wspolrzedne(ROW(),COLUMN()),""),"")</f>
        <v/>
      </c>
      <c r="AQ56" s="2" t="str">
        <f>IFERROR(HYPERLINK(Wspolrzedne(ROW(),COLUMN()),""),"")</f>
        <v/>
      </c>
      <c r="AR56" s="2" t="str">
        <f>IFERROR(HYPERLINK(Wspolrzedne(ROW(),COLUMN()),""),"")</f>
        <v/>
      </c>
      <c r="AS56" s="2" t="str">
        <f>IFERROR(HYPERLINK(Wspolrzedne(ROW(),COLUMN()),""),"")</f>
        <v/>
      </c>
      <c r="AT56" s="2" t="str">
        <f>IFERROR(HYPERLINK(Wspolrzedne(ROW(),COLUMN()),""),"")</f>
        <v/>
      </c>
      <c r="AU56" s="2" t="str">
        <f>IFERROR(HYPERLINK(Wspolrzedne(ROW(),COLUMN()),""),"")</f>
        <v/>
      </c>
      <c r="AV56" s="2" t="str">
        <f>IFERROR(HYPERLINK(Wspolrzedne(ROW(),COLUMN()),""),"")</f>
        <v/>
      </c>
      <c r="AW56" s="2" t="str">
        <f>IFERROR(HYPERLINK(Wspolrzedne(ROW(),COLUMN()),""),"")</f>
        <v/>
      </c>
      <c r="AX56" s="2" t="str">
        <f>IFERROR(HYPERLINK(Wspolrzedne(ROW(),COLUMN()),""),"")</f>
        <v/>
      </c>
      <c r="AY56" s="2" t="str">
        <f>IFERROR(HYPERLINK(Wspolrzedne(ROW(),COLUMN()),""),"")</f>
        <v/>
      </c>
      <c r="AZ56" s="2" t="str">
        <f>IFERROR(HYPERLINK(Wspolrzedne(ROW(),COLUMN()),""),"")</f>
        <v/>
      </c>
      <c r="BA56" s="2" t="str">
        <f>IFERROR(HYPERLINK(Wspolrzedne(ROW(),COLUMN()),""),"")</f>
        <v/>
      </c>
      <c r="BB56" s="2" t="str">
        <f>IFERROR(HYPERLINK(Wspolrzedne(ROW(),COLUMN()),""),"")</f>
        <v/>
      </c>
      <c r="BC56" s="2" t="str">
        <f>IFERROR(HYPERLINK(Wspolrzedne(ROW(),COLUMN()),""),"")</f>
        <v/>
      </c>
      <c r="BD56" s="2" t="str">
        <f>IFERROR(HYPERLINK(Wspolrzedne(ROW(),COLUMN()),""),"")</f>
        <v/>
      </c>
      <c r="BE56" s="2" t="str">
        <f>IFERROR(HYPERLINK(Wspolrzedne(ROW(),COLUMN()),""),"")</f>
        <v/>
      </c>
      <c r="BF56" s="2" t="str">
        <f>IFERROR(HYPERLINK(Wspolrzedne(ROW(),COLUMN()),""),"")</f>
        <v/>
      </c>
      <c r="BG56" s="2" t="str">
        <f>IFERROR(HYPERLINK(Wspolrzedne(ROW(),COLUMN()),""),"")</f>
        <v/>
      </c>
      <c r="BH56" s="2" t="str">
        <f>IFERROR(HYPERLINK(Wspolrzedne(ROW(),COLUMN()),""),"")</f>
        <v/>
      </c>
      <c r="BI56" s="2" t="str">
        <f>IFERROR(HYPERLINK(Wspolrzedne(ROW(),COLUMN()),""),"")</f>
        <v/>
      </c>
      <c r="BJ56" s="2" t="str">
        <f>IFERROR(HYPERLINK(Wspolrzedne(ROW(),COLUMN()),""),"")</f>
        <v/>
      </c>
      <c r="BK56" s="2" t="str">
        <f>IFERROR(HYPERLINK(Wspolrzedne(ROW(),COLUMN()),""),"")</f>
        <v/>
      </c>
      <c r="BL56" s="2" t="str">
        <f>IFERROR(HYPERLINK(Wspolrzedne(ROW(),COLUMN()),""),"")</f>
        <v/>
      </c>
      <c r="BM56" s="2" t="str">
        <f>IFERROR(HYPERLINK(Wspolrzedne(ROW(),COLUMN()),""),"")</f>
        <v/>
      </c>
      <c r="BN56" s="2" t="str">
        <f>IFERROR(HYPERLINK(Wspolrzedne(ROW(),COLUMN()),""),"")</f>
        <v/>
      </c>
      <c r="BO56" s="2" t="str">
        <f>IFERROR(HYPERLINK(Wspolrzedne(ROW(),COLUMN()),""),"")</f>
        <v/>
      </c>
      <c r="BP56" s="2" t="str">
        <f>IFERROR(HYPERLINK(Wspolrzedne(ROW(),COLUMN()),""),"")</f>
        <v/>
      </c>
      <c r="BQ56" s="2" t="str">
        <f>IFERROR(HYPERLINK(Wspolrzedne(ROW(),COLUMN()),""),"")</f>
        <v/>
      </c>
      <c r="BR56" s="2" t="str">
        <f>IFERROR(HYPERLINK(Wspolrzedne(ROW(),COLUMN()),""),"")</f>
        <v/>
      </c>
    </row>
    <row r="57" spans="1:77" s="37" customFormat="1" ht="9" customHeight="1" x14ac:dyDescent="0.25">
      <c r="A57" s="39" t="str">
        <f>INDEX('Mapka dane'!1:432,komX,1)</f>
        <v>węgrowski</v>
      </c>
      <c r="B57" s="39" t="str">
        <f>INDEX('Mapka dane'!1:432,komX,2)</f>
        <v>mazowieckie</v>
      </c>
      <c r="C57" s="39">
        <f>INDEX('Mapka dane'!1:432,komX,3)</f>
        <v>66158</v>
      </c>
      <c r="D57" s="39">
        <f>INDEX('Mapka dane'!1:432,komX,4)</f>
        <v>33015</v>
      </c>
      <c r="E57" s="39">
        <f>INDEX('Mapka dane'!1:432,komX,5)</f>
        <v>33143</v>
      </c>
      <c r="F57" s="39">
        <f>INDEX('Mapka dane'!1:432,komX,6)</f>
        <v>65815</v>
      </c>
      <c r="G57" s="39">
        <f>INDEX('Mapka dane'!1:432,komX,7)</f>
        <v>32878</v>
      </c>
      <c r="H57" s="39">
        <f>INDEX('Mapka dane'!1:432,komX,8)</f>
        <v>32937</v>
      </c>
      <c r="I57" s="39">
        <f>INDEX('Mapka dane'!1:432,komX,9)</f>
        <v>65473</v>
      </c>
      <c r="J57" s="39">
        <f>INDEX('Mapka dane'!1:432,komX,10)</f>
        <v>32747</v>
      </c>
      <c r="K57" s="39">
        <f>INDEX('Mapka dane'!1:432,komX,11)</f>
        <v>32726</v>
      </c>
      <c r="L57" s="39">
        <f>INDEX('Mapka dane'!1:432,komX,12)</f>
        <v>65120</v>
      </c>
      <c r="M57" s="39">
        <f>INDEX('Mapka dane'!1:432,komX,13)</f>
        <v>32605</v>
      </c>
      <c r="N57" s="39">
        <f>INDEX('Mapka dane'!1:432,komX,14)</f>
        <v>32515</v>
      </c>
      <c r="O57" s="39">
        <f>INDEX('Mapka dane'!1:432,komX,15)</f>
        <v>64777</v>
      </c>
      <c r="P57" s="39">
        <f>INDEX('Mapka dane'!1:432,komX,16)</f>
        <v>32468</v>
      </c>
      <c r="Q57" s="39">
        <f>INDEX('Mapka dane'!1:432,komX,17)</f>
        <v>32309</v>
      </c>
      <c r="R57" s="39">
        <f>INDEX('Mapka dane'!1:432,komX,18)</f>
        <v>64408</v>
      </c>
      <c r="S57" s="39">
        <f>INDEX('Mapka dane'!1:432,komX,19)</f>
        <v>32321</v>
      </c>
      <c r="T57" s="39">
        <f>INDEX('Mapka dane'!1:432,komX,20)</f>
        <v>32087</v>
      </c>
      <c r="U57" s="39">
        <f>INDEX('Mapka dane'!1:432,komX,21)</f>
        <v>64031</v>
      </c>
      <c r="V57" s="39">
        <f>INDEX('Mapka dane'!1:432,komX,22)</f>
        <v>32171</v>
      </c>
      <c r="W57" s="39">
        <f>INDEX('Mapka dane'!1:432,komX,23)</f>
        <v>31860</v>
      </c>
      <c r="X57" s="39">
        <f>INDEX('Mapka dane'!1:432,komX,24)</f>
        <v>63673</v>
      </c>
      <c r="Y57" s="39">
        <f>INDEX('Mapka dane'!1:432,komX,25)</f>
        <v>32020</v>
      </c>
      <c r="Z57" s="39">
        <f>INDEX('Mapka dane'!1:432,komX,26)</f>
        <v>31653</v>
      </c>
      <c r="AA57" s="39">
        <f>INDEX('Mapka dane'!1:432,komX,27)</f>
        <v>63301</v>
      </c>
      <c r="AB57" s="38">
        <f>INDEX('Mapka dane'!1:432,komX,28)</f>
        <v>31859</v>
      </c>
      <c r="AC57" s="38">
        <f>INDEX('Mapka dane'!1:432,komX,29)</f>
        <v>31442</v>
      </c>
      <c r="AD57" s="38">
        <f>INDEX('Mapka dane'!1:432,komX,30)</f>
        <v>62898</v>
      </c>
      <c r="AE57" s="38">
        <f>INDEX('Mapka dane'!1:432,komX,31)</f>
        <v>31686</v>
      </c>
      <c r="AF57" s="38">
        <f>INDEX('Mapka dane'!1:432,komX,32)</f>
        <v>31212</v>
      </c>
      <c r="AG57" s="38">
        <f>INDEX('Mapka dane'!1:432,komX,33)</f>
        <v>62510</v>
      </c>
      <c r="AH57" s="38">
        <f>INDEX('Mapka dane'!1:432,komX,34)</f>
        <v>31516</v>
      </c>
      <c r="AI57" s="38">
        <f>INDEX('Mapka dane'!1:432,komX,35)</f>
        <v>30994</v>
      </c>
      <c r="AJ57" s="38">
        <f>INDEX('Mapka dane'!1:432,komX,36)</f>
        <v>62075</v>
      </c>
      <c r="AK57" s="38">
        <f>INDEX('Mapka dane'!1:432,komX,37)</f>
        <v>31324</v>
      </c>
      <c r="AL57" s="38">
        <f>INDEX('Mapka dane'!1:432,komX,38)</f>
        <v>30751</v>
      </c>
      <c r="AM57" s="38">
        <f>INDEX('Mapka dane'!1:432,komX,39)</f>
        <v>61631</v>
      </c>
      <c r="AN57" s="38">
        <f>INDEX('Mapka dane'!1:432,komX,40)</f>
        <v>31120</v>
      </c>
      <c r="AO57" s="38">
        <f>INDEX('Mapka dane'!1:432,komX,41)</f>
        <v>30511</v>
      </c>
      <c r="AP57" s="38">
        <f>INDEX('Mapka dane'!1:432,komX,42)</f>
        <v>61180</v>
      </c>
      <c r="AQ57" s="38">
        <f>INDEX('Mapka dane'!1:432,komX,43)</f>
        <v>30907</v>
      </c>
      <c r="AR57" s="38">
        <f>INDEX('Mapka dane'!1:432,komX,44)</f>
        <v>30273</v>
      </c>
      <c r="AS57" s="38">
        <f>INDEX('Mapka dane'!1:432,komX,45)</f>
        <v>60696</v>
      </c>
      <c r="AT57" s="38">
        <f>INDEX('Mapka dane'!1:432,komX,46)</f>
        <v>30691</v>
      </c>
      <c r="AU57" s="38">
        <f>INDEX('Mapka dane'!1:432,komX,47)</f>
        <v>30005</v>
      </c>
      <c r="AV57" s="38">
        <f>INDEX('Mapka dane'!1:432,komX,48)</f>
        <v>60200</v>
      </c>
      <c r="AW57" s="38">
        <f>INDEX('Mapka dane'!1:432,komX,49)</f>
        <v>30460</v>
      </c>
      <c r="AX57" s="38">
        <f>INDEX('Mapka dane'!1:432,komX,50)</f>
        <v>29740</v>
      </c>
      <c r="AY57" s="38">
        <f>INDEX('Mapka dane'!1:432,komX,51)</f>
        <v>59682</v>
      </c>
      <c r="AZ57" s="38">
        <f>INDEX('Mapka dane'!1:432,komX,52)</f>
        <v>30221</v>
      </c>
      <c r="BA57" s="38">
        <f>INDEX('Mapka dane'!1:432,komX,53)</f>
        <v>29461</v>
      </c>
      <c r="BB57" s="38">
        <f>INDEX('Mapka dane'!1:432,komX,54)</f>
        <v>59137</v>
      </c>
      <c r="BC57" s="38">
        <f>INDEX('Mapka dane'!1:432,komX,55)</f>
        <v>29957</v>
      </c>
      <c r="BD57" s="38">
        <f>INDEX('Mapka dane'!1:432,komX,56)</f>
        <v>29180</v>
      </c>
      <c r="BE57" s="38">
        <f>INDEX('Mapka dane'!1:432,komX,57)</f>
        <v>58577</v>
      </c>
      <c r="BF57" s="38">
        <f>INDEX('Mapka dane'!1:432,komX,58)</f>
        <v>29690</v>
      </c>
      <c r="BG57" s="38">
        <f>INDEX('Mapka dane'!1:432,komX,59)</f>
        <v>28887</v>
      </c>
      <c r="BH57" s="38">
        <f>INDEX('Mapka dane'!1:432,komX,60)</f>
        <v>58013</v>
      </c>
      <c r="BI57" s="38">
        <f>INDEX('Mapka dane'!1:432,komX,61)</f>
        <v>29418</v>
      </c>
      <c r="BJ57" s="38">
        <f>INDEX('Mapka dane'!1:432,komX,62)</f>
        <v>28595</v>
      </c>
      <c r="BK57" s="38">
        <f>INDEX('Mapka dane'!1:432,komX,63)</f>
        <v>57425</v>
      </c>
      <c r="BL57" s="38">
        <f>INDEX('Mapka dane'!1:432,komX,64)</f>
        <v>29141</v>
      </c>
      <c r="BM57" s="38">
        <f>INDEX('Mapka dane'!1:432,komX,65)</f>
        <v>28284</v>
      </c>
      <c r="BN57" s="38">
        <f>INDEX('Mapka dane'!1:432,komX,66)</f>
        <v>56825</v>
      </c>
      <c r="BO57" s="38">
        <f>INDEX('Mapka dane'!1:432,komX,67)</f>
        <v>28849</v>
      </c>
      <c r="BP57" s="38">
        <f>INDEX('Mapka dane'!1:432,komX,68)</f>
        <v>27976</v>
      </c>
      <c r="BQ57" s="38">
        <f>INDEX('Mapka dane'!1:432,komX,69)</f>
        <v>56210</v>
      </c>
      <c r="BR57" s="38">
        <f>INDEX('Mapka dane'!1:432,komX,70)</f>
        <v>28549</v>
      </c>
      <c r="BS57" s="38">
        <f>INDEX('Mapka dane'!1:432,komX,71)</f>
        <v>27661</v>
      </c>
      <c r="BT57" s="38">
        <f>INDEX('Mapka dane'!1:432,komX,72)</f>
        <v>55582</v>
      </c>
      <c r="BU57" s="38">
        <f>INDEX('Mapka dane'!1:432,komX,73)</f>
        <v>28251</v>
      </c>
      <c r="BV57" s="38">
        <f>INDEX('Mapka dane'!1:432,komX,74)</f>
        <v>27331</v>
      </c>
      <c r="BW57" s="38">
        <f>INDEX('Mapka dane'!1:432,komX,75)</f>
        <v>54941</v>
      </c>
      <c r="BX57" s="38">
        <f>INDEX('Mapka dane'!1:432,komX,76)</f>
        <v>27947</v>
      </c>
      <c r="BY57" s="38">
        <f>INDEX('Mapka dane'!1:432,komX,77)</f>
        <v>26994</v>
      </c>
    </row>
    <row r="58" spans="1:77" ht="9" hidden="1" customHeight="1" x14ac:dyDescent="0.25">
      <c r="A58" s="2" t="str">
        <f ca="1">IFERROR(HYPERLINK(Wspolrzedne(NrKsztaltu()),""),"")</f>
        <v/>
      </c>
      <c r="B58" s="2" t="str">
        <f ca="1">IFERROR(HYPERLINK(Wspolrzedne(NrKsztaltu()),""),"")</f>
        <v/>
      </c>
      <c r="C58" s="2" t="str">
        <f ca="1">IFERROR(HYPERLINK(Wspolrzedne(NrKsztaltu()),""),"")</f>
        <v/>
      </c>
      <c r="D58" s="2" t="str">
        <f ca="1">IFERROR(HYPERLINK(Wspolrzedne(NrKsztaltu()),""),"")</f>
        <v/>
      </c>
      <c r="E58" s="2" t="str">
        <f ca="1">IFERROR(HYPERLINK(Wspolrzedne(NrKsztaltu()),""),"")</f>
        <v/>
      </c>
      <c r="F58" s="2" t="str">
        <f ca="1">IFERROR(HYPERLINK(Wspolrzedne(NrKsztaltu()),""),"")</f>
        <v/>
      </c>
      <c r="G58" s="2" t="str">
        <f ca="1">IFERROR(HYPERLINK(Wspolrzedne(NrKsztaltu()),""),"")</f>
        <v/>
      </c>
      <c r="H58" s="2" t="str">
        <f ca="1">IFERROR(HYPERLINK(Wspolrzedne(NrKsztaltu()),""),"")</f>
        <v/>
      </c>
      <c r="I58" s="2" t="str">
        <f ca="1">IFERROR(HYPERLINK(Wspolrzedne(NrKsztaltu()),""),"")</f>
        <v/>
      </c>
      <c r="J58" s="2" t="str">
        <f ca="1">IFERROR(HYPERLINK(Wspolrzedne(NrKsztaltu()),""),"")</f>
        <v/>
      </c>
      <c r="K58" s="2" t="str">
        <f ca="1">IFERROR(HYPERLINK(Wspolrzedne(NrKsztaltu()),""),"")</f>
        <v/>
      </c>
      <c r="L58" s="2" t="str">
        <f ca="1">IFERROR(HYPERLINK(Wspolrzedne(NrKsztaltu()),""),"")</f>
        <v/>
      </c>
      <c r="M58" s="2" t="str">
        <f ca="1">IFERROR(HYPERLINK(Wspolrzedne(NrKsztaltu()),""),"")</f>
        <v/>
      </c>
      <c r="N58" s="2" t="str">
        <f ca="1">IFERROR(HYPERLINK(Wspolrzedne(NrKsztaltu()),""),"")</f>
        <v/>
      </c>
      <c r="O58" s="2" t="str">
        <f ca="1">IFERROR(HYPERLINK(Wspolrzedne(NrKsztaltu()),""),"")</f>
        <v/>
      </c>
      <c r="P58" s="2" t="str">
        <f ca="1">IFERROR(HYPERLINK(Wspolrzedne(NrKsztaltu()),""),"")</f>
        <v/>
      </c>
      <c r="Q58" s="2" t="str">
        <f ca="1">IFERROR(HYPERLINK(Wspolrzedne(NrKsztaltu()),""),"")</f>
        <v/>
      </c>
      <c r="R58" s="2" t="str">
        <f ca="1">IFERROR(HYPERLINK(Wspolrzedne(NrKsztaltu()),""),"")</f>
        <v/>
      </c>
      <c r="S58" s="2" t="str">
        <f ca="1">IFERROR(HYPERLINK(Wspolrzedne(NrKsztaltu()),""),"")</f>
        <v/>
      </c>
      <c r="T58" s="2" t="str">
        <f ca="1">IFERROR(HYPERLINK(Wspolrzedne(NrKsztaltu()),""),"")</f>
        <v/>
      </c>
      <c r="U58" s="2" t="str">
        <f ca="1">IFERROR(HYPERLINK(Wspolrzedne(NrKsztaltu()),""),"")</f>
        <v/>
      </c>
      <c r="V58" s="2" t="str">
        <f ca="1">IFERROR(HYPERLINK(Wspolrzedne(NrKsztaltu()),""),"")</f>
        <v/>
      </c>
      <c r="W58" s="2" t="str">
        <f ca="1">IFERROR(HYPERLINK(Wspolrzedne(NrKsztaltu()),""),"")</f>
        <v/>
      </c>
      <c r="X58" s="2" t="str">
        <f ca="1">IFERROR(HYPERLINK(Wspolrzedne(NrKsztaltu()),""),"")</f>
        <v/>
      </c>
      <c r="Y58" s="2" t="str">
        <f ca="1">IFERROR(HYPERLINK(Wspolrzedne(NrKsztaltu()),""),"")</f>
        <v/>
      </c>
      <c r="Z58" s="2" t="str">
        <f ca="1">IFERROR(HYPERLINK(Wspolrzedne(NrKsztaltu()),""),"")</f>
        <v/>
      </c>
      <c r="AA58" s="2" t="str">
        <f ca="1">IFERROR(HYPERLINK(Wspolrzedne(NrKsztaltu()),""),"")</f>
        <v/>
      </c>
      <c r="AB58" s="2" t="str">
        <f ca="1">IFERROR(HYPERLINK(Wspolrzedne(NrKsztaltu()),""),"")</f>
        <v/>
      </c>
      <c r="AC58" s="2" t="str">
        <f ca="1">IFERROR(HYPERLINK(Wspolrzedne(NrKsztaltu()),""),"")</f>
        <v/>
      </c>
      <c r="AD58" s="2" t="str">
        <f ca="1">IFERROR(HYPERLINK(Wspolrzedne(NrKsztaltu()),""),"")</f>
        <v/>
      </c>
      <c r="AE58" s="2" t="str">
        <f ca="1">IFERROR(HYPERLINK(Wspolrzedne(NrKsztaltu()),""),"")</f>
        <v/>
      </c>
      <c r="AF58" s="2" t="str">
        <f ca="1">IFERROR(HYPERLINK(Wspolrzedne(NrKsztaltu()),""),"")</f>
        <v/>
      </c>
      <c r="AG58" s="2" t="str">
        <f ca="1">IFERROR(HYPERLINK(Wspolrzedne(NrKsztaltu()),""),"")</f>
        <v/>
      </c>
      <c r="AH58" s="2" t="str">
        <f ca="1">IFERROR(HYPERLINK(Wspolrzedne(NrKsztaltu()),""),"")</f>
        <v/>
      </c>
      <c r="AI58" s="2" t="str">
        <f ca="1">IFERROR(HYPERLINK(Wspolrzedne(NrKsztaltu()),""),"")</f>
        <v/>
      </c>
      <c r="AJ58" s="2" t="str">
        <f ca="1">IFERROR(HYPERLINK(Wspolrzedne(NrKsztaltu()),""),"")</f>
        <v/>
      </c>
      <c r="AK58" s="2" t="str">
        <f ca="1">IFERROR(HYPERLINK(Wspolrzedne(NrKsztaltu()),""),"")</f>
        <v/>
      </c>
      <c r="AL58" s="2" t="str">
        <f ca="1">IFERROR(HYPERLINK(Wspolrzedne(NrKsztaltu()),""),"")</f>
        <v/>
      </c>
      <c r="AM58" s="2" t="str">
        <f ca="1">IFERROR(HYPERLINK(Wspolrzedne(NrKsztaltu()),""),"")</f>
        <v/>
      </c>
      <c r="AN58" s="2" t="str">
        <f ca="1">IFERROR(HYPERLINK(Wspolrzedne(NrKsztaltu()),""),"")</f>
        <v/>
      </c>
      <c r="AO58" s="2" t="str">
        <f ca="1">IFERROR(HYPERLINK(Wspolrzedne(NrKsztaltu()),""),"")</f>
        <v/>
      </c>
      <c r="AP58" s="2" t="str">
        <f ca="1">IFERROR(HYPERLINK(Wspolrzedne(NrKsztaltu()),""),"")</f>
        <v/>
      </c>
      <c r="AQ58" s="2" t="str">
        <f ca="1">IFERROR(HYPERLINK(Wspolrzedne(NrKsztaltu()),""),"")</f>
        <v/>
      </c>
      <c r="AR58" s="2" t="str">
        <f ca="1">IFERROR(HYPERLINK(Wspolrzedne(NrKsztaltu()),""),"")</f>
        <v/>
      </c>
      <c r="AS58" s="2" t="str">
        <f ca="1">IFERROR(HYPERLINK(Wspolrzedne(NrKsztaltu()),""),"")</f>
        <v/>
      </c>
      <c r="AT58" s="2" t="str">
        <f ca="1">IFERROR(HYPERLINK(Wspolrzedne(NrKsztaltu()),""),"")</f>
        <v/>
      </c>
      <c r="AU58" s="2" t="str">
        <f ca="1">IFERROR(HYPERLINK(Wspolrzedne(NrKsztaltu()),""),"")</f>
        <v/>
      </c>
      <c r="AV58" s="2" t="str">
        <f ca="1">IFERROR(HYPERLINK(Wspolrzedne(NrKsztaltu()),""),"")</f>
        <v/>
      </c>
      <c r="AW58" s="2" t="str">
        <f ca="1">IFERROR(HYPERLINK(Wspolrzedne(NrKsztaltu()),""),"")</f>
        <v/>
      </c>
      <c r="AX58" s="2" t="str">
        <f ca="1">IFERROR(HYPERLINK(Wspolrzedne(NrKsztaltu()),""),"")</f>
        <v/>
      </c>
      <c r="AY58" s="2" t="str">
        <f ca="1">IFERROR(HYPERLINK(Wspolrzedne(NrKsztaltu()),""),"")</f>
        <v/>
      </c>
      <c r="AZ58" s="2" t="str">
        <f ca="1">IFERROR(HYPERLINK(Wspolrzedne(NrKsztaltu()),""),"")</f>
        <v/>
      </c>
      <c r="BA58" s="2" t="str">
        <f ca="1">IFERROR(HYPERLINK(Wspolrzedne(NrKsztaltu()),""),"")</f>
        <v/>
      </c>
      <c r="BB58" s="2" t="str">
        <f ca="1">IFERROR(HYPERLINK(Wspolrzedne(NrKsztaltu()),""),"")</f>
        <v/>
      </c>
      <c r="BC58" s="2" t="str">
        <f ca="1">IFERROR(HYPERLINK(Wspolrzedne(NrKsztaltu()),""),"")</f>
        <v/>
      </c>
      <c r="BD58" s="2" t="str">
        <f ca="1">IFERROR(HYPERLINK(Wspolrzedne(NrKsztaltu()),""),"")</f>
        <v/>
      </c>
      <c r="BE58" s="2" t="str">
        <f ca="1">IFERROR(HYPERLINK(Wspolrzedne(NrKsztaltu()),""),"")</f>
        <v/>
      </c>
      <c r="BF58" s="2" t="str">
        <f ca="1">IFERROR(HYPERLINK(Wspolrzedne(NrKsztaltu()),""),"")</f>
        <v/>
      </c>
      <c r="BG58" s="2" t="str">
        <f ca="1">IFERROR(HYPERLINK(Wspolrzedne(NrKsztaltu()),""),"")</f>
        <v/>
      </c>
      <c r="BH58" s="2" t="str">
        <f ca="1">IFERROR(HYPERLINK(Wspolrzedne(NrKsztaltu()),""),"")</f>
        <v/>
      </c>
      <c r="BI58" s="2" t="str">
        <f ca="1">IFERROR(HYPERLINK(Wspolrzedne(NrKsztaltu()),""),"")</f>
        <v/>
      </c>
      <c r="BJ58" s="2" t="str">
        <f ca="1">IFERROR(HYPERLINK(Wspolrzedne(NrKsztaltu()),""),"")</f>
        <v/>
      </c>
      <c r="BK58" s="2" t="str">
        <f ca="1">IFERROR(HYPERLINK(Wspolrzedne(NrKsztaltu()),""),"")</f>
        <v/>
      </c>
      <c r="BL58" s="2" t="str">
        <f ca="1">IFERROR(HYPERLINK(Wspolrzedne(NrKsztaltu()),""),"")</f>
        <v/>
      </c>
      <c r="BM58" s="2" t="str">
        <f ca="1">IFERROR(HYPERLINK(Wspolrzedne(NrKsztaltu()),""),"")</f>
        <v/>
      </c>
      <c r="BN58" s="2" t="str">
        <f ca="1">IFERROR(HYPERLINK(Wspolrzedne(NrKsztaltu()),""),"")</f>
        <v/>
      </c>
    </row>
    <row r="59" spans="1:77" ht="9" hidden="1" customHeight="1" x14ac:dyDescent="0.25">
      <c r="A59" s="2" t="str">
        <f ca="1">IFERROR(HYPERLINK(Wspolrzedne(NrKsztaltu()),""),"")</f>
        <v/>
      </c>
      <c r="B59" s="2" t="str">
        <f ca="1">IFERROR(HYPERLINK(Wspolrzedne(NrKsztaltu()),""),"")</f>
        <v/>
      </c>
      <c r="C59" s="2" t="str">
        <f ca="1">IFERROR(HYPERLINK(Wspolrzedne(NrKsztaltu()),""),"")</f>
        <v/>
      </c>
      <c r="D59" s="2" t="str">
        <f ca="1">IFERROR(HYPERLINK(Wspolrzedne(NrKsztaltu()),""),"")</f>
        <v/>
      </c>
      <c r="E59" s="2" t="str">
        <f ca="1">IFERROR(HYPERLINK(Wspolrzedne(NrKsztaltu()),""),"")</f>
        <v/>
      </c>
      <c r="F59" s="2" t="str">
        <f ca="1">IFERROR(HYPERLINK(Wspolrzedne(NrKsztaltu()),""),"")</f>
        <v/>
      </c>
      <c r="G59" s="2" t="str">
        <f ca="1">IFERROR(HYPERLINK(Wspolrzedne(NrKsztaltu()),""),"")</f>
        <v/>
      </c>
      <c r="H59" s="2" t="str">
        <f ca="1">IFERROR(HYPERLINK(Wspolrzedne(NrKsztaltu()),""),"")</f>
        <v/>
      </c>
      <c r="I59" s="2" t="str">
        <f ca="1">IFERROR(HYPERLINK(Wspolrzedne(NrKsztaltu()),""),"")</f>
        <v/>
      </c>
      <c r="J59" s="2" t="str">
        <f ca="1">IFERROR(HYPERLINK(Wspolrzedne(NrKsztaltu()),""),"")</f>
        <v/>
      </c>
      <c r="K59" s="2" t="str">
        <f ca="1">IFERROR(HYPERLINK(Wspolrzedne(NrKsztaltu()),""),"")</f>
        <v/>
      </c>
      <c r="L59" s="2" t="str">
        <f ca="1">IFERROR(HYPERLINK(Wspolrzedne(NrKsztaltu()),""),"")</f>
        <v/>
      </c>
      <c r="M59" s="2" t="str">
        <f ca="1">IFERROR(HYPERLINK(Wspolrzedne(NrKsztaltu()),""),"")</f>
        <v/>
      </c>
      <c r="N59" s="2" t="str">
        <f ca="1">IFERROR(HYPERLINK(Wspolrzedne(NrKsztaltu()),""),"")</f>
        <v/>
      </c>
      <c r="O59" s="2" t="str">
        <f ca="1">IFERROR(HYPERLINK(Wspolrzedne(NrKsztaltu()),""),"")</f>
        <v/>
      </c>
      <c r="P59" s="2" t="str">
        <f ca="1">IFERROR(HYPERLINK(Wspolrzedne(NrKsztaltu()),""),"")</f>
        <v/>
      </c>
      <c r="Q59" s="2" t="str">
        <f ca="1">IFERROR(HYPERLINK(Wspolrzedne(NrKsztaltu()),""),"")</f>
        <v/>
      </c>
      <c r="R59" s="2" t="str">
        <f ca="1">IFERROR(HYPERLINK(Wspolrzedne(NrKsztaltu()),""),"")</f>
        <v/>
      </c>
      <c r="S59" s="2" t="str">
        <f ca="1">IFERROR(HYPERLINK(Wspolrzedne(NrKsztaltu()),""),"")</f>
        <v/>
      </c>
      <c r="T59" s="2" t="str">
        <f ca="1">IFERROR(HYPERLINK(Wspolrzedne(NrKsztaltu()),""),"")</f>
        <v/>
      </c>
      <c r="U59" s="2" t="str">
        <f ca="1">IFERROR(HYPERLINK(Wspolrzedne(NrKsztaltu()),""),"")</f>
        <v/>
      </c>
      <c r="V59" s="2" t="str">
        <f ca="1">IFERROR(HYPERLINK(Wspolrzedne(NrKsztaltu()),""),"")</f>
        <v/>
      </c>
      <c r="W59" s="2" t="str">
        <f ca="1">IFERROR(HYPERLINK(Wspolrzedne(NrKsztaltu()),""),"")</f>
        <v/>
      </c>
      <c r="X59" s="2" t="str">
        <f ca="1">IFERROR(HYPERLINK(Wspolrzedne(NrKsztaltu()),""),"")</f>
        <v/>
      </c>
      <c r="Y59" s="2" t="str">
        <f ca="1">IFERROR(HYPERLINK(Wspolrzedne(NrKsztaltu()),""),"")</f>
        <v/>
      </c>
      <c r="Z59" s="2" t="str">
        <f ca="1">IFERROR(HYPERLINK(Wspolrzedne(NrKsztaltu()),""),"")</f>
        <v/>
      </c>
      <c r="AA59" s="2" t="str">
        <f ca="1">IFERROR(HYPERLINK(Wspolrzedne(NrKsztaltu()),""),"")</f>
        <v/>
      </c>
      <c r="AB59" s="2" t="str">
        <f ca="1">IFERROR(HYPERLINK(Wspolrzedne(NrKsztaltu()),""),"")</f>
        <v/>
      </c>
      <c r="AC59" s="2" t="str">
        <f ca="1">IFERROR(HYPERLINK(Wspolrzedne(NrKsztaltu()),""),"")</f>
        <v/>
      </c>
      <c r="AD59" s="2" t="str">
        <f ca="1">IFERROR(HYPERLINK(Wspolrzedne(NrKsztaltu()),""),"")</f>
        <v/>
      </c>
      <c r="AE59" s="2" t="str">
        <f ca="1">IFERROR(HYPERLINK(Wspolrzedne(NrKsztaltu()),""),"")</f>
        <v/>
      </c>
      <c r="AF59" s="2" t="str">
        <f ca="1">IFERROR(HYPERLINK(Wspolrzedne(NrKsztaltu()),""),"")</f>
        <v/>
      </c>
      <c r="AG59" s="2" t="str">
        <f ca="1">IFERROR(HYPERLINK(Wspolrzedne(NrKsztaltu()),""),"")</f>
        <v/>
      </c>
      <c r="AH59" s="2" t="str">
        <f ca="1">IFERROR(HYPERLINK(Wspolrzedne(NrKsztaltu()),""),"")</f>
        <v/>
      </c>
      <c r="AI59" s="2" t="str">
        <f ca="1">IFERROR(HYPERLINK(Wspolrzedne(NrKsztaltu()),""),"")</f>
        <v/>
      </c>
      <c r="AJ59" s="2" t="str">
        <f ca="1">IFERROR(HYPERLINK(Wspolrzedne(NrKsztaltu()),""),"")</f>
        <v/>
      </c>
      <c r="AK59" s="2" t="str">
        <f ca="1">IFERROR(HYPERLINK(Wspolrzedne(NrKsztaltu()),""),"")</f>
        <v/>
      </c>
      <c r="AL59" s="2" t="str">
        <f ca="1">IFERROR(HYPERLINK(Wspolrzedne(NrKsztaltu()),""),"")</f>
        <v/>
      </c>
      <c r="AM59" s="2" t="str">
        <f ca="1">IFERROR(HYPERLINK(Wspolrzedne(NrKsztaltu()),""),"")</f>
        <v/>
      </c>
      <c r="AN59" s="2" t="str">
        <f ca="1">IFERROR(HYPERLINK(Wspolrzedne(NrKsztaltu()),""),"")</f>
        <v/>
      </c>
      <c r="AO59" s="2" t="str">
        <f ca="1">IFERROR(HYPERLINK(Wspolrzedne(NrKsztaltu()),""),"")</f>
        <v/>
      </c>
      <c r="AP59" s="2" t="str">
        <f ca="1">IFERROR(HYPERLINK(Wspolrzedne(NrKsztaltu()),""),"")</f>
        <v/>
      </c>
      <c r="AQ59" s="2" t="str">
        <f ca="1">IFERROR(HYPERLINK(Wspolrzedne(NrKsztaltu()),""),"")</f>
        <v/>
      </c>
      <c r="AR59" s="2" t="str">
        <f ca="1">IFERROR(HYPERLINK(Wspolrzedne(NrKsztaltu()),""),"")</f>
        <v/>
      </c>
      <c r="AS59" s="2" t="str">
        <f ca="1">IFERROR(HYPERLINK(Wspolrzedne(NrKsztaltu()),""),"")</f>
        <v/>
      </c>
      <c r="AT59" s="2" t="str">
        <f ca="1">IFERROR(HYPERLINK(Wspolrzedne(NrKsztaltu()),""),"")</f>
        <v/>
      </c>
      <c r="AU59" s="2" t="str">
        <f ca="1">IFERROR(HYPERLINK(Wspolrzedne(NrKsztaltu()),""),"")</f>
        <v/>
      </c>
      <c r="AV59" s="2" t="str">
        <f ca="1">IFERROR(HYPERLINK(Wspolrzedne(NrKsztaltu()),""),"")</f>
        <v/>
      </c>
      <c r="AW59" s="2" t="str">
        <f ca="1">IFERROR(HYPERLINK(Wspolrzedne(NrKsztaltu()),""),"")</f>
        <v/>
      </c>
      <c r="AX59" s="2" t="str">
        <f ca="1">IFERROR(HYPERLINK(Wspolrzedne(NrKsztaltu()),""),"")</f>
        <v/>
      </c>
      <c r="AY59" s="2" t="str">
        <f ca="1">IFERROR(HYPERLINK(Wspolrzedne(NrKsztaltu()),""),"")</f>
        <v/>
      </c>
      <c r="AZ59" s="2" t="str">
        <f ca="1">IFERROR(HYPERLINK(Wspolrzedne(NrKsztaltu()),""),"")</f>
        <v/>
      </c>
      <c r="BA59" s="2" t="str">
        <f ca="1">IFERROR(HYPERLINK(Wspolrzedne(NrKsztaltu()),""),"")</f>
        <v/>
      </c>
      <c r="BB59" s="2" t="str">
        <f ca="1">IFERROR(HYPERLINK(Wspolrzedne(NrKsztaltu()),""),"")</f>
        <v/>
      </c>
      <c r="BC59" s="2" t="str">
        <f ca="1">IFERROR(HYPERLINK(Wspolrzedne(NrKsztaltu()),""),"")</f>
        <v/>
      </c>
      <c r="BD59" s="2" t="str">
        <f ca="1">IFERROR(HYPERLINK(Wspolrzedne(NrKsztaltu()),""),"")</f>
        <v/>
      </c>
      <c r="BE59" s="2" t="str">
        <f ca="1">IFERROR(HYPERLINK(Wspolrzedne(NrKsztaltu()),""),"")</f>
        <v/>
      </c>
      <c r="BF59" s="2" t="str">
        <f ca="1">IFERROR(HYPERLINK(Wspolrzedne(NrKsztaltu()),""),"")</f>
        <v/>
      </c>
      <c r="BG59" s="2" t="str">
        <f ca="1">IFERROR(HYPERLINK(Wspolrzedne(NrKsztaltu()),""),"")</f>
        <v/>
      </c>
      <c r="BH59" s="2" t="str">
        <f ca="1">IFERROR(HYPERLINK(Wspolrzedne(NrKsztaltu()),""),"")</f>
        <v/>
      </c>
      <c r="BI59" s="2" t="str">
        <f ca="1">IFERROR(HYPERLINK(Wspolrzedne(NrKsztaltu()),""),"")</f>
        <v/>
      </c>
      <c r="BJ59" s="2" t="str">
        <f ca="1">IFERROR(HYPERLINK(Wspolrzedne(NrKsztaltu()),""),"")</f>
        <v/>
      </c>
      <c r="BK59" s="2" t="str">
        <f ca="1">IFERROR(HYPERLINK(Wspolrzedne(NrKsztaltu()),""),"")</f>
        <v/>
      </c>
      <c r="BL59" s="2" t="str">
        <f ca="1">IFERROR(HYPERLINK(Wspolrzedne(NrKsztaltu()),""),"")</f>
        <v/>
      </c>
      <c r="BM59" s="2" t="str">
        <f ca="1">IFERROR(HYPERLINK(Wspolrzedne(NrKsztaltu()),""),"")</f>
        <v/>
      </c>
      <c r="BN59" s="2" t="str">
        <f ca="1">IFERROR(HYPERLINK(Wspolrzedne(NrKsztaltu()),""),"")</f>
        <v/>
      </c>
    </row>
    <row r="60" spans="1:77" ht="9" hidden="1" customHeight="1" x14ac:dyDescent="0.25">
      <c r="A60" s="2" t="str">
        <f ca="1">IFERROR(HYPERLINK(Wspolrzedne(NrKsztaltu()),""),"")</f>
        <v/>
      </c>
      <c r="B60" s="2" t="str">
        <f ca="1">IFERROR(HYPERLINK(Wspolrzedne(NrKsztaltu()),""),"")</f>
        <v/>
      </c>
      <c r="C60" s="2" t="str">
        <f ca="1">IFERROR(HYPERLINK(Wspolrzedne(NrKsztaltu()),""),"")</f>
        <v/>
      </c>
      <c r="D60" s="2" t="str">
        <f ca="1">IFERROR(HYPERLINK(Wspolrzedne(NrKsztaltu()),""),"")</f>
        <v/>
      </c>
      <c r="E60" s="2" t="str">
        <f ca="1">IFERROR(HYPERLINK(Wspolrzedne(NrKsztaltu()),""),"")</f>
        <v/>
      </c>
      <c r="F60" s="2" t="str">
        <f ca="1">IFERROR(HYPERLINK(Wspolrzedne(NrKsztaltu()),""),"")</f>
        <v/>
      </c>
      <c r="G60" s="2" t="str">
        <f ca="1">IFERROR(HYPERLINK(Wspolrzedne(NrKsztaltu()),""),"")</f>
        <v/>
      </c>
      <c r="H60" s="2" t="str">
        <f ca="1">IFERROR(HYPERLINK(Wspolrzedne(NrKsztaltu()),""),"")</f>
        <v/>
      </c>
      <c r="I60" s="2" t="str">
        <f ca="1">IFERROR(HYPERLINK(Wspolrzedne(NrKsztaltu()),""),"")</f>
        <v/>
      </c>
      <c r="J60" s="2" t="str">
        <f ca="1">IFERROR(HYPERLINK(Wspolrzedne(NrKsztaltu()),""),"")</f>
        <v/>
      </c>
      <c r="K60" s="2" t="str">
        <f ca="1">IFERROR(HYPERLINK(Wspolrzedne(NrKsztaltu()),""),"")</f>
        <v/>
      </c>
      <c r="L60" s="2" t="str">
        <f ca="1">IFERROR(HYPERLINK(Wspolrzedne(NrKsztaltu()),""),"")</f>
        <v/>
      </c>
      <c r="M60" s="2" t="str">
        <f ca="1">IFERROR(HYPERLINK(Wspolrzedne(NrKsztaltu()),""),"")</f>
        <v/>
      </c>
      <c r="N60" s="2" t="str">
        <f ca="1">IFERROR(HYPERLINK(Wspolrzedne(NrKsztaltu()),""),"")</f>
        <v/>
      </c>
      <c r="O60" s="2" t="str">
        <f ca="1">IFERROR(HYPERLINK(Wspolrzedne(NrKsztaltu()),""),"")</f>
        <v/>
      </c>
      <c r="P60" s="2" t="str">
        <f ca="1">IFERROR(HYPERLINK(Wspolrzedne(NrKsztaltu()),""),"")</f>
        <v/>
      </c>
      <c r="Q60" s="2" t="str">
        <f ca="1">IFERROR(HYPERLINK(Wspolrzedne(NrKsztaltu()),""),"")</f>
        <v/>
      </c>
      <c r="R60" s="2" t="str">
        <f ca="1">IFERROR(HYPERLINK(Wspolrzedne(NrKsztaltu()),""),"")</f>
        <v/>
      </c>
      <c r="S60" s="2" t="str">
        <f ca="1">IFERROR(HYPERLINK(Wspolrzedne(NrKsztaltu()),""),"")</f>
        <v/>
      </c>
      <c r="T60" s="2" t="str">
        <f ca="1">IFERROR(HYPERLINK(Wspolrzedne(NrKsztaltu()),""),"")</f>
        <v/>
      </c>
      <c r="U60" s="2" t="str">
        <f ca="1">IFERROR(HYPERLINK(Wspolrzedne(NrKsztaltu()),""),"")</f>
        <v/>
      </c>
      <c r="V60" s="2" t="str">
        <f ca="1">IFERROR(HYPERLINK(Wspolrzedne(NrKsztaltu()),""),"")</f>
        <v/>
      </c>
      <c r="W60" s="2" t="str">
        <f ca="1">IFERROR(HYPERLINK(Wspolrzedne(NrKsztaltu()),""),"")</f>
        <v/>
      </c>
      <c r="X60" s="2" t="str">
        <f ca="1">IFERROR(HYPERLINK(Wspolrzedne(NrKsztaltu()),""),"")</f>
        <v/>
      </c>
      <c r="Y60" s="2" t="str">
        <f ca="1">IFERROR(HYPERLINK(Wspolrzedne(NrKsztaltu()),""),"")</f>
        <v/>
      </c>
      <c r="Z60" s="2" t="str">
        <f ca="1">IFERROR(HYPERLINK(Wspolrzedne(NrKsztaltu()),""),"")</f>
        <v/>
      </c>
      <c r="AA60" s="2" t="str">
        <f ca="1">IFERROR(HYPERLINK(Wspolrzedne(NrKsztaltu()),""),"")</f>
        <v/>
      </c>
      <c r="AB60" s="2" t="str">
        <f ca="1">IFERROR(HYPERLINK(Wspolrzedne(NrKsztaltu()),""),"")</f>
        <v/>
      </c>
      <c r="AC60" s="2" t="str">
        <f ca="1">IFERROR(HYPERLINK(Wspolrzedne(NrKsztaltu()),""),"")</f>
        <v/>
      </c>
      <c r="AD60" s="2" t="str">
        <f ca="1">IFERROR(HYPERLINK(Wspolrzedne(NrKsztaltu()),""),"")</f>
        <v/>
      </c>
      <c r="AE60" s="2" t="str">
        <f ca="1">IFERROR(HYPERLINK(Wspolrzedne(NrKsztaltu()),""),"")</f>
        <v/>
      </c>
      <c r="AF60" s="2" t="str">
        <f ca="1">IFERROR(HYPERLINK(Wspolrzedne(NrKsztaltu()),""),"")</f>
        <v/>
      </c>
      <c r="AG60" s="2" t="str">
        <f ca="1">IFERROR(HYPERLINK(Wspolrzedne(NrKsztaltu()),""),"")</f>
        <v/>
      </c>
      <c r="AH60" s="2" t="str">
        <f ca="1">IFERROR(HYPERLINK(Wspolrzedne(NrKsztaltu()),""),"")</f>
        <v/>
      </c>
      <c r="AI60" s="2" t="str">
        <f ca="1">IFERROR(HYPERLINK(Wspolrzedne(NrKsztaltu()),""),"")</f>
        <v/>
      </c>
      <c r="AJ60" s="2" t="str">
        <f ca="1">IFERROR(HYPERLINK(Wspolrzedne(NrKsztaltu()),""),"")</f>
        <v/>
      </c>
      <c r="AK60" s="2" t="str">
        <f ca="1">IFERROR(HYPERLINK(Wspolrzedne(NrKsztaltu()),""),"")</f>
        <v/>
      </c>
      <c r="AL60" s="2" t="str">
        <f ca="1">IFERROR(HYPERLINK(Wspolrzedne(NrKsztaltu()),""),"")</f>
        <v/>
      </c>
      <c r="AM60" s="2" t="str">
        <f ca="1">IFERROR(HYPERLINK(Wspolrzedne(NrKsztaltu()),""),"")</f>
        <v/>
      </c>
      <c r="AN60" s="2" t="str">
        <f ca="1">IFERROR(HYPERLINK(Wspolrzedne(NrKsztaltu()),""),"")</f>
        <v/>
      </c>
      <c r="AO60" s="2" t="str">
        <f ca="1">IFERROR(HYPERLINK(Wspolrzedne(NrKsztaltu()),""),"")</f>
        <v/>
      </c>
      <c r="AP60" s="2" t="str">
        <f ca="1">IFERROR(HYPERLINK(Wspolrzedne(NrKsztaltu()),""),"")</f>
        <v/>
      </c>
      <c r="AQ60" s="2" t="str">
        <f ca="1">IFERROR(HYPERLINK(Wspolrzedne(NrKsztaltu()),""),"")</f>
        <v/>
      </c>
      <c r="AR60" s="2" t="str">
        <f ca="1">IFERROR(HYPERLINK(Wspolrzedne(NrKsztaltu()),""),"")</f>
        <v/>
      </c>
      <c r="AS60" s="2" t="str">
        <f ca="1">IFERROR(HYPERLINK(Wspolrzedne(NrKsztaltu()),""),"")</f>
        <v/>
      </c>
      <c r="AT60" s="2" t="str">
        <f ca="1">IFERROR(HYPERLINK(Wspolrzedne(NrKsztaltu()),""),"")</f>
        <v/>
      </c>
      <c r="AU60" s="2" t="str">
        <f ca="1">IFERROR(HYPERLINK(Wspolrzedne(NrKsztaltu()),""),"")</f>
        <v/>
      </c>
      <c r="AV60" s="2" t="str">
        <f ca="1">IFERROR(HYPERLINK(Wspolrzedne(NrKsztaltu()),""),"")</f>
        <v/>
      </c>
      <c r="AW60" s="2" t="str">
        <f ca="1">IFERROR(HYPERLINK(Wspolrzedne(NrKsztaltu()),""),"")</f>
        <v/>
      </c>
      <c r="AX60" s="2" t="str">
        <f ca="1">IFERROR(HYPERLINK(Wspolrzedne(NrKsztaltu()),""),"")</f>
        <v/>
      </c>
      <c r="AY60" s="2" t="str">
        <f ca="1">IFERROR(HYPERLINK(Wspolrzedne(NrKsztaltu()),""),"")</f>
        <v/>
      </c>
      <c r="AZ60" s="2" t="str">
        <f ca="1">IFERROR(HYPERLINK(Wspolrzedne(NrKsztaltu()),""),"")</f>
        <v/>
      </c>
      <c r="BA60" s="2" t="str">
        <f ca="1">IFERROR(HYPERLINK(Wspolrzedne(NrKsztaltu()),""),"")</f>
        <v/>
      </c>
      <c r="BB60" s="2" t="str">
        <f ca="1">IFERROR(HYPERLINK(Wspolrzedne(NrKsztaltu()),""),"")</f>
        <v/>
      </c>
      <c r="BC60" s="2" t="str">
        <f ca="1">IFERROR(HYPERLINK(Wspolrzedne(NrKsztaltu()),""),"")</f>
        <v/>
      </c>
      <c r="BD60" s="2" t="str">
        <f ca="1">IFERROR(HYPERLINK(Wspolrzedne(NrKsztaltu()),""),"")</f>
        <v/>
      </c>
      <c r="BE60" s="2" t="str">
        <f ca="1">IFERROR(HYPERLINK(Wspolrzedne(NrKsztaltu()),""),"")</f>
        <v/>
      </c>
      <c r="BF60" s="2" t="str">
        <f ca="1">IFERROR(HYPERLINK(Wspolrzedne(NrKsztaltu()),""),"")</f>
        <v/>
      </c>
      <c r="BG60" s="2" t="str">
        <f ca="1">IFERROR(HYPERLINK(Wspolrzedne(NrKsztaltu()),""),"")</f>
        <v/>
      </c>
      <c r="BH60" s="2" t="str">
        <f ca="1">IFERROR(HYPERLINK(Wspolrzedne(NrKsztaltu()),""),"")</f>
        <v/>
      </c>
      <c r="BI60" s="2" t="str">
        <f ca="1">IFERROR(HYPERLINK(Wspolrzedne(NrKsztaltu()),""),"")</f>
        <v/>
      </c>
      <c r="BJ60" s="2" t="str">
        <f ca="1">IFERROR(HYPERLINK(Wspolrzedne(NrKsztaltu()),""),"")</f>
        <v/>
      </c>
      <c r="BK60" s="2" t="str">
        <f ca="1">IFERROR(HYPERLINK(Wspolrzedne(NrKsztaltu()),""),"")</f>
        <v/>
      </c>
      <c r="BL60" s="2" t="str">
        <f ca="1">IFERROR(HYPERLINK(Wspolrzedne(NrKsztaltu()),""),"")</f>
        <v/>
      </c>
      <c r="BM60" s="2" t="str">
        <f ca="1">IFERROR(HYPERLINK(Wspolrzedne(NrKsztaltu()),""),"")</f>
        <v/>
      </c>
      <c r="BN60" s="2" t="str">
        <f ca="1">IFERROR(HYPERLINK(Wspolrzedne(NrKsztaltu()),""),"")</f>
        <v/>
      </c>
    </row>
    <row r="61" spans="1:77" ht="9" hidden="1" customHeight="1" x14ac:dyDescent="0.25"/>
    <row r="62" spans="1:77" ht="9" hidden="1" customHeight="1" x14ac:dyDescent="0.25"/>
    <row r="63" spans="1:77" ht="9" hidden="1" customHeight="1" x14ac:dyDescent="0.25"/>
    <row r="64" spans="1:77" ht="9" hidden="1" customHeight="1" x14ac:dyDescent="0.25"/>
    <row r="65" spans="6:75" ht="9" hidden="1" customHeight="1" x14ac:dyDescent="0.25">
      <c r="F65" s="2">
        <v>2012</v>
      </c>
      <c r="I65" s="2">
        <v>2013</v>
      </c>
      <c r="L65" s="2">
        <v>2014</v>
      </c>
      <c r="O65" s="2">
        <v>2015</v>
      </c>
      <c r="R65" s="2">
        <v>2016</v>
      </c>
      <c r="U65" s="2">
        <v>2017</v>
      </c>
      <c r="X65" s="2">
        <v>2018</v>
      </c>
      <c r="AA65" s="2">
        <v>2019</v>
      </c>
      <c r="AD65" s="2">
        <v>2020</v>
      </c>
      <c r="AG65" s="2">
        <v>2021</v>
      </c>
      <c r="AJ65" s="2">
        <v>2022</v>
      </c>
      <c r="AM65" s="2">
        <v>2023</v>
      </c>
      <c r="AP65" s="2">
        <v>2024</v>
      </c>
      <c r="AS65" s="2">
        <v>2025</v>
      </c>
      <c r="AV65" s="2">
        <v>2026</v>
      </c>
      <c r="AY65" s="2">
        <v>2027</v>
      </c>
      <c r="BB65" s="2">
        <v>2028</v>
      </c>
      <c r="BE65" s="2">
        <v>2029</v>
      </c>
      <c r="BH65" s="2">
        <v>2030</v>
      </c>
      <c r="BK65" s="2">
        <v>2031</v>
      </c>
      <c r="BN65" s="2">
        <v>2032</v>
      </c>
      <c r="BQ65" s="2">
        <v>2033</v>
      </c>
      <c r="BT65" s="2">
        <v>2034</v>
      </c>
      <c r="BW65" s="2">
        <v>2035</v>
      </c>
    </row>
    <row r="66" spans="6:75" ht="9" hidden="1" customHeight="1" x14ac:dyDescent="0.25"/>
    <row r="67" spans="6:75" ht="9" hidden="1" customHeight="1" x14ac:dyDescent="0.25"/>
    <row r="68" spans="6:75" ht="9" hidden="1" customHeight="1" x14ac:dyDescent="0.25"/>
    <row r="69" spans="6:75" ht="9" hidden="1" customHeight="1" x14ac:dyDescent="0.25"/>
    <row r="70" spans="6:75" ht="9" hidden="1" customHeight="1" x14ac:dyDescent="0.25"/>
    <row r="71" spans="6:75" ht="9" hidden="1" customHeight="1" x14ac:dyDescent="0.25"/>
    <row r="72" spans="6:75" ht="9" hidden="1" customHeight="1" x14ac:dyDescent="0.25"/>
    <row r="73" spans="6:75" ht="9" hidden="1" customHeight="1" x14ac:dyDescent="0.25"/>
    <row r="74" spans="6:75" ht="9" hidden="1" customHeight="1" x14ac:dyDescent="0.25"/>
    <row r="75" spans="6:75" ht="9" hidden="1" customHeight="1" x14ac:dyDescent="0.25"/>
    <row r="76" spans="6:75" ht="9" hidden="1" customHeight="1" x14ac:dyDescent="0.25"/>
    <row r="77" spans="6:75" ht="9" hidden="1" customHeight="1" x14ac:dyDescent="0.25"/>
    <row r="78" spans="6:75" ht="9" hidden="1" customHeight="1" x14ac:dyDescent="0.25"/>
    <row r="79" spans="6:75" ht="9" hidden="1" customHeight="1" x14ac:dyDescent="0.25"/>
    <row r="80" spans="6:75" ht="9" hidden="1" customHeight="1" x14ac:dyDescent="0.25"/>
    <row r="81" ht="9" hidden="1" customHeight="1" x14ac:dyDescent="0.25"/>
    <row r="82" ht="9" hidden="1" customHeight="1" x14ac:dyDescent="0.25"/>
    <row r="83" ht="9" hidden="1" customHeight="1" x14ac:dyDescent="0.25"/>
    <row r="84" ht="9" hidden="1" customHeight="1" x14ac:dyDescent="0.25"/>
    <row r="85" ht="9" hidden="1" customHeight="1" x14ac:dyDescent="0.25"/>
    <row r="86" ht="9" hidden="1" customHeight="1" x14ac:dyDescent="0.25"/>
    <row r="87" ht="9" hidden="1" customHeight="1" x14ac:dyDescent="0.25"/>
    <row r="88" ht="9" hidden="1" customHeight="1" x14ac:dyDescent="0.25"/>
    <row r="89" ht="9" hidden="1" customHeight="1" x14ac:dyDescent="0.25"/>
    <row r="90" ht="9" hidden="1" customHeight="1" x14ac:dyDescent="0.25"/>
    <row r="91" ht="9" hidden="1" customHeight="1" x14ac:dyDescent="0.25"/>
    <row r="92" ht="9" hidden="1" customHeight="1" x14ac:dyDescent="0.25"/>
    <row r="93" ht="9" hidden="1" customHeight="1" x14ac:dyDescent="0.25"/>
    <row r="94" ht="9" hidden="1" customHeight="1" x14ac:dyDescent="0.25"/>
    <row r="95" ht="9" hidden="1" customHeight="1" x14ac:dyDescent="0.25"/>
    <row r="96" ht="9" hidden="1" customHeight="1" x14ac:dyDescent="0.25"/>
    <row r="97" ht="9" hidden="1" customHeight="1" x14ac:dyDescent="0.25"/>
    <row r="98" ht="9" hidden="1" customHeight="1" x14ac:dyDescent="0.25"/>
    <row r="99" ht="9" hidden="1" customHeight="1" x14ac:dyDescent="0.25"/>
    <row r="100" ht="9" hidden="1" customHeight="1" x14ac:dyDescent="0.25"/>
    <row r="101" ht="9" hidden="1" customHeight="1" x14ac:dyDescent="0.25"/>
    <row r="102" ht="9" hidden="1" customHeight="1" x14ac:dyDescent="0.25"/>
    <row r="103" ht="9" hidden="1" customHeight="1" x14ac:dyDescent="0.25"/>
    <row r="104" ht="9" hidden="1" customHeight="1" x14ac:dyDescent="0.25"/>
    <row r="105" ht="9" hidden="1" customHeight="1" x14ac:dyDescent="0.25"/>
    <row r="106" ht="9" hidden="1" customHeight="1" x14ac:dyDescent="0.25"/>
    <row r="107" ht="9" hidden="1" customHeight="1" x14ac:dyDescent="0.25"/>
    <row r="108" ht="9" hidden="1" customHeight="1" x14ac:dyDescent="0.25"/>
    <row r="109" ht="9" hidden="1" customHeight="1" x14ac:dyDescent="0.25"/>
    <row r="110" ht="9" hidden="1" customHeight="1" x14ac:dyDescent="0.25"/>
    <row r="111" ht="9" hidden="1" customHeight="1" x14ac:dyDescent="0.25"/>
    <row r="112" ht="9" hidden="1" customHeight="1" x14ac:dyDescent="0.25"/>
    <row r="113" ht="9" hidden="1" customHeight="1" x14ac:dyDescent="0.25"/>
    <row r="114" ht="9" hidden="1" customHeight="1" x14ac:dyDescent="0.25"/>
    <row r="115" ht="9" hidden="1" customHeight="1" x14ac:dyDescent="0.25"/>
    <row r="116" ht="9" hidden="1" customHeight="1" x14ac:dyDescent="0.25"/>
    <row r="117" ht="9" hidden="1" customHeight="1" x14ac:dyDescent="0.25"/>
    <row r="118" ht="9" hidden="1" customHeight="1" x14ac:dyDescent="0.25"/>
    <row r="119" ht="9" hidden="1" customHeight="1" x14ac:dyDescent="0.25"/>
    <row r="120" ht="9" hidden="1" customHeight="1" x14ac:dyDescent="0.25"/>
    <row r="121" ht="9" hidden="1" customHeight="1" x14ac:dyDescent="0.25"/>
    <row r="122" ht="9" hidden="1" customHeight="1" x14ac:dyDescent="0.25"/>
    <row r="123" ht="9" hidden="1" customHeight="1" x14ac:dyDescent="0.25"/>
    <row r="124" ht="9" hidden="1" customHeight="1" x14ac:dyDescent="0.25"/>
    <row r="125" ht="9" hidden="1" customHeight="1" x14ac:dyDescent="0.25"/>
    <row r="126" ht="9" hidden="1" customHeight="1" x14ac:dyDescent="0.25"/>
    <row r="127" ht="9" hidden="1" customHeight="1" x14ac:dyDescent="0.25"/>
    <row r="128" ht="9" hidden="1" customHeight="1" x14ac:dyDescent="0.25"/>
    <row r="129" ht="9" hidden="1" customHeight="1" x14ac:dyDescent="0.25"/>
    <row r="130" ht="9" hidden="1" customHeight="1" x14ac:dyDescent="0.25"/>
    <row r="131" ht="9" hidden="1" customHeight="1" x14ac:dyDescent="0.25"/>
    <row r="132" ht="9" hidden="1" customHeight="1" x14ac:dyDescent="0.25"/>
    <row r="133" ht="9" hidden="1" customHeight="1" x14ac:dyDescent="0.25"/>
    <row r="134" ht="9" hidden="1" customHeight="1" x14ac:dyDescent="0.25"/>
    <row r="135" ht="9" hidden="1" customHeight="1" x14ac:dyDescent="0.25"/>
    <row r="136" ht="9" hidden="1" customHeight="1" x14ac:dyDescent="0.25"/>
    <row r="137" ht="9" hidden="1" customHeight="1" x14ac:dyDescent="0.25"/>
    <row r="138" ht="9" hidden="1" customHeight="1" x14ac:dyDescent="0.25"/>
    <row r="139" ht="9" hidden="1" customHeight="1" x14ac:dyDescent="0.25"/>
    <row r="140" ht="9" hidden="1" customHeight="1" x14ac:dyDescent="0.25"/>
    <row r="141" ht="9" hidden="1" customHeight="1" x14ac:dyDescent="0.25"/>
    <row r="142" ht="9" hidden="1" customHeight="1" x14ac:dyDescent="0.25"/>
    <row r="143" ht="9" hidden="1" customHeight="1" x14ac:dyDescent="0.25"/>
    <row r="144" ht="9" hidden="1" customHeight="1" x14ac:dyDescent="0.25"/>
    <row r="145" ht="9" hidden="1" customHeight="1" x14ac:dyDescent="0.25"/>
    <row r="146" ht="9" hidden="1" customHeight="1" x14ac:dyDescent="0.25"/>
    <row r="147" ht="9" hidden="1" customHeight="1" x14ac:dyDescent="0.25"/>
    <row r="148" ht="9" hidden="1" customHeight="1" x14ac:dyDescent="0.25"/>
    <row r="149" ht="9" hidden="1" customHeight="1" x14ac:dyDescent="0.25"/>
    <row r="150" ht="9" hidden="1" customHeight="1" x14ac:dyDescent="0.25"/>
    <row r="151" ht="9" hidden="1" customHeight="1" x14ac:dyDescent="0.25"/>
    <row r="152" ht="9" hidden="1" customHeight="1" x14ac:dyDescent="0.25"/>
    <row r="153" ht="9" hidden="1" customHeight="1" x14ac:dyDescent="0.25"/>
    <row r="154" ht="9" hidden="1" customHeight="1" x14ac:dyDescent="0.25"/>
    <row r="155" ht="9" hidden="1" customHeight="1" x14ac:dyDescent="0.25"/>
    <row r="156" ht="9" hidden="1" customHeight="1" x14ac:dyDescent="0.25"/>
    <row r="157" ht="9" hidden="1" customHeight="1" x14ac:dyDescent="0.25"/>
    <row r="158" ht="9" hidden="1" customHeight="1" x14ac:dyDescent="0.25"/>
    <row r="159" ht="9" hidden="1" customHeight="1" x14ac:dyDescent="0.25"/>
    <row r="160" ht="9" hidden="1" customHeight="1" x14ac:dyDescent="0.25"/>
    <row r="161" ht="9" hidden="1" customHeight="1" x14ac:dyDescent="0.25"/>
    <row r="162" ht="9" hidden="1" customHeight="1" x14ac:dyDescent="0.25"/>
    <row r="163" ht="9" hidden="1" customHeight="1" x14ac:dyDescent="0.25"/>
    <row r="164" ht="9" hidden="1" customHeight="1" x14ac:dyDescent="0.25"/>
    <row r="165" ht="9" hidden="1" customHeight="1" x14ac:dyDescent="0.25"/>
    <row r="166" ht="9" hidden="1" customHeight="1" x14ac:dyDescent="0.25"/>
    <row r="167" ht="9" hidden="1" customHeight="1" x14ac:dyDescent="0.25"/>
    <row r="168" ht="9" hidden="1" customHeight="1" x14ac:dyDescent="0.25"/>
    <row r="169" ht="9" hidden="1" customHeight="1" x14ac:dyDescent="0.25"/>
    <row r="170" ht="9" hidden="1" customHeight="1" x14ac:dyDescent="0.25"/>
    <row r="171" ht="9" hidden="1" customHeight="1" x14ac:dyDescent="0.25"/>
    <row r="172" ht="9" hidden="1" customHeight="1" x14ac:dyDescent="0.25"/>
    <row r="173" ht="9" hidden="1" customHeight="1" x14ac:dyDescent="0.25"/>
    <row r="174" ht="9" hidden="1" customHeight="1" x14ac:dyDescent="0.25"/>
    <row r="175" ht="9" hidden="1" customHeight="1" x14ac:dyDescent="0.25"/>
    <row r="176" ht="9" hidden="1" customHeight="1" x14ac:dyDescent="0.25"/>
    <row r="177" ht="9" hidden="1" customHeight="1" x14ac:dyDescent="0.25"/>
    <row r="178" ht="9" hidden="1" customHeight="1" x14ac:dyDescent="0.25"/>
    <row r="179" ht="9" hidden="1" customHeight="1" x14ac:dyDescent="0.25"/>
    <row r="180" ht="9" hidden="1" customHeight="1" x14ac:dyDescent="0.25"/>
    <row r="181" ht="9" hidden="1" customHeight="1" x14ac:dyDescent="0.25"/>
    <row r="182" ht="9" hidden="1" customHeight="1" x14ac:dyDescent="0.25"/>
    <row r="183" ht="9" hidden="1" customHeight="1" x14ac:dyDescent="0.25"/>
    <row r="184" ht="9" hidden="1" customHeight="1" x14ac:dyDescent="0.25"/>
    <row r="185" ht="9" hidden="1" customHeight="1" x14ac:dyDescent="0.25"/>
    <row r="186" ht="9" hidden="1" customHeight="1" x14ac:dyDescent="0.25"/>
    <row r="187" ht="9" hidden="1" customHeight="1" x14ac:dyDescent="0.25"/>
    <row r="188" ht="9" hidden="1" customHeight="1" x14ac:dyDescent="0.25"/>
    <row r="189" ht="9" hidden="1" customHeight="1" x14ac:dyDescent="0.25"/>
    <row r="190" ht="9" hidden="1" customHeight="1" x14ac:dyDescent="0.25"/>
    <row r="191" ht="9" hidden="1" customHeight="1" x14ac:dyDescent="0.25"/>
    <row r="192" ht="9" hidden="1" customHeight="1" x14ac:dyDescent="0.25"/>
    <row r="193" ht="9" hidden="1" customHeight="1" x14ac:dyDescent="0.25"/>
    <row r="194" ht="9" hidden="1" customHeight="1" x14ac:dyDescent="0.25"/>
    <row r="195" ht="9" hidden="1" customHeight="1" x14ac:dyDescent="0.25"/>
    <row r="196" ht="9" hidden="1" customHeight="1" x14ac:dyDescent="0.25"/>
    <row r="197" ht="9" hidden="1" customHeight="1" x14ac:dyDescent="0.25"/>
    <row r="198" ht="9" hidden="1" customHeight="1" x14ac:dyDescent="0.25"/>
    <row r="199" ht="9" hidden="1" customHeight="1" x14ac:dyDescent="0.25"/>
    <row r="200" ht="9" hidden="1" customHeight="1" x14ac:dyDescent="0.25"/>
    <row r="201" ht="9" hidden="1" customHeight="1" x14ac:dyDescent="0.25"/>
    <row r="202" ht="9" hidden="1" customHeight="1" x14ac:dyDescent="0.25"/>
    <row r="203" ht="9" hidden="1" customHeight="1" x14ac:dyDescent="0.25"/>
    <row r="204" ht="9" hidden="1" customHeight="1" x14ac:dyDescent="0.25"/>
    <row r="205" ht="9" hidden="1" customHeight="1" x14ac:dyDescent="0.25"/>
    <row r="206" ht="9" hidden="1" customHeight="1" x14ac:dyDescent="0.25"/>
    <row r="207" ht="9" hidden="1" customHeight="1" x14ac:dyDescent="0.25"/>
    <row r="208" ht="9" hidden="1" customHeight="1" x14ac:dyDescent="0.25"/>
    <row r="209" ht="9" hidden="1" customHeight="1" x14ac:dyDescent="0.25"/>
    <row r="210" ht="9" hidden="1" customHeight="1" x14ac:dyDescent="0.25"/>
    <row r="211" ht="9" hidden="1" customHeight="1" x14ac:dyDescent="0.25"/>
    <row r="212" ht="9" hidden="1" customHeight="1" x14ac:dyDescent="0.25"/>
    <row r="213" ht="9" hidden="1" customHeight="1" x14ac:dyDescent="0.25"/>
    <row r="214" ht="9" hidden="1" customHeight="1" x14ac:dyDescent="0.25"/>
    <row r="215" ht="9" hidden="1" customHeight="1" x14ac:dyDescent="0.25"/>
    <row r="216" ht="9" hidden="1" customHeight="1" x14ac:dyDescent="0.25"/>
    <row r="217" ht="9" hidden="1" customHeight="1" x14ac:dyDescent="0.25"/>
    <row r="218" ht="9" hidden="1" customHeight="1" x14ac:dyDescent="0.25"/>
    <row r="219" ht="9" hidden="1" customHeight="1" x14ac:dyDescent="0.25"/>
    <row r="220" ht="9" hidden="1" customHeight="1" x14ac:dyDescent="0.25"/>
    <row r="221" ht="9" hidden="1" customHeight="1" x14ac:dyDescent="0.25"/>
    <row r="222" ht="9" hidden="1" customHeight="1" x14ac:dyDescent="0.25"/>
    <row r="223" ht="9" hidden="1" customHeight="1" x14ac:dyDescent="0.25"/>
    <row r="224" ht="9" hidden="1" customHeight="1" x14ac:dyDescent="0.25"/>
    <row r="225" ht="9" hidden="1" customHeight="1" x14ac:dyDescent="0.25"/>
    <row r="226" ht="9" hidden="1" customHeight="1" x14ac:dyDescent="0.25"/>
    <row r="227" ht="9" hidden="1" customHeight="1" x14ac:dyDescent="0.25"/>
    <row r="228" ht="9" hidden="1" customHeight="1" x14ac:dyDescent="0.25"/>
    <row r="229" ht="9" hidden="1" customHeight="1" x14ac:dyDescent="0.25"/>
    <row r="230" ht="9" hidden="1" customHeight="1" x14ac:dyDescent="0.25"/>
    <row r="231" ht="9" hidden="1" customHeight="1" x14ac:dyDescent="0.25"/>
    <row r="232" ht="9" hidden="1" customHeight="1" x14ac:dyDescent="0.25"/>
    <row r="233" ht="9" hidden="1" customHeight="1" x14ac:dyDescent="0.25"/>
    <row r="234" ht="9" hidden="1" customHeight="1" x14ac:dyDescent="0.25"/>
    <row r="235" ht="9" hidden="1" customHeight="1" x14ac:dyDescent="0.25"/>
    <row r="236" ht="9" hidden="1" customHeight="1" x14ac:dyDescent="0.25"/>
    <row r="237" ht="9" hidden="1" customHeight="1" x14ac:dyDescent="0.25"/>
    <row r="238" ht="9" hidden="1" customHeight="1" x14ac:dyDescent="0.25"/>
    <row r="239" ht="9" hidden="1" customHeight="1" x14ac:dyDescent="0.25"/>
    <row r="240" ht="9" hidden="1" customHeight="1" x14ac:dyDescent="0.25"/>
    <row r="241" ht="9" hidden="1" customHeight="1" x14ac:dyDescent="0.25"/>
    <row r="242" ht="9" hidden="1" customHeight="1" x14ac:dyDescent="0.25"/>
    <row r="243" ht="9" hidden="1" customHeight="1" x14ac:dyDescent="0.25"/>
    <row r="244" ht="9" hidden="1" customHeight="1" x14ac:dyDescent="0.25"/>
    <row r="245" ht="9" hidden="1" customHeight="1" x14ac:dyDescent="0.25"/>
    <row r="246" ht="9" hidden="1" customHeight="1" x14ac:dyDescent="0.25"/>
    <row r="247" ht="9" hidden="1" customHeight="1" x14ac:dyDescent="0.25"/>
    <row r="248" ht="9" hidden="1" customHeight="1" x14ac:dyDescent="0.25"/>
    <row r="249" ht="9" hidden="1" customHeight="1" x14ac:dyDescent="0.25"/>
    <row r="250" ht="9" hidden="1" customHeight="1" x14ac:dyDescent="0.25"/>
    <row r="251" ht="9" hidden="1" customHeight="1" x14ac:dyDescent="0.25"/>
    <row r="252" ht="9" hidden="1" customHeight="1" x14ac:dyDescent="0.25"/>
    <row r="253" ht="9" hidden="1" customHeight="1" x14ac:dyDescent="0.25"/>
    <row r="254" ht="9" hidden="1" customHeight="1" x14ac:dyDescent="0.25"/>
    <row r="255" ht="9" hidden="1" customHeight="1" x14ac:dyDescent="0.25"/>
    <row r="256" ht="9" hidden="1" customHeight="1" x14ac:dyDescent="0.25"/>
    <row r="257" ht="9" hidden="1" customHeight="1" x14ac:dyDescent="0.25"/>
    <row r="258" ht="9" hidden="1" customHeight="1" x14ac:dyDescent="0.25"/>
    <row r="259" ht="9" hidden="1" customHeight="1" x14ac:dyDescent="0.25"/>
    <row r="260" ht="9" hidden="1" customHeight="1" x14ac:dyDescent="0.25"/>
    <row r="261" ht="9" hidden="1" customHeight="1" x14ac:dyDescent="0.25"/>
    <row r="262" ht="9" hidden="1" customHeight="1" x14ac:dyDescent="0.25"/>
    <row r="263" ht="9" hidden="1" customHeight="1" x14ac:dyDescent="0.25"/>
    <row r="264" ht="9" hidden="1" customHeight="1" x14ac:dyDescent="0.25"/>
    <row r="265" ht="9" hidden="1" customHeight="1" x14ac:dyDescent="0.25"/>
    <row r="266" ht="9" hidden="1" customHeight="1" x14ac:dyDescent="0.25"/>
    <row r="267" ht="9" hidden="1" customHeight="1" x14ac:dyDescent="0.25"/>
    <row r="268" ht="9" hidden="1" customHeight="1" x14ac:dyDescent="0.25"/>
    <row r="269" ht="9" hidden="1" customHeight="1" x14ac:dyDescent="0.25"/>
    <row r="270" ht="9" hidden="1" customHeight="1" x14ac:dyDescent="0.25"/>
    <row r="271" ht="9" hidden="1" customHeight="1" x14ac:dyDescent="0.25"/>
    <row r="272" ht="9" hidden="1" customHeight="1" x14ac:dyDescent="0.25"/>
    <row r="273" ht="9" hidden="1" customHeight="1" x14ac:dyDescent="0.25"/>
    <row r="274" ht="9" hidden="1" customHeight="1" x14ac:dyDescent="0.25"/>
    <row r="275" ht="9" hidden="1" customHeight="1" x14ac:dyDescent="0.25"/>
    <row r="276" ht="9" hidden="1" customHeight="1" x14ac:dyDescent="0.25"/>
    <row r="277" ht="9" hidden="1" customHeight="1" x14ac:dyDescent="0.25"/>
    <row r="278" ht="9" hidden="1" customHeight="1" x14ac:dyDescent="0.25"/>
    <row r="279" ht="9" hidden="1" customHeight="1" x14ac:dyDescent="0.25"/>
    <row r="280" ht="9" hidden="1" customHeight="1" x14ac:dyDescent="0.25"/>
    <row r="281" ht="9" hidden="1" customHeight="1" x14ac:dyDescent="0.25"/>
    <row r="282" ht="9" hidden="1" customHeight="1" x14ac:dyDescent="0.25"/>
    <row r="283" ht="9" hidden="1" customHeight="1" x14ac:dyDescent="0.25"/>
    <row r="284" ht="9" hidden="1" customHeight="1" x14ac:dyDescent="0.25"/>
    <row r="285" ht="9" hidden="1" customHeight="1" x14ac:dyDescent="0.25"/>
    <row r="286" ht="9" hidden="1" customHeight="1" x14ac:dyDescent="0.25"/>
    <row r="287" ht="9" hidden="1" customHeight="1" x14ac:dyDescent="0.25"/>
    <row r="288" ht="9" hidden="1" customHeight="1" x14ac:dyDescent="0.25"/>
    <row r="289" ht="9" hidden="1" customHeight="1" x14ac:dyDescent="0.25"/>
    <row r="290" ht="9" hidden="1" customHeight="1" x14ac:dyDescent="0.25"/>
    <row r="291" ht="9" hidden="1" customHeight="1" x14ac:dyDescent="0.25"/>
    <row r="292" ht="9" hidden="1" customHeight="1" x14ac:dyDescent="0.25"/>
    <row r="293" ht="9" hidden="1" customHeight="1" x14ac:dyDescent="0.25"/>
    <row r="294" ht="9" hidden="1" customHeight="1" x14ac:dyDescent="0.25"/>
    <row r="295" ht="9" hidden="1" customHeight="1" x14ac:dyDescent="0.25"/>
    <row r="296" ht="9" hidden="1" customHeight="1" x14ac:dyDescent="0.25"/>
    <row r="297" ht="9" hidden="1" customHeight="1" x14ac:dyDescent="0.25"/>
    <row r="298" ht="9" hidden="1" customHeight="1" x14ac:dyDescent="0.25"/>
    <row r="299" ht="9" hidden="1" customHeight="1" x14ac:dyDescent="0.25"/>
    <row r="300" ht="9" hidden="1" customHeight="1" x14ac:dyDescent="0.25"/>
    <row r="301" ht="9" hidden="1" customHeight="1" x14ac:dyDescent="0.25"/>
    <row r="302" ht="9" hidden="1" customHeight="1" x14ac:dyDescent="0.25"/>
    <row r="303" ht="9" hidden="1" customHeight="1" x14ac:dyDescent="0.25"/>
    <row r="304" ht="9" hidden="1" customHeight="1" x14ac:dyDescent="0.25"/>
    <row r="305" ht="9" hidden="1" customHeight="1" x14ac:dyDescent="0.25"/>
    <row r="306" ht="9" hidden="1" customHeight="1" x14ac:dyDescent="0.25"/>
    <row r="307" ht="9" hidden="1" customHeight="1" x14ac:dyDescent="0.25"/>
    <row r="308" ht="9" hidden="1" customHeight="1" x14ac:dyDescent="0.25"/>
    <row r="309" ht="9" hidden="1" customHeight="1" x14ac:dyDescent="0.25"/>
    <row r="310" ht="9" hidden="1" customHeight="1" x14ac:dyDescent="0.25"/>
    <row r="311" ht="9" hidden="1" customHeight="1" x14ac:dyDescent="0.25"/>
    <row r="312" ht="9" hidden="1" customHeight="1" x14ac:dyDescent="0.25"/>
    <row r="313" ht="9" hidden="1" customHeight="1" x14ac:dyDescent="0.25"/>
    <row r="314" ht="9" hidden="1" customHeight="1" x14ac:dyDescent="0.25"/>
    <row r="315" ht="9" hidden="1" customHeight="1" x14ac:dyDescent="0.25"/>
    <row r="316" ht="9" hidden="1" customHeight="1" x14ac:dyDescent="0.25"/>
    <row r="317" ht="9" hidden="1" customHeight="1" x14ac:dyDescent="0.25"/>
    <row r="318" ht="9" hidden="1" customHeight="1" x14ac:dyDescent="0.25"/>
    <row r="319" ht="9" hidden="1" customHeight="1" x14ac:dyDescent="0.25"/>
    <row r="320" ht="9" hidden="1" customHeight="1" x14ac:dyDescent="0.25"/>
    <row r="321" ht="9" hidden="1" customHeight="1" x14ac:dyDescent="0.25"/>
    <row r="322" ht="9" hidden="1" customHeight="1" x14ac:dyDescent="0.25"/>
    <row r="323" ht="9" hidden="1" customHeight="1" x14ac:dyDescent="0.25"/>
    <row r="324" ht="9" hidden="1" customHeight="1" x14ac:dyDescent="0.25"/>
    <row r="325" ht="9" hidden="1" customHeight="1" x14ac:dyDescent="0.25"/>
    <row r="326" ht="9" hidden="1" customHeight="1" x14ac:dyDescent="0.25"/>
    <row r="327" ht="9" hidden="1" customHeight="1" x14ac:dyDescent="0.25"/>
    <row r="328" ht="9" hidden="1" customHeight="1" x14ac:dyDescent="0.25"/>
    <row r="329" ht="9" hidden="1" customHeight="1" x14ac:dyDescent="0.25"/>
    <row r="330" ht="9" hidden="1" customHeight="1" x14ac:dyDescent="0.25"/>
    <row r="331" ht="9" hidden="1" customHeight="1" x14ac:dyDescent="0.25"/>
    <row r="332" ht="9" hidden="1" customHeight="1" x14ac:dyDescent="0.25"/>
    <row r="333" ht="9" hidden="1" customHeight="1" x14ac:dyDescent="0.25"/>
    <row r="334" ht="9" hidden="1" customHeight="1" x14ac:dyDescent="0.25"/>
    <row r="335" ht="9" hidden="1" customHeight="1" x14ac:dyDescent="0.25"/>
    <row r="336" ht="9" hidden="1" customHeight="1" x14ac:dyDescent="0.25"/>
    <row r="337" ht="9" hidden="1" customHeight="1" x14ac:dyDescent="0.25"/>
    <row r="338" ht="9" hidden="1" customHeight="1" x14ac:dyDescent="0.25"/>
    <row r="339" ht="9" hidden="1" customHeight="1" x14ac:dyDescent="0.25"/>
    <row r="340" ht="9" hidden="1" customHeight="1" x14ac:dyDescent="0.25"/>
    <row r="341" ht="9" hidden="1" customHeight="1" x14ac:dyDescent="0.25"/>
    <row r="342" ht="9" hidden="1" customHeight="1" x14ac:dyDescent="0.25"/>
    <row r="343" ht="9" hidden="1" customHeight="1" x14ac:dyDescent="0.25"/>
    <row r="344" ht="9" hidden="1" customHeight="1" x14ac:dyDescent="0.25"/>
    <row r="345" ht="9" hidden="1" customHeight="1" x14ac:dyDescent="0.25"/>
    <row r="346" ht="9" hidden="1" customHeight="1" x14ac:dyDescent="0.25"/>
    <row r="347" ht="9" hidden="1" customHeight="1" x14ac:dyDescent="0.25"/>
    <row r="348" ht="9" hidden="1" customHeight="1" x14ac:dyDescent="0.25"/>
    <row r="349" ht="9" hidden="1" customHeight="1" x14ac:dyDescent="0.25"/>
    <row r="350" ht="9" hidden="1" customHeight="1" x14ac:dyDescent="0.25"/>
    <row r="351" ht="9" hidden="1" customHeight="1" x14ac:dyDescent="0.25"/>
    <row r="352" ht="9" hidden="1" customHeight="1" x14ac:dyDescent="0.25"/>
    <row r="353" ht="9" hidden="1" customHeight="1" x14ac:dyDescent="0.25"/>
    <row r="354" ht="9" hidden="1" customHeight="1" x14ac:dyDescent="0.25"/>
    <row r="355" ht="9" hidden="1" customHeight="1" x14ac:dyDescent="0.25"/>
    <row r="356" ht="9" hidden="1" customHeight="1" x14ac:dyDescent="0.25"/>
    <row r="357" ht="9" hidden="1" customHeight="1" x14ac:dyDescent="0.25"/>
    <row r="358" ht="9" hidden="1" customHeight="1" x14ac:dyDescent="0.25"/>
    <row r="359" ht="9" hidden="1" customHeight="1" x14ac:dyDescent="0.25"/>
    <row r="360" ht="9" hidden="1" customHeight="1" x14ac:dyDescent="0.25"/>
    <row r="361" ht="9" hidden="1" customHeight="1" x14ac:dyDescent="0.25"/>
    <row r="362" ht="9" hidden="1" customHeight="1" x14ac:dyDescent="0.25"/>
    <row r="363" ht="9" hidden="1" customHeight="1" x14ac:dyDescent="0.25"/>
    <row r="364" ht="9" hidden="1" customHeight="1" x14ac:dyDescent="0.25"/>
    <row r="365" ht="9" hidden="1" customHeight="1" x14ac:dyDescent="0.25"/>
    <row r="366" ht="9" hidden="1" customHeight="1" x14ac:dyDescent="0.25"/>
    <row r="367" ht="9" hidden="1" customHeight="1" x14ac:dyDescent="0.25"/>
    <row r="368" ht="9" hidden="1" customHeight="1" x14ac:dyDescent="0.25"/>
    <row r="369" ht="9" hidden="1" customHeight="1" x14ac:dyDescent="0.25"/>
    <row r="370" ht="9" hidden="1" customHeight="1" x14ac:dyDescent="0.25"/>
    <row r="371" ht="9" hidden="1" customHeight="1" x14ac:dyDescent="0.25"/>
    <row r="372" ht="9" hidden="1" customHeight="1" x14ac:dyDescent="0.25"/>
    <row r="373" ht="9" hidden="1" customHeight="1" x14ac:dyDescent="0.25"/>
    <row r="374" ht="9" hidden="1" customHeight="1" x14ac:dyDescent="0.25"/>
    <row r="375" ht="9" hidden="1" customHeight="1" x14ac:dyDescent="0.25"/>
    <row r="376" ht="9" hidden="1" customHeight="1" x14ac:dyDescent="0.25"/>
    <row r="377" ht="9" hidden="1" customHeight="1" x14ac:dyDescent="0.25"/>
    <row r="378" ht="9" hidden="1" customHeight="1" x14ac:dyDescent="0.25"/>
    <row r="379" ht="9" hidden="1" customHeight="1" x14ac:dyDescent="0.25"/>
    <row r="380" ht="9" hidden="1" customHeight="1" x14ac:dyDescent="0.25"/>
    <row r="381" ht="9" hidden="1" customHeight="1" x14ac:dyDescent="0.25"/>
    <row r="382" ht="9" hidden="1" customHeight="1" x14ac:dyDescent="0.25"/>
    <row r="383" ht="9" hidden="1" customHeight="1" x14ac:dyDescent="0.25"/>
    <row r="384" ht="9" hidden="1" customHeight="1" x14ac:dyDescent="0.25"/>
    <row r="385" ht="9" hidden="1" customHeight="1" x14ac:dyDescent="0.25"/>
    <row r="386" ht="9" hidden="1" customHeight="1" x14ac:dyDescent="0.25"/>
    <row r="387" ht="9" hidden="1" customHeight="1" x14ac:dyDescent="0.25"/>
    <row r="388" ht="9" hidden="1" customHeight="1" x14ac:dyDescent="0.25"/>
    <row r="389" ht="9" hidden="1" customHeight="1" x14ac:dyDescent="0.25"/>
    <row r="390" ht="9" hidden="1" customHeight="1" x14ac:dyDescent="0.25"/>
    <row r="391" ht="9" hidden="1" customHeight="1" x14ac:dyDescent="0.25"/>
    <row r="392" ht="9" hidden="1" customHeight="1" x14ac:dyDescent="0.25"/>
    <row r="393" ht="9" hidden="1" customHeight="1" x14ac:dyDescent="0.25"/>
    <row r="394" ht="9" hidden="1" customHeight="1" x14ac:dyDescent="0.25"/>
    <row r="395" ht="9" hidden="1" customHeight="1" x14ac:dyDescent="0.25"/>
    <row r="396" ht="9" hidden="1" customHeight="1" x14ac:dyDescent="0.25"/>
    <row r="397" ht="9" hidden="1" customHeight="1" x14ac:dyDescent="0.25"/>
    <row r="398" ht="9" hidden="1" customHeight="1" x14ac:dyDescent="0.25"/>
    <row r="399" ht="9" hidden="1" customHeight="1" x14ac:dyDescent="0.25"/>
    <row r="400" ht="9" hidden="1" customHeight="1" x14ac:dyDescent="0.25"/>
    <row r="401" ht="9" hidden="1" customHeight="1" x14ac:dyDescent="0.25"/>
    <row r="402" ht="9" hidden="1" customHeight="1" x14ac:dyDescent="0.25"/>
    <row r="403" ht="9" hidden="1" customHeight="1" x14ac:dyDescent="0.25"/>
    <row r="404" ht="9" hidden="1" customHeight="1" x14ac:dyDescent="0.25"/>
    <row r="405" ht="9" hidden="1" customHeight="1" x14ac:dyDescent="0.25"/>
    <row r="406" ht="9" hidden="1" customHeight="1" x14ac:dyDescent="0.25"/>
    <row r="407" ht="9" hidden="1" customHeight="1" x14ac:dyDescent="0.25"/>
    <row r="408" ht="9" hidden="1" customHeight="1" x14ac:dyDescent="0.25"/>
    <row r="409" ht="9" hidden="1" customHeight="1" x14ac:dyDescent="0.25"/>
    <row r="410" ht="9" hidden="1" customHeight="1" x14ac:dyDescent="0.25"/>
    <row r="411" ht="9" hidden="1" customHeight="1" x14ac:dyDescent="0.25"/>
    <row r="412" ht="9" hidden="1" customHeight="1" x14ac:dyDescent="0.25"/>
    <row r="413" ht="9" hidden="1" customHeight="1" x14ac:dyDescent="0.25"/>
    <row r="414" ht="9" hidden="1" customHeight="1" x14ac:dyDescent="0.25"/>
    <row r="415" ht="9" hidden="1" customHeight="1" x14ac:dyDescent="0.25"/>
    <row r="416" ht="9" hidden="1" customHeight="1" x14ac:dyDescent="0.25"/>
    <row r="417" ht="9" hidden="1" customHeight="1" x14ac:dyDescent="0.25"/>
    <row r="418" ht="9" hidden="1" customHeight="1" x14ac:dyDescent="0.25"/>
    <row r="419" ht="9" hidden="1" customHeight="1" x14ac:dyDescent="0.25"/>
    <row r="420" ht="9" hidden="1" customHeight="1" x14ac:dyDescent="0.25"/>
    <row r="421" ht="9" hidden="1" customHeight="1" x14ac:dyDescent="0.25"/>
    <row r="422" ht="9" hidden="1" customHeight="1" x14ac:dyDescent="0.25"/>
    <row r="423" ht="9" hidden="1" customHeight="1" x14ac:dyDescent="0.25"/>
    <row r="424" ht="9" hidden="1" customHeight="1" x14ac:dyDescent="0.25"/>
    <row r="425" ht="9" hidden="1" customHeight="1" x14ac:dyDescent="0.25"/>
    <row r="426" ht="9" hidden="1" customHeight="1" x14ac:dyDescent="0.25"/>
    <row r="427" ht="9" hidden="1" customHeight="1" x14ac:dyDescent="0.25"/>
    <row r="428" ht="9" hidden="1" customHeight="1" x14ac:dyDescent="0.25"/>
    <row r="429" ht="9" hidden="1" customHeight="1" x14ac:dyDescent="0.25"/>
    <row r="430" ht="9" hidden="1" customHeight="1" x14ac:dyDescent="0.25"/>
    <row r="431" ht="9" hidden="1" customHeight="1" x14ac:dyDescent="0.25"/>
    <row r="432" ht="9" hidden="1" customHeight="1" x14ac:dyDescent="0.25"/>
    <row r="433" ht="9" hidden="1" customHeight="1" x14ac:dyDescent="0.25"/>
    <row r="434" ht="9" hidden="1" customHeight="1" x14ac:dyDescent="0.25"/>
    <row r="435" ht="9" hidden="1" customHeight="1" x14ac:dyDescent="0.25"/>
    <row r="436" ht="9" hidden="1" customHeight="1" x14ac:dyDescent="0.25"/>
    <row r="437" ht="9" hidden="1" customHeight="1" x14ac:dyDescent="0.25"/>
    <row r="438" ht="9" hidden="1" customHeight="1" x14ac:dyDescent="0.25"/>
    <row r="439" ht="9" hidden="1" customHeight="1" x14ac:dyDescent="0.25"/>
    <row r="440" ht="9" hidden="1" customHeight="1" x14ac:dyDescent="0.25"/>
    <row r="441" ht="9" hidden="1" customHeight="1" x14ac:dyDescent="0.25"/>
    <row r="442" ht="9" hidden="1" customHeight="1" x14ac:dyDescent="0.25"/>
    <row r="443" ht="9" hidden="1" customHeight="1" x14ac:dyDescent="0.25"/>
    <row r="444" ht="9" hidden="1" customHeight="1" x14ac:dyDescent="0.25"/>
    <row r="445" ht="9" hidden="1" customHeight="1" x14ac:dyDescent="0.25"/>
    <row r="446" ht="9" hidden="1" customHeight="1" x14ac:dyDescent="0.25"/>
    <row r="447" ht="9" hidden="1" customHeight="1" x14ac:dyDescent="0.25"/>
    <row r="448" ht="9" hidden="1" customHeight="1" x14ac:dyDescent="0.25"/>
    <row r="449" ht="9" hidden="1" customHeight="1" x14ac:dyDescent="0.25"/>
    <row r="450" ht="9" hidden="1" customHeight="1" x14ac:dyDescent="0.25"/>
    <row r="451" ht="9" hidden="1" customHeight="1" x14ac:dyDescent="0.25"/>
    <row r="452" ht="9" hidden="1" customHeight="1" x14ac:dyDescent="0.25"/>
    <row r="453" ht="9" hidden="1" customHeight="1" x14ac:dyDescent="0.25"/>
    <row r="454" ht="9" hidden="1" customHeight="1" x14ac:dyDescent="0.25"/>
    <row r="455" ht="9" hidden="1" customHeight="1" x14ac:dyDescent="0.25"/>
    <row r="456" ht="9" hidden="1" customHeight="1" x14ac:dyDescent="0.25"/>
    <row r="457" ht="9" hidden="1" customHeight="1" x14ac:dyDescent="0.25"/>
    <row r="458" ht="9" hidden="1" customHeight="1" x14ac:dyDescent="0.25"/>
    <row r="459" ht="9" hidden="1" customHeight="1" x14ac:dyDescent="0.25"/>
    <row r="460" ht="9" hidden="1" customHeight="1" x14ac:dyDescent="0.25"/>
    <row r="461" ht="9" hidden="1" customHeight="1" x14ac:dyDescent="0.25"/>
    <row r="462" ht="9" hidden="1" customHeight="1" x14ac:dyDescent="0.25"/>
    <row r="463" ht="9" hidden="1" customHeight="1" x14ac:dyDescent="0.25"/>
    <row r="464" ht="9" hidden="1" customHeight="1" x14ac:dyDescent="0.25"/>
    <row r="465" ht="9" hidden="1" customHeight="1" x14ac:dyDescent="0.25"/>
    <row r="466" ht="9" hidden="1" customHeight="1" x14ac:dyDescent="0.25"/>
    <row r="467" ht="9" hidden="1" customHeight="1" x14ac:dyDescent="0.25"/>
    <row r="468" ht="9" hidden="1" customHeight="1" x14ac:dyDescent="0.25"/>
    <row r="469" ht="9" hidden="1" customHeight="1" x14ac:dyDescent="0.25"/>
    <row r="470" ht="9" hidden="1" customHeight="1" x14ac:dyDescent="0.25"/>
    <row r="471" ht="9" hidden="1" customHeight="1" x14ac:dyDescent="0.25"/>
    <row r="472" ht="9" hidden="1" customHeight="1" x14ac:dyDescent="0.25"/>
    <row r="473" ht="9" hidden="1" customHeight="1" x14ac:dyDescent="0.25"/>
    <row r="474" ht="9" hidden="1" customHeight="1" x14ac:dyDescent="0.25"/>
    <row r="475" ht="9" hidden="1" customHeight="1" x14ac:dyDescent="0.25"/>
    <row r="476" ht="9" hidden="1" customHeight="1" x14ac:dyDescent="0.25"/>
    <row r="477" ht="9" hidden="1" customHeight="1" x14ac:dyDescent="0.25"/>
    <row r="478" ht="9" hidden="1" customHeight="1" x14ac:dyDescent="0.25"/>
    <row r="479" ht="9" hidden="1" customHeight="1" x14ac:dyDescent="0.25"/>
    <row r="480" ht="9" hidden="1" customHeight="1" x14ac:dyDescent="0.25"/>
    <row r="481" ht="9" hidden="1" customHeight="1" x14ac:dyDescent="0.25"/>
    <row r="482" ht="9" hidden="1" customHeight="1" x14ac:dyDescent="0.25"/>
    <row r="483" ht="9" hidden="1" customHeight="1" x14ac:dyDescent="0.25"/>
    <row r="484" ht="9" hidden="1" customHeight="1" x14ac:dyDescent="0.25"/>
    <row r="485" ht="9" hidden="1" customHeight="1" x14ac:dyDescent="0.25"/>
    <row r="486" ht="9" hidden="1" customHeight="1" x14ac:dyDescent="0.25"/>
    <row r="487" ht="9" hidden="1" customHeight="1" x14ac:dyDescent="0.25"/>
    <row r="488" ht="9" hidden="1" customHeight="1" x14ac:dyDescent="0.25"/>
    <row r="489" ht="9" hidden="1" customHeight="1" x14ac:dyDescent="0.25"/>
    <row r="490" ht="9" hidden="1" customHeight="1" x14ac:dyDescent="0.25"/>
    <row r="491" ht="9" hidden="1" customHeight="1" x14ac:dyDescent="0.25"/>
    <row r="492" ht="9" hidden="1" customHeight="1" x14ac:dyDescent="0.25"/>
    <row r="493" ht="9" hidden="1" customHeight="1" x14ac:dyDescent="0.25"/>
    <row r="494" ht="9" hidden="1" customHeight="1" x14ac:dyDescent="0.25"/>
    <row r="495" ht="9" hidden="1" customHeight="1" x14ac:dyDescent="0.25"/>
    <row r="496" ht="9" hidden="1" customHeight="1" x14ac:dyDescent="0.25"/>
    <row r="497" ht="9" hidden="1" customHeight="1" x14ac:dyDescent="0.25"/>
    <row r="498" ht="9" hidden="1" customHeight="1" x14ac:dyDescent="0.25"/>
    <row r="499" ht="9" hidden="1" customHeight="1" x14ac:dyDescent="0.25"/>
    <row r="500" ht="9" hidden="1" customHeight="1" x14ac:dyDescent="0.25"/>
  </sheetData>
  <sheetProtection selectLockedCells="1" selectUnlockedCells="1"/>
  <mergeCells count="8">
    <mergeCell ref="A3:C12"/>
    <mergeCell ref="A26:C35"/>
    <mergeCell ref="BK51:BM52"/>
    <mergeCell ref="CM2:EN4"/>
    <mergeCell ref="BK53:BM54"/>
    <mergeCell ref="BI51:BJ52"/>
    <mergeCell ref="BI53:BJ54"/>
    <mergeCell ref="H42:K4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R440"/>
  <sheetViews>
    <sheetView topLeftCell="BO421" zoomScale="77" zoomScaleNormal="77" workbookViewId="0">
      <selection activeCell="BX440" sqref="BX440"/>
    </sheetView>
  </sheetViews>
  <sheetFormatPr defaultRowHeight="15" x14ac:dyDescent="0.25"/>
  <cols>
    <col min="1" max="1" width="25.140625" style="31" customWidth="1"/>
    <col min="2" max="2" width="20.140625" style="31" customWidth="1"/>
    <col min="3" max="3" width="17.7109375" style="31" bestFit="1" customWidth="1"/>
    <col min="4" max="8" width="15" style="31" bestFit="1" customWidth="1"/>
    <col min="9" max="65" width="17.7109375" style="31" bestFit="1" customWidth="1"/>
    <col min="66" max="66" width="15" style="31" bestFit="1" customWidth="1"/>
    <col min="67" max="68" width="17.7109375" style="31" bestFit="1" customWidth="1"/>
    <col min="69" max="69" width="15" style="31" bestFit="1" customWidth="1"/>
    <col min="70" max="77" width="17.7109375" style="31" bestFit="1" customWidth="1"/>
    <col min="78" max="78" width="9.140625" style="31"/>
    <col min="79" max="79" width="12.5703125" style="31" bestFit="1" customWidth="1"/>
    <col min="80" max="16384" width="9.140625" style="31"/>
  </cols>
  <sheetData>
    <row r="1" spans="1:122" s="27" customFormat="1" ht="15.75" x14ac:dyDescent="0.25">
      <c r="A1" s="27" t="s">
        <v>0</v>
      </c>
      <c r="B1" s="27" t="s">
        <v>414</v>
      </c>
      <c r="C1" s="51">
        <v>2011</v>
      </c>
      <c r="D1" s="51"/>
      <c r="E1" s="51"/>
      <c r="F1" s="51">
        <v>2012</v>
      </c>
      <c r="G1" s="51"/>
      <c r="H1" s="51"/>
      <c r="I1" s="51">
        <v>2013</v>
      </c>
      <c r="J1" s="51"/>
      <c r="K1" s="51"/>
      <c r="L1" s="51">
        <v>2014</v>
      </c>
      <c r="M1" s="51"/>
      <c r="N1" s="51"/>
      <c r="O1" s="51">
        <v>2015</v>
      </c>
      <c r="P1" s="51"/>
      <c r="Q1" s="51"/>
      <c r="R1" s="51">
        <v>2016</v>
      </c>
      <c r="S1" s="51"/>
      <c r="T1" s="51"/>
      <c r="U1" s="51">
        <v>2017</v>
      </c>
      <c r="V1" s="51"/>
      <c r="W1" s="51"/>
      <c r="X1" s="51">
        <v>2018</v>
      </c>
      <c r="Y1" s="51"/>
      <c r="Z1" s="51"/>
      <c r="AA1" s="51">
        <v>2019</v>
      </c>
      <c r="AB1" s="51"/>
      <c r="AC1" s="51"/>
      <c r="AD1" s="51">
        <v>2020</v>
      </c>
      <c r="AE1" s="51"/>
      <c r="AF1" s="51"/>
      <c r="AG1" s="51">
        <v>2021</v>
      </c>
      <c r="AH1" s="51"/>
      <c r="AI1" s="51"/>
      <c r="AJ1" s="51">
        <v>2022</v>
      </c>
      <c r="AK1" s="51"/>
      <c r="AL1" s="51"/>
      <c r="AM1" s="51">
        <v>2023</v>
      </c>
      <c r="AN1" s="51"/>
      <c r="AO1" s="51"/>
      <c r="AP1" s="51">
        <v>2024</v>
      </c>
      <c r="AQ1" s="51"/>
      <c r="AR1" s="51"/>
      <c r="AS1" s="51">
        <v>2025</v>
      </c>
      <c r="AT1" s="51"/>
      <c r="AU1" s="51"/>
      <c r="AV1" s="51">
        <v>2026</v>
      </c>
      <c r="AW1" s="51"/>
      <c r="AX1" s="51"/>
      <c r="AY1" s="51">
        <v>2027</v>
      </c>
      <c r="AZ1" s="51"/>
      <c r="BA1" s="51"/>
      <c r="BB1" s="51">
        <v>2028</v>
      </c>
      <c r="BC1" s="51"/>
      <c r="BD1" s="51"/>
      <c r="BE1" s="51">
        <v>2029</v>
      </c>
      <c r="BF1" s="51"/>
      <c r="BG1" s="51"/>
      <c r="BH1" s="51">
        <v>2030</v>
      </c>
      <c r="BI1" s="51"/>
      <c r="BJ1" s="51"/>
      <c r="BK1" s="51">
        <v>2031</v>
      </c>
      <c r="BL1" s="51"/>
      <c r="BM1" s="51"/>
      <c r="BN1" s="51">
        <v>2032</v>
      </c>
      <c r="BO1" s="51"/>
      <c r="BP1" s="51"/>
      <c r="BQ1" s="51">
        <v>2033</v>
      </c>
      <c r="BR1" s="51"/>
      <c r="BS1" s="51"/>
      <c r="BT1" s="51">
        <v>2034</v>
      </c>
      <c r="BU1" s="51"/>
      <c r="BV1" s="51"/>
      <c r="BW1" s="51">
        <v>2035</v>
      </c>
      <c r="BX1" s="51"/>
      <c r="BY1" s="51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</row>
    <row r="2" spans="1:122" s="29" customFormat="1" ht="20.100000000000001" customHeight="1" x14ac:dyDescent="0.25">
      <c r="C2" s="29" t="s">
        <v>415</v>
      </c>
      <c r="D2" s="29" t="s">
        <v>417</v>
      </c>
      <c r="E2" s="29" t="s">
        <v>408</v>
      </c>
      <c r="F2" s="29" t="s">
        <v>415</v>
      </c>
      <c r="G2" s="29" t="s">
        <v>417</v>
      </c>
      <c r="H2" s="29" t="s">
        <v>408</v>
      </c>
      <c r="I2" s="29" t="s">
        <v>415</v>
      </c>
      <c r="J2" s="29" t="s">
        <v>417</v>
      </c>
      <c r="K2" s="29" t="s">
        <v>408</v>
      </c>
      <c r="L2" s="29" t="s">
        <v>415</v>
      </c>
      <c r="M2" s="29" t="s">
        <v>417</v>
      </c>
      <c r="N2" s="29" t="s">
        <v>408</v>
      </c>
      <c r="O2" s="29" t="s">
        <v>415</v>
      </c>
      <c r="P2" s="29" t="s">
        <v>417</v>
      </c>
      <c r="Q2" s="29" t="s">
        <v>408</v>
      </c>
      <c r="R2" s="29" t="s">
        <v>415</v>
      </c>
      <c r="S2" s="29" t="s">
        <v>417</v>
      </c>
      <c r="T2" s="29" t="s">
        <v>408</v>
      </c>
      <c r="U2" s="29" t="s">
        <v>415</v>
      </c>
      <c r="V2" s="29" t="s">
        <v>417</v>
      </c>
      <c r="W2" s="29" t="s">
        <v>408</v>
      </c>
      <c r="X2" s="29" t="s">
        <v>415</v>
      </c>
      <c r="Y2" s="29" t="s">
        <v>417</v>
      </c>
      <c r="Z2" s="29" t="s">
        <v>408</v>
      </c>
      <c r="AA2" s="29" t="s">
        <v>415</v>
      </c>
      <c r="AB2" s="29" t="s">
        <v>417</v>
      </c>
      <c r="AC2" s="29" t="s">
        <v>408</v>
      </c>
      <c r="AD2" s="29" t="s">
        <v>415</v>
      </c>
      <c r="AE2" s="29" t="s">
        <v>417</v>
      </c>
      <c r="AF2" s="29" t="s">
        <v>408</v>
      </c>
      <c r="AG2" s="29" t="s">
        <v>415</v>
      </c>
      <c r="AH2" s="29" t="s">
        <v>417</v>
      </c>
      <c r="AI2" s="29" t="s">
        <v>408</v>
      </c>
      <c r="AJ2" s="29" t="s">
        <v>415</v>
      </c>
      <c r="AK2" s="29" t="s">
        <v>417</v>
      </c>
      <c r="AL2" s="29" t="s">
        <v>408</v>
      </c>
      <c r="AM2" s="29" t="s">
        <v>415</v>
      </c>
      <c r="AN2" s="29" t="s">
        <v>417</v>
      </c>
      <c r="AO2" s="29" t="s">
        <v>408</v>
      </c>
      <c r="AP2" s="29" t="s">
        <v>415</v>
      </c>
      <c r="AQ2" s="29" t="s">
        <v>417</v>
      </c>
      <c r="AR2" s="29" t="s">
        <v>408</v>
      </c>
      <c r="AS2" s="29" t="s">
        <v>415</v>
      </c>
      <c r="AT2" s="29" t="s">
        <v>417</v>
      </c>
      <c r="AU2" s="29" t="s">
        <v>408</v>
      </c>
      <c r="AV2" s="29" t="s">
        <v>415</v>
      </c>
      <c r="AW2" s="29" t="s">
        <v>417</v>
      </c>
      <c r="AX2" s="29" t="s">
        <v>408</v>
      </c>
      <c r="AY2" s="29" t="s">
        <v>415</v>
      </c>
      <c r="AZ2" s="29" t="s">
        <v>417</v>
      </c>
      <c r="BA2" s="29" t="s">
        <v>408</v>
      </c>
      <c r="BB2" s="29" t="s">
        <v>415</v>
      </c>
      <c r="BC2" s="29" t="s">
        <v>417</v>
      </c>
      <c r="BD2" s="29" t="s">
        <v>408</v>
      </c>
      <c r="BE2" s="29" t="s">
        <v>415</v>
      </c>
      <c r="BF2" s="29" t="s">
        <v>417</v>
      </c>
      <c r="BG2" s="29" t="s">
        <v>408</v>
      </c>
      <c r="BH2" s="29" t="s">
        <v>415</v>
      </c>
      <c r="BI2" s="29" t="s">
        <v>417</v>
      </c>
      <c r="BJ2" s="29" t="s">
        <v>408</v>
      </c>
      <c r="BK2" s="29" t="s">
        <v>415</v>
      </c>
      <c r="BL2" s="29" t="s">
        <v>417</v>
      </c>
      <c r="BM2" s="29" t="s">
        <v>408</v>
      </c>
      <c r="BN2" s="29" t="s">
        <v>415</v>
      </c>
      <c r="BO2" s="29" t="s">
        <v>417</v>
      </c>
      <c r="BP2" s="29" t="s">
        <v>408</v>
      </c>
      <c r="BQ2" s="29" t="s">
        <v>415</v>
      </c>
      <c r="BR2" s="29" t="s">
        <v>417</v>
      </c>
      <c r="BS2" s="29" t="s">
        <v>408</v>
      </c>
      <c r="BT2" s="29" t="s">
        <v>415</v>
      </c>
      <c r="BU2" s="29" t="s">
        <v>417</v>
      </c>
      <c r="BV2" s="29" t="s">
        <v>408</v>
      </c>
      <c r="BW2" s="29" t="s">
        <v>415</v>
      </c>
      <c r="BX2" s="29" t="s">
        <v>417</v>
      </c>
      <c r="BY2" s="29" t="s">
        <v>408</v>
      </c>
    </row>
    <row r="3" spans="1:122" ht="20.100000000000001" customHeight="1" x14ac:dyDescent="0.25">
      <c r="A3" s="30" t="s">
        <v>378</v>
      </c>
      <c r="B3" s="31" t="s">
        <v>412</v>
      </c>
      <c r="C3" s="31">
        <v>141885</v>
      </c>
      <c r="D3" s="31">
        <v>68894</v>
      </c>
      <c r="E3" s="31">
        <v>72991</v>
      </c>
      <c r="F3" s="31">
        <v>141181</v>
      </c>
      <c r="G3" s="31">
        <v>68503</v>
      </c>
      <c r="H3" s="31">
        <v>72678</v>
      </c>
      <c r="I3" s="31">
        <v>140505</v>
      </c>
      <c r="J3" s="31">
        <v>68126</v>
      </c>
      <c r="K3" s="31">
        <v>72379</v>
      </c>
      <c r="L3" s="31">
        <v>139829</v>
      </c>
      <c r="M3" s="31">
        <v>67755</v>
      </c>
      <c r="N3" s="31">
        <v>72074</v>
      </c>
      <c r="O3" s="31">
        <v>139149</v>
      </c>
      <c r="P3" s="31">
        <v>67380</v>
      </c>
      <c r="Q3" s="31">
        <v>71769</v>
      </c>
      <c r="R3" s="31">
        <v>138452</v>
      </c>
      <c r="S3" s="31">
        <v>66998</v>
      </c>
      <c r="T3" s="31">
        <v>71454</v>
      </c>
      <c r="U3" s="31">
        <v>137767</v>
      </c>
      <c r="V3" s="31">
        <v>66627</v>
      </c>
      <c r="W3" s="31">
        <v>71140</v>
      </c>
      <c r="X3" s="31">
        <v>137103</v>
      </c>
      <c r="Y3" s="31">
        <v>66260</v>
      </c>
      <c r="Z3" s="31">
        <v>70843</v>
      </c>
      <c r="AA3" s="31">
        <v>136412</v>
      </c>
      <c r="AB3" s="31">
        <v>65889</v>
      </c>
      <c r="AC3" s="31">
        <v>70523</v>
      </c>
      <c r="AD3" s="31">
        <v>135762</v>
      </c>
      <c r="AE3" s="31">
        <v>65539</v>
      </c>
      <c r="AF3" s="31">
        <v>70223</v>
      </c>
      <c r="AG3" s="31">
        <v>135070</v>
      </c>
      <c r="AH3" s="31">
        <v>65172</v>
      </c>
      <c r="AI3" s="31">
        <v>69898</v>
      </c>
      <c r="AJ3" s="31">
        <v>134325</v>
      </c>
      <c r="AK3" s="31">
        <v>64785</v>
      </c>
      <c r="AL3" s="31">
        <v>69540</v>
      </c>
      <c r="AM3" s="31">
        <v>133547</v>
      </c>
      <c r="AN3" s="31">
        <v>64379</v>
      </c>
      <c r="AO3" s="31">
        <v>69168</v>
      </c>
      <c r="AP3" s="31">
        <v>132730</v>
      </c>
      <c r="AQ3" s="31">
        <v>63958</v>
      </c>
      <c r="AR3" s="31">
        <v>68772</v>
      </c>
      <c r="AS3" s="31">
        <v>131847</v>
      </c>
      <c r="AT3" s="31">
        <v>63504</v>
      </c>
      <c r="AU3" s="31">
        <v>68343</v>
      </c>
      <c r="AV3" s="31">
        <v>130960</v>
      </c>
      <c r="AW3" s="31">
        <v>63055</v>
      </c>
      <c r="AX3" s="31">
        <v>67905</v>
      </c>
      <c r="AY3" s="31">
        <v>130029</v>
      </c>
      <c r="AZ3" s="31">
        <v>62586</v>
      </c>
      <c r="BA3" s="31">
        <v>67443</v>
      </c>
      <c r="BB3" s="31">
        <v>129051</v>
      </c>
      <c r="BC3" s="31">
        <v>62092</v>
      </c>
      <c r="BD3" s="31">
        <v>66959</v>
      </c>
      <c r="BE3" s="31">
        <v>128065</v>
      </c>
      <c r="BF3" s="31">
        <v>61605</v>
      </c>
      <c r="BG3" s="31">
        <v>66460</v>
      </c>
      <c r="BH3" s="31">
        <v>127054</v>
      </c>
      <c r="BI3" s="31">
        <v>61105</v>
      </c>
      <c r="BJ3" s="31">
        <v>65949</v>
      </c>
      <c r="BK3" s="31">
        <v>126033</v>
      </c>
      <c r="BL3" s="31">
        <v>60604</v>
      </c>
      <c r="BM3" s="31">
        <v>65429</v>
      </c>
      <c r="BN3" s="31">
        <v>125022</v>
      </c>
      <c r="BO3" s="31">
        <v>60106</v>
      </c>
      <c r="BP3" s="31">
        <v>64916</v>
      </c>
      <c r="BQ3" s="31">
        <v>123993</v>
      </c>
      <c r="BR3" s="31">
        <v>59608</v>
      </c>
      <c r="BS3" s="31">
        <v>64385</v>
      </c>
      <c r="BT3" s="31">
        <v>122975</v>
      </c>
      <c r="BU3" s="31">
        <v>59115</v>
      </c>
      <c r="BV3" s="31">
        <v>63860</v>
      </c>
      <c r="BW3" s="31">
        <v>121944</v>
      </c>
      <c r="BX3" s="31">
        <v>58617</v>
      </c>
      <c r="BY3" s="31">
        <v>63327</v>
      </c>
    </row>
    <row r="4" spans="1:122" ht="20.100000000000001" customHeight="1" x14ac:dyDescent="0.25">
      <c r="A4" s="30" t="s">
        <v>379</v>
      </c>
      <c r="B4" s="31" t="s">
        <v>412</v>
      </c>
      <c r="C4" s="31">
        <v>53299</v>
      </c>
      <c r="D4" s="31">
        <v>25761</v>
      </c>
      <c r="E4" s="31">
        <v>27538</v>
      </c>
      <c r="F4" s="31">
        <v>52992</v>
      </c>
      <c r="G4" s="31">
        <v>25620</v>
      </c>
      <c r="H4" s="31">
        <v>27372</v>
      </c>
      <c r="I4" s="31">
        <v>52696</v>
      </c>
      <c r="J4" s="31">
        <v>25477</v>
      </c>
      <c r="K4" s="31">
        <v>27219</v>
      </c>
      <c r="L4" s="31">
        <v>52395</v>
      </c>
      <c r="M4" s="31">
        <v>25343</v>
      </c>
      <c r="N4" s="31">
        <v>27052</v>
      </c>
      <c r="O4" s="31">
        <v>52096</v>
      </c>
      <c r="P4" s="31">
        <v>25203</v>
      </c>
      <c r="Q4" s="31">
        <v>26893</v>
      </c>
      <c r="R4" s="31">
        <v>51801</v>
      </c>
      <c r="S4" s="31">
        <v>25065</v>
      </c>
      <c r="T4" s="31">
        <v>26736</v>
      </c>
      <c r="U4" s="31">
        <v>51507</v>
      </c>
      <c r="V4" s="31">
        <v>24931</v>
      </c>
      <c r="W4" s="31">
        <v>26576</v>
      </c>
      <c r="X4" s="31">
        <v>51224</v>
      </c>
      <c r="Y4" s="31">
        <v>24799</v>
      </c>
      <c r="Z4" s="31">
        <v>26425</v>
      </c>
      <c r="AA4" s="31">
        <v>50930</v>
      </c>
      <c r="AB4" s="31">
        <v>24662</v>
      </c>
      <c r="AC4" s="31">
        <v>26268</v>
      </c>
      <c r="AD4" s="31">
        <v>50668</v>
      </c>
      <c r="AE4" s="31">
        <v>24546</v>
      </c>
      <c r="AF4" s="31">
        <v>26122</v>
      </c>
      <c r="AG4" s="31">
        <v>50371</v>
      </c>
      <c r="AH4" s="31">
        <v>24410</v>
      </c>
      <c r="AI4" s="31">
        <v>25961</v>
      </c>
      <c r="AJ4" s="31">
        <v>50063</v>
      </c>
      <c r="AK4" s="31">
        <v>24270</v>
      </c>
      <c r="AL4" s="31">
        <v>25793</v>
      </c>
      <c r="AM4" s="31">
        <v>49734</v>
      </c>
      <c r="AN4" s="31">
        <v>24120</v>
      </c>
      <c r="AO4" s="31">
        <v>25614</v>
      </c>
      <c r="AP4" s="31">
        <v>49385</v>
      </c>
      <c r="AQ4" s="31">
        <v>23965</v>
      </c>
      <c r="AR4" s="31">
        <v>25420</v>
      </c>
      <c r="AS4" s="31">
        <v>49041</v>
      </c>
      <c r="AT4" s="31">
        <v>23805</v>
      </c>
      <c r="AU4" s="31">
        <v>25236</v>
      </c>
      <c r="AV4" s="31">
        <v>48664</v>
      </c>
      <c r="AW4" s="31">
        <v>23636</v>
      </c>
      <c r="AX4" s="31">
        <v>25028</v>
      </c>
      <c r="AY4" s="31">
        <v>48271</v>
      </c>
      <c r="AZ4" s="31">
        <v>23462</v>
      </c>
      <c r="BA4" s="31">
        <v>24809</v>
      </c>
      <c r="BB4" s="31">
        <v>47873</v>
      </c>
      <c r="BC4" s="31">
        <v>23284</v>
      </c>
      <c r="BD4" s="31">
        <v>24589</v>
      </c>
      <c r="BE4" s="31">
        <v>47462</v>
      </c>
      <c r="BF4" s="31">
        <v>23098</v>
      </c>
      <c r="BG4" s="31">
        <v>24364</v>
      </c>
      <c r="BH4" s="31">
        <v>47031</v>
      </c>
      <c r="BI4" s="31">
        <v>22906</v>
      </c>
      <c r="BJ4" s="31">
        <v>24125</v>
      </c>
      <c r="BK4" s="31">
        <v>46621</v>
      </c>
      <c r="BL4" s="31">
        <v>22721</v>
      </c>
      <c r="BM4" s="31">
        <v>23900</v>
      </c>
      <c r="BN4" s="31">
        <v>46200</v>
      </c>
      <c r="BO4" s="31">
        <v>22535</v>
      </c>
      <c r="BP4" s="31">
        <v>23665</v>
      </c>
      <c r="BQ4" s="31">
        <v>45764</v>
      </c>
      <c r="BR4" s="31">
        <v>22341</v>
      </c>
      <c r="BS4" s="31">
        <v>23423</v>
      </c>
      <c r="BT4" s="31">
        <v>45340</v>
      </c>
      <c r="BU4" s="31">
        <v>22154</v>
      </c>
      <c r="BV4" s="31">
        <v>23186</v>
      </c>
      <c r="BW4" s="31">
        <v>44905</v>
      </c>
      <c r="BX4" s="31">
        <v>21962</v>
      </c>
      <c r="BY4" s="31">
        <v>22943</v>
      </c>
    </row>
    <row r="5" spans="1:122" ht="20.100000000000001" customHeight="1" x14ac:dyDescent="0.25">
      <c r="A5" s="30" t="s">
        <v>380</v>
      </c>
      <c r="B5" s="31" t="s">
        <v>412</v>
      </c>
      <c r="C5" s="31">
        <v>192989</v>
      </c>
      <c r="D5" s="31">
        <v>92872</v>
      </c>
      <c r="E5" s="31">
        <v>100117</v>
      </c>
      <c r="F5" s="31">
        <v>191931</v>
      </c>
      <c r="G5" s="31">
        <v>92326</v>
      </c>
      <c r="H5" s="31">
        <v>99605</v>
      </c>
      <c r="I5" s="31">
        <v>190945</v>
      </c>
      <c r="J5" s="31">
        <v>91825</v>
      </c>
      <c r="K5" s="31">
        <v>99120</v>
      </c>
      <c r="L5" s="31">
        <v>189950</v>
      </c>
      <c r="M5" s="31">
        <v>91329</v>
      </c>
      <c r="N5" s="31">
        <v>98621</v>
      </c>
      <c r="O5" s="31">
        <v>188999</v>
      </c>
      <c r="P5" s="31">
        <v>90857</v>
      </c>
      <c r="Q5" s="31">
        <v>98142</v>
      </c>
      <c r="R5" s="31">
        <v>188046</v>
      </c>
      <c r="S5" s="31">
        <v>90385</v>
      </c>
      <c r="T5" s="31">
        <v>97661</v>
      </c>
      <c r="U5" s="31">
        <v>187142</v>
      </c>
      <c r="V5" s="31">
        <v>89950</v>
      </c>
      <c r="W5" s="31">
        <v>97192</v>
      </c>
      <c r="X5" s="31">
        <v>186258</v>
      </c>
      <c r="Y5" s="31">
        <v>89527</v>
      </c>
      <c r="Z5" s="31">
        <v>96731</v>
      </c>
      <c r="AA5" s="31">
        <v>185371</v>
      </c>
      <c r="AB5" s="31">
        <v>89104</v>
      </c>
      <c r="AC5" s="31">
        <v>96267</v>
      </c>
      <c r="AD5" s="31">
        <v>184566</v>
      </c>
      <c r="AE5" s="31">
        <v>88735</v>
      </c>
      <c r="AF5" s="31">
        <v>95831</v>
      </c>
      <c r="AG5" s="31">
        <v>183694</v>
      </c>
      <c r="AH5" s="31">
        <v>88329</v>
      </c>
      <c r="AI5" s="31">
        <v>95365</v>
      </c>
      <c r="AJ5" s="31">
        <v>182783</v>
      </c>
      <c r="AK5" s="31">
        <v>87914</v>
      </c>
      <c r="AL5" s="31">
        <v>94869</v>
      </c>
      <c r="AM5" s="31">
        <v>181817</v>
      </c>
      <c r="AN5" s="31">
        <v>87467</v>
      </c>
      <c r="AO5" s="31">
        <v>94350</v>
      </c>
      <c r="AP5" s="31">
        <v>180801</v>
      </c>
      <c r="AQ5" s="31">
        <v>87003</v>
      </c>
      <c r="AR5" s="31">
        <v>93798</v>
      </c>
      <c r="AS5" s="31">
        <v>179748</v>
      </c>
      <c r="AT5" s="31">
        <v>86518</v>
      </c>
      <c r="AU5" s="31">
        <v>93230</v>
      </c>
      <c r="AV5" s="31">
        <v>178656</v>
      </c>
      <c r="AW5" s="31">
        <v>86018</v>
      </c>
      <c r="AX5" s="31">
        <v>92638</v>
      </c>
      <c r="AY5" s="31">
        <v>177527</v>
      </c>
      <c r="AZ5" s="31">
        <v>85499</v>
      </c>
      <c r="BA5" s="31">
        <v>92028</v>
      </c>
      <c r="BB5" s="31">
        <v>176379</v>
      </c>
      <c r="BC5" s="31">
        <v>84975</v>
      </c>
      <c r="BD5" s="31">
        <v>91404</v>
      </c>
      <c r="BE5" s="31">
        <v>175209</v>
      </c>
      <c r="BF5" s="31">
        <v>84445</v>
      </c>
      <c r="BG5" s="31">
        <v>90764</v>
      </c>
      <c r="BH5" s="31">
        <v>174013</v>
      </c>
      <c r="BI5" s="31">
        <v>83899</v>
      </c>
      <c r="BJ5" s="31">
        <v>90114</v>
      </c>
      <c r="BK5" s="31">
        <v>172795</v>
      </c>
      <c r="BL5" s="31">
        <v>83352</v>
      </c>
      <c r="BM5" s="31">
        <v>89443</v>
      </c>
      <c r="BN5" s="31">
        <v>171578</v>
      </c>
      <c r="BO5" s="31">
        <v>82802</v>
      </c>
      <c r="BP5" s="31">
        <v>88776</v>
      </c>
      <c r="BQ5" s="31">
        <v>170359</v>
      </c>
      <c r="BR5" s="31">
        <v>82262</v>
      </c>
      <c r="BS5" s="31">
        <v>88097</v>
      </c>
      <c r="BT5" s="31">
        <v>169144</v>
      </c>
      <c r="BU5" s="31">
        <v>81727</v>
      </c>
      <c r="BV5" s="31">
        <v>87417</v>
      </c>
      <c r="BW5" s="31">
        <v>167938</v>
      </c>
      <c r="BX5" s="31">
        <v>81202</v>
      </c>
      <c r="BY5" s="31">
        <v>86736</v>
      </c>
    </row>
    <row r="6" spans="1:122" ht="20.100000000000001" customHeight="1" x14ac:dyDescent="0.25">
      <c r="A6" s="30" t="s">
        <v>381</v>
      </c>
      <c r="B6" s="31" t="s">
        <v>412</v>
      </c>
      <c r="C6" s="31">
        <v>140183</v>
      </c>
      <c r="D6" s="31">
        <v>68425</v>
      </c>
      <c r="E6" s="31">
        <v>71758</v>
      </c>
      <c r="F6" s="31">
        <v>139966</v>
      </c>
      <c r="G6" s="31">
        <v>68249</v>
      </c>
      <c r="H6" s="31">
        <v>71717</v>
      </c>
      <c r="I6" s="31">
        <v>139775</v>
      </c>
      <c r="J6" s="31">
        <v>68091</v>
      </c>
      <c r="K6" s="31">
        <v>71684</v>
      </c>
      <c r="L6" s="31">
        <v>139586</v>
      </c>
      <c r="M6" s="31">
        <v>67938</v>
      </c>
      <c r="N6" s="31">
        <v>71648</v>
      </c>
      <c r="O6" s="31">
        <v>139386</v>
      </c>
      <c r="P6" s="31">
        <v>67780</v>
      </c>
      <c r="Q6" s="31">
        <v>71606</v>
      </c>
      <c r="R6" s="31">
        <v>139160</v>
      </c>
      <c r="S6" s="31">
        <v>67613</v>
      </c>
      <c r="T6" s="31">
        <v>71547</v>
      </c>
      <c r="U6" s="31">
        <v>138943</v>
      </c>
      <c r="V6" s="31">
        <v>67448</v>
      </c>
      <c r="W6" s="31">
        <v>71495</v>
      </c>
      <c r="X6" s="31">
        <v>138706</v>
      </c>
      <c r="Y6" s="31">
        <v>67282</v>
      </c>
      <c r="Z6" s="31">
        <v>71424</v>
      </c>
      <c r="AA6" s="31">
        <v>138450</v>
      </c>
      <c r="AB6" s="31">
        <v>67109</v>
      </c>
      <c r="AC6" s="31">
        <v>71341</v>
      </c>
      <c r="AD6" s="31">
        <v>138205</v>
      </c>
      <c r="AE6" s="31">
        <v>66941</v>
      </c>
      <c r="AF6" s="31">
        <v>71264</v>
      </c>
      <c r="AG6" s="31">
        <v>137897</v>
      </c>
      <c r="AH6" s="31">
        <v>66739</v>
      </c>
      <c r="AI6" s="31">
        <v>71158</v>
      </c>
      <c r="AJ6" s="31">
        <v>137542</v>
      </c>
      <c r="AK6" s="31">
        <v>66525</v>
      </c>
      <c r="AL6" s="31">
        <v>71017</v>
      </c>
      <c r="AM6" s="31">
        <v>137136</v>
      </c>
      <c r="AN6" s="31">
        <v>66288</v>
      </c>
      <c r="AO6" s="31">
        <v>70848</v>
      </c>
      <c r="AP6" s="31">
        <v>136675</v>
      </c>
      <c r="AQ6" s="31">
        <v>66022</v>
      </c>
      <c r="AR6" s="31">
        <v>70653</v>
      </c>
      <c r="AS6" s="31">
        <v>136175</v>
      </c>
      <c r="AT6" s="31">
        <v>65743</v>
      </c>
      <c r="AU6" s="31">
        <v>70432</v>
      </c>
      <c r="AV6" s="31">
        <v>135623</v>
      </c>
      <c r="AW6" s="31">
        <v>65434</v>
      </c>
      <c r="AX6" s="31">
        <v>70189</v>
      </c>
      <c r="AY6" s="31">
        <v>135034</v>
      </c>
      <c r="AZ6" s="31">
        <v>65117</v>
      </c>
      <c r="BA6" s="31">
        <v>69917</v>
      </c>
      <c r="BB6" s="31">
        <v>134408</v>
      </c>
      <c r="BC6" s="31">
        <v>64782</v>
      </c>
      <c r="BD6" s="31">
        <v>69626</v>
      </c>
      <c r="BE6" s="31">
        <v>133749</v>
      </c>
      <c r="BF6" s="31">
        <v>64435</v>
      </c>
      <c r="BG6" s="31">
        <v>69314</v>
      </c>
      <c r="BH6" s="31">
        <v>133077</v>
      </c>
      <c r="BI6" s="31">
        <v>64085</v>
      </c>
      <c r="BJ6" s="31">
        <v>68992</v>
      </c>
      <c r="BK6" s="31">
        <v>132376</v>
      </c>
      <c r="BL6" s="31">
        <v>63722</v>
      </c>
      <c r="BM6" s="31">
        <v>68654</v>
      </c>
      <c r="BN6" s="31">
        <v>131687</v>
      </c>
      <c r="BO6" s="31">
        <v>63361</v>
      </c>
      <c r="BP6" s="31">
        <v>68326</v>
      </c>
      <c r="BQ6" s="31">
        <v>130978</v>
      </c>
      <c r="BR6" s="31">
        <v>63002</v>
      </c>
      <c r="BS6" s="31">
        <v>67976</v>
      </c>
      <c r="BT6" s="31">
        <v>130275</v>
      </c>
      <c r="BU6" s="31">
        <v>62646</v>
      </c>
      <c r="BV6" s="31">
        <v>67629</v>
      </c>
      <c r="BW6" s="31">
        <v>129560</v>
      </c>
      <c r="BX6" s="31">
        <v>62294</v>
      </c>
      <c r="BY6" s="31">
        <v>67266</v>
      </c>
    </row>
    <row r="7" spans="1:122" ht="20.100000000000001" customHeight="1" x14ac:dyDescent="0.25">
      <c r="A7" s="30" t="s">
        <v>382</v>
      </c>
      <c r="B7" s="31" t="s">
        <v>412</v>
      </c>
      <c r="C7" s="31">
        <v>60016</v>
      </c>
      <c r="D7" s="31">
        <v>29475</v>
      </c>
      <c r="E7" s="31">
        <v>30541</v>
      </c>
      <c r="F7" s="31">
        <v>59451</v>
      </c>
      <c r="G7" s="31">
        <v>29153</v>
      </c>
      <c r="H7" s="31">
        <v>30298</v>
      </c>
      <c r="I7" s="31">
        <v>58882</v>
      </c>
      <c r="J7" s="31">
        <v>28820</v>
      </c>
      <c r="K7" s="31">
        <v>30062</v>
      </c>
      <c r="L7" s="31">
        <v>58300</v>
      </c>
      <c r="M7" s="31">
        <v>28482</v>
      </c>
      <c r="N7" s="31">
        <v>29818</v>
      </c>
      <c r="O7" s="31">
        <v>57724</v>
      </c>
      <c r="P7" s="31">
        <v>28146</v>
      </c>
      <c r="Q7" s="31">
        <v>29578</v>
      </c>
      <c r="R7" s="31">
        <v>57135</v>
      </c>
      <c r="S7" s="31">
        <v>27809</v>
      </c>
      <c r="T7" s="31">
        <v>29326</v>
      </c>
      <c r="U7" s="31">
        <v>56552</v>
      </c>
      <c r="V7" s="31">
        <v>27479</v>
      </c>
      <c r="W7" s="31">
        <v>29073</v>
      </c>
      <c r="X7" s="31">
        <v>56002</v>
      </c>
      <c r="Y7" s="31">
        <v>27168</v>
      </c>
      <c r="Z7" s="31">
        <v>28834</v>
      </c>
      <c r="AA7" s="31">
        <v>55443</v>
      </c>
      <c r="AB7" s="31">
        <v>26849</v>
      </c>
      <c r="AC7" s="31">
        <v>28594</v>
      </c>
      <c r="AD7" s="31">
        <v>54895</v>
      </c>
      <c r="AE7" s="31">
        <v>26549</v>
      </c>
      <c r="AF7" s="31">
        <v>28346</v>
      </c>
      <c r="AG7" s="31">
        <v>54330</v>
      </c>
      <c r="AH7" s="31">
        <v>26228</v>
      </c>
      <c r="AI7" s="31">
        <v>28102</v>
      </c>
      <c r="AJ7" s="31">
        <v>53731</v>
      </c>
      <c r="AK7" s="31">
        <v>25900</v>
      </c>
      <c r="AL7" s="31">
        <v>27831</v>
      </c>
      <c r="AM7" s="31">
        <v>53110</v>
      </c>
      <c r="AN7" s="31">
        <v>25557</v>
      </c>
      <c r="AO7" s="31">
        <v>27553</v>
      </c>
      <c r="AP7" s="31">
        <v>52454</v>
      </c>
      <c r="AQ7" s="31">
        <v>25205</v>
      </c>
      <c r="AR7" s="31">
        <v>27249</v>
      </c>
      <c r="AS7" s="31">
        <v>51782</v>
      </c>
      <c r="AT7" s="31">
        <v>24840</v>
      </c>
      <c r="AU7" s="31">
        <v>26942</v>
      </c>
      <c r="AV7" s="31">
        <v>51092</v>
      </c>
      <c r="AW7" s="31">
        <v>24466</v>
      </c>
      <c r="AX7" s="31">
        <v>26626</v>
      </c>
      <c r="AY7" s="31">
        <v>50376</v>
      </c>
      <c r="AZ7" s="31">
        <v>24087</v>
      </c>
      <c r="BA7" s="31">
        <v>26289</v>
      </c>
      <c r="BB7" s="31">
        <v>49645</v>
      </c>
      <c r="BC7" s="31">
        <v>23700</v>
      </c>
      <c r="BD7" s="31">
        <v>25945</v>
      </c>
      <c r="BE7" s="31">
        <v>48883</v>
      </c>
      <c r="BF7" s="31">
        <v>23299</v>
      </c>
      <c r="BG7" s="31">
        <v>25584</v>
      </c>
      <c r="BH7" s="31">
        <v>48114</v>
      </c>
      <c r="BI7" s="31">
        <v>22903</v>
      </c>
      <c r="BJ7" s="31">
        <v>25211</v>
      </c>
      <c r="BK7" s="31">
        <v>47338</v>
      </c>
      <c r="BL7" s="31">
        <v>22500</v>
      </c>
      <c r="BM7" s="31">
        <v>24838</v>
      </c>
      <c r="BN7" s="31">
        <v>46542</v>
      </c>
      <c r="BO7" s="31">
        <v>22092</v>
      </c>
      <c r="BP7" s="31">
        <v>24450</v>
      </c>
      <c r="BQ7" s="31">
        <v>45733</v>
      </c>
      <c r="BR7" s="31">
        <v>21684</v>
      </c>
      <c r="BS7" s="31">
        <v>24049</v>
      </c>
      <c r="BT7" s="31">
        <v>44919</v>
      </c>
      <c r="BU7" s="31">
        <v>21273</v>
      </c>
      <c r="BV7" s="31">
        <v>23646</v>
      </c>
      <c r="BW7" s="31">
        <v>44093</v>
      </c>
      <c r="BX7" s="31">
        <v>20864</v>
      </c>
      <c r="BY7" s="31">
        <v>23229</v>
      </c>
    </row>
    <row r="8" spans="1:122" ht="20.100000000000001" customHeight="1" x14ac:dyDescent="0.25">
      <c r="A8" s="30" t="s">
        <v>383</v>
      </c>
      <c r="B8" s="31" t="s">
        <v>412</v>
      </c>
      <c r="C8" s="31">
        <v>93283</v>
      </c>
      <c r="D8" s="31">
        <v>45425</v>
      </c>
      <c r="E8" s="31">
        <v>47858</v>
      </c>
      <c r="F8" s="31">
        <v>93717</v>
      </c>
      <c r="G8" s="31">
        <v>45634</v>
      </c>
      <c r="H8" s="31">
        <v>48083</v>
      </c>
      <c r="I8" s="31">
        <v>94140</v>
      </c>
      <c r="J8" s="31">
        <v>45841</v>
      </c>
      <c r="K8" s="31">
        <v>48299</v>
      </c>
      <c r="L8" s="31">
        <v>94561</v>
      </c>
      <c r="M8" s="31">
        <v>46051</v>
      </c>
      <c r="N8" s="31">
        <v>48510</v>
      </c>
      <c r="O8" s="31">
        <v>94960</v>
      </c>
      <c r="P8" s="31">
        <v>46248</v>
      </c>
      <c r="Q8" s="31">
        <v>48712</v>
      </c>
      <c r="R8" s="31">
        <v>95346</v>
      </c>
      <c r="S8" s="31">
        <v>46444</v>
      </c>
      <c r="T8" s="31">
        <v>48902</v>
      </c>
      <c r="U8" s="31">
        <v>95711</v>
      </c>
      <c r="V8" s="31">
        <v>46629</v>
      </c>
      <c r="W8" s="31">
        <v>49082</v>
      </c>
      <c r="X8" s="31">
        <v>96041</v>
      </c>
      <c r="Y8" s="31">
        <v>46801</v>
      </c>
      <c r="Z8" s="31">
        <v>49240</v>
      </c>
      <c r="AA8" s="31">
        <v>96341</v>
      </c>
      <c r="AB8" s="31">
        <v>46958</v>
      </c>
      <c r="AC8" s="31">
        <v>49383</v>
      </c>
      <c r="AD8" s="31">
        <v>96638</v>
      </c>
      <c r="AE8" s="31">
        <v>47121</v>
      </c>
      <c r="AF8" s="31">
        <v>49517</v>
      </c>
      <c r="AG8" s="31">
        <v>96897</v>
      </c>
      <c r="AH8" s="31">
        <v>47265</v>
      </c>
      <c r="AI8" s="31">
        <v>49632</v>
      </c>
      <c r="AJ8" s="31">
        <v>97123</v>
      </c>
      <c r="AK8" s="31">
        <v>47388</v>
      </c>
      <c r="AL8" s="31">
        <v>49735</v>
      </c>
      <c r="AM8" s="31">
        <v>97324</v>
      </c>
      <c r="AN8" s="31">
        <v>47504</v>
      </c>
      <c r="AO8" s="31">
        <v>49820</v>
      </c>
      <c r="AP8" s="31">
        <v>97491</v>
      </c>
      <c r="AQ8" s="31">
        <v>47602</v>
      </c>
      <c r="AR8" s="31">
        <v>49889</v>
      </c>
      <c r="AS8" s="31">
        <v>97637</v>
      </c>
      <c r="AT8" s="31">
        <v>47689</v>
      </c>
      <c r="AU8" s="31">
        <v>49948</v>
      </c>
      <c r="AV8" s="31">
        <v>97748</v>
      </c>
      <c r="AW8" s="31">
        <v>47762</v>
      </c>
      <c r="AX8" s="31">
        <v>49986</v>
      </c>
      <c r="AY8" s="31">
        <v>97829</v>
      </c>
      <c r="AZ8" s="31">
        <v>47824</v>
      </c>
      <c r="BA8" s="31">
        <v>50005</v>
      </c>
      <c r="BB8" s="31">
        <v>97906</v>
      </c>
      <c r="BC8" s="31">
        <v>47882</v>
      </c>
      <c r="BD8" s="31">
        <v>50024</v>
      </c>
      <c r="BE8" s="31">
        <v>97948</v>
      </c>
      <c r="BF8" s="31">
        <v>47928</v>
      </c>
      <c r="BG8" s="31">
        <v>50020</v>
      </c>
      <c r="BH8" s="31">
        <v>97970</v>
      </c>
      <c r="BI8" s="31">
        <v>47960</v>
      </c>
      <c r="BJ8" s="31">
        <v>50010</v>
      </c>
      <c r="BK8" s="31">
        <v>98001</v>
      </c>
      <c r="BL8" s="31">
        <v>47999</v>
      </c>
      <c r="BM8" s="31">
        <v>50002</v>
      </c>
      <c r="BN8" s="31">
        <v>98026</v>
      </c>
      <c r="BO8" s="31">
        <v>48039</v>
      </c>
      <c r="BP8" s="31">
        <v>49987</v>
      </c>
      <c r="BQ8" s="31">
        <v>98037</v>
      </c>
      <c r="BR8" s="31">
        <v>48068</v>
      </c>
      <c r="BS8" s="31">
        <v>49969</v>
      </c>
      <c r="BT8" s="31">
        <v>98048</v>
      </c>
      <c r="BU8" s="31">
        <v>48103</v>
      </c>
      <c r="BV8" s="31">
        <v>49945</v>
      </c>
      <c r="BW8" s="31">
        <v>98057</v>
      </c>
      <c r="BX8" s="31">
        <v>48139</v>
      </c>
      <c r="BY8" s="31">
        <v>49918</v>
      </c>
    </row>
    <row r="9" spans="1:122" ht="20.100000000000001" customHeight="1" x14ac:dyDescent="0.25">
      <c r="A9" s="30" t="s">
        <v>384</v>
      </c>
      <c r="B9" s="31" t="s">
        <v>412</v>
      </c>
      <c r="C9" s="31">
        <v>74508</v>
      </c>
      <c r="D9" s="31">
        <v>36151</v>
      </c>
      <c r="E9" s="31">
        <v>38357</v>
      </c>
      <c r="F9" s="31">
        <v>74424</v>
      </c>
      <c r="G9" s="31">
        <v>36097</v>
      </c>
      <c r="H9" s="31">
        <v>38327</v>
      </c>
      <c r="I9" s="31">
        <v>74355</v>
      </c>
      <c r="J9" s="31">
        <v>36053</v>
      </c>
      <c r="K9" s="31">
        <v>38302</v>
      </c>
      <c r="L9" s="31">
        <v>74275</v>
      </c>
      <c r="M9" s="31">
        <v>36000</v>
      </c>
      <c r="N9" s="31">
        <v>38275</v>
      </c>
      <c r="O9" s="31">
        <v>74196</v>
      </c>
      <c r="P9" s="31">
        <v>35955</v>
      </c>
      <c r="Q9" s="31">
        <v>38241</v>
      </c>
      <c r="R9" s="31">
        <v>74104</v>
      </c>
      <c r="S9" s="31">
        <v>35907</v>
      </c>
      <c r="T9" s="31">
        <v>38197</v>
      </c>
      <c r="U9" s="31">
        <v>74004</v>
      </c>
      <c r="V9" s="31">
        <v>35851</v>
      </c>
      <c r="W9" s="31">
        <v>38153</v>
      </c>
      <c r="X9" s="31">
        <v>73880</v>
      </c>
      <c r="Y9" s="31">
        <v>35788</v>
      </c>
      <c r="Z9" s="31">
        <v>38092</v>
      </c>
      <c r="AA9" s="31">
        <v>73756</v>
      </c>
      <c r="AB9" s="31">
        <v>35728</v>
      </c>
      <c r="AC9" s="31">
        <v>38028</v>
      </c>
      <c r="AD9" s="31">
        <v>73611</v>
      </c>
      <c r="AE9" s="31">
        <v>35656</v>
      </c>
      <c r="AF9" s="31">
        <v>37955</v>
      </c>
      <c r="AG9" s="31">
        <v>73449</v>
      </c>
      <c r="AH9" s="31">
        <v>35578</v>
      </c>
      <c r="AI9" s="31">
        <v>37871</v>
      </c>
      <c r="AJ9" s="31">
        <v>73254</v>
      </c>
      <c r="AK9" s="31">
        <v>35480</v>
      </c>
      <c r="AL9" s="31">
        <v>37774</v>
      </c>
      <c r="AM9" s="31">
        <v>73024</v>
      </c>
      <c r="AN9" s="31">
        <v>35369</v>
      </c>
      <c r="AO9" s="31">
        <v>37655</v>
      </c>
      <c r="AP9" s="31">
        <v>72781</v>
      </c>
      <c r="AQ9" s="31">
        <v>35253</v>
      </c>
      <c r="AR9" s="31">
        <v>37528</v>
      </c>
      <c r="AS9" s="31">
        <v>72502</v>
      </c>
      <c r="AT9" s="31">
        <v>35121</v>
      </c>
      <c r="AU9" s="31">
        <v>37381</v>
      </c>
      <c r="AV9" s="31">
        <v>72206</v>
      </c>
      <c r="AW9" s="31">
        <v>34982</v>
      </c>
      <c r="AX9" s="31">
        <v>37224</v>
      </c>
      <c r="AY9" s="31">
        <v>71891</v>
      </c>
      <c r="AZ9" s="31">
        <v>34835</v>
      </c>
      <c r="BA9" s="31">
        <v>37056</v>
      </c>
      <c r="BB9" s="31">
        <v>71561</v>
      </c>
      <c r="BC9" s="31">
        <v>34681</v>
      </c>
      <c r="BD9" s="31">
        <v>36880</v>
      </c>
      <c r="BE9" s="31">
        <v>71194</v>
      </c>
      <c r="BF9" s="31">
        <v>34511</v>
      </c>
      <c r="BG9" s="31">
        <v>36683</v>
      </c>
      <c r="BH9" s="31">
        <v>70834</v>
      </c>
      <c r="BI9" s="31">
        <v>34345</v>
      </c>
      <c r="BJ9" s="31">
        <v>36489</v>
      </c>
      <c r="BK9" s="31">
        <v>70458</v>
      </c>
      <c r="BL9" s="31">
        <v>34166</v>
      </c>
      <c r="BM9" s="31">
        <v>36292</v>
      </c>
      <c r="BN9" s="31">
        <v>70084</v>
      </c>
      <c r="BO9" s="31">
        <v>33990</v>
      </c>
      <c r="BP9" s="31">
        <v>36094</v>
      </c>
      <c r="BQ9" s="31">
        <v>69708</v>
      </c>
      <c r="BR9" s="31">
        <v>33816</v>
      </c>
      <c r="BS9" s="31">
        <v>35892</v>
      </c>
      <c r="BT9" s="31">
        <v>69313</v>
      </c>
      <c r="BU9" s="31">
        <v>33636</v>
      </c>
      <c r="BV9" s="31">
        <v>35677</v>
      </c>
      <c r="BW9" s="31">
        <v>68928</v>
      </c>
      <c r="BX9" s="31">
        <v>33460</v>
      </c>
      <c r="BY9" s="31">
        <v>35468</v>
      </c>
    </row>
    <row r="10" spans="1:122" ht="20.100000000000001" customHeight="1" x14ac:dyDescent="0.25">
      <c r="A10" s="30" t="s">
        <v>385</v>
      </c>
      <c r="B10" s="31" t="s">
        <v>412</v>
      </c>
      <c r="C10" s="31">
        <v>69787</v>
      </c>
      <c r="D10" s="31">
        <v>33398</v>
      </c>
      <c r="E10" s="31">
        <v>36389</v>
      </c>
      <c r="F10" s="31">
        <v>69305</v>
      </c>
      <c r="G10" s="31">
        <v>33148</v>
      </c>
      <c r="H10" s="31">
        <v>36157</v>
      </c>
      <c r="I10" s="31">
        <v>68841</v>
      </c>
      <c r="J10" s="31">
        <v>32905</v>
      </c>
      <c r="K10" s="31">
        <v>35936</v>
      </c>
      <c r="L10" s="31">
        <v>68371</v>
      </c>
      <c r="M10" s="31">
        <v>32666</v>
      </c>
      <c r="N10" s="31">
        <v>35705</v>
      </c>
      <c r="O10" s="31">
        <v>67900</v>
      </c>
      <c r="P10" s="31">
        <v>32422</v>
      </c>
      <c r="Q10" s="31">
        <v>35478</v>
      </c>
      <c r="R10" s="31">
        <v>67432</v>
      </c>
      <c r="S10" s="31">
        <v>32182</v>
      </c>
      <c r="T10" s="31">
        <v>35250</v>
      </c>
      <c r="U10" s="31">
        <v>66963</v>
      </c>
      <c r="V10" s="31">
        <v>31945</v>
      </c>
      <c r="W10" s="31">
        <v>35018</v>
      </c>
      <c r="X10" s="31">
        <v>66499</v>
      </c>
      <c r="Y10" s="31">
        <v>31707</v>
      </c>
      <c r="Z10" s="31">
        <v>34792</v>
      </c>
      <c r="AA10" s="31">
        <v>66033</v>
      </c>
      <c r="AB10" s="31">
        <v>31474</v>
      </c>
      <c r="AC10" s="31">
        <v>34559</v>
      </c>
      <c r="AD10" s="31">
        <v>65573</v>
      </c>
      <c r="AE10" s="31">
        <v>31245</v>
      </c>
      <c r="AF10" s="31">
        <v>34328</v>
      </c>
      <c r="AG10" s="31">
        <v>65088</v>
      </c>
      <c r="AH10" s="31">
        <v>31012</v>
      </c>
      <c r="AI10" s="31">
        <v>34076</v>
      </c>
      <c r="AJ10" s="31">
        <v>64590</v>
      </c>
      <c r="AK10" s="31">
        <v>30765</v>
      </c>
      <c r="AL10" s="31">
        <v>33825</v>
      </c>
      <c r="AM10" s="31">
        <v>64076</v>
      </c>
      <c r="AN10" s="31">
        <v>30521</v>
      </c>
      <c r="AO10" s="31">
        <v>33555</v>
      </c>
      <c r="AP10" s="31">
        <v>63533</v>
      </c>
      <c r="AQ10" s="31">
        <v>30260</v>
      </c>
      <c r="AR10" s="31">
        <v>33273</v>
      </c>
      <c r="AS10" s="31">
        <v>62981</v>
      </c>
      <c r="AT10" s="31">
        <v>29997</v>
      </c>
      <c r="AU10" s="31">
        <v>32984</v>
      </c>
      <c r="AV10" s="31">
        <v>62406</v>
      </c>
      <c r="AW10" s="31">
        <v>29727</v>
      </c>
      <c r="AX10" s="31">
        <v>32679</v>
      </c>
      <c r="AY10" s="31">
        <v>61822</v>
      </c>
      <c r="AZ10" s="31">
        <v>29453</v>
      </c>
      <c r="BA10" s="31">
        <v>32369</v>
      </c>
      <c r="BB10" s="31">
        <v>61230</v>
      </c>
      <c r="BC10" s="31">
        <v>29177</v>
      </c>
      <c r="BD10" s="31">
        <v>32053</v>
      </c>
      <c r="BE10" s="31">
        <v>60621</v>
      </c>
      <c r="BF10" s="31">
        <v>28891</v>
      </c>
      <c r="BG10" s="31">
        <v>31730</v>
      </c>
      <c r="BH10" s="31">
        <v>60003</v>
      </c>
      <c r="BI10" s="31">
        <v>28597</v>
      </c>
      <c r="BJ10" s="31">
        <v>31406</v>
      </c>
      <c r="BK10" s="31">
        <v>59384</v>
      </c>
      <c r="BL10" s="31">
        <v>28315</v>
      </c>
      <c r="BM10" s="31">
        <v>31069</v>
      </c>
      <c r="BN10" s="31">
        <v>58758</v>
      </c>
      <c r="BO10" s="31">
        <v>28023</v>
      </c>
      <c r="BP10" s="31">
        <v>30735</v>
      </c>
      <c r="BQ10" s="31">
        <v>58131</v>
      </c>
      <c r="BR10" s="31">
        <v>27736</v>
      </c>
      <c r="BS10" s="31">
        <v>30395</v>
      </c>
      <c r="BT10" s="31">
        <v>57507</v>
      </c>
      <c r="BU10" s="31">
        <v>27445</v>
      </c>
      <c r="BV10" s="31">
        <v>30062</v>
      </c>
      <c r="BW10" s="31">
        <v>56879</v>
      </c>
      <c r="BX10" s="31">
        <v>27156</v>
      </c>
      <c r="BY10" s="31">
        <v>29723</v>
      </c>
    </row>
    <row r="11" spans="1:122" ht="20.100000000000001" customHeight="1" x14ac:dyDescent="0.25">
      <c r="A11" s="30" t="s">
        <v>386</v>
      </c>
      <c r="B11" s="31" t="s">
        <v>412</v>
      </c>
      <c r="C11" s="31">
        <v>112758</v>
      </c>
      <c r="D11" s="31">
        <v>53630</v>
      </c>
      <c r="E11" s="31">
        <v>59128</v>
      </c>
      <c r="F11" s="31">
        <v>112570</v>
      </c>
      <c r="G11" s="31">
        <v>53528</v>
      </c>
      <c r="H11" s="31">
        <v>59042</v>
      </c>
      <c r="I11" s="31">
        <v>112436</v>
      </c>
      <c r="J11" s="31">
        <v>53454</v>
      </c>
      <c r="K11" s="31">
        <v>58982</v>
      </c>
      <c r="L11" s="31">
        <v>112296</v>
      </c>
      <c r="M11" s="31">
        <v>53379</v>
      </c>
      <c r="N11" s="31">
        <v>58917</v>
      </c>
      <c r="O11" s="31">
        <v>112173</v>
      </c>
      <c r="P11" s="31">
        <v>53314</v>
      </c>
      <c r="Q11" s="31">
        <v>58859</v>
      </c>
      <c r="R11" s="31">
        <v>112052</v>
      </c>
      <c r="S11" s="31">
        <v>53256</v>
      </c>
      <c r="T11" s="31">
        <v>58796</v>
      </c>
      <c r="U11" s="31">
        <v>111950</v>
      </c>
      <c r="V11" s="31">
        <v>53213</v>
      </c>
      <c r="W11" s="31">
        <v>58737</v>
      </c>
      <c r="X11" s="31">
        <v>111853</v>
      </c>
      <c r="Y11" s="31">
        <v>53180</v>
      </c>
      <c r="Z11" s="31">
        <v>58673</v>
      </c>
      <c r="AA11" s="31">
        <v>111726</v>
      </c>
      <c r="AB11" s="31">
        <v>53130</v>
      </c>
      <c r="AC11" s="31">
        <v>58596</v>
      </c>
      <c r="AD11" s="31">
        <v>111650</v>
      </c>
      <c r="AE11" s="31">
        <v>53113</v>
      </c>
      <c r="AF11" s="31">
        <v>58537</v>
      </c>
      <c r="AG11" s="31">
        <v>111549</v>
      </c>
      <c r="AH11" s="31">
        <v>53087</v>
      </c>
      <c r="AI11" s="31">
        <v>58462</v>
      </c>
      <c r="AJ11" s="31">
        <v>111419</v>
      </c>
      <c r="AK11" s="31">
        <v>53048</v>
      </c>
      <c r="AL11" s="31">
        <v>58371</v>
      </c>
      <c r="AM11" s="31">
        <v>111269</v>
      </c>
      <c r="AN11" s="31">
        <v>52998</v>
      </c>
      <c r="AO11" s="31">
        <v>58271</v>
      </c>
      <c r="AP11" s="31">
        <v>111102</v>
      </c>
      <c r="AQ11" s="31">
        <v>52948</v>
      </c>
      <c r="AR11" s="31">
        <v>58154</v>
      </c>
      <c r="AS11" s="31">
        <v>110902</v>
      </c>
      <c r="AT11" s="31">
        <v>52881</v>
      </c>
      <c r="AU11" s="31">
        <v>58021</v>
      </c>
      <c r="AV11" s="31">
        <v>110688</v>
      </c>
      <c r="AW11" s="31">
        <v>52811</v>
      </c>
      <c r="AX11" s="31">
        <v>57877</v>
      </c>
      <c r="AY11" s="31">
        <v>110458</v>
      </c>
      <c r="AZ11" s="31">
        <v>52732</v>
      </c>
      <c r="BA11" s="31">
        <v>57726</v>
      </c>
      <c r="BB11" s="31">
        <v>110204</v>
      </c>
      <c r="BC11" s="31">
        <v>52646</v>
      </c>
      <c r="BD11" s="31">
        <v>57558</v>
      </c>
      <c r="BE11" s="31">
        <v>109940</v>
      </c>
      <c r="BF11" s="31">
        <v>52553</v>
      </c>
      <c r="BG11" s="31">
        <v>57387</v>
      </c>
      <c r="BH11" s="31">
        <v>109671</v>
      </c>
      <c r="BI11" s="31">
        <v>52459</v>
      </c>
      <c r="BJ11" s="31">
        <v>57212</v>
      </c>
      <c r="BK11" s="31">
        <v>109387</v>
      </c>
      <c r="BL11" s="31">
        <v>52355</v>
      </c>
      <c r="BM11" s="31">
        <v>57032</v>
      </c>
      <c r="BN11" s="31">
        <v>109109</v>
      </c>
      <c r="BO11" s="31">
        <v>52253</v>
      </c>
      <c r="BP11" s="31">
        <v>56856</v>
      </c>
      <c r="BQ11" s="31">
        <v>108844</v>
      </c>
      <c r="BR11" s="31">
        <v>52161</v>
      </c>
      <c r="BS11" s="31">
        <v>56683</v>
      </c>
      <c r="BT11" s="31">
        <v>108580</v>
      </c>
      <c r="BU11" s="31">
        <v>52070</v>
      </c>
      <c r="BV11" s="31">
        <v>56510</v>
      </c>
      <c r="BW11" s="31">
        <v>108328</v>
      </c>
      <c r="BX11" s="31">
        <v>51987</v>
      </c>
      <c r="BY11" s="31">
        <v>56341</v>
      </c>
    </row>
    <row r="12" spans="1:122" ht="20.100000000000001" customHeight="1" x14ac:dyDescent="0.25">
      <c r="A12" s="30" t="s">
        <v>387</v>
      </c>
      <c r="B12" s="31" t="s">
        <v>412</v>
      </c>
      <c r="C12" s="31">
        <v>126560</v>
      </c>
      <c r="D12" s="31">
        <v>61025</v>
      </c>
      <c r="E12" s="31">
        <v>65535</v>
      </c>
      <c r="F12" s="31">
        <v>125700</v>
      </c>
      <c r="G12" s="31">
        <v>60547</v>
      </c>
      <c r="H12" s="31">
        <v>65153</v>
      </c>
      <c r="I12" s="31">
        <v>124838</v>
      </c>
      <c r="J12" s="31">
        <v>60075</v>
      </c>
      <c r="K12" s="31">
        <v>64763</v>
      </c>
      <c r="L12" s="31">
        <v>123955</v>
      </c>
      <c r="M12" s="31">
        <v>59594</v>
      </c>
      <c r="N12" s="31">
        <v>64361</v>
      </c>
      <c r="O12" s="31">
        <v>123064</v>
      </c>
      <c r="P12" s="31">
        <v>59108</v>
      </c>
      <c r="Q12" s="31">
        <v>63956</v>
      </c>
      <c r="R12" s="31">
        <v>122154</v>
      </c>
      <c r="S12" s="31">
        <v>58626</v>
      </c>
      <c r="T12" s="31">
        <v>63528</v>
      </c>
      <c r="U12" s="31">
        <v>121248</v>
      </c>
      <c r="V12" s="31">
        <v>58147</v>
      </c>
      <c r="W12" s="31">
        <v>63101</v>
      </c>
      <c r="X12" s="31">
        <v>120345</v>
      </c>
      <c r="Y12" s="31">
        <v>57673</v>
      </c>
      <c r="Z12" s="31">
        <v>62672</v>
      </c>
      <c r="AA12" s="31">
        <v>119438</v>
      </c>
      <c r="AB12" s="31">
        <v>57204</v>
      </c>
      <c r="AC12" s="31">
        <v>62234</v>
      </c>
      <c r="AD12" s="31">
        <v>118532</v>
      </c>
      <c r="AE12" s="31">
        <v>56739</v>
      </c>
      <c r="AF12" s="31">
        <v>61793</v>
      </c>
      <c r="AG12" s="31">
        <v>117579</v>
      </c>
      <c r="AH12" s="31">
        <v>56260</v>
      </c>
      <c r="AI12" s="31">
        <v>61319</v>
      </c>
      <c r="AJ12" s="31">
        <v>116579</v>
      </c>
      <c r="AK12" s="31">
        <v>55752</v>
      </c>
      <c r="AL12" s="31">
        <v>60827</v>
      </c>
      <c r="AM12" s="31">
        <v>115535</v>
      </c>
      <c r="AN12" s="31">
        <v>55228</v>
      </c>
      <c r="AO12" s="31">
        <v>60307</v>
      </c>
      <c r="AP12" s="31">
        <v>114462</v>
      </c>
      <c r="AQ12" s="31">
        <v>54691</v>
      </c>
      <c r="AR12" s="31">
        <v>59771</v>
      </c>
      <c r="AS12" s="31">
        <v>113354</v>
      </c>
      <c r="AT12" s="31">
        <v>54136</v>
      </c>
      <c r="AU12" s="31">
        <v>59218</v>
      </c>
      <c r="AV12" s="31">
        <v>112211</v>
      </c>
      <c r="AW12" s="31">
        <v>53571</v>
      </c>
      <c r="AX12" s="31">
        <v>58640</v>
      </c>
      <c r="AY12" s="31">
        <v>111042</v>
      </c>
      <c r="AZ12" s="31">
        <v>52986</v>
      </c>
      <c r="BA12" s="31">
        <v>58056</v>
      </c>
      <c r="BB12" s="31">
        <v>109854</v>
      </c>
      <c r="BC12" s="31">
        <v>52402</v>
      </c>
      <c r="BD12" s="31">
        <v>57452</v>
      </c>
      <c r="BE12" s="31">
        <v>108636</v>
      </c>
      <c r="BF12" s="31">
        <v>51802</v>
      </c>
      <c r="BG12" s="31">
        <v>56834</v>
      </c>
      <c r="BH12" s="31">
        <v>107419</v>
      </c>
      <c r="BI12" s="31">
        <v>51200</v>
      </c>
      <c r="BJ12" s="31">
        <v>56219</v>
      </c>
      <c r="BK12" s="31">
        <v>106181</v>
      </c>
      <c r="BL12" s="31">
        <v>50597</v>
      </c>
      <c r="BM12" s="31">
        <v>55584</v>
      </c>
      <c r="BN12" s="31">
        <v>104932</v>
      </c>
      <c r="BO12" s="31">
        <v>49987</v>
      </c>
      <c r="BP12" s="31">
        <v>54945</v>
      </c>
      <c r="BQ12" s="31">
        <v>103669</v>
      </c>
      <c r="BR12" s="31">
        <v>49379</v>
      </c>
      <c r="BS12" s="31">
        <v>54290</v>
      </c>
      <c r="BT12" s="31">
        <v>102403</v>
      </c>
      <c r="BU12" s="31">
        <v>48769</v>
      </c>
      <c r="BV12" s="31">
        <v>53634</v>
      </c>
      <c r="BW12" s="31">
        <v>101128</v>
      </c>
      <c r="BX12" s="31">
        <v>48160</v>
      </c>
      <c r="BY12" s="31">
        <v>52968</v>
      </c>
    </row>
    <row r="13" spans="1:122" ht="20.100000000000001" customHeight="1" x14ac:dyDescent="0.25">
      <c r="A13" s="30" t="s">
        <v>388</v>
      </c>
      <c r="B13" s="31" t="s">
        <v>412</v>
      </c>
      <c r="C13" s="31">
        <v>302726</v>
      </c>
      <c r="D13" s="31">
        <v>142648</v>
      </c>
      <c r="E13" s="31">
        <v>160078</v>
      </c>
      <c r="F13" s="31">
        <v>300446</v>
      </c>
      <c r="G13" s="31">
        <v>141451</v>
      </c>
      <c r="H13" s="31">
        <v>158995</v>
      </c>
      <c r="I13" s="31">
        <v>298247</v>
      </c>
      <c r="J13" s="31">
        <v>140307</v>
      </c>
      <c r="K13" s="31">
        <v>157940</v>
      </c>
      <c r="L13" s="31">
        <v>296060</v>
      </c>
      <c r="M13" s="31">
        <v>139172</v>
      </c>
      <c r="N13" s="31">
        <v>156888</v>
      </c>
      <c r="O13" s="31">
        <v>293946</v>
      </c>
      <c r="P13" s="31">
        <v>138081</v>
      </c>
      <c r="Q13" s="31">
        <v>155865</v>
      </c>
      <c r="R13" s="31">
        <v>291828</v>
      </c>
      <c r="S13" s="31">
        <v>136995</v>
      </c>
      <c r="T13" s="31">
        <v>154833</v>
      </c>
      <c r="U13" s="31">
        <v>289768</v>
      </c>
      <c r="V13" s="31">
        <v>135950</v>
      </c>
      <c r="W13" s="31">
        <v>153818</v>
      </c>
      <c r="X13" s="31">
        <v>287751</v>
      </c>
      <c r="Y13" s="31">
        <v>134945</v>
      </c>
      <c r="Z13" s="31">
        <v>152806</v>
      </c>
      <c r="AA13" s="31">
        <v>285749</v>
      </c>
      <c r="AB13" s="31">
        <v>133953</v>
      </c>
      <c r="AC13" s="31">
        <v>151796</v>
      </c>
      <c r="AD13" s="31">
        <v>283810</v>
      </c>
      <c r="AE13" s="31">
        <v>133007</v>
      </c>
      <c r="AF13" s="31">
        <v>150803</v>
      </c>
      <c r="AG13" s="31">
        <v>281796</v>
      </c>
      <c r="AH13" s="31">
        <v>132037</v>
      </c>
      <c r="AI13" s="31">
        <v>149759</v>
      </c>
      <c r="AJ13" s="31">
        <v>279714</v>
      </c>
      <c r="AK13" s="31">
        <v>131039</v>
      </c>
      <c r="AL13" s="31">
        <v>148675</v>
      </c>
      <c r="AM13" s="31">
        <v>277550</v>
      </c>
      <c r="AN13" s="31">
        <v>130015</v>
      </c>
      <c r="AO13" s="31">
        <v>147535</v>
      </c>
      <c r="AP13" s="31">
        <v>275332</v>
      </c>
      <c r="AQ13" s="31">
        <v>128964</v>
      </c>
      <c r="AR13" s="31">
        <v>146368</v>
      </c>
      <c r="AS13" s="31">
        <v>273050</v>
      </c>
      <c r="AT13" s="31">
        <v>127894</v>
      </c>
      <c r="AU13" s="31">
        <v>145156</v>
      </c>
      <c r="AV13" s="31">
        <v>270709</v>
      </c>
      <c r="AW13" s="31">
        <v>126803</v>
      </c>
      <c r="AX13" s="31">
        <v>143906</v>
      </c>
      <c r="AY13" s="31">
        <v>268304</v>
      </c>
      <c r="AZ13" s="31">
        <v>125695</v>
      </c>
      <c r="BA13" s="31">
        <v>142609</v>
      </c>
      <c r="BB13" s="31">
        <v>265860</v>
      </c>
      <c r="BC13" s="31">
        <v>124572</v>
      </c>
      <c r="BD13" s="31">
        <v>141288</v>
      </c>
      <c r="BE13" s="31">
        <v>263390</v>
      </c>
      <c r="BF13" s="31">
        <v>123447</v>
      </c>
      <c r="BG13" s="31">
        <v>139943</v>
      </c>
      <c r="BH13" s="31">
        <v>260893</v>
      </c>
      <c r="BI13" s="31">
        <v>122311</v>
      </c>
      <c r="BJ13" s="31">
        <v>138582</v>
      </c>
      <c r="BK13" s="31">
        <v>258389</v>
      </c>
      <c r="BL13" s="31">
        <v>121185</v>
      </c>
      <c r="BM13" s="31">
        <v>137204</v>
      </c>
      <c r="BN13" s="31">
        <v>255878</v>
      </c>
      <c r="BO13" s="31">
        <v>120056</v>
      </c>
      <c r="BP13" s="31">
        <v>135822</v>
      </c>
      <c r="BQ13" s="31">
        <v>253387</v>
      </c>
      <c r="BR13" s="31">
        <v>118947</v>
      </c>
      <c r="BS13" s="31">
        <v>134440</v>
      </c>
      <c r="BT13" s="31">
        <v>250910</v>
      </c>
      <c r="BU13" s="31">
        <v>117846</v>
      </c>
      <c r="BV13" s="31">
        <v>133064</v>
      </c>
      <c r="BW13" s="31">
        <v>248455</v>
      </c>
      <c r="BX13" s="31">
        <v>116766</v>
      </c>
      <c r="BY13" s="31">
        <v>131689</v>
      </c>
    </row>
    <row r="14" spans="1:122" ht="20.100000000000001" customHeight="1" x14ac:dyDescent="0.25">
      <c r="A14" s="30" t="s">
        <v>389</v>
      </c>
      <c r="B14" s="31" t="s">
        <v>412</v>
      </c>
      <c r="C14" s="31">
        <v>214781</v>
      </c>
      <c r="D14" s="31">
        <v>101818</v>
      </c>
      <c r="E14" s="31">
        <v>112963</v>
      </c>
      <c r="F14" s="31">
        <v>212752</v>
      </c>
      <c r="G14" s="31">
        <v>100790</v>
      </c>
      <c r="H14" s="31">
        <v>111962</v>
      </c>
      <c r="I14" s="31">
        <v>210727</v>
      </c>
      <c r="J14" s="31">
        <v>99761</v>
      </c>
      <c r="K14" s="31">
        <v>110966</v>
      </c>
      <c r="L14" s="31">
        <v>208697</v>
      </c>
      <c r="M14" s="31">
        <v>98740</v>
      </c>
      <c r="N14" s="31">
        <v>109957</v>
      </c>
      <c r="O14" s="31">
        <v>206649</v>
      </c>
      <c r="P14" s="31">
        <v>97704</v>
      </c>
      <c r="Q14" s="31">
        <v>108945</v>
      </c>
      <c r="R14" s="31">
        <v>204574</v>
      </c>
      <c r="S14" s="31">
        <v>96669</v>
      </c>
      <c r="T14" s="31">
        <v>107905</v>
      </c>
      <c r="U14" s="31">
        <v>202532</v>
      </c>
      <c r="V14" s="31">
        <v>95641</v>
      </c>
      <c r="W14" s="31">
        <v>106891</v>
      </c>
      <c r="X14" s="31">
        <v>200498</v>
      </c>
      <c r="Y14" s="31">
        <v>94623</v>
      </c>
      <c r="Z14" s="31">
        <v>105875</v>
      </c>
      <c r="AA14" s="31">
        <v>198482</v>
      </c>
      <c r="AB14" s="31">
        <v>93624</v>
      </c>
      <c r="AC14" s="31">
        <v>104858</v>
      </c>
      <c r="AD14" s="31">
        <v>196455</v>
      </c>
      <c r="AE14" s="31">
        <v>92610</v>
      </c>
      <c r="AF14" s="31">
        <v>103845</v>
      </c>
      <c r="AG14" s="31">
        <v>194383</v>
      </c>
      <c r="AH14" s="31">
        <v>91582</v>
      </c>
      <c r="AI14" s="31">
        <v>102801</v>
      </c>
      <c r="AJ14" s="31">
        <v>192245</v>
      </c>
      <c r="AK14" s="31">
        <v>90526</v>
      </c>
      <c r="AL14" s="31">
        <v>101719</v>
      </c>
      <c r="AM14" s="31">
        <v>190057</v>
      </c>
      <c r="AN14" s="31">
        <v>89448</v>
      </c>
      <c r="AO14" s="31">
        <v>100609</v>
      </c>
      <c r="AP14" s="31">
        <v>187819</v>
      </c>
      <c r="AQ14" s="31">
        <v>88347</v>
      </c>
      <c r="AR14" s="31">
        <v>99472</v>
      </c>
      <c r="AS14" s="31">
        <v>185517</v>
      </c>
      <c r="AT14" s="31">
        <v>87225</v>
      </c>
      <c r="AU14" s="31">
        <v>98292</v>
      </c>
      <c r="AV14" s="31">
        <v>183178</v>
      </c>
      <c r="AW14" s="31">
        <v>86084</v>
      </c>
      <c r="AX14" s="31">
        <v>97094</v>
      </c>
      <c r="AY14" s="31">
        <v>180802</v>
      </c>
      <c r="AZ14" s="31">
        <v>84929</v>
      </c>
      <c r="BA14" s="31">
        <v>95873</v>
      </c>
      <c r="BB14" s="31">
        <v>178379</v>
      </c>
      <c r="BC14" s="31">
        <v>83752</v>
      </c>
      <c r="BD14" s="31">
        <v>94627</v>
      </c>
      <c r="BE14" s="31">
        <v>175940</v>
      </c>
      <c r="BF14" s="31">
        <v>82579</v>
      </c>
      <c r="BG14" s="31">
        <v>93361</v>
      </c>
      <c r="BH14" s="31">
        <v>173473</v>
      </c>
      <c r="BI14" s="31">
        <v>81392</v>
      </c>
      <c r="BJ14" s="31">
        <v>92081</v>
      </c>
      <c r="BK14" s="31">
        <v>170977</v>
      </c>
      <c r="BL14" s="31">
        <v>80206</v>
      </c>
      <c r="BM14" s="31">
        <v>90771</v>
      </c>
      <c r="BN14" s="31">
        <v>168455</v>
      </c>
      <c r="BO14" s="31">
        <v>79013</v>
      </c>
      <c r="BP14" s="31">
        <v>89442</v>
      </c>
      <c r="BQ14" s="31">
        <v>165906</v>
      </c>
      <c r="BR14" s="31">
        <v>77811</v>
      </c>
      <c r="BS14" s="31">
        <v>88095</v>
      </c>
      <c r="BT14" s="31">
        <v>163356</v>
      </c>
      <c r="BU14" s="31">
        <v>76628</v>
      </c>
      <c r="BV14" s="31">
        <v>86728</v>
      </c>
      <c r="BW14" s="31">
        <v>160809</v>
      </c>
      <c r="BX14" s="31">
        <v>75449</v>
      </c>
      <c r="BY14" s="31">
        <v>85360</v>
      </c>
    </row>
    <row r="15" spans="1:122" ht="20.100000000000001" customHeight="1" x14ac:dyDescent="0.25">
      <c r="A15" s="30" t="s">
        <v>390</v>
      </c>
      <c r="B15" s="31" t="s">
        <v>412</v>
      </c>
      <c r="C15" s="31">
        <v>94207</v>
      </c>
      <c r="D15" s="31">
        <v>45493</v>
      </c>
      <c r="E15" s="31">
        <v>48714</v>
      </c>
      <c r="F15" s="31">
        <v>93861</v>
      </c>
      <c r="G15" s="31">
        <v>45282</v>
      </c>
      <c r="H15" s="31">
        <v>48579</v>
      </c>
      <c r="I15" s="31">
        <v>93517</v>
      </c>
      <c r="J15" s="31">
        <v>45080</v>
      </c>
      <c r="K15" s="31">
        <v>48437</v>
      </c>
      <c r="L15" s="31">
        <v>93175</v>
      </c>
      <c r="M15" s="31">
        <v>44875</v>
      </c>
      <c r="N15" s="31">
        <v>48300</v>
      </c>
      <c r="O15" s="31">
        <v>92831</v>
      </c>
      <c r="P15" s="31">
        <v>44676</v>
      </c>
      <c r="Q15" s="31">
        <v>48155</v>
      </c>
      <c r="R15" s="31">
        <v>92467</v>
      </c>
      <c r="S15" s="31">
        <v>44467</v>
      </c>
      <c r="T15" s="31">
        <v>48000</v>
      </c>
      <c r="U15" s="31">
        <v>92090</v>
      </c>
      <c r="V15" s="31">
        <v>44256</v>
      </c>
      <c r="W15" s="31">
        <v>47834</v>
      </c>
      <c r="X15" s="31">
        <v>91712</v>
      </c>
      <c r="Y15" s="31">
        <v>44048</v>
      </c>
      <c r="Z15" s="31">
        <v>47664</v>
      </c>
      <c r="AA15" s="31">
        <v>91299</v>
      </c>
      <c r="AB15" s="31">
        <v>43824</v>
      </c>
      <c r="AC15" s="31">
        <v>47475</v>
      </c>
      <c r="AD15" s="31">
        <v>90898</v>
      </c>
      <c r="AE15" s="31">
        <v>43611</v>
      </c>
      <c r="AF15" s="31">
        <v>47287</v>
      </c>
      <c r="AG15" s="31">
        <v>90468</v>
      </c>
      <c r="AH15" s="31">
        <v>43382</v>
      </c>
      <c r="AI15" s="31">
        <v>47086</v>
      </c>
      <c r="AJ15" s="31">
        <v>90008</v>
      </c>
      <c r="AK15" s="31">
        <v>43143</v>
      </c>
      <c r="AL15" s="31">
        <v>46865</v>
      </c>
      <c r="AM15" s="31">
        <v>89520</v>
      </c>
      <c r="AN15" s="31">
        <v>42894</v>
      </c>
      <c r="AO15" s="31">
        <v>46626</v>
      </c>
      <c r="AP15" s="31">
        <v>89006</v>
      </c>
      <c r="AQ15" s="31">
        <v>42630</v>
      </c>
      <c r="AR15" s="31">
        <v>46376</v>
      </c>
      <c r="AS15" s="31">
        <v>88462</v>
      </c>
      <c r="AT15" s="31">
        <v>42353</v>
      </c>
      <c r="AU15" s="31">
        <v>46109</v>
      </c>
      <c r="AV15" s="31">
        <v>87903</v>
      </c>
      <c r="AW15" s="31">
        <v>42073</v>
      </c>
      <c r="AX15" s="31">
        <v>45830</v>
      </c>
      <c r="AY15" s="31">
        <v>87325</v>
      </c>
      <c r="AZ15" s="31">
        <v>41779</v>
      </c>
      <c r="BA15" s="31">
        <v>45546</v>
      </c>
      <c r="BB15" s="31">
        <v>86727</v>
      </c>
      <c r="BC15" s="31">
        <v>41483</v>
      </c>
      <c r="BD15" s="31">
        <v>45244</v>
      </c>
      <c r="BE15" s="31">
        <v>86115</v>
      </c>
      <c r="BF15" s="31">
        <v>41177</v>
      </c>
      <c r="BG15" s="31">
        <v>44938</v>
      </c>
      <c r="BH15" s="31">
        <v>85494</v>
      </c>
      <c r="BI15" s="31">
        <v>40869</v>
      </c>
      <c r="BJ15" s="31">
        <v>44625</v>
      </c>
      <c r="BK15" s="31">
        <v>84857</v>
      </c>
      <c r="BL15" s="31">
        <v>40560</v>
      </c>
      <c r="BM15" s="31">
        <v>44297</v>
      </c>
      <c r="BN15" s="31">
        <v>84205</v>
      </c>
      <c r="BO15" s="31">
        <v>40239</v>
      </c>
      <c r="BP15" s="31">
        <v>43966</v>
      </c>
      <c r="BQ15" s="31">
        <v>83537</v>
      </c>
      <c r="BR15" s="31">
        <v>39913</v>
      </c>
      <c r="BS15" s="31">
        <v>43624</v>
      </c>
      <c r="BT15" s="31">
        <v>82868</v>
      </c>
      <c r="BU15" s="31">
        <v>39594</v>
      </c>
      <c r="BV15" s="31">
        <v>43274</v>
      </c>
      <c r="BW15" s="31">
        <v>82199</v>
      </c>
      <c r="BX15" s="31">
        <v>39277</v>
      </c>
      <c r="BY15" s="31">
        <v>42922</v>
      </c>
    </row>
    <row r="16" spans="1:122" ht="20.100000000000001" customHeight="1" x14ac:dyDescent="0.25">
      <c r="A16" s="30" t="s">
        <v>391</v>
      </c>
      <c r="B16" s="31" t="s">
        <v>412</v>
      </c>
      <c r="C16" s="31">
        <v>93283</v>
      </c>
      <c r="D16" s="31">
        <v>45425</v>
      </c>
      <c r="E16" s="31">
        <v>47858</v>
      </c>
      <c r="F16" s="31">
        <v>93717</v>
      </c>
      <c r="G16" s="31">
        <v>45634</v>
      </c>
      <c r="H16" s="31">
        <v>48083</v>
      </c>
      <c r="I16" s="31">
        <v>94140</v>
      </c>
      <c r="J16" s="31">
        <v>45841</v>
      </c>
      <c r="K16" s="31">
        <v>48299</v>
      </c>
      <c r="L16" s="31">
        <v>94561</v>
      </c>
      <c r="M16" s="31">
        <v>46051</v>
      </c>
      <c r="N16" s="31">
        <v>48510</v>
      </c>
      <c r="O16" s="31">
        <v>94960</v>
      </c>
      <c r="P16" s="31">
        <v>46248</v>
      </c>
      <c r="Q16" s="31">
        <v>48712</v>
      </c>
      <c r="R16" s="31">
        <v>95346</v>
      </c>
      <c r="S16" s="31">
        <v>46444</v>
      </c>
      <c r="T16" s="31">
        <v>48902</v>
      </c>
      <c r="U16" s="31">
        <v>95711</v>
      </c>
      <c r="V16" s="31">
        <v>46629</v>
      </c>
      <c r="W16" s="31">
        <v>49082</v>
      </c>
      <c r="X16" s="31">
        <v>96041</v>
      </c>
      <c r="Y16" s="31">
        <v>46801</v>
      </c>
      <c r="Z16" s="31">
        <v>49240</v>
      </c>
      <c r="AA16" s="31">
        <v>96341</v>
      </c>
      <c r="AB16" s="31">
        <v>46958</v>
      </c>
      <c r="AC16" s="31">
        <v>49383</v>
      </c>
      <c r="AD16" s="31">
        <v>96638</v>
      </c>
      <c r="AE16" s="31">
        <v>47121</v>
      </c>
      <c r="AF16" s="31">
        <v>49517</v>
      </c>
      <c r="AG16" s="31">
        <v>96897</v>
      </c>
      <c r="AH16" s="31">
        <v>47265</v>
      </c>
      <c r="AI16" s="31">
        <v>49632</v>
      </c>
      <c r="AJ16" s="31">
        <v>97123</v>
      </c>
      <c r="AK16" s="31">
        <v>47388</v>
      </c>
      <c r="AL16" s="31">
        <v>49735</v>
      </c>
      <c r="AM16" s="31">
        <v>97324</v>
      </c>
      <c r="AN16" s="31">
        <v>47504</v>
      </c>
      <c r="AO16" s="31">
        <v>49820</v>
      </c>
      <c r="AP16" s="31">
        <v>97491</v>
      </c>
      <c r="AQ16" s="31">
        <v>47602</v>
      </c>
      <c r="AR16" s="31">
        <v>49889</v>
      </c>
      <c r="AS16" s="31">
        <v>97637</v>
      </c>
      <c r="AT16" s="31">
        <v>47689</v>
      </c>
      <c r="AU16" s="31">
        <v>49948</v>
      </c>
      <c r="AV16" s="31">
        <v>97748</v>
      </c>
      <c r="AW16" s="31">
        <v>47762</v>
      </c>
      <c r="AX16" s="31">
        <v>49986</v>
      </c>
      <c r="AY16" s="31">
        <v>97829</v>
      </c>
      <c r="AZ16" s="31">
        <v>47824</v>
      </c>
      <c r="BA16" s="31">
        <v>50005</v>
      </c>
      <c r="BB16" s="31">
        <v>97906</v>
      </c>
      <c r="BC16" s="31">
        <v>47882</v>
      </c>
      <c r="BD16" s="31">
        <v>50024</v>
      </c>
      <c r="BE16" s="31">
        <v>97948</v>
      </c>
      <c r="BF16" s="31">
        <v>47928</v>
      </c>
      <c r="BG16" s="31">
        <v>50020</v>
      </c>
      <c r="BH16" s="31">
        <v>97970</v>
      </c>
      <c r="BI16" s="31">
        <v>47960</v>
      </c>
      <c r="BJ16" s="31">
        <v>50010</v>
      </c>
      <c r="BK16" s="31">
        <v>98001</v>
      </c>
      <c r="BL16" s="31">
        <v>47999</v>
      </c>
      <c r="BM16" s="31">
        <v>50002</v>
      </c>
      <c r="BN16" s="31">
        <v>98026</v>
      </c>
      <c r="BO16" s="31">
        <v>48039</v>
      </c>
      <c r="BP16" s="31">
        <v>49987</v>
      </c>
      <c r="BQ16" s="31">
        <v>98037</v>
      </c>
      <c r="BR16" s="31">
        <v>48068</v>
      </c>
      <c r="BS16" s="31">
        <v>49969</v>
      </c>
      <c r="BT16" s="31">
        <v>98048</v>
      </c>
      <c r="BU16" s="31">
        <v>48103</v>
      </c>
      <c r="BV16" s="31">
        <v>49945</v>
      </c>
      <c r="BW16" s="31">
        <v>98057</v>
      </c>
      <c r="BX16" s="31">
        <v>48139</v>
      </c>
      <c r="BY16" s="31">
        <v>49918</v>
      </c>
    </row>
    <row r="17" spans="1:79" ht="20.100000000000001" customHeight="1" x14ac:dyDescent="0.25">
      <c r="A17" s="30" t="s">
        <v>392</v>
      </c>
      <c r="B17" s="31" t="s">
        <v>412</v>
      </c>
      <c r="C17" s="31">
        <v>151368</v>
      </c>
      <c r="D17" s="31">
        <v>71880</v>
      </c>
      <c r="E17" s="31">
        <v>79488</v>
      </c>
      <c r="F17" s="31">
        <v>151436</v>
      </c>
      <c r="G17" s="31">
        <v>71900</v>
      </c>
      <c r="H17" s="31">
        <v>79536</v>
      </c>
      <c r="I17" s="31">
        <v>151454</v>
      </c>
      <c r="J17" s="31">
        <v>71906</v>
      </c>
      <c r="K17" s="31">
        <v>79548</v>
      </c>
      <c r="L17" s="31">
        <v>151474</v>
      </c>
      <c r="M17" s="31">
        <v>71914</v>
      </c>
      <c r="N17" s="31">
        <v>79560</v>
      </c>
      <c r="O17" s="31">
        <v>151459</v>
      </c>
      <c r="P17" s="31">
        <v>71893</v>
      </c>
      <c r="Q17" s="31">
        <v>79566</v>
      </c>
      <c r="R17" s="31">
        <v>151402</v>
      </c>
      <c r="S17" s="31">
        <v>71867</v>
      </c>
      <c r="T17" s="31">
        <v>79535</v>
      </c>
      <c r="U17" s="31">
        <v>151317</v>
      </c>
      <c r="V17" s="31">
        <v>71820</v>
      </c>
      <c r="W17" s="31">
        <v>79497</v>
      </c>
      <c r="X17" s="31">
        <v>151174</v>
      </c>
      <c r="Y17" s="31">
        <v>71749</v>
      </c>
      <c r="Z17" s="31">
        <v>79425</v>
      </c>
      <c r="AA17" s="31">
        <v>150992</v>
      </c>
      <c r="AB17" s="31">
        <v>71654</v>
      </c>
      <c r="AC17" s="31">
        <v>79338</v>
      </c>
      <c r="AD17" s="31">
        <v>150766</v>
      </c>
      <c r="AE17" s="31">
        <v>71551</v>
      </c>
      <c r="AF17" s="31">
        <v>79215</v>
      </c>
      <c r="AG17" s="31">
        <v>150532</v>
      </c>
      <c r="AH17" s="31">
        <v>71429</v>
      </c>
      <c r="AI17" s="31">
        <v>79103</v>
      </c>
      <c r="AJ17" s="31">
        <v>150253</v>
      </c>
      <c r="AK17" s="31">
        <v>71299</v>
      </c>
      <c r="AL17" s="31">
        <v>78954</v>
      </c>
      <c r="AM17" s="31">
        <v>149938</v>
      </c>
      <c r="AN17" s="31">
        <v>71147</v>
      </c>
      <c r="AO17" s="31">
        <v>78791</v>
      </c>
      <c r="AP17" s="31">
        <v>149604</v>
      </c>
      <c r="AQ17" s="31">
        <v>70989</v>
      </c>
      <c r="AR17" s="31">
        <v>78615</v>
      </c>
      <c r="AS17" s="31">
        <v>149230</v>
      </c>
      <c r="AT17" s="31">
        <v>70814</v>
      </c>
      <c r="AU17" s="31">
        <v>78416</v>
      </c>
      <c r="AV17" s="31">
        <v>148833</v>
      </c>
      <c r="AW17" s="31">
        <v>70633</v>
      </c>
      <c r="AX17" s="31">
        <v>78200</v>
      </c>
      <c r="AY17" s="31">
        <v>148405</v>
      </c>
      <c r="AZ17" s="31">
        <v>70434</v>
      </c>
      <c r="BA17" s="31">
        <v>77971</v>
      </c>
      <c r="BB17" s="31">
        <v>147955</v>
      </c>
      <c r="BC17" s="31">
        <v>70225</v>
      </c>
      <c r="BD17" s="31">
        <v>77730</v>
      </c>
      <c r="BE17" s="31">
        <v>147496</v>
      </c>
      <c r="BF17" s="31">
        <v>70015</v>
      </c>
      <c r="BG17" s="31">
        <v>77481</v>
      </c>
      <c r="BH17" s="31">
        <v>146980</v>
      </c>
      <c r="BI17" s="31">
        <v>69784</v>
      </c>
      <c r="BJ17" s="31">
        <v>77196</v>
      </c>
      <c r="BK17" s="31">
        <v>146491</v>
      </c>
      <c r="BL17" s="31">
        <v>69568</v>
      </c>
      <c r="BM17" s="31">
        <v>76923</v>
      </c>
      <c r="BN17" s="31">
        <v>145968</v>
      </c>
      <c r="BO17" s="31">
        <v>69334</v>
      </c>
      <c r="BP17" s="31">
        <v>76634</v>
      </c>
      <c r="BQ17" s="31">
        <v>145434</v>
      </c>
      <c r="BR17" s="31">
        <v>69103</v>
      </c>
      <c r="BS17" s="31">
        <v>76331</v>
      </c>
      <c r="BT17" s="31">
        <v>144900</v>
      </c>
      <c r="BU17" s="31">
        <v>68877</v>
      </c>
      <c r="BV17" s="31">
        <v>76023</v>
      </c>
      <c r="BW17" s="31">
        <v>144349</v>
      </c>
      <c r="BX17" s="31">
        <v>68650</v>
      </c>
      <c r="BY17" s="31">
        <v>75699</v>
      </c>
    </row>
    <row r="18" spans="1:79" ht="20.100000000000001" customHeight="1" x14ac:dyDescent="0.25">
      <c r="A18" s="30" t="s">
        <v>393</v>
      </c>
      <c r="B18" s="31" t="s">
        <v>412</v>
      </c>
      <c r="C18" s="31">
        <v>126733</v>
      </c>
      <c r="D18" s="31">
        <v>60968</v>
      </c>
      <c r="E18" s="31">
        <v>65765</v>
      </c>
      <c r="F18" s="31">
        <v>126224</v>
      </c>
      <c r="G18" s="31">
        <v>60693</v>
      </c>
      <c r="H18" s="31">
        <v>65531</v>
      </c>
      <c r="I18" s="31">
        <v>125710</v>
      </c>
      <c r="J18" s="31">
        <v>60418</v>
      </c>
      <c r="K18" s="31">
        <v>65292</v>
      </c>
      <c r="L18" s="31">
        <v>125203</v>
      </c>
      <c r="M18" s="31">
        <v>60156</v>
      </c>
      <c r="N18" s="31">
        <v>65047</v>
      </c>
      <c r="O18" s="31">
        <v>124679</v>
      </c>
      <c r="P18" s="31">
        <v>59878</v>
      </c>
      <c r="Q18" s="31">
        <v>64801</v>
      </c>
      <c r="R18" s="31">
        <v>124143</v>
      </c>
      <c r="S18" s="31">
        <v>59591</v>
      </c>
      <c r="T18" s="31">
        <v>64552</v>
      </c>
      <c r="U18" s="31">
        <v>123600</v>
      </c>
      <c r="V18" s="31">
        <v>59306</v>
      </c>
      <c r="W18" s="31">
        <v>64294</v>
      </c>
      <c r="X18" s="31">
        <v>123038</v>
      </c>
      <c r="Y18" s="31">
        <v>59019</v>
      </c>
      <c r="Z18" s="31">
        <v>64019</v>
      </c>
      <c r="AA18" s="31">
        <v>122465</v>
      </c>
      <c r="AB18" s="31">
        <v>58713</v>
      </c>
      <c r="AC18" s="31">
        <v>63752</v>
      </c>
      <c r="AD18" s="31">
        <v>121898</v>
      </c>
      <c r="AE18" s="31">
        <v>58422</v>
      </c>
      <c r="AF18" s="31">
        <v>63476</v>
      </c>
      <c r="AG18" s="31">
        <v>121280</v>
      </c>
      <c r="AH18" s="31">
        <v>58105</v>
      </c>
      <c r="AI18" s="31">
        <v>63175</v>
      </c>
      <c r="AJ18" s="31">
        <v>120637</v>
      </c>
      <c r="AK18" s="31">
        <v>57776</v>
      </c>
      <c r="AL18" s="31">
        <v>62861</v>
      </c>
      <c r="AM18" s="31">
        <v>119956</v>
      </c>
      <c r="AN18" s="31">
        <v>57425</v>
      </c>
      <c r="AO18" s="31">
        <v>62531</v>
      </c>
      <c r="AP18" s="31">
        <v>119241</v>
      </c>
      <c r="AQ18" s="31">
        <v>57063</v>
      </c>
      <c r="AR18" s="31">
        <v>62178</v>
      </c>
      <c r="AS18" s="31">
        <v>118499</v>
      </c>
      <c r="AT18" s="31">
        <v>56689</v>
      </c>
      <c r="AU18" s="31">
        <v>61810</v>
      </c>
      <c r="AV18" s="31">
        <v>117720</v>
      </c>
      <c r="AW18" s="31">
        <v>56299</v>
      </c>
      <c r="AX18" s="31">
        <v>61421</v>
      </c>
      <c r="AY18" s="31">
        <v>116918</v>
      </c>
      <c r="AZ18" s="31">
        <v>55901</v>
      </c>
      <c r="BA18" s="31">
        <v>61017</v>
      </c>
      <c r="BB18" s="31">
        <v>116090</v>
      </c>
      <c r="BC18" s="31">
        <v>55487</v>
      </c>
      <c r="BD18" s="31">
        <v>60603</v>
      </c>
      <c r="BE18" s="31">
        <v>115245</v>
      </c>
      <c r="BF18" s="31">
        <v>55068</v>
      </c>
      <c r="BG18" s="31">
        <v>60177</v>
      </c>
      <c r="BH18" s="31">
        <v>114382</v>
      </c>
      <c r="BI18" s="31">
        <v>54647</v>
      </c>
      <c r="BJ18" s="31">
        <v>59735</v>
      </c>
      <c r="BK18" s="31">
        <v>113487</v>
      </c>
      <c r="BL18" s="31">
        <v>54213</v>
      </c>
      <c r="BM18" s="31">
        <v>59274</v>
      </c>
      <c r="BN18" s="31">
        <v>112588</v>
      </c>
      <c r="BO18" s="31">
        <v>53781</v>
      </c>
      <c r="BP18" s="31">
        <v>58807</v>
      </c>
      <c r="BQ18" s="31">
        <v>111666</v>
      </c>
      <c r="BR18" s="31">
        <v>53344</v>
      </c>
      <c r="BS18" s="31">
        <v>58322</v>
      </c>
      <c r="BT18" s="31">
        <v>110737</v>
      </c>
      <c r="BU18" s="31">
        <v>52907</v>
      </c>
      <c r="BV18" s="31">
        <v>57830</v>
      </c>
      <c r="BW18" s="31">
        <v>109803</v>
      </c>
      <c r="BX18" s="31">
        <v>52473</v>
      </c>
      <c r="BY18" s="31">
        <v>57330</v>
      </c>
    </row>
    <row r="19" spans="1:79" ht="20.100000000000001" customHeight="1" x14ac:dyDescent="0.25">
      <c r="A19" s="30" t="s">
        <v>394</v>
      </c>
      <c r="B19" s="31" t="s">
        <v>412</v>
      </c>
      <c r="C19" s="31">
        <v>179006</v>
      </c>
      <c r="D19" s="31">
        <v>86146</v>
      </c>
      <c r="E19" s="31">
        <v>92860</v>
      </c>
      <c r="F19" s="31">
        <v>177551</v>
      </c>
      <c r="G19" s="31">
        <v>85352</v>
      </c>
      <c r="H19" s="31">
        <v>92199</v>
      </c>
      <c r="I19" s="31">
        <v>176121</v>
      </c>
      <c r="J19" s="31">
        <v>84570</v>
      </c>
      <c r="K19" s="31">
        <v>91551</v>
      </c>
      <c r="L19" s="31">
        <v>174703</v>
      </c>
      <c r="M19" s="31">
        <v>83807</v>
      </c>
      <c r="N19" s="31">
        <v>90896</v>
      </c>
      <c r="O19" s="31">
        <v>173309</v>
      </c>
      <c r="P19" s="31">
        <v>83056</v>
      </c>
      <c r="Q19" s="31">
        <v>90253</v>
      </c>
      <c r="R19" s="31">
        <v>171899</v>
      </c>
      <c r="S19" s="31">
        <v>82297</v>
      </c>
      <c r="T19" s="31">
        <v>89602</v>
      </c>
      <c r="U19" s="31">
        <v>170539</v>
      </c>
      <c r="V19" s="31">
        <v>81573</v>
      </c>
      <c r="W19" s="31">
        <v>88966</v>
      </c>
      <c r="X19" s="31">
        <v>169219</v>
      </c>
      <c r="Y19" s="31">
        <v>80875</v>
      </c>
      <c r="Z19" s="31">
        <v>88344</v>
      </c>
      <c r="AA19" s="31">
        <v>167897</v>
      </c>
      <c r="AB19" s="31">
        <v>80180</v>
      </c>
      <c r="AC19" s="31">
        <v>87717</v>
      </c>
      <c r="AD19" s="31">
        <v>166630</v>
      </c>
      <c r="AE19" s="31">
        <v>79520</v>
      </c>
      <c r="AF19" s="31">
        <v>87110</v>
      </c>
      <c r="AG19" s="31">
        <v>165304</v>
      </c>
      <c r="AH19" s="31">
        <v>78833</v>
      </c>
      <c r="AI19" s="31">
        <v>86471</v>
      </c>
      <c r="AJ19" s="31">
        <v>163946</v>
      </c>
      <c r="AK19" s="31">
        <v>78139</v>
      </c>
      <c r="AL19" s="31">
        <v>85807</v>
      </c>
      <c r="AM19" s="31">
        <v>162540</v>
      </c>
      <c r="AN19" s="31">
        <v>77426</v>
      </c>
      <c r="AO19" s="31">
        <v>85114</v>
      </c>
      <c r="AP19" s="31">
        <v>161095</v>
      </c>
      <c r="AQ19" s="31">
        <v>76697</v>
      </c>
      <c r="AR19" s="31">
        <v>84398</v>
      </c>
      <c r="AS19" s="31">
        <v>159607</v>
      </c>
      <c r="AT19" s="31">
        <v>75956</v>
      </c>
      <c r="AU19" s="31">
        <v>83651</v>
      </c>
      <c r="AV19" s="31">
        <v>158089</v>
      </c>
      <c r="AW19" s="31">
        <v>75200</v>
      </c>
      <c r="AX19" s="31">
        <v>82889</v>
      </c>
      <c r="AY19" s="31">
        <v>156549</v>
      </c>
      <c r="AZ19" s="31">
        <v>74440</v>
      </c>
      <c r="BA19" s="31">
        <v>82109</v>
      </c>
      <c r="BB19" s="31">
        <v>154961</v>
      </c>
      <c r="BC19" s="31">
        <v>73664</v>
      </c>
      <c r="BD19" s="31">
        <v>81297</v>
      </c>
      <c r="BE19" s="31">
        <v>153376</v>
      </c>
      <c r="BF19" s="31">
        <v>72893</v>
      </c>
      <c r="BG19" s="31">
        <v>80483</v>
      </c>
      <c r="BH19" s="31">
        <v>151772</v>
      </c>
      <c r="BI19" s="31">
        <v>72115</v>
      </c>
      <c r="BJ19" s="31">
        <v>79657</v>
      </c>
      <c r="BK19" s="31">
        <v>150146</v>
      </c>
      <c r="BL19" s="31">
        <v>71326</v>
      </c>
      <c r="BM19" s="31">
        <v>78820</v>
      </c>
      <c r="BN19" s="31">
        <v>148518</v>
      </c>
      <c r="BO19" s="31">
        <v>70549</v>
      </c>
      <c r="BP19" s="31">
        <v>77969</v>
      </c>
      <c r="BQ19" s="31">
        <v>146896</v>
      </c>
      <c r="BR19" s="31">
        <v>69770</v>
      </c>
      <c r="BS19" s="31">
        <v>77126</v>
      </c>
      <c r="BT19" s="31">
        <v>145288</v>
      </c>
      <c r="BU19" s="31">
        <v>69001</v>
      </c>
      <c r="BV19" s="31">
        <v>76287</v>
      </c>
      <c r="BW19" s="31">
        <v>143671</v>
      </c>
      <c r="BX19" s="31">
        <v>68238</v>
      </c>
      <c r="BY19" s="31">
        <v>75433</v>
      </c>
    </row>
    <row r="20" spans="1:79" ht="20.100000000000001" customHeight="1" x14ac:dyDescent="0.25">
      <c r="A20" s="30" t="s">
        <v>395</v>
      </c>
      <c r="B20" s="31" t="s">
        <v>412</v>
      </c>
      <c r="C20" s="31">
        <v>58002</v>
      </c>
      <c r="D20" s="31">
        <v>27921</v>
      </c>
      <c r="E20" s="31">
        <v>30081</v>
      </c>
      <c r="F20" s="31">
        <v>57734</v>
      </c>
      <c r="G20" s="31">
        <v>27801</v>
      </c>
      <c r="H20" s="31">
        <v>29933</v>
      </c>
      <c r="I20" s="31">
        <v>57484</v>
      </c>
      <c r="J20" s="31">
        <v>27689</v>
      </c>
      <c r="K20" s="31">
        <v>29795</v>
      </c>
      <c r="L20" s="31">
        <v>57232</v>
      </c>
      <c r="M20" s="31">
        <v>27580</v>
      </c>
      <c r="N20" s="31">
        <v>29652</v>
      </c>
      <c r="O20" s="31">
        <v>56975</v>
      </c>
      <c r="P20" s="31">
        <v>27468</v>
      </c>
      <c r="Q20" s="31">
        <v>29507</v>
      </c>
      <c r="R20" s="31">
        <v>56716</v>
      </c>
      <c r="S20" s="31">
        <v>27354</v>
      </c>
      <c r="T20" s="31">
        <v>29362</v>
      </c>
      <c r="U20" s="31">
        <v>56455</v>
      </c>
      <c r="V20" s="31">
        <v>27238</v>
      </c>
      <c r="W20" s="31">
        <v>29217</v>
      </c>
      <c r="X20" s="31">
        <v>56205</v>
      </c>
      <c r="Y20" s="31">
        <v>27134</v>
      </c>
      <c r="Z20" s="31">
        <v>29071</v>
      </c>
      <c r="AA20" s="31">
        <v>55940</v>
      </c>
      <c r="AB20" s="31">
        <v>27023</v>
      </c>
      <c r="AC20" s="31">
        <v>28917</v>
      </c>
      <c r="AD20" s="31">
        <v>55691</v>
      </c>
      <c r="AE20" s="31">
        <v>26915</v>
      </c>
      <c r="AF20" s="31">
        <v>28776</v>
      </c>
      <c r="AG20" s="31">
        <v>55432</v>
      </c>
      <c r="AH20" s="31">
        <v>26809</v>
      </c>
      <c r="AI20" s="31">
        <v>28623</v>
      </c>
      <c r="AJ20" s="31">
        <v>55144</v>
      </c>
      <c r="AK20" s="31">
        <v>26686</v>
      </c>
      <c r="AL20" s="31">
        <v>28458</v>
      </c>
      <c r="AM20" s="31">
        <v>54847</v>
      </c>
      <c r="AN20" s="31">
        <v>26559</v>
      </c>
      <c r="AO20" s="31">
        <v>28288</v>
      </c>
      <c r="AP20" s="31">
        <v>54528</v>
      </c>
      <c r="AQ20" s="31">
        <v>26425</v>
      </c>
      <c r="AR20" s="31">
        <v>28103</v>
      </c>
      <c r="AS20" s="31">
        <v>54200</v>
      </c>
      <c r="AT20" s="31">
        <v>26281</v>
      </c>
      <c r="AU20" s="31">
        <v>27919</v>
      </c>
      <c r="AV20" s="31">
        <v>53858</v>
      </c>
      <c r="AW20" s="31">
        <v>26134</v>
      </c>
      <c r="AX20" s="31">
        <v>27724</v>
      </c>
      <c r="AY20" s="31">
        <v>53503</v>
      </c>
      <c r="AZ20" s="31">
        <v>25979</v>
      </c>
      <c r="BA20" s="31">
        <v>27524</v>
      </c>
      <c r="BB20" s="31">
        <v>53132</v>
      </c>
      <c r="BC20" s="31">
        <v>25820</v>
      </c>
      <c r="BD20" s="31">
        <v>27312</v>
      </c>
      <c r="BE20" s="31">
        <v>52751</v>
      </c>
      <c r="BF20" s="31">
        <v>25652</v>
      </c>
      <c r="BG20" s="31">
        <v>27099</v>
      </c>
      <c r="BH20" s="31">
        <v>52372</v>
      </c>
      <c r="BI20" s="31">
        <v>25487</v>
      </c>
      <c r="BJ20" s="31">
        <v>26885</v>
      </c>
      <c r="BK20" s="31">
        <v>51980</v>
      </c>
      <c r="BL20" s="31">
        <v>25317</v>
      </c>
      <c r="BM20" s="31">
        <v>26663</v>
      </c>
      <c r="BN20" s="31">
        <v>51584</v>
      </c>
      <c r="BO20" s="31">
        <v>25140</v>
      </c>
      <c r="BP20" s="31">
        <v>26444</v>
      </c>
      <c r="BQ20" s="31">
        <v>51196</v>
      </c>
      <c r="BR20" s="31">
        <v>24970</v>
      </c>
      <c r="BS20" s="31">
        <v>26226</v>
      </c>
      <c r="BT20" s="31">
        <v>50797</v>
      </c>
      <c r="BU20" s="31">
        <v>24792</v>
      </c>
      <c r="BV20" s="31">
        <v>26005</v>
      </c>
      <c r="BW20" s="31">
        <v>50415</v>
      </c>
      <c r="BX20" s="31">
        <v>24625</v>
      </c>
      <c r="BY20" s="31">
        <v>25790</v>
      </c>
    </row>
    <row r="21" spans="1:79" ht="20.100000000000001" customHeight="1" x14ac:dyDescent="0.25">
      <c r="A21" s="30" t="s">
        <v>396</v>
      </c>
      <c r="B21" s="31" t="s">
        <v>412</v>
      </c>
      <c r="C21" s="31">
        <v>183802</v>
      </c>
      <c r="D21" s="31">
        <v>88804</v>
      </c>
      <c r="E21" s="31">
        <v>94998</v>
      </c>
      <c r="F21" s="31">
        <v>182489</v>
      </c>
      <c r="G21" s="31">
        <v>88152</v>
      </c>
      <c r="H21" s="31">
        <v>94337</v>
      </c>
      <c r="I21" s="31">
        <v>181210</v>
      </c>
      <c r="J21" s="31">
        <v>87521</v>
      </c>
      <c r="K21" s="31">
        <v>93689</v>
      </c>
      <c r="L21" s="31">
        <v>179934</v>
      </c>
      <c r="M21" s="31">
        <v>86885</v>
      </c>
      <c r="N21" s="31">
        <v>93049</v>
      </c>
      <c r="O21" s="31">
        <v>178687</v>
      </c>
      <c r="P21" s="31">
        <v>86272</v>
      </c>
      <c r="Q21" s="31">
        <v>92415</v>
      </c>
      <c r="R21" s="31">
        <v>177413</v>
      </c>
      <c r="S21" s="31">
        <v>85641</v>
      </c>
      <c r="T21" s="31">
        <v>91772</v>
      </c>
      <c r="U21" s="31">
        <v>176191</v>
      </c>
      <c r="V21" s="31">
        <v>85041</v>
      </c>
      <c r="W21" s="31">
        <v>91150</v>
      </c>
      <c r="X21" s="31">
        <v>174994</v>
      </c>
      <c r="Y21" s="31">
        <v>84457</v>
      </c>
      <c r="Z21" s="31">
        <v>90537</v>
      </c>
      <c r="AA21" s="31">
        <v>173783</v>
      </c>
      <c r="AB21" s="31">
        <v>83862</v>
      </c>
      <c r="AC21" s="31">
        <v>89921</v>
      </c>
      <c r="AD21" s="31">
        <v>172639</v>
      </c>
      <c r="AE21" s="31">
        <v>83302</v>
      </c>
      <c r="AF21" s="31">
        <v>89337</v>
      </c>
      <c r="AG21" s="31">
        <v>171450</v>
      </c>
      <c r="AH21" s="31">
        <v>82721</v>
      </c>
      <c r="AI21" s="31">
        <v>88729</v>
      </c>
      <c r="AJ21" s="31">
        <v>170195</v>
      </c>
      <c r="AK21" s="31">
        <v>82112</v>
      </c>
      <c r="AL21" s="31">
        <v>88083</v>
      </c>
      <c r="AM21" s="31">
        <v>168906</v>
      </c>
      <c r="AN21" s="31">
        <v>81486</v>
      </c>
      <c r="AO21" s="31">
        <v>87420</v>
      </c>
      <c r="AP21" s="31">
        <v>167556</v>
      </c>
      <c r="AQ21" s="31">
        <v>80840</v>
      </c>
      <c r="AR21" s="31">
        <v>86716</v>
      </c>
      <c r="AS21" s="31">
        <v>166164</v>
      </c>
      <c r="AT21" s="31">
        <v>80169</v>
      </c>
      <c r="AU21" s="31">
        <v>85995</v>
      </c>
      <c r="AV21" s="31">
        <v>164722</v>
      </c>
      <c r="AW21" s="31">
        <v>79478</v>
      </c>
      <c r="AX21" s="31">
        <v>85244</v>
      </c>
      <c r="AY21" s="31">
        <v>163244</v>
      </c>
      <c r="AZ21" s="31">
        <v>78768</v>
      </c>
      <c r="BA21" s="31">
        <v>84476</v>
      </c>
      <c r="BB21" s="31">
        <v>161742</v>
      </c>
      <c r="BC21" s="31">
        <v>78051</v>
      </c>
      <c r="BD21" s="31">
        <v>83691</v>
      </c>
      <c r="BE21" s="31">
        <v>160200</v>
      </c>
      <c r="BF21" s="31">
        <v>77314</v>
      </c>
      <c r="BG21" s="31">
        <v>82886</v>
      </c>
      <c r="BH21" s="31">
        <v>158647</v>
      </c>
      <c r="BI21" s="31">
        <v>76571</v>
      </c>
      <c r="BJ21" s="31">
        <v>82076</v>
      </c>
      <c r="BK21" s="31">
        <v>157073</v>
      </c>
      <c r="BL21" s="31">
        <v>75827</v>
      </c>
      <c r="BM21" s="31">
        <v>81246</v>
      </c>
      <c r="BN21" s="31">
        <v>155493</v>
      </c>
      <c r="BO21" s="31">
        <v>75069</v>
      </c>
      <c r="BP21" s="31">
        <v>80424</v>
      </c>
      <c r="BQ21" s="31">
        <v>153906</v>
      </c>
      <c r="BR21" s="31">
        <v>74319</v>
      </c>
      <c r="BS21" s="31">
        <v>79587</v>
      </c>
      <c r="BT21" s="31">
        <v>152319</v>
      </c>
      <c r="BU21" s="31">
        <v>73564</v>
      </c>
      <c r="BV21" s="31">
        <v>78755</v>
      </c>
      <c r="BW21" s="31">
        <v>150736</v>
      </c>
      <c r="BX21" s="31">
        <v>72818</v>
      </c>
      <c r="BY21" s="31">
        <v>77918</v>
      </c>
    </row>
    <row r="22" spans="1:79" ht="20.100000000000001" customHeight="1" x14ac:dyDescent="0.25">
      <c r="A22" s="30" t="s">
        <v>397</v>
      </c>
      <c r="B22" s="31" t="s">
        <v>412</v>
      </c>
      <c r="C22" s="31">
        <v>91013</v>
      </c>
      <c r="D22" s="31">
        <v>44404</v>
      </c>
      <c r="E22" s="31">
        <v>46609</v>
      </c>
      <c r="F22" s="31">
        <v>90248</v>
      </c>
      <c r="G22" s="31">
        <v>43925</v>
      </c>
      <c r="H22" s="31">
        <v>46323</v>
      </c>
      <c r="I22" s="31">
        <v>89495</v>
      </c>
      <c r="J22" s="31">
        <v>43451</v>
      </c>
      <c r="K22" s="31">
        <v>46044</v>
      </c>
      <c r="L22" s="31">
        <v>88742</v>
      </c>
      <c r="M22" s="31">
        <v>42989</v>
      </c>
      <c r="N22" s="31">
        <v>45753</v>
      </c>
      <c r="O22" s="31">
        <v>88005</v>
      </c>
      <c r="P22" s="31">
        <v>42542</v>
      </c>
      <c r="Q22" s="31">
        <v>45463</v>
      </c>
      <c r="R22" s="31">
        <v>87268</v>
      </c>
      <c r="S22" s="31">
        <v>42100</v>
      </c>
      <c r="T22" s="31">
        <v>45168</v>
      </c>
      <c r="U22" s="31">
        <v>86557</v>
      </c>
      <c r="V22" s="31">
        <v>41680</v>
      </c>
      <c r="W22" s="31">
        <v>44877</v>
      </c>
      <c r="X22" s="31">
        <v>85886</v>
      </c>
      <c r="Y22" s="31">
        <v>41286</v>
      </c>
      <c r="Z22" s="31">
        <v>44600</v>
      </c>
      <c r="AA22" s="31">
        <v>85215</v>
      </c>
      <c r="AB22" s="31">
        <v>40900</v>
      </c>
      <c r="AC22" s="31">
        <v>44315</v>
      </c>
      <c r="AD22" s="31">
        <v>84568</v>
      </c>
      <c r="AE22" s="31">
        <v>40538</v>
      </c>
      <c r="AF22" s="31">
        <v>44030</v>
      </c>
      <c r="AG22" s="31">
        <v>83886</v>
      </c>
      <c r="AH22" s="31">
        <v>40159</v>
      </c>
      <c r="AI22" s="31">
        <v>43727</v>
      </c>
      <c r="AJ22" s="31">
        <v>83178</v>
      </c>
      <c r="AK22" s="31">
        <v>39769</v>
      </c>
      <c r="AL22" s="31">
        <v>43409</v>
      </c>
      <c r="AM22" s="31">
        <v>82424</v>
      </c>
      <c r="AN22" s="31">
        <v>39368</v>
      </c>
      <c r="AO22" s="31">
        <v>43056</v>
      </c>
      <c r="AP22" s="31">
        <v>81637</v>
      </c>
      <c r="AQ22" s="31">
        <v>38951</v>
      </c>
      <c r="AR22" s="31">
        <v>42686</v>
      </c>
      <c r="AS22" s="31">
        <v>80828</v>
      </c>
      <c r="AT22" s="31">
        <v>38531</v>
      </c>
      <c r="AU22" s="31">
        <v>42297</v>
      </c>
      <c r="AV22" s="31">
        <v>79975</v>
      </c>
      <c r="AW22" s="31">
        <v>38099</v>
      </c>
      <c r="AX22" s="31">
        <v>41876</v>
      </c>
      <c r="AY22" s="31">
        <v>79098</v>
      </c>
      <c r="AZ22" s="31">
        <v>37654</v>
      </c>
      <c r="BA22" s="31">
        <v>41444</v>
      </c>
      <c r="BB22" s="31">
        <v>78202</v>
      </c>
      <c r="BC22" s="31">
        <v>37213</v>
      </c>
      <c r="BD22" s="31">
        <v>40989</v>
      </c>
      <c r="BE22" s="31">
        <v>77279</v>
      </c>
      <c r="BF22" s="31">
        <v>36756</v>
      </c>
      <c r="BG22" s="31">
        <v>40523</v>
      </c>
      <c r="BH22" s="31">
        <v>76346</v>
      </c>
      <c r="BI22" s="31">
        <v>36301</v>
      </c>
      <c r="BJ22" s="31">
        <v>40045</v>
      </c>
      <c r="BK22" s="31">
        <v>75405</v>
      </c>
      <c r="BL22" s="31">
        <v>35845</v>
      </c>
      <c r="BM22" s="31">
        <v>39560</v>
      </c>
      <c r="BN22" s="31">
        <v>74450</v>
      </c>
      <c r="BO22" s="31">
        <v>35384</v>
      </c>
      <c r="BP22" s="31">
        <v>39066</v>
      </c>
      <c r="BQ22" s="31">
        <v>73480</v>
      </c>
      <c r="BR22" s="31">
        <v>34923</v>
      </c>
      <c r="BS22" s="31">
        <v>38557</v>
      </c>
      <c r="BT22" s="31">
        <v>72513</v>
      </c>
      <c r="BU22" s="31">
        <v>34472</v>
      </c>
      <c r="BV22" s="31">
        <v>38041</v>
      </c>
      <c r="BW22" s="31">
        <v>71558</v>
      </c>
      <c r="BX22" s="31">
        <v>34029</v>
      </c>
      <c r="BY22" s="31">
        <v>37529</v>
      </c>
    </row>
    <row r="23" spans="1:79" ht="20.100000000000001" customHeight="1" x14ac:dyDescent="0.25">
      <c r="A23" s="30" t="s">
        <v>0</v>
      </c>
    </row>
    <row r="24" spans="1:79" s="29" customFormat="1" ht="20.100000000000001" customHeight="1" x14ac:dyDescent="0.25">
      <c r="A24" s="30" t="s">
        <v>420</v>
      </c>
    </row>
    <row r="25" spans="1:79" s="29" customFormat="1" ht="20.100000000000001" customHeight="1" x14ac:dyDescent="0.25">
      <c r="A25" s="30" t="s">
        <v>421</v>
      </c>
    </row>
    <row r="26" spans="1:79" ht="20.100000000000001" customHeight="1" x14ac:dyDescent="0.25">
      <c r="A26" s="30" t="s">
        <v>1</v>
      </c>
      <c r="B26" s="31" t="s">
        <v>398</v>
      </c>
      <c r="C26" s="32">
        <v>112342</v>
      </c>
      <c r="D26" s="32">
        <v>55497</v>
      </c>
      <c r="E26" s="32">
        <v>56845</v>
      </c>
      <c r="F26" s="31">
        <v>112015</v>
      </c>
      <c r="G26" s="31">
        <v>55376</v>
      </c>
      <c r="H26" s="31">
        <v>56639</v>
      </c>
      <c r="I26" s="31">
        <v>111697</v>
      </c>
      <c r="J26" s="31">
        <v>55262</v>
      </c>
      <c r="K26" s="31">
        <v>56435</v>
      </c>
      <c r="L26" s="31">
        <v>111361</v>
      </c>
      <c r="M26" s="31">
        <v>55142</v>
      </c>
      <c r="N26" s="31">
        <v>56219</v>
      </c>
      <c r="O26" s="31">
        <v>111025</v>
      </c>
      <c r="P26" s="31">
        <v>55024</v>
      </c>
      <c r="Q26" s="31">
        <v>56001</v>
      </c>
      <c r="R26" s="31">
        <v>110699</v>
      </c>
      <c r="S26" s="31">
        <v>54917</v>
      </c>
      <c r="T26" s="31">
        <v>55782</v>
      </c>
      <c r="U26" s="31">
        <v>110354</v>
      </c>
      <c r="V26" s="31">
        <v>54798</v>
      </c>
      <c r="W26" s="31">
        <v>55556</v>
      </c>
      <c r="X26" s="31">
        <v>110010</v>
      </c>
      <c r="Y26" s="31">
        <v>54670</v>
      </c>
      <c r="Z26" s="31">
        <v>55340</v>
      </c>
      <c r="AA26" s="31">
        <v>109660</v>
      </c>
      <c r="AB26" s="31">
        <v>54537</v>
      </c>
      <c r="AC26" s="31">
        <v>55123</v>
      </c>
      <c r="AD26" s="31">
        <v>109310</v>
      </c>
      <c r="AE26" s="31">
        <v>54414</v>
      </c>
      <c r="AF26" s="31">
        <v>54896</v>
      </c>
      <c r="AG26" s="31">
        <v>108918</v>
      </c>
      <c r="AH26" s="31">
        <v>54265</v>
      </c>
      <c r="AI26" s="31">
        <v>54653</v>
      </c>
      <c r="AJ26" s="31">
        <v>108527</v>
      </c>
      <c r="AK26" s="31">
        <v>54110</v>
      </c>
      <c r="AL26" s="31">
        <v>54417</v>
      </c>
      <c r="AM26" s="31">
        <v>108097</v>
      </c>
      <c r="AN26" s="31">
        <v>53936</v>
      </c>
      <c r="AO26" s="31">
        <v>54161</v>
      </c>
      <c r="AP26" s="31">
        <v>107620</v>
      </c>
      <c r="AQ26" s="31">
        <v>53737</v>
      </c>
      <c r="AR26" s="31">
        <v>53883</v>
      </c>
      <c r="AS26" s="31">
        <v>107132</v>
      </c>
      <c r="AT26" s="31">
        <v>53529</v>
      </c>
      <c r="AU26" s="31">
        <v>53603</v>
      </c>
      <c r="AV26" s="31">
        <v>106606</v>
      </c>
      <c r="AW26" s="31">
        <v>53299</v>
      </c>
      <c r="AX26" s="31">
        <v>53307</v>
      </c>
      <c r="AY26" s="31">
        <v>106053</v>
      </c>
      <c r="AZ26" s="31">
        <v>53060</v>
      </c>
      <c r="BA26" s="31">
        <v>52993</v>
      </c>
      <c r="BB26" s="31">
        <v>105471</v>
      </c>
      <c r="BC26" s="31">
        <v>52797</v>
      </c>
      <c r="BD26" s="31">
        <v>52674</v>
      </c>
      <c r="BE26" s="31">
        <v>104872</v>
      </c>
      <c r="BF26" s="31">
        <v>52530</v>
      </c>
      <c r="BG26" s="31">
        <v>52342</v>
      </c>
      <c r="BH26" s="31">
        <v>104225</v>
      </c>
      <c r="BI26" s="31">
        <v>52232</v>
      </c>
      <c r="BJ26" s="31">
        <v>51993</v>
      </c>
      <c r="BK26" s="31">
        <v>103568</v>
      </c>
      <c r="BL26" s="31">
        <v>51933</v>
      </c>
      <c r="BM26" s="31">
        <v>51635</v>
      </c>
      <c r="BN26" s="31">
        <v>102888</v>
      </c>
      <c r="BO26" s="31">
        <v>51623</v>
      </c>
      <c r="BP26" s="31">
        <v>51265</v>
      </c>
      <c r="BQ26" s="31">
        <v>102187</v>
      </c>
      <c r="BR26" s="31">
        <v>51301</v>
      </c>
      <c r="BS26" s="31">
        <v>50886</v>
      </c>
      <c r="BT26" s="31">
        <v>101470</v>
      </c>
      <c r="BU26" s="31">
        <v>50977</v>
      </c>
      <c r="BV26" s="31">
        <v>50493</v>
      </c>
      <c r="BW26" s="31">
        <v>100751</v>
      </c>
      <c r="BX26" s="31">
        <v>50649</v>
      </c>
      <c r="BY26" s="31">
        <v>50102</v>
      </c>
      <c r="CA26" s="31">
        <v>2011</v>
      </c>
    </row>
    <row r="27" spans="1:79" ht="20.100000000000001" customHeight="1" x14ac:dyDescent="0.25">
      <c r="A27" s="30" t="s">
        <v>2</v>
      </c>
      <c r="B27" s="31" t="s">
        <v>398</v>
      </c>
      <c r="C27" s="31">
        <v>57132</v>
      </c>
      <c r="D27" s="31">
        <v>27506</v>
      </c>
      <c r="E27" s="31">
        <v>29626</v>
      </c>
      <c r="F27" s="31">
        <v>56963</v>
      </c>
      <c r="G27" s="31">
        <v>27420</v>
      </c>
      <c r="H27" s="31">
        <v>29543</v>
      </c>
      <c r="I27" s="31">
        <v>56813</v>
      </c>
      <c r="J27" s="31">
        <v>27342</v>
      </c>
      <c r="K27" s="31">
        <v>29471</v>
      </c>
      <c r="L27" s="31">
        <v>56657</v>
      </c>
      <c r="M27" s="31">
        <v>27257</v>
      </c>
      <c r="N27" s="31">
        <v>29400</v>
      </c>
      <c r="O27" s="31">
        <v>56505</v>
      </c>
      <c r="P27" s="31">
        <v>27184</v>
      </c>
      <c r="Q27" s="31">
        <v>29321</v>
      </c>
      <c r="R27" s="31">
        <v>56347</v>
      </c>
      <c r="S27" s="31">
        <v>27098</v>
      </c>
      <c r="T27" s="31">
        <v>29249</v>
      </c>
      <c r="U27" s="31">
        <v>56202</v>
      </c>
      <c r="V27" s="31">
        <v>27023</v>
      </c>
      <c r="W27" s="31">
        <v>29179</v>
      </c>
      <c r="X27" s="31">
        <v>56041</v>
      </c>
      <c r="Y27" s="31">
        <v>26941</v>
      </c>
      <c r="Z27" s="31">
        <v>29100</v>
      </c>
      <c r="AA27" s="31">
        <v>55897</v>
      </c>
      <c r="AB27" s="31">
        <v>26865</v>
      </c>
      <c r="AC27" s="31">
        <v>29032</v>
      </c>
      <c r="AD27" s="31">
        <v>55740</v>
      </c>
      <c r="AE27" s="31">
        <v>26788</v>
      </c>
      <c r="AF27" s="31">
        <v>28952</v>
      </c>
      <c r="AG27" s="31">
        <v>55568</v>
      </c>
      <c r="AH27" s="31">
        <v>26703</v>
      </c>
      <c r="AI27" s="31">
        <v>28865</v>
      </c>
      <c r="AJ27" s="31">
        <v>55364</v>
      </c>
      <c r="AK27" s="31">
        <v>26595</v>
      </c>
      <c r="AL27" s="31">
        <v>28769</v>
      </c>
      <c r="AM27" s="31">
        <v>55141</v>
      </c>
      <c r="AN27" s="31">
        <v>26485</v>
      </c>
      <c r="AO27" s="31">
        <v>28656</v>
      </c>
      <c r="AP27" s="31">
        <v>54894</v>
      </c>
      <c r="AQ27" s="31">
        <v>26360</v>
      </c>
      <c r="AR27" s="31">
        <v>28534</v>
      </c>
      <c r="AS27" s="31">
        <v>54618</v>
      </c>
      <c r="AT27" s="31">
        <v>26221</v>
      </c>
      <c r="AU27" s="31">
        <v>28397</v>
      </c>
      <c r="AV27" s="31">
        <v>54322</v>
      </c>
      <c r="AW27" s="31">
        <v>26072</v>
      </c>
      <c r="AX27" s="31">
        <v>28250</v>
      </c>
      <c r="AY27" s="31">
        <v>54007</v>
      </c>
      <c r="AZ27" s="31">
        <v>25918</v>
      </c>
      <c r="BA27" s="31">
        <v>28089</v>
      </c>
      <c r="BB27" s="31">
        <v>53664</v>
      </c>
      <c r="BC27" s="31">
        <v>25749</v>
      </c>
      <c r="BD27" s="31">
        <v>27915</v>
      </c>
      <c r="BE27" s="31">
        <v>53303</v>
      </c>
      <c r="BF27" s="31">
        <v>25567</v>
      </c>
      <c r="BG27" s="31">
        <v>27736</v>
      </c>
      <c r="BH27" s="31">
        <v>52920</v>
      </c>
      <c r="BI27" s="31">
        <v>25377</v>
      </c>
      <c r="BJ27" s="31">
        <v>27543</v>
      </c>
      <c r="BK27" s="31">
        <v>52521</v>
      </c>
      <c r="BL27" s="31">
        <v>25181</v>
      </c>
      <c r="BM27" s="31">
        <v>27340</v>
      </c>
      <c r="BN27" s="31">
        <v>52095</v>
      </c>
      <c r="BO27" s="31">
        <v>24973</v>
      </c>
      <c r="BP27" s="31">
        <v>27122</v>
      </c>
      <c r="BQ27" s="31">
        <v>51674</v>
      </c>
      <c r="BR27" s="31">
        <v>24770</v>
      </c>
      <c r="BS27" s="31">
        <v>26904</v>
      </c>
      <c r="BT27" s="31">
        <v>51223</v>
      </c>
      <c r="BU27" s="31">
        <v>24555</v>
      </c>
      <c r="BV27" s="31">
        <v>26668</v>
      </c>
      <c r="BW27" s="31">
        <v>50769</v>
      </c>
      <c r="BX27" s="31">
        <v>24344</v>
      </c>
      <c r="BY27" s="31">
        <v>26425</v>
      </c>
      <c r="CA27" s="31">
        <v>2012</v>
      </c>
    </row>
    <row r="28" spans="1:79" ht="20.100000000000001" customHeight="1" x14ac:dyDescent="0.25">
      <c r="A28" s="30" t="s">
        <v>3</v>
      </c>
      <c r="B28" s="31" t="s">
        <v>398</v>
      </c>
      <c r="C28" s="31">
        <v>106624</v>
      </c>
      <c r="D28" s="31">
        <v>53130</v>
      </c>
      <c r="E28" s="31">
        <v>53494</v>
      </c>
      <c r="F28" s="31">
        <v>106257</v>
      </c>
      <c r="G28" s="31">
        <v>52980</v>
      </c>
      <c r="H28" s="31">
        <v>53277</v>
      </c>
      <c r="I28" s="31">
        <v>105885</v>
      </c>
      <c r="J28" s="31">
        <v>52831</v>
      </c>
      <c r="K28" s="31">
        <v>53054</v>
      </c>
      <c r="L28" s="31">
        <v>105500</v>
      </c>
      <c r="M28" s="31">
        <v>52680</v>
      </c>
      <c r="N28" s="31">
        <v>52820</v>
      </c>
      <c r="O28" s="31">
        <v>105092</v>
      </c>
      <c r="P28" s="31">
        <v>52517</v>
      </c>
      <c r="Q28" s="31">
        <v>52575</v>
      </c>
      <c r="R28" s="31">
        <v>104682</v>
      </c>
      <c r="S28" s="31">
        <v>52347</v>
      </c>
      <c r="T28" s="31">
        <v>52335</v>
      </c>
      <c r="U28" s="31">
        <v>104270</v>
      </c>
      <c r="V28" s="31">
        <v>52178</v>
      </c>
      <c r="W28" s="31">
        <v>52092</v>
      </c>
      <c r="X28" s="31">
        <v>103859</v>
      </c>
      <c r="Y28" s="31">
        <v>52008</v>
      </c>
      <c r="Z28" s="31">
        <v>51851</v>
      </c>
      <c r="AA28" s="31">
        <v>103452</v>
      </c>
      <c r="AB28" s="31">
        <v>51835</v>
      </c>
      <c r="AC28" s="31">
        <v>51617</v>
      </c>
      <c r="AD28" s="31">
        <v>103038</v>
      </c>
      <c r="AE28" s="31">
        <v>51647</v>
      </c>
      <c r="AF28" s="31">
        <v>51391</v>
      </c>
      <c r="AG28" s="31">
        <v>102573</v>
      </c>
      <c r="AH28" s="31">
        <v>51447</v>
      </c>
      <c r="AI28" s="31">
        <v>51126</v>
      </c>
      <c r="AJ28" s="31">
        <v>102079</v>
      </c>
      <c r="AK28" s="31">
        <v>51226</v>
      </c>
      <c r="AL28" s="31">
        <v>50853</v>
      </c>
      <c r="AM28" s="31">
        <v>101560</v>
      </c>
      <c r="AN28" s="31">
        <v>50993</v>
      </c>
      <c r="AO28" s="31">
        <v>50567</v>
      </c>
      <c r="AP28" s="31">
        <v>101004</v>
      </c>
      <c r="AQ28" s="31">
        <v>50730</v>
      </c>
      <c r="AR28" s="31">
        <v>50274</v>
      </c>
      <c r="AS28" s="31">
        <v>100425</v>
      </c>
      <c r="AT28" s="31">
        <v>50470</v>
      </c>
      <c r="AU28" s="31">
        <v>49955</v>
      </c>
      <c r="AV28" s="31">
        <v>99800</v>
      </c>
      <c r="AW28" s="31">
        <v>50177</v>
      </c>
      <c r="AX28" s="31">
        <v>49623</v>
      </c>
      <c r="AY28" s="31">
        <v>99135</v>
      </c>
      <c r="AZ28" s="31">
        <v>49857</v>
      </c>
      <c r="BA28" s="31">
        <v>49278</v>
      </c>
      <c r="BB28" s="31">
        <v>98460</v>
      </c>
      <c r="BC28" s="31">
        <v>49540</v>
      </c>
      <c r="BD28" s="31">
        <v>48920</v>
      </c>
      <c r="BE28" s="31">
        <v>97733</v>
      </c>
      <c r="BF28" s="31">
        <v>49197</v>
      </c>
      <c r="BG28" s="31">
        <v>48536</v>
      </c>
      <c r="BH28" s="31">
        <v>96968</v>
      </c>
      <c r="BI28" s="31">
        <v>48832</v>
      </c>
      <c r="BJ28" s="31">
        <v>48136</v>
      </c>
      <c r="BK28" s="31">
        <v>96202</v>
      </c>
      <c r="BL28" s="31">
        <v>48468</v>
      </c>
      <c r="BM28" s="31">
        <v>47734</v>
      </c>
      <c r="BN28" s="31">
        <v>95411</v>
      </c>
      <c r="BO28" s="31">
        <v>48094</v>
      </c>
      <c r="BP28" s="31">
        <v>47317</v>
      </c>
      <c r="BQ28" s="31">
        <v>94595</v>
      </c>
      <c r="BR28" s="31">
        <v>47710</v>
      </c>
      <c r="BS28" s="31">
        <v>46885</v>
      </c>
      <c r="BT28" s="31">
        <v>93759</v>
      </c>
      <c r="BU28" s="31">
        <v>47319</v>
      </c>
      <c r="BV28" s="31">
        <v>46440</v>
      </c>
      <c r="BW28" s="31">
        <v>92891</v>
      </c>
      <c r="BX28" s="31">
        <v>46916</v>
      </c>
      <c r="BY28" s="31">
        <v>45975</v>
      </c>
      <c r="CA28" s="31">
        <v>2013</v>
      </c>
    </row>
    <row r="29" spans="1:79" ht="20.100000000000001" customHeight="1" x14ac:dyDescent="0.25">
      <c r="A29" s="30" t="s">
        <v>4</v>
      </c>
      <c r="B29" s="31" t="s">
        <v>398</v>
      </c>
      <c r="C29" s="31">
        <v>59933</v>
      </c>
      <c r="D29" s="31">
        <v>29948</v>
      </c>
      <c r="E29" s="31">
        <v>29985</v>
      </c>
      <c r="F29" s="31">
        <v>59622</v>
      </c>
      <c r="G29" s="31">
        <v>29808</v>
      </c>
      <c r="H29" s="31">
        <v>29814</v>
      </c>
      <c r="I29" s="31">
        <v>59294</v>
      </c>
      <c r="J29" s="31">
        <v>29657</v>
      </c>
      <c r="K29" s="31">
        <v>29637</v>
      </c>
      <c r="L29" s="31">
        <v>58970</v>
      </c>
      <c r="M29" s="31">
        <v>29512</v>
      </c>
      <c r="N29" s="31">
        <v>29458</v>
      </c>
      <c r="O29" s="31">
        <v>58636</v>
      </c>
      <c r="P29" s="31">
        <v>29368</v>
      </c>
      <c r="Q29" s="31">
        <v>29268</v>
      </c>
      <c r="R29" s="31">
        <v>58294</v>
      </c>
      <c r="S29" s="31">
        <v>29209</v>
      </c>
      <c r="T29" s="31">
        <v>29085</v>
      </c>
      <c r="U29" s="31">
        <v>57956</v>
      </c>
      <c r="V29" s="31">
        <v>29056</v>
      </c>
      <c r="W29" s="31">
        <v>28900</v>
      </c>
      <c r="X29" s="31">
        <v>57630</v>
      </c>
      <c r="Y29" s="31">
        <v>28916</v>
      </c>
      <c r="Z29" s="31">
        <v>28714</v>
      </c>
      <c r="AA29" s="31">
        <v>57300</v>
      </c>
      <c r="AB29" s="31">
        <v>28758</v>
      </c>
      <c r="AC29" s="31">
        <v>28542</v>
      </c>
      <c r="AD29" s="31">
        <v>56942</v>
      </c>
      <c r="AE29" s="31">
        <v>28592</v>
      </c>
      <c r="AF29" s="31">
        <v>28350</v>
      </c>
      <c r="AG29" s="31">
        <v>56581</v>
      </c>
      <c r="AH29" s="31">
        <v>28426</v>
      </c>
      <c r="AI29" s="31">
        <v>28155</v>
      </c>
      <c r="AJ29" s="31">
        <v>56205</v>
      </c>
      <c r="AK29" s="31">
        <v>28248</v>
      </c>
      <c r="AL29" s="31">
        <v>27957</v>
      </c>
      <c r="AM29" s="31">
        <v>55805</v>
      </c>
      <c r="AN29" s="31">
        <v>28063</v>
      </c>
      <c r="AO29" s="31">
        <v>27742</v>
      </c>
      <c r="AP29" s="31">
        <v>55390</v>
      </c>
      <c r="AQ29" s="31">
        <v>27863</v>
      </c>
      <c r="AR29" s="31">
        <v>27527</v>
      </c>
      <c r="AS29" s="31">
        <v>54948</v>
      </c>
      <c r="AT29" s="31">
        <v>27651</v>
      </c>
      <c r="AU29" s="31">
        <v>27297</v>
      </c>
      <c r="AV29" s="31">
        <v>54509</v>
      </c>
      <c r="AW29" s="31">
        <v>27446</v>
      </c>
      <c r="AX29" s="31">
        <v>27063</v>
      </c>
      <c r="AY29" s="31">
        <v>54040</v>
      </c>
      <c r="AZ29" s="31">
        <v>27223</v>
      </c>
      <c r="BA29" s="31">
        <v>26817</v>
      </c>
      <c r="BB29" s="31">
        <v>53547</v>
      </c>
      <c r="BC29" s="31">
        <v>26993</v>
      </c>
      <c r="BD29" s="31">
        <v>26554</v>
      </c>
      <c r="BE29" s="31">
        <v>53050</v>
      </c>
      <c r="BF29" s="31">
        <v>26755</v>
      </c>
      <c r="BG29" s="31">
        <v>26295</v>
      </c>
      <c r="BH29" s="31">
        <v>52533</v>
      </c>
      <c r="BI29" s="31">
        <v>26510</v>
      </c>
      <c r="BJ29" s="31">
        <v>26023</v>
      </c>
      <c r="BK29" s="31">
        <v>52006</v>
      </c>
      <c r="BL29" s="31">
        <v>26258</v>
      </c>
      <c r="BM29" s="31">
        <v>25748</v>
      </c>
      <c r="BN29" s="31">
        <v>51459</v>
      </c>
      <c r="BO29" s="31">
        <v>26002</v>
      </c>
      <c r="BP29" s="31">
        <v>25457</v>
      </c>
      <c r="BQ29" s="31">
        <v>50916</v>
      </c>
      <c r="BR29" s="31">
        <v>25744</v>
      </c>
      <c r="BS29" s="31">
        <v>25172</v>
      </c>
      <c r="BT29" s="31">
        <v>50375</v>
      </c>
      <c r="BU29" s="31">
        <v>25494</v>
      </c>
      <c r="BV29" s="31">
        <v>24881</v>
      </c>
      <c r="BW29" s="31">
        <v>49799</v>
      </c>
      <c r="BX29" s="31">
        <v>25223</v>
      </c>
      <c r="BY29" s="31">
        <v>24576</v>
      </c>
      <c r="CA29" s="31">
        <v>2014</v>
      </c>
    </row>
    <row r="30" spans="1:79" ht="20.100000000000001" customHeight="1" x14ac:dyDescent="0.25">
      <c r="A30" s="30" t="s">
        <v>5</v>
      </c>
      <c r="B30" s="31" t="s">
        <v>398</v>
      </c>
      <c r="C30" s="31">
        <v>38617</v>
      </c>
      <c r="D30" s="31">
        <v>19130</v>
      </c>
      <c r="E30" s="31">
        <v>19487</v>
      </c>
      <c r="F30" s="31">
        <v>38289</v>
      </c>
      <c r="G30" s="31">
        <v>18975</v>
      </c>
      <c r="H30" s="31">
        <v>19314</v>
      </c>
      <c r="I30" s="31">
        <v>37946</v>
      </c>
      <c r="J30" s="31">
        <v>18828</v>
      </c>
      <c r="K30" s="31">
        <v>19118</v>
      </c>
      <c r="L30" s="31">
        <v>37613</v>
      </c>
      <c r="M30" s="31">
        <v>18674</v>
      </c>
      <c r="N30" s="31">
        <v>18939</v>
      </c>
      <c r="O30" s="31">
        <v>37272</v>
      </c>
      <c r="P30" s="31">
        <v>18522</v>
      </c>
      <c r="Q30" s="31">
        <v>18750</v>
      </c>
      <c r="R30" s="31">
        <v>36932</v>
      </c>
      <c r="S30" s="31">
        <v>18369</v>
      </c>
      <c r="T30" s="31">
        <v>18563</v>
      </c>
      <c r="U30" s="31">
        <v>36594</v>
      </c>
      <c r="V30" s="31">
        <v>18218</v>
      </c>
      <c r="W30" s="31">
        <v>18376</v>
      </c>
      <c r="X30" s="31">
        <v>36247</v>
      </c>
      <c r="Y30" s="31">
        <v>18055</v>
      </c>
      <c r="Z30" s="31">
        <v>18192</v>
      </c>
      <c r="AA30" s="31">
        <v>35907</v>
      </c>
      <c r="AB30" s="31">
        <v>17902</v>
      </c>
      <c r="AC30" s="31">
        <v>18005</v>
      </c>
      <c r="AD30" s="31">
        <v>35571</v>
      </c>
      <c r="AE30" s="31">
        <v>17741</v>
      </c>
      <c r="AF30" s="31">
        <v>17830</v>
      </c>
      <c r="AG30" s="31">
        <v>35219</v>
      </c>
      <c r="AH30" s="31">
        <v>17579</v>
      </c>
      <c r="AI30" s="31">
        <v>17640</v>
      </c>
      <c r="AJ30" s="31">
        <v>34858</v>
      </c>
      <c r="AK30" s="31">
        <v>17412</v>
      </c>
      <c r="AL30" s="31">
        <v>17446</v>
      </c>
      <c r="AM30" s="31">
        <v>34480</v>
      </c>
      <c r="AN30" s="31">
        <v>17231</v>
      </c>
      <c r="AO30" s="31">
        <v>17249</v>
      </c>
      <c r="AP30" s="31">
        <v>34101</v>
      </c>
      <c r="AQ30" s="31">
        <v>17048</v>
      </c>
      <c r="AR30" s="31">
        <v>17053</v>
      </c>
      <c r="AS30" s="31">
        <v>33703</v>
      </c>
      <c r="AT30" s="31">
        <v>16863</v>
      </c>
      <c r="AU30" s="31">
        <v>16840</v>
      </c>
      <c r="AV30" s="31">
        <v>33283</v>
      </c>
      <c r="AW30" s="31">
        <v>16664</v>
      </c>
      <c r="AX30" s="31">
        <v>16619</v>
      </c>
      <c r="AY30" s="31">
        <v>32868</v>
      </c>
      <c r="AZ30" s="31">
        <v>16467</v>
      </c>
      <c r="BA30" s="31">
        <v>16401</v>
      </c>
      <c r="BB30" s="31">
        <v>32433</v>
      </c>
      <c r="BC30" s="31">
        <v>16259</v>
      </c>
      <c r="BD30" s="31">
        <v>16174</v>
      </c>
      <c r="BE30" s="31">
        <v>31992</v>
      </c>
      <c r="BF30" s="31">
        <v>16044</v>
      </c>
      <c r="BG30" s="31">
        <v>15948</v>
      </c>
      <c r="BH30" s="31">
        <v>31536</v>
      </c>
      <c r="BI30" s="31">
        <v>15831</v>
      </c>
      <c r="BJ30" s="31">
        <v>15705</v>
      </c>
      <c r="BK30" s="31">
        <v>31072</v>
      </c>
      <c r="BL30" s="31">
        <v>15604</v>
      </c>
      <c r="BM30" s="31">
        <v>15468</v>
      </c>
      <c r="BN30" s="31">
        <v>30618</v>
      </c>
      <c r="BO30" s="31">
        <v>15391</v>
      </c>
      <c r="BP30" s="31">
        <v>15227</v>
      </c>
      <c r="BQ30" s="31">
        <v>30146</v>
      </c>
      <c r="BR30" s="31">
        <v>15164</v>
      </c>
      <c r="BS30" s="31">
        <v>14982</v>
      </c>
      <c r="BT30" s="31">
        <v>29664</v>
      </c>
      <c r="BU30" s="31">
        <v>14939</v>
      </c>
      <c r="BV30" s="31">
        <v>14725</v>
      </c>
      <c r="BW30" s="31">
        <v>29172</v>
      </c>
      <c r="BX30" s="31">
        <v>14707</v>
      </c>
      <c r="BY30" s="31">
        <v>14465</v>
      </c>
      <c r="CA30" s="31">
        <v>2015</v>
      </c>
    </row>
    <row r="31" spans="1:79" ht="20.100000000000001" customHeight="1" x14ac:dyDescent="0.25">
      <c r="A31" s="30" t="s">
        <v>6</v>
      </c>
      <c r="B31" s="31" t="s">
        <v>398</v>
      </c>
      <c r="C31" s="31">
        <v>35248</v>
      </c>
      <c r="D31" s="31">
        <v>17358</v>
      </c>
      <c r="E31" s="31">
        <v>17890</v>
      </c>
      <c r="F31" s="31">
        <v>34984</v>
      </c>
      <c r="G31" s="31">
        <v>17233</v>
      </c>
      <c r="H31" s="31">
        <v>17751</v>
      </c>
      <c r="I31" s="31">
        <v>34729</v>
      </c>
      <c r="J31" s="31">
        <v>17107</v>
      </c>
      <c r="K31" s="31">
        <v>17622</v>
      </c>
      <c r="L31" s="31">
        <v>34444</v>
      </c>
      <c r="M31" s="31">
        <v>16972</v>
      </c>
      <c r="N31" s="31">
        <v>17472</v>
      </c>
      <c r="O31" s="31">
        <v>34194</v>
      </c>
      <c r="P31" s="31">
        <v>16849</v>
      </c>
      <c r="Q31" s="31">
        <v>17345</v>
      </c>
      <c r="R31" s="31">
        <v>33914</v>
      </c>
      <c r="S31" s="31">
        <v>16716</v>
      </c>
      <c r="T31" s="31">
        <v>17198</v>
      </c>
      <c r="U31" s="31">
        <v>33660</v>
      </c>
      <c r="V31" s="31">
        <v>16595</v>
      </c>
      <c r="W31" s="31">
        <v>17065</v>
      </c>
      <c r="X31" s="31">
        <v>33402</v>
      </c>
      <c r="Y31" s="31">
        <v>16474</v>
      </c>
      <c r="Z31" s="31">
        <v>16928</v>
      </c>
      <c r="AA31" s="31">
        <v>33129</v>
      </c>
      <c r="AB31" s="31">
        <v>16332</v>
      </c>
      <c r="AC31" s="31">
        <v>16797</v>
      </c>
      <c r="AD31" s="31">
        <v>32845</v>
      </c>
      <c r="AE31" s="31">
        <v>16195</v>
      </c>
      <c r="AF31" s="31">
        <v>16650</v>
      </c>
      <c r="AG31" s="31">
        <v>32582</v>
      </c>
      <c r="AH31" s="31">
        <v>16063</v>
      </c>
      <c r="AI31" s="31">
        <v>16519</v>
      </c>
      <c r="AJ31" s="31">
        <v>32281</v>
      </c>
      <c r="AK31" s="31">
        <v>15909</v>
      </c>
      <c r="AL31" s="31">
        <v>16372</v>
      </c>
      <c r="AM31" s="31">
        <v>31978</v>
      </c>
      <c r="AN31" s="31">
        <v>15763</v>
      </c>
      <c r="AO31" s="31">
        <v>16215</v>
      </c>
      <c r="AP31" s="31">
        <v>31678</v>
      </c>
      <c r="AQ31" s="31">
        <v>15606</v>
      </c>
      <c r="AR31" s="31">
        <v>16072</v>
      </c>
      <c r="AS31" s="31">
        <v>31358</v>
      </c>
      <c r="AT31" s="31">
        <v>15448</v>
      </c>
      <c r="AU31" s="31">
        <v>15910</v>
      </c>
      <c r="AV31" s="31">
        <v>31019</v>
      </c>
      <c r="AW31" s="31">
        <v>15278</v>
      </c>
      <c r="AX31" s="31">
        <v>15741</v>
      </c>
      <c r="AY31" s="31">
        <v>30684</v>
      </c>
      <c r="AZ31" s="31">
        <v>15106</v>
      </c>
      <c r="BA31" s="31">
        <v>15578</v>
      </c>
      <c r="BB31" s="31">
        <v>30326</v>
      </c>
      <c r="BC31" s="31">
        <v>14929</v>
      </c>
      <c r="BD31" s="31">
        <v>15397</v>
      </c>
      <c r="BE31" s="31">
        <v>29967</v>
      </c>
      <c r="BF31" s="31">
        <v>14751</v>
      </c>
      <c r="BG31" s="31">
        <v>15216</v>
      </c>
      <c r="BH31" s="31">
        <v>29604</v>
      </c>
      <c r="BI31" s="31">
        <v>14576</v>
      </c>
      <c r="BJ31" s="31">
        <v>15028</v>
      </c>
      <c r="BK31" s="31">
        <v>29219</v>
      </c>
      <c r="BL31" s="31">
        <v>14379</v>
      </c>
      <c r="BM31" s="31">
        <v>14840</v>
      </c>
      <c r="BN31" s="31">
        <v>28839</v>
      </c>
      <c r="BO31" s="31">
        <v>14193</v>
      </c>
      <c r="BP31" s="31">
        <v>14646</v>
      </c>
      <c r="BQ31" s="31">
        <v>28453</v>
      </c>
      <c r="BR31" s="31">
        <v>14007</v>
      </c>
      <c r="BS31" s="31">
        <v>14446</v>
      </c>
      <c r="BT31" s="31">
        <v>28061</v>
      </c>
      <c r="BU31" s="31">
        <v>13820</v>
      </c>
      <c r="BV31" s="31">
        <v>14241</v>
      </c>
      <c r="BW31" s="31">
        <v>27664</v>
      </c>
      <c r="BX31" s="31">
        <v>13629</v>
      </c>
      <c r="BY31" s="31">
        <v>14035</v>
      </c>
      <c r="CA31" s="31">
        <v>2016</v>
      </c>
    </row>
    <row r="32" spans="1:79" ht="20.100000000000001" customHeight="1" x14ac:dyDescent="0.25">
      <c r="A32" s="30" t="s">
        <v>7</v>
      </c>
      <c r="B32" s="31" t="s">
        <v>398</v>
      </c>
      <c r="C32" s="31">
        <v>55975</v>
      </c>
      <c r="D32" s="31">
        <v>28084</v>
      </c>
      <c r="E32" s="31">
        <v>27891</v>
      </c>
      <c r="F32" s="31">
        <v>55262</v>
      </c>
      <c r="G32" s="31">
        <v>27726</v>
      </c>
      <c r="H32" s="31">
        <v>27536</v>
      </c>
      <c r="I32" s="31">
        <v>54551</v>
      </c>
      <c r="J32" s="31">
        <v>27358</v>
      </c>
      <c r="K32" s="31">
        <v>27193</v>
      </c>
      <c r="L32" s="31">
        <v>53857</v>
      </c>
      <c r="M32" s="31">
        <v>27009</v>
      </c>
      <c r="N32" s="31">
        <v>26848</v>
      </c>
      <c r="O32" s="31">
        <v>53174</v>
      </c>
      <c r="P32" s="31">
        <v>26664</v>
      </c>
      <c r="Q32" s="31">
        <v>26510</v>
      </c>
      <c r="R32" s="31">
        <v>52476</v>
      </c>
      <c r="S32" s="31">
        <v>26312</v>
      </c>
      <c r="T32" s="31">
        <v>26164</v>
      </c>
      <c r="U32" s="31">
        <v>51801</v>
      </c>
      <c r="V32" s="31">
        <v>25969</v>
      </c>
      <c r="W32" s="31">
        <v>25832</v>
      </c>
      <c r="X32" s="31">
        <v>51150</v>
      </c>
      <c r="Y32" s="31">
        <v>25640</v>
      </c>
      <c r="Z32" s="31">
        <v>25510</v>
      </c>
      <c r="AA32" s="31">
        <v>50508</v>
      </c>
      <c r="AB32" s="31">
        <v>25315</v>
      </c>
      <c r="AC32" s="31">
        <v>25193</v>
      </c>
      <c r="AD32" s="31">
        <v>49877</v>
      </c>
      <c r="AE32" s="31">
        <v>24984</v>
      </c>
      <c r="AF32" s="31">
        <v>24893</v>
      </c>
      <c r="AG32" s="31">
        <v>49220</v>
      </c>
      <c r="AH32" s="31">
        <v>24646</v>
      </c>
      <c r="AI32" s="31">
        <v>24574</v>
      </c>
      <c r="AJ32" s="31">
        <v>48548</v>
      </c>
      <c r="AK32" s="31">
        <v>24302</v>
      </c>
      <c r="AL32" s="31">
        <v>24246</v>
      </c>
      <c r="AM32" s="31">
        <v>47848</v>
      </c>
      <c r="AN32" s="31">
        <v>23939</v>
      </c>
      <c r="AO32" s="31">
        <v>23909</v>
      </c>
      <c r="AP32" s="31">
        <v>47130</v>
      </c>
      <c r="AQ32" s="31">
        <v>23571</v>
      </c>
      <c r="AR32" s="31">
        <v>23559</v>
      </c>
      <c r="AS32" s="31">
        <v>46392</v>
      </c>
      <c r="AT32" s="31">
        <v>23187</v>
      </c>
      <c r="AU32" s="31">
        <v>23205</v>
      </c>
      <c r="AV32" s="31">
        <v>45642</v>
      </c>
      <c r="AW32" s="31">
        <v>22795</v>
      </c>
      <c r="AX32" s="31">
        <v>22847</v>
      </c>
      <c r="AY32" s="31">
        <v>44873</v>
      </c>
      <c r="AZ32" s="31">
        <v>22401</v>
      </c>
      <c r="BA32" s="31">
        <v>22472</v>
      </c>
      <c r="BB32" s="31">
        <v>44087</v>
      </c>
      <c r="BC32" s="31">
        <v>21992</v>
      </c>
      <c r="BD32" s="31">
        <v>22095</v>
      </c>
      <c r="BE32" s="31">
        <v>43290</v>
      </c>
      <c r="BF32" s="31">
        <v>21583</v>
      </c>
      <c r="BG32" s="31">
        <v>21707</v>
      </c>
      <c r="BH32" s="31">
        <v>42475</v>
      </c>
      <c r="BI32" s="31">
        <v>21171</v>
      </c>
      <c r="BJ32" s="31">
        <v>21304</v>
      </c>
      <c r="BK32" s="31">
        <v>41657</v>
      </c>
      <c r="BL32" s="31">
        <v>20753</v>
      </c>
      <c r="BM32" s="31">
        <v>20904</v>
      </c>
      <c r="BN32" s="31">
        <v>40811</v>
      </c>
      <c r="BO32" s="31">
        <v>20331</v>
      </c>
      <c r="BP32" s="31">
        <v>20480</v>
      </c>
      <c r="BQ32" s="31">
        <v>39944</v>
      </c>
      <c r="BR32" s="31">
        <v>19898</v>
      </c>
      <c r="BS32" s="31">
        <v>20046</v>
      </c>
      <c r="BT32" s="31">
        <v>39104</v>
      </c>
      <c r="BU32" s="31">
        <v>19478</v>
      </c>
      <c r="BV32" s="31">
        <v>19626</v>
      </c>
      <c r="BW32" s="31">
        <v>38228</v>
      </c>
      <c r="BX32" s="31">
        <v>19047</v>
      </c>
      <c r="BY32" s="31">
        <v>19181</v>
      </c>
      <c r="CA32" s="31">
        <v>2017</v>
      </c>
    </row>
    <row r="33" spans="1:79" ht="20.100000000000001" customHeight="1" x14ac:dyDescent="0.25">
      <c r="A33" s="30" t="s">
        <v>8</v>
      </c>
      <c r="B33" s="31" t="s">
        <v>398</v>
      </c>
      <c r="C33" s="31">
        <v>89381</v>
      </c>
      <c r="D33" s="31">
        <v>43893</v>
      </c>
      <c r="E33" s="31">
        <v>45488</v>
      </c>
      <c r="F33" s="31">
        <v>89145</v>
      </c>
      <c r="G33" s="31">
        <v>43815</v>
      </c>
      <c r="H33" s="31">
        <v>45330</v>
      </c>
      <c r="I33" s="31">
        <v>88915</v>
      </c>
      <c r="J33" s="31">
        <v>43729</v>
      </c>
      <c r="K33" s="31">
        <v>45186</v>
      </c>
      <c r="L33" s="31">
        <v>88667</v>
      </c>
      <c r="M33" s="31">
        <v>43642</v>
      </c>
      <c r="N33" s="31">
        <v>45025</v>
      </c>
      <c r="O33" s="31">
        <v>88408</v>
      </c>
      <c r="P33" s="31">
        <v>43547</v>
      </c>
      <c r="Q33" s="31">
        <v>44861</v>
      </c>
      <c r="R33" s="31">
        <v>88147</v>
      </c>
      <c r="S33" s="31">
        <v>43451</v>
      </c>
      <c r="T33" s="31">
        <v>44696</v>
      </c>
      <c r="U33" s="31">
        <v>87867</v>
      </c>
      <c r="V33" s="31">
        <v>43337</v>
      </c>
      <c r="W33" s="31">
        <v>44530</v>
      </c>
      <c r="X33" s="31">
        <v>87592</v>
      </c>
      <c r="Y33" s="31">
        <v>43227</v>
      </c>
      <c r="Z33" s="31">
        <v>44365</v>
      </c>
      <c r="AA33" s="31">
        <v>87308</v>
      </c>
      <c r="AB33" s="31">
        <v>43107</v>
      </c>
      <c r="AC33" s="31">
        <v>44201</v>
      </c>
      <c r="AD33" s="31">
        <v>87013</v>
      </c>
      <c r="AE33" s="31">
        <v>42977</v>
      </c>
      <c r="AF33" s="31">
        <v>44036</v>
      </c>
      <c r="AG33" s="31">
        <v>86695</v>
      </c>
      <c r="AH33" s="31">
        <v>42843</v>
      </c>
      <c r="AI33" s="31">
        <v>43852</v>
      </c>
      <c r="AJ33" s="31">
        <v>86345</v>
      </c>
      <c r="AK33" s="31">
        <v>42683</v>
      </c>
      <c r="AL33" s="31">
        <v>43662</v>
      </c>
      <c r="AM33" s="31">
        <v>85986</v>
      </c>
      <c r="AN33" s="31">
        <v>42514</v>
      </c>
      <c r="AO33" s="31">
        <v>43472</v>
      </c>
      <c r="AP33" s="31">
        <v>85600</v>
      </c>
      <c r="AQ33" s="31">
        <v>42337</v>
      </c>
      <c r="AR33" s="31">
        <v>43263</v>
      </c>
      <c r="AS33" s="31">
        <v>85180</v>
      </c>
      <c r="AT33" s="31">
        <v>42132</v>
      </c>
      <c r="AU33" s="31">
        <v>43048</v>
      </c>
      <c r="AV33" s="31">
        <v>84766</v>
      </c>
      <c r="AW33" s="31">
        <v>41941</v>
      </c>
      <c r="AX33" s="31">
        <v>42825</v>
      </c>
      <c r="AY33" s="31">
        <v>84302</v>
      </c>
      <c r="AZ33" s="31">
        <v>41713</v>
      </c>
      <c r="BA33" s="31">
        <v>42589</v>
      </c>
      <c r="BB33" s="31">
        <v>83819</v>
      </c>
      <c r="BC33" s="31">
        <v>41486</v>
      </c>
      <c r="BD33" s="31">
        <v>42333</v>
      </c>
      <c r="BE33" s="31">
        <v>83318</v>
      </c>
      <c r="BF33" s="31">
        <v>41245</v>
      </c>
      <c r="BG33" s="31">
        <v>42073</v>
      </c>
      <c r="BH33" s="31">
        <v>82797</v>
      </c>
      <c r="BI33" s="31">
        <v>40993</v>
      </c>
      <c r="BJ33" s="31">
        <v>41804</v>
      </c>
      <c r="BK33" s="31">
        <v>82269</v>
      </c>
      <c r="BL33" s="31">
        <v>40740</v>
      </c>
      <c r="BM33" s="31">
        <v>41529</v>
      </c>
      <c r="BN33" s="31">
        <v>81713</v>
      </c>
      <c r="BO33" s="31">
        <v>40471</v>
      </c>
      <c r="BP33" s="31">
        <v>41242</v>
      </c>
      <c r="BQ33" s="31">
        <v>81139</v>
      </c>
      <c r="BR33" s="31">
        <v>40199</v>
      </c>
      <c r="BS33" s="31">
        <v>40940</v>
      </c>
      <c r="BT33" s="31">
        <v>80556</v>
      </c>
      <c r="BU33" s="31">
        <v>39928</v>
      </c>
      <c r="BV33" s="31">
        <v>40628</v>
      </c>
      <c r="BW33" s="31">
        <v>79969</v>
      </c>
      <c r="BX33" s="31">
        <v>39651</v>
      </c>
      <c r="BY33" s="31">
        <v>40318</v>
      </c>
      <c r="CA33" s="31">
        <v>2018</v>
      </c>
    </row>
    <row r="34" spans="1:79" ht="20.100000000000001" customHeight="1" x14ac:dyDescent="0.25">
      <c r="A34" s="30" t="s">
        <v>9</v>
      </c>
      <c r="B34" s="31" t="s">
        <v>398</v>
      </c>
      <c r="C34" s="31">
        <v>114600</v>
      </c>
      <c r="D34" s="31">
        <v>55088</v>
      </c>
      <c r="E34" s="31">
        <v>59512</v>
      </c>
      <c r="F34" s="31">
        <v>114139</v>
      </c>
      <c r="G34" s="31">
        <v>54862</v>
      </c>
      <c r="H34" s="31">
        <v>59277</v>
      </c>
      <c r="I34" s="31">
        <v>113670</v>
      </c>
      <c r="J34" s="31">
        <v>54636</v>
      </c>
      <c r="K34" s="31">
        <v>59034</v>
      </c>
      <c r="L34" s="31">
        <v>113181</v>
      </c>
      <c r="M34" s="31">
        <v>54396</v>
      </c>
      <c r="N34" s="31">
        <v>58785</v>
      </c>
      <c r="O34" s="31">
        <v>112716</v>
      </c>
      <c r="P34" s="31">
        <v>54172</v>
      </c>
      <c r="Q34" s="31">
        <v>58544</v>
      </c>
      <c r="R34" s="31">
        <v>112220</v>
      </c>
      <c r="S34" s="31">
        <v>53932</v>
      </c>
      <c r="T34" s="31">
        <v>58288</v>
      </c>
      <c r="U34" s="31">
        <v>111720</v>
      </c>
      <c r="V34" s="31">
        <v>53693</v>
      </c>
      <c r="W34" s="31">
        <v>58027</v>
      </c>
      <c r="X34" s="31">
        <v>111223</v>
      </c>
      <c r="Y34" s="31">
        <v>53453</v>
      </c>
      <c r="Z34" s="31">
        <v>57770</v>
      </c>
      <c r="AA34" s="31">
        <v>110718</v>
      </c>
      <c r="AB34" s="31">
        <v>53215</v>
      </c>
      <c r="AC34" s="31">
        <v>57503</v>
      </c>
      <c r="AD34" s="31">
        <v>110218</v>
      </c>
      <c r="AE34" s="31">
        <v>52981</v>
      </c>
      <c r="AF34" s="31">
        <v>57237</v>
      </c>
      <c r="AG34" s="31">
        <v>109672</v>
      </c>
      <c r="AH34" s="31">
        <v>52730</v>
      </c>
      <c r="AI34" s="31">
        <v>56942</v>
      </c>
      <c r="AJ34" s="31">
        <v>109110</v>
      </c>
      <c r="AK34" s="31">
        <v>52454</v>
      </c>
      <c r="AL34" s="31">
        <v>56656</v>
      </c>
      <c r="AM34" s="31">
        <v>108503</v>
      </c>
      <c r="AN34" s="31">
        <v>52176</v>
      </c>
      <c r="AO34" s="31">
        <v>56327</v>
      </c>
      <c r="AP34" s="31">
        <v>107883</v>
      </c>
      <c r="AQ34" s="31">
        <v>51893</v>
      </c>
      <c r="AR34" s="31">
        <v>55990</v>
      </c>
      <c r="AS34" s="31">
        <v>107220</v>
      </c>
      <c r="AT34" s="31">
        <v>51589</v>
      </c>
      <c r="AU34" s="31">
        <v>55631</v>
      </c>
      <c r="AV34" s="31">
        <v>106538</v>
      </c>
      <c r="AW34" s="31">
        <v>51276</v>
      </c>
      <c r="AX34" s="31">
        <v>55262</v>
      </c>
      <c r="AY34" s="31">
        <v>105824</v>
      </c>
      <c r="AZ34" s="31">
        <v>50946</v>
      </c>
      <c r="BA34" s="31">
        <v>54878</v>
      </c>
      <c r="BB34" s="31">
        <v>105102</v>
      </c>
      <c r="BC34" s="31">
        <v>50616</v>
      </c>
      <c r="BD34" s="31">
        <v>54486</v>
      </c>
      <c r="BE34" s="31">
        <v>104346</v>
      </c>
      <c r="BF34" s="31">
        <v>50272</v>
      </c>
      <c r="BG34" s="31">
        <v>54074</v>
      </c>
      <c r="BH34" s="31">
        <v>103550</v>
      </c>
      <c r="BI34" s="31">
        <v>49912</v>
      </c>
      <c r="BJ34" s="31">
        <v>53638</v>
      </c>
      <c r="BK34" s="31">
        <v>102745</v>
      </c>
      <c r="BL34" s="31">
        <v>49555</v>
      </c>
      <c r="BM34" s="31">
        <v>53190</v>
      </c>
      <c r="BN34" s="31">
        <v>101931</v>
      </c>
      <c r="BO34" s="31">
        <v>49192</v>
      </c>
      <c r="BP34" s="31">
        <v>52739</v>
      </c>
      <c r="BQ34" s="31">
        <v>101117</v>
      </c>
      <c r="BR34" s="31">
        <v>48832</v>
      </c>
      <c r="BS34" s="31">
        <v>52285</v>
      </c>
      <c r="BT34" s="31">
        <v>100276</v>
      </c>
      <c r="BU34" s="31">
        <v>48464</v>
      </c>
      <c r="BV34" s="31">
        <v>51812</v>
      </c>
      <c r="BW34" s="31">
        <v>99421</v>
      </c>
      <c r="BX34" s="31">
        <v>48088</v>
      </c>
      <c r="BY34" s="31">
        <v>51333</v>
      </c>
      <c r="CA34" s="31">
        <v>2019</v>
      </c>
    </row>
    <row r="35" spans="1:79" ht="20.100000000000001" customHeight="1" x14ac:dyDescent="0.25">
      <c r="A35" s="30" t="s">
        <v>10</v>
      </c>
      <c r="B35" s="31" t="s">
        <v>398</v>
      </c>
      <c r="C35" s="31">
        <v>148349</v>
      </c>
      <c r="D35" s="31">
        <v>72425</v>
      </c>
      <c r="E35" s="31">
        <v>75924</v>
      </c>
      <c r="F35" s="31">
        <v>149774</v>
      </c>
      <c r="G35" s="31">
        <v>73094</v>
      </c>
      <c r="H35" s="31">
        <v>76680</v>
      </c>
      <c r="I35" s="31">
        <v>151181</v>
      </c>
      <c r="J35" s="31">
        <v>73765</v>
      </c>
      <c r="K35" s="31">
        <v>77416</v>
      </c>
      <c r="L35" s="31">
        <v>152536</v>
      </c>
      <c r="M35" s="31">
        <v>74413</v>
      </c>
      <c r="N35" s="31">
        <v>78123</v>
      </c>
      <c r="O35" s="31">
        <v>153870</v>
      </c>
      <c r="P35" s="31">
        <v>75056</v>
      </c>
      <c r="Q35" s="31">
        <v>78814</v>
      </c>
      <c r="R35" s="31">
        <v>155167</v>
      </c>
      <c r="S35" s="31">
        <v>75684</v>
      </c>
      <c r="T35" s="31">
        <v>79483</v>
      </c>
      <c r="U35" s="31">
        <v>156394</v>
      </c>
      <c r="V35" s="31">
        <v>76281</v>
      </c>
      <c r="W35" s="31">
        <v>80113</v>
      </c>
      <c r="X35" s="31">
        <v>157542</v>
      </c>
      <c r="Y35" s="31">
        <v>76830</v>
      </c>
      <c r="Z35" s="31">
        <v>80712</v>
      </c>
      <c r="AA35" s="31">
        <v>158626</v>
      </c>
      <c r="AB35" s="31">
        <v>77357</v>
      </c>
      <c r="AC35" s="31">
        <v>81269</v>
      </c>
      <c r="AD35" s="31">
        <v>159655</v>
      </c>
      <c r="AE35" s="31">
        <v>77850</v>
      </c>
      <c r="AF35" s="31">
        <v>81805</v>
      </c>
      <c r="AG35" s="31">
        <v>160674</v>
      </c>
      <c r="AH35" s="31">
        <v>78345</v>
      </c>
      <c r="AI35" s="31">
        <v>82329</v>
      </c>
      <c r="AJ35" s="31">
        <v>161673</v>
      </c>
      <c r="AK35" s="31">
        <v>78817</v>
      </c>
      <c r="AL35" s="31">
        <v>82856</v>
      </c>
      <c r="AM35" s="31">
        <v>162623</v>
      </c>
      <c r="AN35" s="31">
        <v>79274</v>
      </c>
      <c r="AO35" s="31">
        <v>83349</v>
      </c>
      <c r="AP35" s="31">
        <v>163544</v>
      </c>
      <c r="AQ35" s="31">
        <v>79714</v>
      </c>
      <c r="AR35" s="31">
        <v>83830</v>
      </c>
      <c r="AS35" s="31">
        <v>164436</v>
      </c>
      <c r="AT35" s="31">
        <v>80135</v>
      </c>
      <c r="AU35" s="31">
        <v>84301</v>
      </c>
      <c r="AV35" s="31">
        <v>165277</v>
      </c>
      <c r="AW35" s="31">
        <v>80531</v>
      </c>
      <c r="AX35" s="31">
        <v>84746</v>
      </c>
      <c r="AY35" s="31">
        <v>166090</v>
      </c>
      <c r="AZ35" s="31">
        <v>80913</v>
      </c>
      <c r="BA35" s="31">
        <v>85177</v>
      </c>
      <c r="BB35" s="31">
        <v>166861</v>
      </c>
      <c r="BC35" s="31">
        <v>81269</v>
      </c>
      <c r="BD35" s="31">
        <v>85592</v>
      </c>
      <c r="BE35" s="31">
        <v>167613</v>
      </c>
      <c r="BF35" s="31">
        <v>81615</v>
      </c>
      <c r="BG35" s="31">
        <v>85998</v>
      </c>
      <c r="BH35" s="31">
        <v>168324</v>
      </c>
      <c r="BI35" s="31">
        <v>81947</v>
      </c>
      <c r="BJ35" s="31">
        <v>86377</v>
      </c>
      <c r="BK35" s="31">
        <v>169016</v>
      </c>
      <c r="BL35" s="31">
        <v>82266</v>
      </c>
      <c r="BM35" s="31">
        <v>86750</v>
      </c>
      <c r="BN35" s="31">
        <v>169692</v>
      </c>
      <c r="BO35" s="31">
        <v>82581</v>
      </c>
      <c r="BP35" s="31">
        <v>87111</v>
      </c>
      <c r="BQ35" s="31">
        <v>170355</v>
      </c>
      <c r="BR35" s="31">
        <v>82901</v>
      </c>
      <c r="BS35" s="31">
        <v>87454</v>
      </c>
      <c r="BT35" s="31">
        <v>170999</v>
      </c>
      <c r="BU35" s="31">
        <v>83203</v>
      </c>
      <c r="BV35" s="31">
        <v>87796</v>
      </c>
      <c r="BW35" s="31">
        <v>171633</v>
      </c>
      <c r="BX35" s="31">
        <v>83510</v>
      </c>
      <c r="BY35" s="31">
        <v>88123</v>
      </c>
      <c r="CA35" s="31">
        <v>2020</v>
      </c>
    </row>
    <row r="36" spans="1:79" ht="20.100000000000001" customHeight="1" x14ac:dyDescent="0.25">
      <c r="A36" s="30" t="s">
        <v>11</v>
      </c>
      <c r="B36" s="31" t="s">
        <v>398</v>
      </c>
      <c r="C36" s="31">
        <v>56973</v>
      </c>
      <c r="D36" s="31">
        <v>28018</v>
      </c>
      <c r="E36" s="31">
        <v>28955</v>
      </c>
      <c r="F36" s="31">
        <v>56953</v>
      </c>
      <c r="G36" s="31">
        <v>28010</v>
      </c>
      <c r="H36" s="31">
        <v>28943</v>
      </c>
      <c r="I36" s="31">
        <v>56922</v>
      </c>
      <c r="J36" s="31">
        <v>28000</v>
      </c>
      <c r="K36" s="31">
        <v>28922</v>
      </c>
      <c r="L36" s="31">
        <v>56889</v>
      </c>
      <c r="M36" s="31">
        <v>27982</v>
      </c>
      <c r="N36" s="31">
        <v>28907</v>
      </c>
      <c r="O36" s="31">
        <v>56850</v>
      </c>
      <c r="P36" s="31">
        <v>27965</v>
      </c>
      <c r="Q36" s="31">
        <v>28885</v>
      </c>
      <c r="R36" s="31">
        <v>56796</v>
      </c>
      <c r="S36" s="31">
        <v>27937</v>
      </c>
      <c r="T36" s="31">
        <v>28859</v>
      </c>
      <c r="U36" s="31">
        <v>56752</v>
      </c>
      <c r="V36" s="31">
        <v>27919</v>
      </c>
      <c r="W36" s="31">
        <v>28833</v>
      </c>
      <c r="X36" s="31">
        <v>56687</v>
      </c>
      <c r="Y36" s="31">
        <v>27878</v>
      </c>
      <c r="Z36" s="31">
        <v>28809</v>
      </c>
      <c r="AA36" s="31">
        <v>56641</v>
      </c>
      <c r="AB36" s="31">
        <v>27852</v>
      </c>
      <c r="AC36" s="31">
        <v>28789</v>
      </c>
      <c r="AD36" s="31">
        <v>56563</v>
      </c>
      <c r="AE36" s="31">
        <v>27810</v>
      </c>
      <c r="AF36" s="31">
        <v>28753</v>
      </c>
      <c r="AG36" s="31">
        <v>56474</v>
      </c>
      <c r="AH36" s="31">
        <v>27763</v>
      </c>
      <c r="AI36" s="31">
        <v>28711</v>
      </c>
      <c r="AJ36" s="31">
        <v>56367</v>
      </c>
      <c r="AK36" s="31">
        <v>27710</v>
      </c>
      <c r="AL36" s="31">
        <v>28657</v>
      </c>
      <c r="AM36" s="31">
        <v>56247</v>
      </c>
      <c r="AN36" s="31">
        <v>27642</v>
      </c>
      <c r="AO36" s="31">
        <v>28605</v>
      </c>
      <c r="AP36" s="31">
        <v>56102</v>
      </c>
      <c r="AQ36" s="31">
        <v>27566</v>
      </c>
      <c r="AR36" s="31">
        <v>28536</v>
      </c>
      <c r="AS36" s="31">
        <v>55947</v>
      </c>
      <c r="AT36" s="31">
        <v>27479</v>
      </c>
      <c r="AU36" s="31">
        <v>28468</v>
      </c>
      <c r="AV36" s="31">
        <v>55771</v>
      </c>
      <c r="AW36" s="31">
        <v>27386</v>
      </c>
      <c r="AX36" s="31">
        <v>28385</v>
      </c>
      <c r="AY36" s="31">
        <v>55569</v>
      </c>
      <c r="AZ36" s="31">
        <v>27281</v>
      </c>
      <c r="BA36" s="31">
        <v>28288</v>
      </c>
      <c r="BB36" s="31">
        <v>55352</v>
      </c>
      <c r="BC36" s="31">
        <v>27163</v>
      </c>
      <c r="BD36" s="31">
        <v>28189</v>
      </c>
      <c r="BE36" s="31">
        <v>55123</v>
      </c>
      <c r="BF36" s="31">
        <v>27037</v>
      </c>
      <c r="BG36" s="31">
        <v>28086</v>
      </c>
      <c r="BH36" s="31">
        <v>54877</v>
      </c>
      <c r="BI36" s="31">
        <v>26905</v>
      </c>
      <c r="BJ36" s="31">
        <v>27972</v>
      </c>
      <c r="BK36" s="31">
        <v>54610</v>
      </c>
      <c r="BL36" s="31">
        <v>26770</v>
      </c>
      <c r="BM36" s="31">
        <v>27840</v>
      </c>
      <c r="BN36" s="31">
        <v>54345</v>
      </c>
      <c r="BO36" s="31">
        <v>26629</v>
      </c>
      <c r="BP36" s="31">
        <v>27716</v>
      </c>
      <c r="BQ36" s="31">
        <v>54064</v>
      </c>
      <c r="BR36" s="31">
        <v>26479</v>
      </c>
      <c r="BS36" s="31">
        <v>27585</v>
      </c>
      <c r="BT36" s="31">
        <v>53764</v>
      </c>
      <c r="BU36" s="31">
        <v>26328</v>
      </c>
      <c r="BV36" s="31">
        <v>27436</v>
      </c>
      <c r="BW36" s="31">
        <v>53464</v>
      </c>
      <c r="BX36" s="31">
        <v>26177</v>
      </c>
      <c r="BY36" s="31">
        <v>27287</v>
      </c>
      <c r="CA36" s="31">
        <v>2021</v>
      </c>
    </row>
    <row r="37" spans="1:79" ht="20.100000000000001" customHeight="1" x14ac:dyDescent="0.25">
      <c r="A37" s="30" t="s">
        <v>12</v>
      </c>
      <c r="B37" s="31" t="s">
        <v>398</v>
      </c>
      <c r="C37" s="31">
        <v>77896</v>
      </c>
      <c r="D37" s="31">
        <v>38586</v>
      </c>
      <c r="E37" s="31">
        <v>39310</v>
      </c>
      <c r="F37" s="31">
        <v>77520</v>
      </c>
      <c r="G37" s="31">
        <v>38434</v>
      </c>
      <c r="H37" s="31">
        <v>39086</v>
      </c>
      <c r="I37" s="31">
        <v>77106</v>
      </c>
      <c r="J37" s="31">
        <v>38263</v>
      </c>
      <c r="K37" s="31">
        <v>38843</v>
      </c>
      <c r="L37" s="31">
        <v>76705</v>
      </c>
      <c r="M37" s="31">
        <v>38100</v>
      </c>
      <c r="N37" s="31">
        <v>38605</v>
      </c>
      <c r="O37" s="31">
        <v>76302</v>
      </c>
      <c r="P37" s="31">
        <v>37935</v>
      </c>
      <c r="Q37" s="31">
        <v>38367</v>
      </c>
      <c r="R37" s="31">
        <v>75874</v>
      </c>
      <c r="S37" s="31">
        <v>37763</v>
      </c>
      <c r="T37" s="31">
        <v>38111</v>
      </c>
      <c r="U37" s="31">
        <v>75453</v>
      </c>
      <c r="V37" s="31">
        <v>37586</v>
      </c>
      <c r="W37" s="31">
        <v>37867</v>
      </c>
      <c r="X37" s="31">
        <v>75027</v>
      </c>
      <c r="Y37" s="31">
        <v>37415</v>
      </c>
      <c r="Z37" s="31">
        <v>37612</v>
      </c>
      <c r="AA37" s="31">
        <v>74591</v>
      </c>
      <c r="AB37" s="31">
        <v>37224</v>
      </c>
      <c r="AC37" s="31">
        <v>37367</v>
      </c>
      <c r="AD37" s="31">
        <v>74166</v>
      </c>
      <c r="AE37" s="31">
        <v>37039</v>
      </c>
      <c r="AF37" s="31">
        <v>37127</v>
      </c>
      <c r="AG37" s="31">
        <v>73717</v>
      </c>
      <c r="AH37" s="31">
        <v>36846</v>
      </c>
      <c r="AI37" s="31">
        <v>36871</v>
      </c>
      <c r="AJ37" s="31">
        <v>73253</v>
      </c>
      <c r="AK37" s="31">
        <v>36644</v>
      </c>
      <c r="AL37" s="31">
        <v>36609</v>
      </c>
      <c r="AM37" s="31">
        <v>72769</v>
      </c>
      <c r="AN37" s="31">
        <v>36420</v>
      </c>
      <c r="AO37" s="31">
        <v>36349</v>
      </c>
      <c r="AP37" s="31">
        <v>72268</v>
      </c>
      <c r="AQ37" s="31">
        <v>36190</v>
      </c>
      <c r="AR37" s="31">
        <v>36078</v>
      </c>
      <c r="AS37" s="31">
        <v>71752</v>
      </c>
      <c r="AT37" s="31">
        <v>35942</v>
      </c>
      <c r="AU37" s="31">
        <v>35810</v>
      </c>
      <c r="AV37" s="31">
        <v>71213</v>
      </c>
      <c r="AW37" s="31">
        <v>35689</v>
      </c>
      <c r="AX37" s="31">
        <v>35524</v>
      </c>
      <c r="AY37" s="31">
        <v>70652</v>
      </c>
      <c r="AZ37" s="31">
        <v>35423</v>
      </c>
      <c r="BA37" s="31">
        <v>35229</v>
      </c>
      <c r="BB37" s="31">
        <v>70063</v>
      </c>
      <c r="BC37" s="31">
        <v>35139</v>
      </c>
      <c r="BD37" s="31">
        <v>34924</v>
      </c>
      <c r="BE37" s="31">
        <v>69473</v>
      </c>
      <c r="BF37" s="31">
        <v>34852</v>
      </c>
      <c r="BG37" s="31">
        <v>34621</v>
      </c>
      <c r="BH37" s="31">
        <v>68865</v>
      </c>
      <c r="BI37" s="31">
        <v>34557</v>
      </c>
      <c r="BJ37" s="31">
        <v>34308</v>
      </c>
      <c r="BK37" s="31">
        <v>68231</v>
      </c>
      <c r="BL37" s="31">
        <v>34250</v>
      </c>
      <c r="BM37" s="31">
        <v>33981</v>
      </c>
      <c r="BN37" s="31">
        <v>67588</v>
      </c>
      <c r="BO37" s="31">
        <v>33943</v>
      </c>
      <c r="BP37" s="31">
        <v>33645</v>
      </c>
      <c r="BQ37" s="31">
        <v>66922</v>
      </c>
      <c r="BR37" s="31">
        <v>33620</v>
      </c>
      <c r="BS37" s="31">
        <v>33302</v>
      </c>
      <c r="BT37" s="31">
        <v>66245</v>
      </c>
      <c r="BU37" s="31">
        <v>33295</v>
      </c>
      <c r="BV37" s="31">
        <v>32950</v>
      </c>
      <c r="BW37" s="31">
        <v>65563</v>
      </c>
      <c r="BX37" s="31">
        <v>32972</v>
      </c>
      <c r="BY37" s="31">
        <v>32591</v>
      </c>
      <c r="CA37" s="31">
        <v>2022</v>
      </c>
    </row>
    <row r="38" spans="1:79" ht="20.100000000000001" customHeight="1" x14ac:dyDescent="0.25">
      <c r="A38" s="30" t="s">
        <v>13</v>
      </c>
      <c r="B38" s="31" t="s">
        <v>398</v>
      </c>
      <c r="C38" s="31">
        <v>346861</v>
      </c>
      <c r="D38" s="31">
        <v>159129</v>
      </c>
      <c r="E38" s="31">
        <v>187732</v>
      </c>
      <c r="F38" s="31">
        <v>345615</v>
      </c>
      <c r="G38" s="31">
        <v>158392</v>
      </c>
      <c r="H38" s="31">
        <v>187223</v>
      </c>
      <c r="I38" s="31">
        <v>344385</v>
      </c>
      <c r="J38" s="31">
        <v>157683</v>
      </c>
      <c r="K38" s="31">
        <v>186702</v>
      </c>
      <c r="L38" s="31">
        <v>343137</v>
      </c>
      <c r="M38" s="31">
        <v>156964</v>
      </c>
      <c r="N38" s="31">
        <v>186173</v>
      </c>
      <c r="O38" s="31">
        <v>341900</v>
      </c>
      <c r="P38" s="31">
        <v>156269</v>
      </c>
      <c r="Q38" s="31">
        <v>185631</v>
      </c>
      <c r="R38" s="31">
        <v>340612</v>
      </c>
      <c r="S38" s="31">
        <v>155556</v>
      </c>
      <c r="T38" s="31">
        <v>185056</v>
      </c>
      <c r="U38" s="31">
        <v>339317</v>
      </c>
      <c r="V38" s="31">
        <v>154857</v>
      </c>
      <c r="W38" s="31">
        <v>184460</v>
      </c>
      <c r="X38" s="31">
        <v>338029</v>
      </c>
      <c r="Y38" s="31">
        <v>154185</v>
      </c>
      <c r="Z38" s="31">
        <v>183844</v>
      </c>
      <c r="AA38" s="31">
        <v>336715</v>
      </c>
      <c r="AB38" s="31">
        <v>153504</v>
      </c>
      <c r="AC38" s="31">
        <v>183211</v>
      </c>
      <c r="AD38" s="31">
        <v>335395</v>
      </c>
      <c r="AE38" s="31">
        <v>152839</v>
      </c>
      <c r="AF38" s="31">
        <v>182556</v>
      </c>
      <c r="AG38" s="31">
        <v>333976</v>
      </c>
      <c r="AH38" s="31">
        <v>152140</v>
      </c>
      <c r="AI38" s="31">
        <v>181836</v>
      </c>
      <c r="AJ38" s="31">
        <v>332435</v>
      </c>
      <c r="AK38" s="31">
        <v>151384</v>
      </c>
      <c r="AL38" s="31">
        <v>181051</v>
      </c>
      <c r="AM38" s="31">
        <v>330803</v>
      </c>
      <c r="AN38" s="31">
        <v>150590</v>
      </c>
      <c r="AO38" s="31">
        <v>180213</v>
      </c>
      <c r="AP38" s="31">
        <v>329067</v>
      </c>
      <c r="AQ38" s="31">
        <v>149751</v>
      </c>
      <c r="AR38" s="31">
        <v>179316</v>
      </c>
      <c r="AS38" s="31">
        <v>327247</v>
      </c>
      <c r="AT38" s="31">
        <v>148880</v>
      </c>
      <c r="AU38" s="31">
        <v>178367</v>
      </c>
      <c r="AV38" s="31">
        <v>325305</v>
      </c>
      <c r="AW38" s="31">
        <v>147955</v>
      </c>
      <c r="AX38" s="31">
        <v>177350</v>
      </c>
      <c r="AY38" s="31">
        <v>323302</v>
      </c>
      <c r="AZ38" s="31">
        <v>147014</v>
      </c>
      <c r="BA38" s="31">
        <v>176288</v>
      </c>
      <c r="BB38" s="31">
        <v>321203</v>
      </c>
      <c r="BC38" s="31">
        <v>146033</v>
      </c>
      <c r="BD38" s="31">
        <v>175170</v>
      </c>
      <c r="BE38" s="31">
        <v>319040</v>
      </c>
      <c r="BF38" s="31">
        <v>145031</v>
      </c>
      <c r="BG38" s="31">
        <v>174009</v>
      </c>
      <c r="BH38" s="31">
        <v>316801</v>
      </c>
      <c r="BI38" s="31">
        <v>143999</v>
      </c>
      <c r="BJ38" s="31">
        <v>172802</v>
      </c>
      <c r="BK38" s="31">
        <v>314518</v>
      </c>
      <c r="BL38" s="31">
        <v>142956</v>
      </c>
      <c r="BM38" s="31">
        <v>171562</v>
      </c>
      <c r="BN38" s="31">
        <v>312190</v>
      </c>
      <c r="BO38" s="31">
        <v>141902</v>
      </c>
      <c r="BP38" s="31">
        <v>170288</v>
      </c>
      <c r="BQ38" s="31">
        <v>309832</v>
      </c>
      <c r="BR38" s="31">
        <v>140838</v>
      </c>
      <c r="BS38" s="31">
        <v>168994</v>
      </c>
      <c r="BT38" s="31">
        <v>307448</v>
      </c>
      <c r="BU38" s="31">
        <v>139772</v>
      </c>
      <c r="BV38" s="31">
        <v>167676</v>
      </c>
      <c r="BW38" s="31">
        <v>305063</v>
      </c>
      <c r="BX38" s="31">
        <v>138717</v>
      </c>
      <c r="BY38" s="31">
        <v>166346</v>
      </c>
      <c r="CA38" s="31">
        <v>2023</v>
      </c>
    </row>
    <row r="39" spans="1:79" ht="20.100000000000001" customHeight="1" x14ac:dyDescent="0.25">
      <c r="A39" s="30" t="s">
        <v>14</v>
      </c>
      <c r="B39" s="31" t="s">
        <v>398</v>
      </c>
      <c r="C39" s="31">
        <v>61401</v>
      </c>
      <c r="D39" s="31">
        <v>29910</v>
      </c>
      <c r="E39" s="31">
        <v>31491</v>
      </c>
      <c r="F39" s="31">
        <v>61054</v>
      </c>
      <c r="G39" s="31">
        <v>29750</v>
      </c>
      <c r="H39" s="31">
        <v>31304</v>
      </c>
      <c r="I39" s="31">
        <v>60720</v>
      </c>
      <c r="J39" s="31">
        <v>29600</v>
      </c>
      <c r="K39" s="31">
        <v>31120</v>
      </c>
      <c r="L39" s="31">
        <v>60383</v>
      </c>
      <c r="M39" s="31">
        <v>29437</v>
      </c>
      <c r="N39" s="31">
        <v>30946</v>
      </c>
      <c r="O39" s="31">
        <v>60029</v>
      </c>
      <c r="P39" s="31">
        <v>29269</v>
      </c>
      <c r="Q39" s="31">
        <v>30760</v>
      </c>
      <c r="R39" s="31">
        <v>59680</v>
      </c>
      <c r="S39" s="31">
        <v>29107</v>
      </c>
      <c r="T39" s="31">
        <v>30573</v>
      </c>
      <c r="U39" s="31">
        <v>59320</v>
      </c>
      <c r="V39" s="31">
        <v>28938</v>
      </c>
      <c r="W39" s="31">
        <v>30382</v>
      </c>
      <c r="X39" s="31">
        <v>58967</v>
      </c>
      <c r="Y39" s="31">
        <v>28774</v>
      </c>
      <c r="Z39" s="31">
        <v>30193</v>
      </c>
      <c r="AA39" s="31">
        <v>58616</v>
      </c>
      <c r="AB39" s="31">
        <v>28606</v>
      </c>
      <c r="AC39" s="31">
        <v>30010</v>
      </c>
      <c r="AD39" s="31">
        <v>58255</v>
      </c>
      <c r="AE39" s="31">
        <v>28437</v>
      </c>
      <c r="AF39" s="31">
        <v>29818</v>
      </c>
      <c r="AG39" s="31">
        <v>57870</v>
      </c>
      <c r="AH39" s="31">
        <v>28249</v>
      </c>
      <c r="AI39" s="31">
        <v>29621</v>
      </c>
      <c r="AJ39" s="31">
        <v>57488</v>
      </c>
      <c r="AK39" s="31">
        <v>28065</v>
      </c>
      <c r="AL39" s="31">
        <v>29423</v>
      </c>
      <c r="AM39" s="31">
        <v>57063</v>
      </c>
      <c r="AN39" s="31">
        <v>27865</v>
      </c>
      <c r="AO39" s="31">
        <v>29198</v>
      </c>
      <c r="AP39" s="31">
        <v>56631</v>
      </c>
      <c r="AQ39" s="31">
        <v>27647</v>
      </c>
      <c r="AR39" s="31">
        <v>28984</v>
      </c>
      <c r="AS39" s="31">
        <v>56188</v>
      </c>
      <c r="AT39" s="31">
        <v>27429</v>
      </c>
      <c r="AU39" s="31">
        <v>28759</v>
      </c>
      <c r="AV39" s="31">
        <v>55727</v>
      </c>
      <c r="AW39" s="31">
        <v>27209</v>
      </c>
      <c r="AX39" s="31">
        <v>28518</v>
      </c>
      <c r="AY39" s="31">
        <v>55243</v>
      </c>
      <c r="AZ39" s="31">
        <v>26967</v>
      </c>
      <c r="BA39" s="31">
        <v>28276</v>
      </c>
      <c r="BB39" s="31">
        <v>54738</v>
      </c>
      <c r="BC39" s="31">
        <v>26720</v>
      </c>
      <c r="BD39" s="31">
        <v>28018</v>
      </c>
      <c r="BE39" s="31">
        <v>54228</v>
      </c>
      <c r="BF39" s="31">
        <v>26468</v>
      </c>
      <c r="BG39" s="31">
        <v>27760</v>
      </c>
      <c r="BH39" s="31">
        <v>53699</v>
      </c>
      <c r="BI39" s="31">
        <v>26212</v>
      </c>
      <c r="BJ39" s="31">
        <v>27487</v>
      </c>
      <c r="BK39" s="31">
        <v>53160</v>
      </c>
      <c r="BL39" s="31">
        <v>25943</v>
      </c>
      <c r="BM39" s="31">
        <v>27217</v>
      </c>
      <c r="BN39" s="31">
        <v>52600</v>
      </c>
      <c r="BO39" s="31">
        <v>25673</v>
      </c>
      <c r="BP39" s="31">
        <v>26927</v>
      </c>
      <c r="BQ39" s="31">
        <v>52030</v>
      </c>
      <c r="BR39" s="31">
        <v>25400</v>
      </c>
      <c r="BS39" s="31">
        <v>26630</v>
      </c>
      <c r="BT39" s="31">
        <v>51465</v>
      </c>
      <c r="BU39" s="31">
        <v>25127</v>
      </c>
      <c r="BV39" s="31">
        <v>26338</v>
      </c>
      <c r="BW39" s="31">
        <v>50895</v>
      </c>
      <c r="BX39" s="31">
        <v>24851</v>
      </c>
      <c r="BY39" s="31">
        <v>26044</v>
      </c>
      <c r="CA39" s="31">
        <v>2024</v>
      </c>
    </row>
    <row r="40" spans="1:79" ht="20.100000000000001" customHeight="1" x14ac:dyDescent="0.25">
      <c r="A40" s="30" t="s">
        <v>15</v>
      </c>
      <c r="B40" s="31" t="s">
        <v>398</v>
      </c>
      <c r="C40" s="31">
        <v>72696</v>
      </c>
      <c r="D40" s="31">
        <v>34931</v>
      </c>
      <c r="E40" s="31">
        <v>37765</v>
      </c>
      <c r="F40" s="31">
        <v>72754</v>
      </c>
      <c r="G40" s="31">
        <v>34921</v>
      </c>
      <c r="H40" s="31">
        <v>37833</v>
      </c>
      <c r="I40" s="31">
        <v>72801</v>
      </c>
      <c r="J40" s="31">
        <v>34918</v>
      </c>
      <c r="K40" s="31">
        <v>37883</v>
      </c>
      <c r="L40" s="31">
        <v>72843</v>
      </c>
      <c r="M40" s="31">
        <v>34907</v>
      </c>
      <c r="N40" s="31">
        <v>37936</v>
      </c>
      <c r="O40" s="31">
        <v>72888</v>
      </c>
      <c r="P40" s="31">
        <v>34905</v>
      </c>
      <c r="Q40" s="31">
        <v>37983</v>
      </c>
      <c r="R40" s="31">
        <v>72910</v>
      </c>
      <c r="S40" s="31">
        <v>34886</v>
      </c>
      <c r="T40" s="31">
        <v>38024</v>
      </c>
      <c r="U40" s="31">
        <v>72926</v>
      </c>
      <c r="V40" s="31">
        <v>34874</v>
      </c>
      <c r="W40" s="31">
        <v>38052</v>
      </c>
      <c r="X40" s="31">
        <v>72896</v>
      </c>
      <c r="Y40" s="31">
        <v>34843</v>
      </c>
      <c r="Z40" s="31">
        <v>38053</v>
      </c>
      <c r="AA40" s="31">
        <v>72879</v>
      </c>
      <c r="AB40" s="31">
        <v>34818</v>
      </c>
      <c r="AC40" s="31">
        <v>38061</v>
      </c>
      <c r="AD40" s="31">
        <v>72837</v>
      </c>
      <c r="AE40" s="31">
        <v>34785</v>
      </c>
      <c r="AF40" s="31">
        <v>38052</v>
      </c>
      <c r="AG40" s="31">
        <v>72782</v>
      </c>
      <c r="AH40" s="31">
        <v>34749</v>
      </c>
      <c r="AI40" s="31">
        <v>38033</v>
      </c>
      <c r="AJ40" s="31">
        <v>72698</v>
      </c>
      <c r="AK40" s="31">
        <v>34694</v>
      </c>
      <c r="AL40" s="31">
        <v>38004</v>
      </c>
      <c r="AM40" s="31">
        <v>72605</v>
      </c>
      <c r="AN40" s="31">
        <v>34642</v>
      </c>
      <c r="AO40" s="31">
        <v>37963</v>
      </c>
      <c r="AP40" s="31">
        <v>72479</v>
      </c>
      <c r="AQ40" s="31">
        <v>34570</v>
      </c>
      <c r="AR40" s="31">
        <v>37909</v>
      </c>
      <c r="AS40" s="31">
        <v>72334</v>
      </c>
      <c r="AT40" s="31">
        <v>34492</v>
      </c>
      <c r="AU40" s="31">
        <v>37842</v>
      </c>
      <c r="AV40" s="31">
        <v>72180</v>
      </c>
      <c r="AW40" s="31">
        <v>34411</v>
      </c>
      <c r="AX40" s="31">
        <v>37769</v>
      </c>
      <c r="AY40" s="31">
        <v>72000</v>
      </c>
      <c r="AZ40" s="31">
        <v>34317</v>
      </c>
      <c r="BA40" s="31">
        <v>37683</v>
      </c>
      <c r="BB40" s="31">
        <v>71806</v>
      </c>
      <c r="BC40" s="31">
        <v>34218</v>
      </c>
      <c r="BD40" s="31">
        <v>37588</v>
      </c>
      <c r="BE40" s="31">
        <v>71589</v>
      </c>
      <c r="BF40" s="31">
        <v>34111</v>
      </c>
      <c r="BG40" s="31">
        <v>37478</v>
      </c>
      <c r="BH40" s="31">
        <v>71358</v>
      </c>
      <c r="BI40" s="31">
        <v>33999</v>
      </c>
      <c r="BJ40" s="31">
        <v>37359</v>
      </c>
      <c r="BK40" s="31">
        <v>71115</v>
      </c>
      <c r="BL40" s="31">
        <v>33884</v>
      </c>
      <c r="BM40" s="31">
        <v>37231</v>
      </c>
      <c r="BN40" s="31">
        <v>70870</v>
      </c>
      <c r="BO40" s="31">
        <v>33770</v>
      </c>
      <c r="BP40" s="31">
        <v>37100</v>
      </c>
      <c r="BQ40" s="31">
        <v>70617</v>
      </c>
      <c r="BR40" s="31">
        <v>33646</v>
      </c>
      <c r="BS40" s="31">
        <v>36971</v>
      </c>
      <c r="BT40" s="31">
        <v>70355</v>
      </c>
      <c r="BU40" s="31">
        <v>33532</v>
      </c>
      <c r="BV40" s="31">
        <v>36823</v>
      </c>
      <c r="BW40" s="31">
        <v>70094</v>
      </c>
      <c r="BX40" s="31">
        <v>33413</v>
      </c>
      <c r="BY40" s="31">
        <v>36681</v>
      </c>
      <c r="CA40" s="31">
        <v>2025</v>
      </c>
    </row>
    <row r="41" spans="1:79" ht="20.100000000000001" customHeight="1" x14ac:dyDescent="0.25">
      <c r="A41" s="30" t="s">
        <v>16</v>
      </c>
      <c r="B41" s="31" t="s">
        <v>398</v>
      </c>
      <c r="C41" s="31">
        <v>66483</v>
      </c>
      <c r="D41" s="31">
        <v>31207</v>
      </c>
      <c r="E41" s="31">
        <v>35276</v>
      </c>
      <c r="F41" s="31">
        <v>66170</v>
      </c>
      <c r="G41" s="31">
        <v>31024</v>
      </c>
      <c r="H41" s="31">
        <v>35146</v>
      </c>
      <c r="I41" s="31">
        <v>65863</v>
      </c>
      <c r="J41" s="31">
        <v>30847</v>
      </c>
      <c r="K41" s="31">
        <v>35016</v>
      </c>
      <c r="L41" s="31">
        <v>65555</v>
      </c>
      <c r="M41" s="31">
        <v>30668</v>
      </c>
      <c r="N41" s="31">
        <v>34887</v>
      </c>
      <c r="O41" s="31">
        <v>65274</v>
      </c>
      <c r="P41" s="31">
        <v>30506</v>
      </c>
      <c r="Q41" s="31">
        <v>34768</v>
      </c>
      <c r="R41" s="31">
        <v>64962</v>
      </c>
      <c r="S41" s="31">
        <v>30322</v>
      </c>
      <c r="T41" s="31">
        <v>34640</v>
      </c>
      <c r="U41" s="31">
        <v>64679</v>
      </c>
      <c r="V41" s="31">
        <v>30167</v>
      </c>
      <c r="W41" s="31">
        <v>34512</v>
      </c>
      <c r="X41" s="31">
        <v>64395</v>
      </c>
      <c r="Y41" s="31">
        <v>30001</v>
      </c>
      <c r="Z41" s="31">
        <v>34394</v>
      </c>
      <c r="AA41" s="31">
        <v>64102</v>
      </c>
      <c r="AB41" s="31">
        <v>29839</v>
      </c>
      <c r="AC41" s="31">
        <v>34263</v>
      </c>
      <c r="AD41" s="31">
        <v>63824</v>
      </c>
      <c r="AE41" s="31">
        <v>29690</v>
      </c>
      <c r="AF41" s="31">
        <v>34134</v>
      </c>
      <c r="AG41" s="31">
        <v>63510</v>
      </c>
      <c r="AH41" s="31">
        <v>29520</v>
      </c>
      <c r="AI41" s="31">
        <v>33990</v>
      </c>
      <c r="AJ41" s="31">
        <v>63174</v>
      </c>
      <c r="AK41" s="31">
        <v>29345</v>
      </c>
      <c r="AL41" s="31">
        <v>33829</v>
      </c>
      <c r="AM41" s="31">
        <v>62810</v>
      </c>
      <c r="AN41" s="31">
        <v>29158</v>
      </c>
      <c r="AO41" s="31">
        <v>33652</v>
      </c>
      <c r="AP41" s="31">
        <v>62425</v>
      </c>
      <c r="AQ41" s="31">
        <v>28958</v>
      </c>
      <c r="AR41" s="31">
        <v>33467</v>
      </c>
      <c r="AS41" s="31">
        <v>62003</v>
      </c>
      <c r="AT41" s="31">
        <v>28743</v>
      </c>
      <c r="AU41" s="31">
        <v>33260</v>
      </c>
      <c r="AV41" s="31">
        <v>61568</v>
      </c>
      <c r="AW41" s="31">
        <v>28526</v>
      </c>
      <c r="AX41" s="31">
        <v>33042</v>
      </c>
      <c r="AY41" s="31">
        <v>61109</v>
      </c>
      <c r="AZ41" s="31">
        <v>28292</v>
      </c>
      <c r="BA41" s="31">
        <v>32817</v>
      </c>
      <c r="BB41" s="31">
        <v>60620</v>
      </c>
      <c r="BC41" s="31">
        <v>28055</v>
      </c>
      <c r="BD41" s="31">
        <v>32565</v>
      </c>
      <c r="BE41" s="31">
        <v>60116</v>
      </c>
      <c r="BF41" s="31">
        <v>27814</v>
      </c>
      <c r="BG41" s="31">
        <v>32302</v>
      </c>
      <c r="BH41" s="31">
        <v>59587</v>
      </c>
      <c r="BI41" s="31">
        <v>27555</v>
      </c>
      <c r="BJ41" s="31">
        <v>32032</v>
      </c>
      <c r="BK41" s="31">
        <v>59041</v>
      </c>
      <c r="BL41" s="31">
        <v>27296</v>
      </c>
      <c r="BM41" s="31">
        <v>31745</v>
      </c>
      <c r="BN41" s="31">
        <v>58498</v>
      </c>
      <c r="BO41" s="31">
        <v>27035</v>
      </c>
      <c r="BP41" s="31">
        <v>31463</v>
      </c>
      <c r="BQ41" s="31">
        <v>57921</v>
      </c>
      <c r="BR41" s="31">
        <v>26760</v>
      </c>
      <c r="BS41" s="31">
        <v>31161</v>
      </c>
      <c r="BT41" s="31">
        <v>57350</v>
      </c>
      <c r="BU41" s="31">
        <v>26498</v>
      </c>
      <c r="BV41" s="31">
        <v>30852</v>
      </c>
      <c r="BW41" s="31">
        <v>56754</v>
      </c>
      <c r="BX41" s="31">
        <v>26222</v>
      </c>
      <c r="BY41" s="31">
        <v>30532</v>
      </c>
      <c r="CA41" s="31">
        <v>2026</v>
      </c>
    </row>
    <row r="42" spans="1:79" ht="20.100000000000001" customHeight="1" x14ac:dyDescent="0.25">
      <c r="A42" s="30" t="s">
        <v>17</v>
      </c>
      <c r="B42" s="31" t="s">
        <v>398</v>
      </c>
      <c r="C42" s="31">
        <v>66002</v>
      </c>
      <c r="D42" s="31">
        <v>32012</v>
      </c>
      <c r="E42" s="31">
        <v>33990</v>
      </c>
      <c r="F42" s="31">
        <v>65391</v>
      </c>
      <c r="G42" s="31">
        <v>31747</v>
      </c>
      <c r="H42" s="31">
        <v>33644</v>
      </c>
      <c r="I42" s="31">
        <v>64749</v>
      </c>
      <c r="J42" s="31">
        <v>31468</v>
      </c>
      <c r="K42" s="31">
        <v>33281</v>
      </c>
      <c r="L42" s="31">
        <v>64130</v>
      </c>
      <c r="M42" s="31">
        <v>31206</v>
      </c>
      <c r="N42" s="31">
        <v>32924</v>
      </c>
      <c r="O42" s="31">
        <v>63515</v>
      </c>
      <c r="P42" s="31">
        <v>30939</v>
      </c>
      <c r="Q42" s="31">
        <v>32576</v>
      </c>
      <c r="R42" s="31">
        <v>62884</v>
      </c>
      <c r="S42" s="31">
        <v>30672</v>
      </c>
      <c r="T42" s="31">
        <v>32212</v>
      </c>
      <c r="U42" s="31">
        <v>62272</v>
      </c>
      <c r="V42" s="31">
        <v>30403</v>
      </c>
      <c r="W42" s="31">
        <v>31869</v>
      </c>
      <c r="X42" s="31">
        <v>61666</v>
      </c>
      <c r="Y42" s="31">
        <v>30148</v>
      </c>
      <c r="Z42" s="31">
        <v>31518</v>
      </c>
      <c r="AA42" s="31">
        <v>61066</v>
      </c>
      <c r="AB42" s="31">
        <v>29885</v>
      </c>
      <c r="AC42" s="31">
        <v>31181</v>
      </c>
      <c r="AD42" s="31">
        <v>60475</v>
      </c>
      <c r="AE42" s="31">
        <v>29628</v>
      </c>
      <c r="AF42" s="31">
        <v>30847</v>
      </c>
      <c r="AG42" s="31">
        <v>59879</v>
      </c>
      <c r="AH42" s="31">
        <v>29368</v>
      </c>
      <c r="AI42" s="31">
        <v>30511</v>
      </c>
      <c r="AJ42" s="31">
        <v>59275</v>
      </c>
      <c r="AK42" s="31">
        <v>29102</v>
      </c>
      <c r="AL42" s="31">
        <v>30173</v>
      </c>
      <c r="AM42" s="31">
        <v>58662</v>
      </c>
      <c r="AN42" s="31">
        <v>28830</v>
      </c>
      <c r="AO42" s="31">
        <v>29832</v>
      </c>
      <c r="AP42" s="31">
        <v>58022</v>
      </c>
      <c r="AQ42" s="31">
        <v>28537</v>
      </c>
      <c r="AR42" s="31">
        <v>29485</v>
      </c>
      <c r="AS42" s="31">
        <v>57381</v>
      </c>
      <c r="AT42" s="31">
        <v>28248</v>
      </c>
      <c r="AU42" s="31">
        <v>29133</v>
      </c>
      <c r="AV42" s="31">
        <v>56725</v>
      </c>
      <c r="AW42" s="31">
        <v>27938</v>
      </c>
      <c r="AX42" s="31">
        <v>28787</v>
      </c>
      <c r="AY42" s="31">
        <v>56063</v>
      </c>
      <c r="AZ42" s="31">
        <v>27633</v>
      </c>
      <c r="BA42" s="31">
        <v>28430</v>
      </c>
      <c r="BB42" s="31">
        <v>55390</v>
      </c>
      <c r="BC42" s="31">
        <v>27322</v>
      </c>
      <c r="BD42" s="31">
        <v>28068</v>
      </c>
      <c r="BE42" s="31">
        <v>54681</v>
      </c>
      <c r="BF42" s="31">
        <v>26989</v>
      </c>
      <c r="BG42" s="31">
        <v>27692</v>
      </c>
      <c r="BH42" s="31">
        <v>53977</v>
      </c>
      <c r="BI42" s="31">
        <v>26660</v>
      </c>
      <c r="BJ42" s="31">
        <v>27317</v>
      </c>
      <c r="BK42" s="31">
        <v>53270</v>
      </c>
      <c r="BL42" s="31">
        <v>26334</v>
      </c>
      <c r="BM42" s="31">
        <v>26936</v>
      </c>
      <c r="BN42" s="31">
        <v>52533</v>
      </c>
      <c r="BO42" s="31">
        <v>25986</v>
      </c>
      <c r="BP42" s="31">
        <v>26547</v>
      </c>
      <c r="BQ42" s="31">
        <v>51803</v>
      </c>
      <c r="BR42" s="31">
        <v>25646</v>
      </c>
      <c r="BS42" s="31">
        <v>26157</v>
      </c>
      <c r="BT42" s="31">
        <v>51066</v>
      </c>
      <c r="BU42" s="31">
        <v>25307</v>
      </c>
      <c r="BV42" s="31">
        <v>25759</v>
      </c>
      <c r="BW42" s="31">
        <v>50317</v>
      </c>
      <c r="BX42" s="31">
        <v>24955</v>
      </c>
      <c r="BY42" s="31">
        <v>25362</v>
      </c>
      <c r="CA42" s="31">
        <v>2027</v>
      </c>
    </row>
    <row r="43" spans="1:79" ht="20.100000000000001" customHeight="1" x14ac:dyDescent="0.25">
      <c r="A43" s="30" t="s">
        <v>18</v>
      </c>
      <c r="B43" s="31" t="s">
        <v>398</v>
      </c>
      <c r="C43" s="31">
        <v>97174</v>
      </c>
      <c r="D43" s="31">
        <v>47364</v>
      </c>
      <c r="E43" s="31">
        <v>49810</v>
      </c>
      <c r="F43" s="31">
        <v>96685</v>
      </c>
      <c r="G43" s="31">
        <v>47120</v>
      </c>
      <c r="H43" s="31">
        <v>49565</v>
      </c>
      <c r="I43" s="31">
        <v>96171</v>
      </c>
      <c r="J43" s="31">
        <v>46868</v>
      </c>
      <c r="K43" s="31">
        <v>49303</v>
      </c>
      <c r="L43" s="31">
        <v>95663</v>
      </c>
      <c r="M43" s="31">
        <v>46618</v>
      </c>
      <c r="N43" s="31">
        <v>49045</v>
      </c>
      <c r="O43" s="31">
        <v>95138</v>
      </c>
      <c r="P43" s="31">
        <v>46364</v>
      </c>
      <c r="Q43" s="31">
        <v>48774</v>
      </c>
      <c r="R43" s="31">
        <v>94617</v>
      </c>
      <c r="S43" s="31">
        <v>46117</v>
      </c>
      <c r="T43" s="31">
        <v>48500</v>
      </c>
      <c r="U43" s="31">
        <v>94089</v>
      </c>
      <c r="V43" s="31">
        <v>45861</v>
      </c>
      <c r="W43" s="31">
        <v>48228</v>
      </c>
      <c r="X43" s="31">
        <v>93563</v>
      </c>
      <c r="Y43" s="31">
        <v>45604</v>
      </c>
      <c r="Z43" s="31">
        <v>47959</v>
      </c>
      <c r="AA43" s="31">
        <v>93034</v>
      </c>
      <c r="AB43" s="31">
        <v>45354</v>
      </c>
      <c r="AC43" s="31">
        <v>47680</v>
      </c>
      <c r="AD43" s="31">
        <v>92485</v>
      </c>
      <c r="AE43" s="31">
        <v>45092</v>
      </c>
      <c r="AF43" s="31">
        <v>47393</v>
      </c>
      <c r="AG43" s="31">
        <v>91936</v>
      </c>
      <c r="AH43" s="31">
        <v>44826</v>
      </c>
      <c r="AI43" s="31">
        <v>47110</v>
      </c>
      <c r="AJ43" s="31">
        <v>91359</v>
      </c>
      <c r="AK43" s="31">
        <v>44544</v>
      </c>
      <c r="AL43" s="31">
        <v>46815</v>
      </c>
      <c r="AM43" s="31">
        <v>90779</v>
      </c>
      <c r="AN43" s="31">
        <v>44267</v>
      </c>
      <c r="AO43" s="31">
        <v>46512</v>
      </c>
      <c r="AP43" s="31">
        <v>90166</v>
      </c>
      <c r="AQ43" s="31">
        <v>43969</v>
      </c>
      <c r="AR43" s="31">
        <v>46197</v>
      </c>
      <c r="AS43" s="31">
        <v>89543</v>
      </c>
      <c r="AT43" s="31">
        <v>43664</v>
      </c>
      <c r="AU43" s="31">
        <v>45879</v>
      </c>
      <c r="AV43" s="31">
        <v>88884</v>
      </c>
      <c r="AW43" s="31">
        <v>43346</v>
      </c>
      <c r="AX43" s="31">
        <v>45538</v>
      </c>
      <c r="AY43" s="31">
        <v>88222</v>
      </c>
      <c r="AZ43" s="31">
        <v>43026</v>
      </c>
      <c r="BA43" s="31">
        <v>45196</v>
      </c>
      <c r="BB43" s="31">
        <v>87527</v>
      </c>
      <c r="BC43" s="31">
        <v>42690</v>
      </c>
      <c r="BD43" s="31">
        <v>44837</v>
      </c>
      <c r="BE43" s="31">
        <v>86831</v>
      </c>
      <c r="BF43" s="31">
        <v>42355</v>
      </c>
      <c r="BG43" s="31">
        <v>44476</v>
      </c>
      <c r="BH43" s="31">
        <v>86111</v>
      </c>
      <c r="BI43" s="31">
        <v>42002</v>
      </c>
      <c r="BJ43" s="31">
        <v>44109</v>
      </c>
      <c r="BK43" s="31">
        <v>85384</v>
      </c>
      <c r="BL43" s="31">
        <v>41654</v>
      </c>
      <c r="BM43" s="31">
        <v>43730</v>
      </c>
      <c r="BN43" s="31">
        <v>84639</v>
      </c>
      <c r="BO43" s="31">
        <v>41298</v>
      </c>
      <c r="BP43" s="31">
        <v>43341</v>
      </c>
      <c r="BQ43" s="31">
        <v>83894</v>
      </c>
      <c r="BR43" s="31">
        <v>40940</v>
      </c>
      <c r="BS43" s="31">
        <v>42954</v>
      </c>
      <c r="BT43" s="31">
        <v>83126</v>
      </c>
      <c r="BU43" s="31">
        <v>40572</v>
      </c>
      <c r="BV43" s="31">
        <v>42554</v>
      </c>
      <c r="BW43" s="31">
        <v>82358</v>
      </c>
      <c r="BX43" s="31">
        <v>40209</v>
      </c>
      <c r="BY43" s="31">
        <v>42149</v>
      </c>
      <c r="CA43" s="31">
        <v>2028</v>
      </c>
    </row>
    <row r="44" spans="1:79" ht="20.100000000000001" customHeight="1" x14ac:dyDescent="0.25">
      <c r="A44" s="30" t="s">
        <v>19</v>
      </c>
      <c r="B44" s="31" t="s">
        <v>398</v>
      </c>
      <c r="C44" s="31">
        <v>65181</v>
      </c>
      <c r="D44" s="31">
        <v>31917</v>
      </c>
      <c r="E44" s="31">
        <v>33264</v>
      </c>
      <c r="F44" s="31">
        <v>64487</v>
      </c>
      <c r="G44" s="31">
        <v>31562</v>
      </c>
      <c r="H44" s="31">
        <v>32925</v>
      </c>
      <c r="I44" s="31">
        <v>63780</v>
      </c>
      <c r="J44" s="31">
        <v>31213</v>
      </c>
      <c r="K44" s="31">
        <v>32567</v>
      </c>
      <c r="L44" s="31">
        <v>63093</v>
      </c>
      <c r="M44" s="31">
        <v>30872</v>
      </c>
      <c r="N44" s="31">
        <v>32221</v>
      </c>
      <c r="O44" s="31">
        <v>62389</v>
      </c>
      <c r="P44" s="31">
        <v>30529</v>
      </c>
      <c r="Q44" s="31">
        <v>31860</v>
      </c>
      <c r="R44" s="31">
        <v>61682</v>
      </c>
      <c r="S44" s="31">
        <v>30179</v>
      </c>
      <c r="T44" s="31">
        <v>31503</v>
      </c>
      <c r="U44" s="31">
        <v>60991</v>
      </c>
      <c r="V44" s="31">
        <v>29847</v>
      </c>
      <c r="W44" s="31">
        <v>31144</v>
      </c>
      <c r="X44" s="31">
        <v>60303</v>
      </c>
      <c r="Y44" s="31">
        <v>29515</v>
      </c>
      <c r="Z44" s="31">
        <v>30788</v>
      </c>
      <c r="AA44" s="31">
        <v>59636</v>
      </c>
      <c r="AB44" s="31">
        <v>29185</v>
      </c>
      <c r="AC44" s="31">
        <v>30451</v>
      </c>
      <c r="AD44" s="31">
        <v>58944</v>
      </c>
      <c r="AE44" s="31">
        <v>28853</v>
      </c>
      <c r="AF44" s="31">
        <v>30091</v>
      </c>
      <c r="AG44" s="31">
        <v>58265</v>
      </c>
      <c r="AH44" s="31">
        <v>28515</v>
      </c>
      <c r="AI44" s="31">
        <v>29750</v>
      </c>
      <c r="AJ44" s="31">
        <v>57572</v>
      </c>
      <c r="AK44" s="31">
        <v>28184</v>
      </c>
      <c r="AL44" s="31">
        <v>29388</v>
      </c>
      <c r="AM44" s="31">
        <v>56845</v>
      </c>
      <c r="AN44" s="31">
        <v>27828</v>
      </c>
      <c r="AO44" s="31">
        <v>29017</v>
      </c>
      <c r="AP44" s="31">
        <v>56120</v>
      </c>
      <c r="AQ44" s="31">
        <v>27468</v>
      </c>
      <c r="AR44" s="31">
        <v>28652</v>
      </c>
      <c r="AS44" s="31">
        <v>55367</v>
      </c>
      <c r="AT44" s="31">
        <v>27106</v>
      </c>
      <c r="AU44" s="31">
        <v>28261</v>
      </c>
      <c r="AV44" s="31">
        <v>54616</v>
      </c>
      <c r="AW44" s="31">
        <v>26740</v>
      </c>
      <c r="AX44" s="31">
        <v>27876</v>
      </c>
      <c r="AY44" s="31">
        <v>53827</v>
      </c>
      <c r="AZ44" s="31">
        <v>26350</v>
      </c>
      <c r="BA44" s="31">
        <v>27477</v>
      </c>
      <c r="BB44" s="31">
        <v>53043</v>
      </c>
      <c r="BC44" s="31">
        <v>25976</v>
      </c>
      <c r="BD44" s="31">
        <v>27067</v>
      </c>
      <c r="BE44" s="31">
        <v>52232</v>
      </c>
      <c r="BF44" s="31">
        <v>25573</v>
      </c>
      <c r="BG44" s="31">
        <v>26659</v>
      </c>
      <c r="BH44" s="31">
        <v>51415</v>
      </c>
      <c r="BI44" s="31">
        <v>25182</v>
      </c>
      <c r="BJ44" s="31">
        <v>26233</v>
      </c>
      <c r="BK44" s="31">
        <v>50584</v>
      </c>
      <c r="BL44" s="31">
        <v>24773</v>
      </c>
      <c r="BM44" s="31">
        <v>25811</v>
      </c>
      <c r="BN44" s="31">
        <v>49729</v>
      </c>
      <c r="BO44" s="31">
        <v>24363</v>
      </c>
      <c r="BP44" s="31">
        <v>25366</v>
      </c>
      <c r="BQ44" s="31">
        <v>48886</v>
      </c>
      <c r="BR44" s="31">
        <v>23957</v>
      </c>
      <c r="BS44" s="31">
        <v>24929</v>
      </c>
      <c r="BT44" s="31">
        <v>48026</v>
      </c>
      <c r="BU44" s="31">
        <v>23545</v>
      </c>
      <c r="BV44" s="31">
        <v>24481</v>
      </c>
      <c r="BW44" s="31">
        <v>47156</v>
      </c>
      <c r="BX44" s="31">
        <v>23134</v>
      </c>
      <c r="BY44" s="31">
        <v>24022</v>
      </c>
      <c r="CA44" s="31">
        <v>2029</v>
      </c>
    </row>
    <row r="45" spans="1:79" ht="20.100000000000001" customHeight="1" x14ac:dyDescent="0.25">
      <c r="A45" s="30" t="s">
        <v>20</v>
      </c>
      <c r="B45" s="31" t="s">
        <v>398</v>
      </c>
      <c r="C45" s="31">
        <v>108341</v>
      </c>
      <c r="D45" s="31">
        <v>53226</v>
      </c>
      <c r="E45" s="31">
        <v>55115</v>
      </c>
      <c r="F45" s="31">
        <v>107970</v>
      </c>
      <c r="G45" s="31">
        <v>53063</v>
      </c>
      <c r="H45" s="31">
        <v>54907</v>
      </c>
      <c r="I45" s="31">
        <v>107604</v>
      </c>
      <c r="J45" s="31">
        <v>52903</v>
      </c>
      <c r="K45" s="31">
        <v>54701</v>
      </c>
      <c r="L45" s="31">
        <v>107236</v>
      </c>
      <c r="M45" s="31">
        <v>52748</v>
      </c>
      <c r="N45" s="31">
        <v>54488</v>
      </c>
      <c r="O45" s="31">
        <v>106865</v>
      </c>
      <c r="P45" s="31">
        <v>52585</v>
      </c>
      <c r="Q45" s="31">
        <v>54280</v>
      </c>
      <c r="R45" s="31">
        <v>106496</v>
      </c>
      <c r="S45" s="31">
        <v>52434</v>
      </c>
      <c r="T45" s="31">
        <v>54062</v>
      </c>
      <c r="U45" s="31">
        <v>106109</v>
      </c>
      <c r="V45" s="31">
        <v>52264</v>
      </c>
      <c r="W45" s="31">
        <v>53845</v>
      </c>
      <c r="X45" s="31">
        <v>105732</v>
      </c>
      <c r="Y45" s="31">
        <v>52106</v>
      </c>
      <c r="Z45" s="31">
        <v>53626</v>
      </c>
      <c r="AA45" s="31">
        <v>105337</v>
      </c>
      <c r="AB45" s="31">
        <v>51936</v>
      </c>
      <c r="AC45" s="31">
        <v>53401</v>
      </c>
      <c r="AD45" s="31">
        <v>104924</v>
      </c>
      <c r="AE45" s="31">
        <v>51753</v>
      </c>
      <c r="AF45" s="31">
        <v>53171</v>
      </c>
      <c r="AG45" s="31">
        <v>104521</v>
      </c>
      <c r="AH45" s="31">
        <v>51573</v>
      </c>
      <c r="AI45" s="31">
        <v>52948</v>
      </c>
      <c r="AJ45" s="31">
        <v>104089</v>
      </c>
      <c r="AK45" s="31">
        <v>51378</v>
      </c>
      <c r="AL45" s="31">
        <v>52711</v>
      </c>
      <c r="AM45" s="31">
        <v>103635</v>
      </c>
      <c r="AN45" s="31">
        <v>51171</v>
      </c>
      <c r="AO45" s="31">
        <v>52464</v>
      </c>
      <c r="AP45" s="31">
        <v>103177</v>
      </c>
      <c r="AQ45" s="31">
        <v>50955</v>
      </c>
      <c r="AR45" s="31">
        <v>52222</v>
      </c>
      <c r="AS45" s="31">
        <v>102685</v>
      </c>
      <c r="AT45" s="31">
        <v>50716</v>
      </c>
      <c r="AU45" s="31">
        <v>51969</v>
      </c>
      <c r="AV45" s="31">
        <v>102175</v>
      </c>
      <c r="AW45" s="31">
        <v>50481</v>
      </c>
      <c r="AX45" s="31">
        <v>51694</v>
      </c>
      <c r="AY45" s="31">
        <v>101633</v>
      </c>
      <c r="AZ45" s="31">
        <v>50223</v>
      </c>
      <c r="BA45" s="31">
        <v>51410</v>
      </c>
      <c r="BB45" s="31">
        <v>101065</v>
      </c>
      <c r="BC45" s="31">
        <v>49935</v>
      </c>
      <c r="BD45" s="31">
        <v>51130</v>
      </c>
      <c r="BE45" s="31">
        <v>100486</v>
      </c>
      <c r="BF45" s="31">
        <v>49650</v>
      </c>
      <c r="BG45" s="31">
        <v>50836</v>
      </c>
      <c r="BH45" s="31">
        <v>99883</v>
      </c>
      <c r="BI45" s="31">
        <v>49357</v>
      </c>
      <c r="BJ45" s="31">
        <v>50526</v>
      </c>
      <c r="BK45" s="31">
        <v>99259</v>
      </c>
      <c r="BL45" s="31">
        <v>49042</v>
      </c>
      <c r="BM45" s="31">
        <v>50217</v>
      </c>
      <c r="BN45" s="31">
        <v>98606</v>
      </c>
      <c r="BO45" s="31">
        <v>48727</v>
      </c>
      <c r="BP45" s="31">
        <v>49879</v>
      </c>
      <c r="BQ45" s="31">
        <v>97948</v>
      </c>
      <c r="BR45" s="31">
        <v>48396</v>
      </c>
      <c r="BS45" s="31">
        <v>49552</v>
      </c>
      <c r="BT45" s="31">
        <v>97262</v>
      </c>
      <c r="BU45" s="31">
        <v>48065</v>
      </c>
      <c r="BV45" s="31">
        <v>49197</v>
      </c>
      <c r="BW45" s="31">
        <v>96570</v>
      </c>
      <c r="BX45" s="31">
        <v>47717</v>
      </c>
      <c r="BY45" s="31">
        <v>48853</v>
      </c>
      <c r="CA45" s="31">
        <v>2030</v>
      </c>
    </row>
    <row r="46" spans="1:79" ht="20.100000000000001" customHeight="1" x14ac:dyDescent="0.25">
      <c r="A46" s="30" t="s">
        <v>21</v>
      </c>
      <c r="B46" s="31" t="s">
        <v>398</v>
      </c>
      <c r="C46" s="31">
        <v>46862</v>
      </c>
      <c r="D46" s="31">
        <v>23270</v>
      </c>
      <c r="E46" s="31">
        <v>23592</v>
      </c>
      <c r="F46" s="31">
        <v>46658</v>
      </c>
      <c r="G46" s="31">
        <v>23168</v>
      </c>
      <c r="H46" s="31">
        <v>23490</v>
      </c>
      <c r="I46" s="31">
        <v>46453</v>
      </c>
      <c r="J46" s="31">
        <v>23077</v>
      </c>
      <c r="K46" s="31">
        <v>23376</v>
      </c>
      <c r="L46" s="31">
        <v>46259</v>
      </c>
      <c r="M46" s="31">
        <v>22994</v>
      </c>
      <c r="N46" s="31">
        <v>23265</v>
      </c>
      <c r="O46" s="31">
        <v>46051</v>
      </c>
      <c r="P46" s="31">
        <v>22901</v>
      </c>
      <c r="Q46" s="31">
        <v>23150</v>
      </c>
      <c r="R46" s="31">
        <v>45850</v>
      </c>
      <c r="S46" s="31">
        <v>22811</v>
      </c>
      <c r="T46" s="31">
        <v>23039</v>
      </c>
      <c r="U46" s="31">
        <v>45657</v>
      </c>
      <c r="V46" s="31">
        <v>22726</v>
      </c>
      <c r="W46" s="31">
        <v>22931</v>
      </c>
      <c r="X46" s="31">
        <v>45464</v>
      </c>
      <c r="Y46" s="31">
        <v>22645</v>
      </c>
      <c r="Z46" s="31">
        <v>22819</v>
      </c>
      <c r="AA46" s="31">
        <v>45256</v>
      </c>
      <c r="AB46" s="31">
        <v>22559</v>
      </c>
      <c r="AC46" s="31">
        <v>22697</v>
      </c>
      <c r="AD46" s="31">
        <v>45070</v>
      </c>
      <c r="AE46" s="31">
        <v>22485</v>
      </c>
      <c r="AF46" s="31">
        <v>22585</v>
      </c>
      <c r="AG46" s="31">
        <v>44857</v>
      </c>
      <c r="AH46" s="31">
        <v>22389</v>
      </c>
      <c r="AI46" s="31">
        <v>22468</v>
      </c>
      <c r="AJ46" s="31">
        <v>44650</v>
      </c>
      <c r="AK46" s="31">
        <v>22300</v>
      </c>
      <c r="AL46" s="31">
        <v>22350</v>
      </c>
      <c r="AM46" s="31">
        <v>44425</v>
      </c>
      <c r="AN46" s="31">
        <v>22200</v>
      </c>
      <c r="AO46" s="31">
        <v>22225</v>
      </c>
      <c r="AP46" s="31">
        <v>44191</v>
      </c>
      <c r="AQ46" s="31">
        <v>22090</v>
      </c>
      <c r="AR46" s="31">
        <v>22101</v>
      </c>
      <c r="AS46" s="31">
        <v>43950</v>
      </c>
      <c r="AT46" s="31">
        <v>21980</v>
      </c>
      <c r="AU46" s="31">
        <v>21970</v>
      </c>
      <c r="AV46" s="31">
        <v>43703</v>
      </c>
      <c r="AW46" s="31">
        <v>21869</v>
      </c>
      <c r="AX46" s="31">
        <v>21834</v>
      </c>
      <c r="AY46" s="31">
        <v>43432</v>
      </c>
      <c r="AZ46" s="31">
        <v>21738</v>
      </c>
      <c r="BA46" s="31">
        <v>21694</v>
      </c>
      <c r="BB46" s="31">
        <v>43160</v>
      </c>
      <c r="BC46" s="31">
        <v>21609</v>
      </c>
      <c r="BD46" s="31">
        <v>21551</v>
      </c>
      <c r="BE46" s="31">
        <v>42868</v>
      </c>
      <c r="BF46" s="31">
        <v>21470</v>
      </c>
      <c r="BG46" s="31">
        <v>21398</v>
      </c>
      <c r="BH46" s="31">
        <v>42585</v>
      </c>
      <c r="BI46" s="31">
        <v>21331</v>
      </c>
      <c r="BJ46" s="31">
        <v>21254</v>
      </c>
      <c r="BK46" s="31">
        <v>42275</v>
      </c>
      <c r="BL46" s="31">
        <v>21176</v>
      </c>
      <c r="BM46" s="31">
        <v>21099</v>
      </c>
      <c r="BN46" s="31">
        <v>41964</v>
      </c>
      <c r="BO46" s="31">
        <v>21031</v>
      </c>
      <c r="BP46" s="31">
        <v>20933</v>
      </c>
      <c r="BQ46" s="31">
        <v>41646</v>
      </c>
      <c r="BR46" s="31">
        <v>20876</v>
      </c>
      <c r="BS46" s="31">
        <v>20770</v>
      </c>
      <c r="BT46" s="31">
        <v>41306</v>
      </c>
      <c r="BU46" s="31">
        <v>20712</v>
      </c>
      <c r="BV46" s="31">
        <v>20594</v>
      </c>
      <c r="BW46" s="31">
        <v>40979</v>
      </c>
      <c r="BX46" s="31">
        <v>20553</v>
      </c>
      <c r="BY46" s="31">
        <v>20426</v>
      </c>
      <c r="CA46" s="31">
        <v>2031</v>
      </c>
    </row>
    <row r="47" spans="1:79" ht="20.100000000000001" customHeight="1" x14ac:dyDescent="0.25">
      <c r="A47" s="30" t="s">
        <v>22</v>
      </c>
      <c r="B47" s="31" t="s">
        <v>398</v>
      </c>
      <c r="C47" s="31">
        <v>102553</v>
      </c>
      <c r="D47" s="31">
        <v>50553</v>
      </c>
      <c r="E47" s="31">
        <v>52000</v>
      </c>
      <c r="F47" s="31">
        <v>102241</v>
      </c>
      <c r="G47" s="31">
        <v>50414</v>
      </c>
      <c r="H47" s="31">
        <v>51827</v>
      </c>
      <c r="I47" s="31">
        <v>101937</v>
      </c>
      <c r="J47" s="31">
        <v>50283</v>
      </c>
      <c r="K47" s="31">
        <v>51654</v>
      </c>
      <c r="L47" s="31">
        <v>101633</v>
      </c>
      <c r="M47" s="31">
        <v>50153</v>
      </c>
      <c r="N47" s="31">
        <v>51480</v>
      </c>
      <c r="O47" s="31">
        <v>101314</v>
      </c>
      <c r="P47" s="31">
        <v>50010</v>
      </c>
      <c r="Q47" s="31">
        <v>51304</v>
      </c>
      <c r="R47" s="31">
        <v>100987</v>
      </c>
      <c r="S47" s="31">
        <v>49874</v>
      </c>
      <c r="T47" s="31">
        <v>51113</v>
      </c>
      <c r="U47" s="31">
        <v>100667</v>
      </c>
      <c r="V47" s="31">
        <v>49746</v>
      </c>
      <c r="W47" s="31">
        <v>50921</v>
      </c>
      <c r="X47" s="31">
        <v>100337</v>
      </c>
      <c r="Y47" s="31">
        <v>49598</v>
      </c>
      <c r="Z47" s="31">
        <v>50739</v>
      </c>
      <c r="AA47" s="31">
        <v>99981</v>
      </c>
      <c r="AB47" s="31">
        <v>49449</v>
      </c>
      <c r="AC47" s="31">
        <v>50532</v>
      </c>
      <c r="AD47" s="31">
        <v>99647</v>
      </c>
      <c r="AE47" s="31">
        <v>49303</v>
      </c>
      <c r="AF47" s="31">
        <v>50344</v>
      </c>
      <c r="AG47" s="31">
        <v>99268</v>
      </c>
      <c r="AH47" s="31">
        <v>49134</v>
      </c>
      <c r="AI47" s="31">
        <v>50134</v>
      </c>
      <c r="AJ47" s="31">
        <v>98880</v>
      </c>
      <c r="AK47" s="31">
        <v>48967</v>
      </c>
      <c r="AL47" s="31">
        <v>49913</v>
      </c>
      <c r="AM47" s="31">
        <v>98443</v>
      </c>
      <c r="AN47" s="31">
        <v>48769</v>
      </c>
      <c r="AO47" s="31">
        <v>49674</v>
      </c>
      <c r="AP47" s="31">
        <v>97997</v>
      </c>
      <c r="AQ47" s="31">
        <v>48565</v>
      </c>
      <c r="AR47" s="31">
        <v>49432</v>
      </c>
      <c r="AS47" s="31">
        <v>97513</v>
      </c>
      <c r="AT47" s="31">
        <v>48345</v>
      </c>
      <c r="AU47" s="31">
        <v>49168</v>
      </c>
      <c r="AV47" s="31">
        <v>97016</v>
      </c>
      <c r="AW47" s="31">
        <v>48102</v>
      </c>
      <c r="AX47" s="31">
        <v>48914</v>
      </c>
      <c r="AY47" s="31">
        <v>96489</v>
      </c>
      <c r="AZ47" s="31">
        <v>47851</v>
      </c>
      <c r="BA47" s="31">
        <v>48638</v>
      </c>
      <c r="BB47" s="31">
        <v>95931</v>
      </c>
      <c r="BC47" s="31">
        <v>47579</v>
      </c>
      <c r="BD47" s="31">
        <v>48352</v>
      </c>
      <c r="BE47" s="31">
        <v>95359</v>
      </c>
      <c r="BF47" s="31">
        <v>47296</v>
      </c>
      <c r="BG47" s="31">
        <v>48063</v>
      </c>
      <c r="BH47" s="31">
        <v>94752</v>
      </c>
      <c r="BI47" s="31">
        <v>47002</v>
      </c>
      <c r="BJ47" s="31">
        <v>47750</v>
      </c>
      <c r="BK47" s="31">
        <v>94134</v>
      </c>
      <c r="BL47" s="31">
        <v>46706</v>
      </c>
      <c r="BM47" s="31">
        <v>47428</v>
      </c>
      <c r="BN47" s="31">
        <v>93479</v>
      </c>
      <c r="BO47" s="31">
        <v>46387</v>
      </c>
      <c r="BP47" s="31">
        <v>47092</v>
      </c>
      <c r="BQ47" s="31">
        <v>92824</v>
      </c>
      <c r="BR47" s="31">
        <v>46075</v>
      </c>
      <c r="BS47" s="31">
        <v>46749</v>
      </c>
      <c r="BT47" s="31">
        <v>92150</v>
      </c>
      <c r="BU47" s="31">
        <v>45748</v>
      </c>
      <c r="BV47" s="31">
        <v>46402</v>
      </c>
      <c r="BW47" s="31">
        <v>91452</v>
      </c>
      <c r="BX47" s="31">
        <v>45423</v>
      </c>
      <c r="BY47" s="31">
        <v>46029</v>
      </c>
      <c r="CA47" s="31">
        <v>2032</v>
      </c>
    </row>
    <row r="48" spans="1:79" ht="20.100000000000001" customHeight="1" x14ac:dyDescent="0.25">
      <c r="A48" s="30" t="s">
        <v>23</v>
      </c>
      <c r="B48" s="31" t="s">
        <v>398</v>
      </c>
      <c r="C48" s="31">
        <v>65029</v>
      </c>
      <c r="D48" s="31">
        <v>30712</v>
      </c>
      <c r="E48" s="31">
        <v>34317</v>
      </c>
      <c r="F48" s="31">
        <v>64703</v>
      </c>
      <c r="G48" s="31">
        <v>30540</v>
      </c>
      <c r="H48" s="31">
        <v>34163</v>
      </c>
      <c r="I48" s="31">
        <v>64392</v>
      </c>
      <c r="J48" s="31">
        <v>30368</v>
      </c>
      <c r="K48" s="31">
        <v>34024</v>
      </c>
      <c r="L48" s="31">
        <v>64081</v>
      </c>
      <c r="M48" s="31">
        <v>30199</v>
      </c>
      <c r="N48" s="31">
        <v>33882</v>
      </c>
      <c r="O48" s="31">
        <v>63776</v>
      </c>
      <c r="P48" s="31">
        <v>30034</v>
      </c>
      <c r="Q48" s="31">
        <v>33742</v>
      </c>
      <c r="R48" s="31">
        <v>63472</v>
      </c>
      <c r="S48" s="31">
        <v>29873</v>
      </c>
      <c r="T48" s="31">
        <v>33599</v>
      </c>
      <c r="U48" s="31">
        <v>63179</v>
      </c>
      <c r="V48" s="31">
        <v>29715</v>
      </c>
      <c r="W48" s="31">
        <v>33464</v>
      </c>
      <c r="X48" s="31">
        <v>62888</v>
      </c>
      <c r="Y48" s="31">
        <v>29560</v>
      </c>
      <c r="Z48" s="31">
        <v>33328</v>
      </c>
      <c r="AA48" s="31">
        <v>62596</v>
      </c>
      <c r="AB48" s="31">
        <v>29407</v>
      </c>
      <c r="AC48" s="31">
        <v>33189</v>
      </c>
      <c r="AD48" s="31">
        <v>62300</v>
      </c>
      <c r="AE48" s="31">
        <v>29256</v>
      </c>
      <c r="AF48" s="31">
        <v>33044</v>
      </c>
      <c r="AG48" s="31">
        <v>61994</v>
      </c>
      <c r="AH48" s="31">
        <v>29095</v>
      </c>
      <c r="AI48" s="31">
        <v>32899</v>
      </c>
      <c r="AJ48" s="31">
        <v>61650</v>
      </c>
      <c r="AK48" s="31">
        <v>28924</v>
      </c>
      <c r="AL48" s="31">
        <v>32726</v>
      </c>
      <c r="AM48" s="31">
        <v>61278</v>
      </c>
      <c r="AN48" s="31">
        <v>28728</v>
      </c>
      <c r="AO48" s="31">
        <v>32550</v>
      </c>
      <c r="AP48" s="31">
        <v>60891</v>
      </c>
      <c r="AQ48" s="31">
        <v>28530</v>
      </c>
      <c r="AR48" s="31">
        <v>32361</v>
      </c>
      <c r="AS48" s="31">
        <v>60465</v>
      </c>
      <c r="AT48" s="31">
        <v>28321</v>
      </c>
      <c r="AU48" s="31">
        <v>32144</v>
      </c>
      <c r="AV48" s="31">
        <v>60014</v>
      </c>
      <c r="AW48" s="31">
        <v>28093</v>
      </c>
      <c r="AX48" s="31">
        <v>31921</v>
      </c>
      <c r="AY48" s="31">
        <v>59554</v>
      </c>
      <c r="AZ48" s="31">
        <v>27868</v>
      </c>
      <c r="BA48" s="31">
        <v>31686</v>
      </c>
      <c r="BB48" s="31">
        <v>59055</v>
      </c>
      <c r="BC48" s="31">
        <v>27620</v>
      </c>
      <c r="BD48" s="31">
        <v>31435</v>
      </c>
      <c r="BE48" s="31">
        <v>58539</v>
      </c>
      <c r="BF48" s="31">
        <v>27370</v>
      </c>
      <c r="BG48" s="31">
        <v>31169</v>
      </c>
      <c r="BH48" s="31">
        <v>58009</v>
      </c>
      <c r="BI48" s="31">
        <v>27111</v>
      </c>
      <c r="BJ48" s="31">
        <v>30898</v>
      </c>
      <c r="BK48" s="31">
        <v>57455</v>
      </c>
      <c r="BL48" s="31">
        <v>26844</v>
      </c>
      <c r="BM48" s="31">
        <v>30611</v>
      </c>
      <c r="BN48" s="31">
        <v>56896</v>
      </c>
      <c r="BO48" s="31">
        <v>26578</v>
      </c>
      <c r="BP48" s="31">
        <v>30318</v>
      </c>
      <c r="BQ48" s="31">
        <v>56313</v>
      </c>
      <c r="BR48" s="31">
        <v>26304</v>
      </c>
      <c r="BS48" s="31">
        <v>30009</v>
      </c>
      <c r="BT48" s="31">
        <v>55717</v>
      </c>
      <c r="BU48" s="31">
        <v>26023</v>
      </c>
      <c r="BV48" s="31">
        <v>29694</v>
      </c>
      <c r="BW48" s="31">
        <v>55114</v>
      </c>
      <c r="BX48" s="31">
        <v>25741</v>
      </c>
      <c r="BY48" s="31">
        <v>29373</v>
      </c>
      <c r="CA48" s="31">
        <v>2033</v>
      </c>
    </row>
    <row r="49" spans="1:79" ht="20.100000000000001" customHeight="1" x14ac:dyDescent="0.25">
      <c r="A49" s="30" t="s">
        <v>24</v>
      </c>
      <c r="B49" s="31" t="s">
        <v>398</v>
      </c>
      <c r="C49" s="31">
        <v>84602</v>
      </c>
      <c r="D49" s="31">
        <v>41749</v>
      </c>
      <c r="E49" s="31">
        <v>42853</v>
      </c>
      <c r="F49" s="31">
        <v>83844</v>
      </c>
      <c r="G49" s="31">
        <v>41383</v>
      </c>
      <c r="H49" s="31">
        <v>42461</v>
      </c>
      <c r="I49" s="31">
        <v>83084</v>
      </c>
      <c r="J49" s="31">
        <v>41020</v>
      </c>
      <c r="K49" s="31">
        <v>42064</v>
      </c>
      <c r="L49" s="31">
        <v>82338</v>
      </c>
      <c r="M49" s="31">
        <v>40662</v>
      </c>
      <c r="N49" s="31">
        <v>41676</v>
      </c>
      <c r="O49" s="31">
        <v>81587</v>
      </c>
      <c r="P49" s="31">
        <v>40305</v>
      </c>
      <c r="Q49" s="31">
        <v>41282</v>
      </c>
      <c r="R49" s="31">
        <v>80838</v>
      </c>
      <c r="S49" s="31">
        <v>39950</v>
      </c>
      <c r="T49" s="31">
        <v>40888</v>
      </c>
      <c r="U49" s="31">
        <v>80089</v>
      </c>
      <c r="V49" s="31">
        <v>39590</v>
      </c>
      <c r="W49" s="31">
        <v>40499</v>
      </c>
      <c r="X49" s="31">
        <v>79383</v>
      </c>
      <c r="Y49" s="31">
        <v>39245</v>
      </c>
      <c r="Z49" s="31">
        <v>40138</v>
      </c>
      <c r="AA49" s="31">
        <v>78646</v>
      </c>
      <c r="AB49" s="31">
        <v>38890</v>
      </c>
      <c r="AC49" s="31">
        <v>39756</v>
      </c>
      <c r="AD49" s="31">
        <v>77935</v>
      </c>
      <c r="AE49" s="31">
        <v>38544</v>
      </c>
      <c r="AF49" s="31">
        <v>39391</v>
      </c>
      <c r="AG49" s="31">
        <v>77216</v>
      </c>
      <c r="AH49" s="31">
        <v>38189</v>
      </c>
      <c r="AI49" s="31">
        <v>39027</v>
      </c>
      <c r="AJ49" s="31">
        <v>76465</v>
      </c>
      <c r="AK49" s="31">
        <v>37825</v>
      </c>
      <c r="AL49" s="31">
        <v>38640</v>
      </c>
      <c r="AM49" s="31">
        <v>75695</v>
      </c>
      <c r="AN49" s="31">
        <v>37447</v>
      </c>
      <c r="AO49" s="31">
        <v>38248</v>
      </c>
      <c r="AP49" s="31">
        <v>74888</v>
      </c>
      <c r="AQ49" s="31">
        <v>37046</v>
      </c>
      <c r="AR49" s="31">
        <v>37842</v>
      </c>
      <c r="AS49" s="31">
        <v>74081</v>
      </c>
      <c r="AT49" s="31">
        <v>36649</v>
      </c>
      <c r="AU49" s="31">
        <v>37432</v>
      </c>
      <c r="AV49" s="31">
        <v>73244</v>
      </c>
      <c r="AW49" s="31">
        <v>36229</v>
      </c>
      <c r="AX49" s="31">
        <v>37015</v>
      </c>
      <c r="AY49" s="31">
        <v>72404</v>
      </c>
      <c r="AZ49" s="31">
        <v>35805</v>
      </c>
      <c r="BA49" s="31">
        <v>36599</v>
      </c>
      <c r="BB49" s="31">
        <v>71529</v>
      </c>
      <c r="BC49" s="31">
        <v>35363</v>
      </c>
      <c r="BD49" s="31">
        <v>36166</v>
      </c>
      <c r="BE49" s="31">
        <v>70634</v>
      </c>
      <c r="BF49" s="31">
        <v>34912</v>
      </c>
      <c r="BG49" s="31">
        <v>35722</v>
      </c>
      <c r="BH49" s="31">
        <v>69737</v>
      </c>
      <c r="BI49" s="31">
        <v>34461</v>
      </c>
      <c r="BJ49" s="31">
        <v>35276</v>
      </c>
      <c r="BK49" s="31">
        <v>68818</v>
      </c>
      <c r="BL49" s="31">
        <v>33996</v>
      </c>
      <c r="BM49" s="31">
        <v>34822</v>
      </c>
      <c r="BN49" s="31">
        <v>67888</v>
      </c>
      <c r="BO49" s="31">
        <v>33536</v>
      </c>
      <c r="BP49" s="31">
        <v>34352</v>
      </c>
      <c r="BQ49" s="31">
        <v>66950</v>
      </c>
      <c r="BR49" s="31">
        <v>33067</v>
      </c>
      <c r="BS49" s="31">
        <v>33883</v>
      </c>
      <c r="BT49" s="31">
        <v>66007</v>
      </c>
      <c r="BU49" s="31">
        <v>32597</v>
      </c>
      <c r="BV49" s="31">
        <v>33410</v>
      </c>
      <c r="BW49" s="31">
        <v>65024</v>
      </c>
      <c r="BX49" s="31">
        <v>32112</v>
      </c>
      <c r="BY49" s="31">
        <v>32912</v>
      </c>
      <c r="CA49" s="31">
        <v>2034</v>
      </c>
    </row>
    <row r="50" spans="1:79" ht="20.100000000000001" customHeight="1" x14ac:dyDescent="0.25">
      <c r="A50" s="30" t="s">
        <v>25</v>
      </c>
      <c r="B50" s="31" t="s">
        <v>410</v>
      </c>
      <c r="C50" s="31">
        <v>87734</v>
      </c>
      <c r="D50" s="31">
        <v>42310</v>
      </c>
      <c r="E50" s="31">
        <v>45424</v>
      </c>
      <c r="F50" s="31">
        <v>87719</v>
      </c>
      <c r="G50" s="31">
        <v>42254</v>
      </c>
      <c r="H50" s="31">
        <v>45465</v>
      </c>
      <c r="I50" s="31">
        <v>87686</v>
      </c>
      <c r="J50" s="31">
        <v>42186</v>
      </c>
      <c r="K50" s="31">
        <v>45500</v>
      </c>
      <c r="L50" s="31">
        <v>87634</v>
      </c>
      <c r="M50" s="31">
        <v>42114</v>
      </c>
      <c r="N50" s="31">
        <v>45520</v>
      </c>
      <c r="O50" s="31">
        <v>87566</v>
      </c>
      <c r="P50" s="31">
        <v>42037</v>
      </c>
      <c r="Q50" s="31">
        <v>45529</v>
      </c>
      <c r="R50" s="31">
        <v>87464</v>
      </c>
      <c r="S50" s="31">
        <v>41945</v>
      </c>
      <c r="T50" s="31">
        <v>45519</v>
      </c>
      <c r="U50" s="31">
        <v>87357</v>
      </c>
      <c r="V50" s="31">
        <v>41852</v>
      </c>
      <c r="W50" s="31">
        <v>45505</v>
      </c>
      <c r="X50" s="31">
        <v>87231</v>
      </c>
      <c r="Y50" s="31">
        <v>41749</v>
      </c>
      <c r="Z50" s="31">
        <v>45482</v>
      </c>
      <c r="AA50" s="31">
        <v>87068</v>
      </c>
      <c r="AB50" s="31">
        <v>41633</v>
      </c>
      <c r="AC50" s="31">
        <v>45435</v>
      </c>
      <c r="AD50" s="31">
        <v>86907</v>
      </c>
      <c r="AE50" s="31">
        <v>41519</v>
      </c>
      <c r="AF50" s="31">
        <v>45388</v>
      </c>
      <c r="AG50" s="31">
        <v>86724</v>
      </c>
      <c r="AH50" s="31">
        <v>41397</v>
      </c>
      <c r="AI50" s="31">
        <v>45327</v>
      </c>
      <c r="AJ50" s="31">
        <v>86490</v>
      </c>
      <c r="AK50" s="31">
        <v>41251</v>
      </c>
      <c r="AL50" s="31">
        <v>45239</v>
      </c>
      <c r="AM50" s="31">
        <v>86202</v>
      </c>
      <c r="AN50" s="31">
        <v>41075</v>
      </c>
      <c r="AO50" s="31">
        <v>45127</v>
      </c>
      <c r="AP50" s="31">
        <v>85897</v>
      </c>
      <c r="AQ50" s="31">
        <v>40907</v>
      </c>
      <c r="AR50" s="31">
        <v>44990</v>
      </c>
      <c r="AS50" s="31">
        <v>85552</v>
      </c>
      <c r="AT50" s="31">
        <v>40705</v>
      </c>
      <c r="AU50" s="31">
        <v>44847</v>
      </c>
      <c r="AV50" s="31">
        <v>85175</v>
      </c>
      <c r="AW50" s="31">
        <v>40496</v>
      </c>
      <c r="AX50" s="31">
        <v>44679</v>
      </c>
      <c r="AY50" s="31">
        <v>84766</v>
      </c>
      <c r="AZ50" s="31">
        <v>40271</v>
      </c>
      <c r="BA50" s="31">
        <v>44495</v>
      </c>
      <c r="BB50" s="31">
        <v>84345</v>
      </c>
      <c r="BC50" s="31">
        <v>40039</v>
      </c>
      <c r="BD50" s="31">
        <v>44306</v>
      </c>
      <c r="BE50" s="31">
        <v>83889</v>
      </c>
      <c r="BF50" s="31">
        <v>39801</v>
      </c>
      <c r="BG50" s="31">
        <v>44088</v>
      </c>
      <c r="BH50" s="31">
        <v>83417</v>
      </c>
      <c r="BI50" s="31">
        <v>39553</v>
      </c>
      <c r="BJ50" s="31">
        <v>43864</v>
      </c>
      <c r="BK50" s="31">
        <v>82926</v>
      </c>
      <c r="BL50" s="31">
        <v>39300</v>
      </c>
      <c r="BM50" s="31">
        <v>43626</v>
      </c>
      <c r="BN50" s="31">
        <v>82425</v>
      </c>
      <c r="BO50" s="31">
        <v>39051</v>
      </c>
      <c r="BP50" s="31">
        <v>43374</v>
      </c>
      <c r="BQ50" s="31">
        <v>81901</v>
      </c>
      <c r="BR50" s="31">
        <v>38790</v>
      </c>
      <c r="BS50" s="31">
        <v>43111</v>
      </c>
      <c r="BT50" s="31">
        <v>81385</v>
      </c>
      <c r="BU50" s="31">
        <v>38538</v>
      </c>
      <c r="BV50" s="31">
        <v>42847</v>
      </c>
      <c r="BW50" s="31">
        <v>80852</v>
      </c>
      <c r="BX50" s="31">
        <v>38294</v>
      </c>
      <c r="BY50" s="31">
        <v>42558</v>
      </c>
      <c r="CA50" s="31">
        <v>2035</v>
      </c>
    </row>
    <row r="51" spans="1:79" ht="20.100000000000001" customHeight="1" x14ac:dyDescent="0.25">
      <c r="A51" s="30" t="s">
        <v>26</v>
      </c>
      <c r="B51" s="31" t="s">
        <v>410</v>
      </c>
      <c r="C51" s="31">
        <v>35865</v>
      </c>
      <c r="D51" s="31">
        <v>17781</v>
      </c>
      <c r="E51" s="31">
        <v>18084</v>
      </c>
      <c r="F51" s="31">
        <v>35697</v>
      </c>
      <c r="G51" s="31">
        <v>17711</v>
      </c>
      <c r="H51" s="31">
        <v>17986</v>
      </c>
      <c r="I51" s="31">
        <v>35521</v>
      </c>
      <c r="J51" s="31">
        <v>17639</v>
      </c>
      <c r="K51" s="31">
        <v>17882</v>
      </c>
      <c r="L51" s="31">
        <v>35350</v>
      </c>
      <c r="M51" s="31">
        <v>17576</v>
      </c>
      <c r="N51" s="31">
        <v>17774</v>
      </c>
      <c r="O51" s="31">
        <v>35162</v>
      </c>
      <c r="P51" s="31">
        <v>17507</v>
      </c>
      <c r="Q51" s="31">
        <v>17655</v>
      </c>
      <c r="R51" s="31">
        <v>34965</v>
      </c>
      <c r="S51" s="31">
        <v>17425</v>
      </c>
      <c r="T51" s="31">
        <v>17540</v>
      </c>
      <c r="U51" s="31">
        <v>34774</v>
      </c>
      <c r="V51" s="31">
        <v>17351</v>
      </c>
      <c r="W51" s="31">
        <v>17423</v>
      </c>
      <c r="X51" s="31">
        <v>34585</v>
      </c>
      <c r="Y51" s="31">
        <v>17268</v>
      </c>
      <c r="Z51" s="31">
        <v>17317</v>
      </c>
      <c r="AA51" s="31">
        <v>34380</v>
      </c>
      <c r="AB51" s="31">
        <v>17186</v>
      </c>
      <c r="AC51" s="31">
        <v>17194</v>
      </c>
      <c r="AD51" s="31">
        <v>34179</v>
      </c>
      <c r="AE51" s="31">
        <v>17094</v>
      </c>
      <c r="AF51" s="31">
        <v>17085</v>
      </c>
      <c r="AG51" s="31">
        <v>33951</v>
      </c>
      <c r="AH51" s="31">
        <v>17003</v>
      </c>
      <c r="AI51" s="31">
        <v>16948</v>
      </c>
      <c r="AJ51" s="31">
        <v>33721</v>
      </c>
      <c r="AK51" s="31">
        <v>16895</v>
      </c>
      <c r="AL51" s="31">
        <v>16826</v>
      </c>
      <c r="AM51" s="31">
        <v>33483</v>
      </c>
      <c r="AN51" s="31">
        <v>16786</v>
      </c>
      <c r="AO51" s="31">
        <v>16697</v>
      </c>
      <c r="AP51" s="31">
        <v>33235</v>
      </c>
      <c r="AQ51" s="31">
        <v>16674</v>
      </c>
      <c r="AR51" s="31">
        <v>16561</v>
      </c>
      <c r="AS51" s="31">
        <v>32973</v>
      </c>
      <c r="AT51" s="31">
        <v>16548</v>
      </c>
      <c r="AU51" s="31">
        <v>16425</v>
      </c>
      <c r="AV51" s="31">
        <v>32704</v>
      </c>
      <c r="AW51" s="31">
        <v>16424</v>
      </c>
      <c r="AX51" s="31">
        <v>16280</v>
      </c>
      <c r="AY51" s="31">
        <v>32408</v>
      </c>
      <c r="AZ51" s="31">
        <v>16273</v>
      </c>
      <c r="BA51" s="31">
        <v>16135</v>
      </c>
      <c r="BB51" s="31">
        <v>32116</v>
      </c>
      <c r="BC51" s="31">
        <v>16135</v>
      </c>
      <c r="BD51" s="31">
        <v>15981</v>
      </c>
      <c r="BE51" s="31">
        <v>31810</v>
      </c>
      <c r="BF51" s="31">
        <v>15988</v>
      </c>
      <c r="BG51" s="31">
        <v>15822</v>
      </c>
      <c r="BH51" s="31">
        <v>31495</v>
      </c>
      <c r="BI51" s="31">
        <v>15830</v>
      </c>
      <c r="BJ51" s="31">
        <v>15665</v>
      </c>
      <c r="BK51" s="31">
        <v>31174</v>
      </c>
      <c r="BL51" s="31">
        <v>15669</v>
      </c>
      <c r="BM51" s="31">
        <v>15505</v>
      </c>
      <c r="BN51" s="31">
        <v>30844</v>
      </c>
      <c r="BO51" s="31">
        <v>15514</v>
      </c>
      <c r="BP51" s="31">
        <v>15330</v>
      </c>
      <c r="BQ51" s="31">
        <v>30500</v>
      </c>
      <c r="BR51" s="31">
        <v>15348</v>
      </c>
      <c r="BS51" s="31">
        <v>15152</v>
      </c>
      <c r="BT51" s="31">
        <v>30155</v>
      </c>
      <c r="BU51" s="31">
        <v>15177</v>
      </c>
      <c r="BV51" s="31">
        <v>14978</v>
      </c>
      <c r="BW51" s="31">
        <v>29802</v>
      </c>
      <c r="BX51" s="31">
        <v>15013</v>
      </c>
      <c r="BY51" s="31">
        <v>14789</v>
      </c>
    </row>
    <row r="52" spans="1:79" ht="20.100000000000001" customHeight="1" x14ac:dyDescent="0.25">
      <c r="A52" s="30" t="s">
        <v>27</v>
      </c>
      <c r="B52" s="31" t="s">
        <v>410</v>
      </c>
      <c r="C52" s="31">
        <v>61388</v>
      </c>
      <c r="D52" s="31">
        <v>30266</v>
      </c>
      <c r="E52" s="31">
        <v>31122</v>
      </c>
      <c r="F52" s="31">
        <v>61370</v>
      </c>
      <c r="G52" s="31">
        <v>30250</v>
      </c>
      <c r="H52" s="31">
        <v>31120</v>
      </c>
      <c r="I52" s="31">
        <v>61355</v>
      </c>
      <c r="J52" s="31">
        <v>30245</v>
      </c>
      <c r="K52" s="31">
        <v>31110</v>
      </c>
      <c r="L52" s="31">
        <v>61329</v>
      </c>
      <c r="M52" s="31">
        <v>30219</v>
      </c>
      <c r="N52" s="31">
        <v>31110</v>
      </c>
      <c r="O52" s="31">
        <v>61302</v>
      </c>
      <c r="P52" s="31">
        <v>30212</v>
      </c>
      <c r="Q52" s="31">
        <v>31090</v>
      </c>
      <c r="R52" s="31">
        <v>61249</v>
      </c>
      <c r="S52" s="31">
        <v>30179</v>
      </c>
      <c r="T52" s="31">
        <v>31070</v>
      </c>
      <c r="U52" s="31">
        <v>61211</v>
      </c>
      <c r="V52" s="31">
        <v>30152</v>
      </c>
      <c r="W52" s="31">
        <v>31059</v>
      </c>
      <c r="X52" s="31">
        <v>61156</v>
      </c>
      <c r="Y52" s="31">
        <v>30121</v>
      </c>
      <c r="Z52" s="31">
        <v>31035</v>
      </c>
      <c r="AA52" s="31">
        <v>61086</v>
      </c>
      <c r="AB52" s="31">
        <v>30086</v>
      </c>
      <c r="AC52" s="31">
        <v>31000</v>
      </c>
      <c r="AD52" s="31">
        <v>61030</v>
      </c>
      <c r="AE52" s="31">
        <v>30055</v>
      </c>
      <c r="AF52" s="31">
        <v>30975</v>
      </c>
      <c r="AG52" s="31">
        <v>60946</v>
      </c>
      <c r="AH52" s="31">
        <v>30010</v>
      </c>
      <c r="AI52" s="31">
        <v>30936</v>
      </c>
      <c r="AJ52" s="31">
        <v>60838</v>
      </c>
      <c r="AK52" s="31">
        <v>29955</v>
      </c>
      <c r="AL52" s="31">
        <v>30883</v>
      </c>
      <c r="AM52" s="31">
        <v>60708</v>
      </c>
      <c r="AN52" s="31">
        <v>29881</v>
      </c>
      <c r="AO52" s="31">
        <v>30827</v>
      </c>
      <c r="AP52" s="31">
        <v>60556</v>
      </c>
      <c r="AQ52" s="31">
        <v>29802</v>
      </c>
      <c r="AR52" s="31">
        <v>30754</v>
      </c>
      <c r="AS52" s="31">
        <v>60377</v>
      </c>
      <c r="AT52" s="31">
        <v>29710</v>
      </c>
      <c r="AU52" s="31">
        <v>30667</v>
      </c>
      <c r="AV52" s="31">
        <v>60189</v>
      </c>
      <c r="AW52" s="31">
        <v>29610</v>
      </c>
      <c r="AX52" s="31">
        <v>30579</v>
      </c>
      <c r="AY52" s="31">
        <v>59953</v>
      </c>
      <c r="AZ52" s="31">
        <v>29491</v>
      </c>
      <c r="BA52" s="31">
        <v>30462</v>
      </c>
      <c r="BB52" s="31">
        <v>59715</v>
      </c>
      <c r="BC52" s="31">
        <v>29367</v>
      </c>
      <c r="BD52" s="31">
        <v>30348</v>
      </c>
      <c r="BE52" s="31">
        <v>59449</v>
      </c>
      <c r="BF52" s="31">
        <v>29226</v>
      </c>
      <c r="BG52" s="31">
        <v>30223</v>
      </c>
      <c r="BH52" s="31">
        <v>59176</v>
      </c>
      <c r="BI52" s="31">
        <v>29086</v>
      </c>
      <c r="BJ52" s="31">
        <v>30090</v>
      </c>
      <c r="BK52" s="31">
        <v>58885</v>
      </c>
      <c r="BL52" s="31">
        <v>28947</v>
      </c>
      <c r="BM52" s="31">
        <v>29938</v>
      </c>
      <c r="BN52" s="31">
        <v>58575</v>
      </c>
      <c r="BO52" s="31">
        <v>28788</v>
      </c>
      <c r="BP52" s="31">
        <v>29787</v>
      </c>
      <c r="BQ52" s="31">
        <v>58246</v>
      </c>
      <c r="BR52" s="31">
        <v>28623</v>
      </c>
      <c r="BS52" s="31">
        <v>29623</v>
      </c>
      <c r="BT52" s="31">
        <v>57921</v>
      </c>
      <c r="BU52" s="31">
        <v>28466</v>
      </c>
      <c r="BV52" s="31">
        <v>29455</v>
      </c>
      <c r="BW52" s="31">
        <v>57605</v>
      </c>
      <c r="BX52" s="31">
        <v>28317</v>
      </c>
      <c r="BY52" s="31">
        <v>29288</v>
      </c>
    </row>
    <row r="53" spans="1:79" ht="20.100000000000001" customHeight="1" x14ac:dyDescent="0.25">
      <c r="A53" s="30" t="s">
        <v>28</v>
      </c>
      <c r="B53" s="31" t="s">
        <v>410</v>
      </c>
      <c r="C53" s="31">
        <v>36297</v>
      </c>
      <c r="D53" s="31">
        <v>17909</v>
      </c>
      <c r="E53" s="31">
        <v>18388</v>
      </c>
      <c r="F53" s="31">
        <v>36133</v>
      </c>
      <c r="G53" s="31">
        <v>17803</v>
      </c>
      <c r="H53" s="31">
        <v>18330</v>
      </c>
      <c r="I53" s="31">
        <v>35972</v>
      </c>
      <c r="J53" s="31">
        <v>17713</v>
      </c>
      <c r="K53" s="31">
        <v>18259</v>
      </c>
      <c r="L53" s="31">
        <v>35798</v>
      </c>
      <c r="M53" s="31">
        <v>17608</v>
      </c>
      <c r="N53" s="31">
        <v>18190</v>
      </c>
      <c r="O53" s="31">
        <v>35630</v>
      </c>
      <c r="P53" s="31">
        <v>17505</v>
      </c>
      <c r="Q53" s="31">
        <v>18125</v>
      </c>
      <c r="R53" s="31">
        <v>35450</v>
      </c>
      <c r="S53" s="31">
        <v>17399</v>
      </c>
      <c r="T53" s="31">
        <v>18051</v>
      </c>
      <c r="U53" s="31">
        <v>35249</v>
      </c>
      <c r="V53" s="31">
        <v>17288</v>
      </c>
      <c r="W53" s="31">
        <v>17961</v>
      </c>
      <c r="X53" s="31">
        <v>35081</v>
      </c>
      <c r="Y53" s="31">
        <v>17191</v>
      </c>
      <c r="Z53" s="31">
        <v>17890</v>
      </c>
      <c r="AA53" s="31">
        <v>34893</v>
      </c>
      <c r="AB53" s="31">
        <v>17087</v>
      </c>
      <c r="AC53" s="31">
        <v>17806</v>
      </c>
      <c r="AD53" s="31">
        <v>34708</v>
      </c>
      <c r="AE53" s="31">
        <v>16989</v>
      </c>
      <c r="AF53" s="31">
        <v>17719</v>
      </c>
      <c r="AG53" s="31">
        <v>34523</v>
      </c>
      <c r="AH53" s="31">
        <v>16887</v>
      </c>
      <c r="AI53" s="31">
        <v>17636</v>
      </c>
      <c r="AJ53" s="31">
        <v>34322</v>
      </c>
      <c r="AK53" s="31">
        <v>16774</v>
      </c>
      <c r="AL53" s="31">
        <v>17548</v>
      </c>
      <c r="AM53" s="31">
        <v>34110</v>
      </c>
      <c r="AN53" s="31">
        <v>16663</v>
      </c>
      <c r="AO53" s="31">
        <v>17447</v>
      </c>
      <c r="AP53" s="31">
        <v>33888</v>
      </c>
      <c r="AQ53" s="31">
        <v>16546</v>
      </c>
      <c r="AR53" s="31">
        <v>17342</v>
      </c>
      <c r="AS53" s="31">
        <v>33649</v>
      </c>
      <c r="AT53" s="31">
        <v>16420</v>
      </c>
      <c r="AU53" s="31">
        <v>17229</v>
      </c>
      <c r="AV53" s="31">
        <v>33401</v>
      </c>
      <c r="AW53" s="31">
        <v>16291</v>
      </c>
      <c r="AX53" s="31">
        <v>17110</v>
      </c>
      <c r="AY53" s="31">
        <v>33146</v>
      </c>
      <c r="AZ53" s="31">
        <v>16159</v>
      </c>
      <c r="BA53" s="31">
        <v>16987</v>
      </c>
      <c r="BB53" s="31">
        <v>32881</v>
      </c>
      <c r="BC53" s="31">
        <v>16022</v>
      </c>
      <c r="BD53" s="31">
        <v>16859</v>
      </c>
      <c r="BE53" s="31">
        <v>32617</v>
      </c>
      <c r="BF53" s="31">
        <v>15882</v>
      </c>
      <c r="BG53" s="31">
        <v>16735</v>
      </c>
      <c r="BH53" s="31">
        <v>32343</v>
      </c>
      <c r="BI53" s="31">
        <v>15749</v>
      </c>
      <c r="BJ53" s="31">
        <v>16594</v>
      </c>
      <c r="BK53" s="31">
        <v>32052</v>
      </c>
      <c r="BL53" s="31">
        <v>15599</v>
      </c>
      <c r="BM53" s="31">
        <v>16453</v>
      </c>
      <c r="BN53" s="31">
        <v>31765</v>
      </c>
      <c r="BO53" s="31">
        <v>15452</v>
      </c>
      <c r="BP53" s="31">
        <v>16313</v>
      </c>
      <c r="BQ53" s="31">
        <v>31466</v>
      </c>
      <c r="BR53" s="31">
        <v>15295</v>
      </c>
      <c r="BS53" s="31">
        <v>16171</v>
      </c>
      <c r="BT53" s="31">
        <v>31178</v>
      </c>
      <c r="BU53" s="31">
        <v>15153</v>
      </c>
      <c r="BV53" s="31">
        <v>16025</v>
      </c>
      <c r="BW53" s="31">
        <v>30868</v>
      </c>
      <c r="BX53" s="31">
        <v>14997</v>
      </c>
      <c r="BY53" s="31">
        <v>15871</v>
      </c>
    </row>
    <row r="54" spans="1:79" ht="20.100000000000001" customHeight="1" x14ac:dyDescent="0.25">
      <c r="A54" s="30" t="s">
        <v>29</v>
      </c>
      <c r="B54" s="31" t="s">
        <v>410</v>
      </c>
      <c r="C54" s="31">
        <v>104496</v>
      </c>
      <c r="D54" s="31">
        <v>50371</v>
      </c>
      <c r="E54" s="31">
        <v>54125</v>
      </c>
      <c r="F54" s="31">
        <v>104224</v>
      </c>
      <c r="G54" s="31">
        <v>50173</v>
      </c>
      <c r="H54" s="31">
        <v>54051</v>
      </c>
      <c r="I54" s="31">
        <v>103943</v>
      </c>
      <c r="J54" s="31">
        <v>49980</v>
      </c>
      <c r="K54" s="31">
        <v>53963</v>
      </c>
      <c r="L54" s="31">
        <v>103625</v>
      </c>
      <c r="M54" s="31">
        <v>49768</v>
      </c>
      <c r="N54" s="31">
        <v>53857</v>
      </c>
      <c r="O54" s="31">
        <v>103302</v>
      </c>
      <c r="P54" s="31">
        <v>49557</v>
      </c>
      <c r="Q54" s="31">
        <v>53745</v>
      </c>
      <c r="R54" s="31">
        <v>102948</v>
      </c>
      <c r="S54" s="31">
        <v>49337</v>
      </c>
      <c r="T54" s="31">
        <v>53611</v>
      </c>
      <c r="U54" s="31">
        <v>102575</v>
      </c>
      <c r="V54" s="31">
        <v>49100</v>
      </c>
      <c r="W54" s="31">
        <v>53475</v>
      </c>
      <c r="X54" s="31">
        <v>102187</v>
      </c>
      <c r="Y54" s="31">
        <v>48872</v>
      </c>
      <c r="Z54" s="31">
        <v>53315</v>
      </c>
      <c r="AA54" s="31">
        <v>101785</v>
      </c>
      <c r="AB54" s="31">
        <v>48634</v>
      </c>
      <c r="AC54" s="31">
        <v>53151</v>
      </c>
      <c r="AD54" s="31">
        <v>101362</v>
      </c>
      <c r="AE54" s="31">
        <v>48385</v>
      </c>
      <c r="AF54" s="31">
        <v>52977</v>
      </c>
      <c r="AG54" s="31">
        <v>100921</v>
      </c>
      <c r="AH54" s="31">
        <v>48139</v>
      </c>
      <c r="AI54" s="31">
        <v>52782</v>
      </c>
      <c r="AJ54" s="31">
        <v>100417</v>
      </c>
      <c r="AK54" s="31">
        <v>47857</v>
      </c>
      <c r="AL54" s="31">
        <v>52560</v>
      </c>
      <c r="AM54" s="31">
        <v>99873</v>
      </c>
      <c r="AN54" s="31">
        <v>47561</v>
      </c>
      <c r="AO54" s="31">
        <v>52312</v>
      </c>
      <c r="AP54" s="31">
        <v>99299</v>
      </c>
      <c r="AQ54" s="31">
        <v>47249</v>
      </c>
      <c r="AR54" s="31">
        <v>52050</v>
      </c>
      <c r="AS54" s="31">
        <v>98685</v>
      </c>
      <c r="AT54" s="31">
        <v>46922</v>
      </c>
      <c r="AU54" s="31">
        <v>51763</v>
      </c>
      <c r="AV54" s="31">
        <v>98030</v>
      </c>
      <c r="AW54" s="31">
        <v>46578</v>
      </c>
      <c r="AX54" s="31">
        <v>51452</v>
      </c>
      <c r="AY54" s="31">
        <v>97343</v>
      </c>
      <c r="AZ54" s="31">
        <v>46221</v>
      </c>
      <c r="BA54" s="31">
        <v>51122</v>
      </c>
      <c r="BB54" s="31">
        <v>96622</v>
      </c>
      <c r="BC54" s="31">
        <v>45850</v>
      </c>
      <c r="BD54" s="31">
        <v>50772</v>
      </c>
      <c r="BE54" s="31">
        <v>95880</v>
      </c>
      <c r="BF54" s="31">
        <v>45479</v>
      </c>
      <c r="BG54" s="31">
        <v>50401</v>
      </c>
      <c r="BH54" s="31">
        <v>95133</v>
      </c>
      <c r="BI54" s="31">
        <v>45106</v>
      </c>
      <c r="BJ54" s="31">
        <v>50027</v>
      </c>
      <c r="BK54" s="31">
        <v>94347</v>
      </c>
      <c r="BL54" s="31">
        <v>44717</v>
      </c>
      <c r="BM54" s="31">
        <v>49630</v>
      </c>
      <c r="BN54" s="31">
        <v>93545</v>
      </c>
      <c r="BO54" s="31">
        <v>44326</v>
      </c>
      <c r="BP54" s="31">
        <v>49219</v>
      </c>
      <c r="BQ54" s="31">
        <v>92732</v>
      </c>
      <c r="BR54" s="31">
        <v>43927</v>
      </c>
      <c r="BS54" s="31">
        <v>48805</v>
      </c>
      <c r="BT54" s="31">
        <v>91908</v>
      </c>
      <c r="BU54" s="31">
        <v>43538</v>
      </c>
      <c r="BV54" s="31">
        <v>48370</v>
      </c>
      <c r="BW54" s="31">
        <v>91096</v>
      </c>
      <c r="BX54" s="31">
        <v>43161</v>
      </c>
      <c r="BY54" s="31">
        <v>47935</v>
      </c>
    </row>
    <row r="55" spans="1:79" ht="20.100000000000001" customHeight="1" x14ac:dyDescent="0.25">
      <c r="A55" s="30" t="s">
        <v>30</v>
      </c>
      <c r="B55" s="31" t="s">
        <v>410</v>
      </c>
      <c r="C55" s="31">
        <v>79612</v>
      </c>
      <c r="D55" s="31">
        <v>39021</v>
      </c>
      <c r="E55" s="31">
        <v>40591</v>
      </c>
      <c r="F55" s="31">
        <v>79932</v>
      </c>
      <c r="G55" s="31">
        <v>39173</v>
      </c>
      <c r="H55" s="31">
        <v>40759</v>
      </c>
      <c r="I55" s="31">
        <v>80245</v>
      </c>
      <c r="J55" s="31">
        <v>39324</v>
      </c>
      <c r="K55" s="31">
        <v>40921</v>
      </c>
      <c r="L55" s="31">
        <v>80535</v>
      </c>
      <c r="M55" s="31">
        <v>39473</v>
      </c>
      <c r="N55" s="31">
        <v>41062</v>
      </c>
      <c r="O55" s="31">
        <v>80792</v>
      </c>
      <c r="P55" s="31">
        <v>39593</v>
      </c>
      <c r="Q55" s="31">
        <v>41199</v>
      </c>
      <c r="R55" s="31">
        <v>81026</v>
      </c>
      <c r="S55" s="31">
        <v>39711</v>
      </c>
      <c r="T55" s="31">
        <v>41315</v>
      </c>
      <c r="U55" s="31">
        <v>81252</v>
      </c>
      <c r="V55" s="31">
        <v>39821</v>
      </c>
      <c r="W55" s="31">
        <v>41431</v>
      </c>
      <c r="X55" s="31">
        <v>81447</v>
      </c>
      <c r="Y55" s="31">
        <v>39918</v>
      </c>
      <c r="Z55" s="31">
        <v>41529</v>
      </c>
      <c r="AA55" s="31">
        <v>81598</v>
      </c>
      <c r="AB55" s="31">
        <v>39987</v>
      </c>
      <c r="AC55" s="31">
        <v>41611</v>
      </c>
      <c r="AD55" s="31">
        <v>81752</v>
      </c>
      <c r="AE55" s="31">
        <v>40067</v>
      </c>
      <c r="AF55" s="31">
        <v>41685</v>
      </c>
      <c r="AG55" s="31">
        <v>81886</v>
      </c>
      <c r="AH55" s="31">
        <v>40128</v>
      </c>
      <c r="AI55" s="31">
        <v>41758</v>
      </c>
      <c r="AJ55" s="31">
        <v>81984</v>
      </c>
      <c r="AK55" s="31">
        <v>40171</v>
      </c>
      <c r="AL55" s="31">
        <v>41813</v>
      </c>
      <c r="AM55" s="31">
        <v>82060</v>
      </c>
      <c r="AN55" s="31">
        <v>40209</v>
      </c>
      <c r="AO55" s="31">
        <v>41851</v>
      </c>
      <c r="AP55" s="31">
        <v>82110</v>
      </c>
      <c r="AQ55" s="31">
        <v>40228</v>
      </c>
      <c r="AR55" s="31">
        <v>41882</v>
      </c>
      <c r="AS55" s="31">
        <v>82132</v>
      </c>
      <c r="AT55" s="31">
        <v>40234</v>
      </c>
      <c r="AU55" s="31">
        <v>41898</v>
      </c>
      <c r="AV55" s="31">
        <v>82113</v>
      </c>
      <c r="AW55" s="31">
        <v>40215</v>
      </c>
      <c r="AX55" s="31">
        <v>41898</v>
      </c>
      <c r="AY55" s="31">
        <v>82100</v>
      </c>
      <c r="AZ55" s="31">
        <v>40200</v>
      </c>
      <c r="BA55" s="31">
        <v>41900</v>
      </c>
      <c r="BB55" s="31">
        <v>82047</v>
      </c>
      <c r="BC55" s="31">
        <v>40174</v>
      </c>
      <c r="BD55" s="31">
        <v>41873</v>
      </c>
      <c r="BE55" s="31">
        <v>81976</v>
      </c>
      <c r="BF55" s="31">
        <v>40127</v>
      </c>
      <c r="BG55" s="31">
        <v>41849</v>
      </c>
      <c r="BH55" s="31">
        <v>81887</v>
      </c>
      <c r="BI55" s="31">
        <v>40077</v>
      </c>
      <c r="BJ55" s="31">
        <v>41810</v>
      </c>
      <c r="BK55" s="31">
        <v>81793</v>
      </c>
      <c r="BL55" s="31">
        <v>40032</v>
      </c>
      <c r="BM55" s="31">
        <v>41761</v>
      </c>
      <c r="BN55" s="31">
        <v>81669</v>
      </c>
      <c r="BO55" s="31">
        <v>39961</v>
      </c>
      <c r="BP55" s="31">
        <v>41708</v>
      </c>
      <c r="BQ55" s="31">
        <v>81542</v>
      </c>
      <c r="BR55" s="31">
        <v>39897</v>
      </c>
      <c r="BS55" s="31">
        <v>41645</v>
      </c>
      <c r="BT55" s="31">
        <v>81401</v>
      </c>
      <c r="BU55" s="31">
        <v>39838</v>
      </c>
      <c r="BV55" s="31">
        <v>41563</v>
      </c>
      <c r="BW55" s="31">
        <v>81241</v>
      </c>
      <c r="BX55" s="31">
        <v>39763</v>
      </c>
      <c r="BY55" s="31">
        <v>41478</v>
      </c>
    </row>
    <row r="56" spans="1:79" ht="20.100000000000001" customHeight="1" x14ac:dyDescent="0.25">
      <c r="A56" s="30" t="s">
        <v>31</v>
      </c>
      <c r="B56" s="31" t="s">
        <v>410</v>
      </c>
      <c r="C56" s="31">
        <v>88631</v>
      </c>
      <c r="D56" s="31">
        <v>42854</v>
      </c>
      <c r="E56" s="31">
        <v>45777</v>
      </c>
      <c r="F56" s="31">
        <v>88593</v>
      </c>
      <c r="G56" s="31">
        <v>42831</v>
      </c>
      <c r="H56" s="31">
        <v>45762</v>
      </c>
      <c r="I56" s="31">
        <v>88540</v>
      </c>
      <c r="J56" s="31">
        <v>42812</v>
      </c>
      <c r="K56" s="31">
        <v>45728</v>
      </c>
      <c r="L56" s="31">
        <v>88464</v>
      </c>
      <c r="M56" s="31">
        <v>42773</v>
      </c>
      <c r="N56" s="31">
        <v>45691</v>
      </c>
      <c r="O56" s="31">
        <v>88363</v>
      </c>
      <c r="P56" s="31">
        <v>42727</v>
      </c>
      <c r="Q56" s="31">
        <v>45636</v>
      </c>
      <c r="R56" s="31">
        <v>88241</v>
      </c>
      <c r="S56" s="31">
        <v>42678</v>
      </c>
      <c r="T56" s="31">
        <v>45563</v>
      </c>
      <c r="U56" s="31">
        <v>88098</v>
      </c>
      <c r="V56" s="31">
        <v>42617</v>
      </c>
      <c r="W56" s="31">
        <v>45481</v>
      </c>
      <c r="X56" s="31">
        <v>87921</v>
      </c>
      <c r="Y56" s="31">
        <v>42549</v>
      </c>
      <c r="Z56" s="31">
        <v>45372</v>
      </c>
      <c r="AA56" s="31">
        <v>87724</v>
      </c>
      <c r="AB56" s="31">
        <v>42468</v>
      </c>
      <c r="AC56" s="31">
        <v>45256</v>
      </c>
      <c r="AD56" s="31">
        <v>87522</v>
      </c>
      <c r="AE56" s="31">
        <v>42380</v>
      </c>
      <c r="AF56" s="31">
        <v>45142</v>
      </c>
      <c r="AG56" s="31">
        <v>87272</v>
      </c>
      <c r="AH56" s="31">
        <v>42274</v>
      </c>
      <c r="AI56" s="31">
        <v>44998</v>
      </c>
      <c r="AJ56" s="31">
        <v>87003</v>
      </c>
      <c r="AK56" s="31">
        <v>42154</v>
      </c>
      <c r="AL56" s="31">
        <v>44849</v>
      </c>
      <c r="AM56" s="31">
        <v>86705</v>
      </c>
      <c r="AN56" s="31">
        <v>42024</v>
      </c>
      <c r="AO56" s="31">
        <v>44681</v>
      </c>
      <c r="AP56" s="31">
        <v>86375</v>
      </c>
      <c r="AQ56" s="31">
        <v>41870</v>
      </c>
      <c r="AR56" s="31">
        <v>44505</v>
      </c>
      <c r="AS56" s="31">
        <v>86023</v>
      </c>
      <c r="AT56" s="31">
        <v>41711</v>
      </c>
      <c r="AU56" s="31">
        <v>44312</v>
      </c>
      <c r="AV56" s="31">
        <v>85640</v>
      </c>
      <c r="AW56" s="31">
        <v>41535</v>
      </c>
      <c r="AX56" s="31">
        <v>44105</v>
      </c>
      <c r="AY56" s="31">
        <v>85238</v>
      </c>
      <c r="AZ56" s="31">
        <v>41352</v>
      </c>
      <c r="BA56" s="31">
        <v>43886</v>
      </c>
      <c r="BB56" s="31">
        <v>84809</v>
      </c>
      <c r="BC56" s="31">
        <v>41148</v>
      </c>
      <c r="BD56" s="31">
        <v>43661</v>
      </c>
      <c r="BE56" s="31">
        <v>84366</v>
      </c>
      <c r="BF56" s="31">
        <v>40947</v>
      </c>
      <c r="BG56" s="31">
        <v>43419</v>
      </c>
      <c r="BH56" s="31">
        <v>83899</v>
      </c>
      <c r="BI56" s="31">
        <v>40727</v>
      </c>
      <c r="BJ56" s="31">
        <v>43172</v>
      </c>
      <c r="BK56" s="31">
        <v>83425</v>
      </c>
      <c r="BL56" s="31">
        <v>40504</v>
      </c>
      <c r="BM56" s="31">
        <v>42921</v>
      </c>
      <c r="BN56" s="31">
        <v>82930</v>
      </c>
      <c r="BO56" s="31">
        <v>40272</v>
      </c>
      <c r="BP56" s="31">
        <v>42658</v>
      </c>
      <c r="BQ56" s="31">
        <v>82426</v>
      </c>
      <c r="BR56" s="31">
        <v>40040</v>
      </c>
      <c r="BS56" s="31">
        <v>42386</v>
      </c>
      <c r="BT56" s="31">
        <v>81916</v>
      </c>
      <c r="BU56" s="31">
        <v>39802</v>
      </c>
      <c r="BV56" s="31">
        <v>42114</v>
      </c>
      <c r="BW56" s="31">
        <v>81406</v>
      </c>
      <c r="BX56" s="31">
        <v>39578</v>
      </c>
      <c r="BY56" s="31">
        <v>41828</v>
      </c>
    </row>
    <row r="57" spans="1:79" ht="20.100000000000001" customHeight="1" x14ac:dyDescent="0.25">
      <c r="A57" s="30" t="s">
        <v>32</v>
      </c>
      <c r="B57" s="31" t="s">
        <v>410</v>
      </c>
      <c r="C57" s="31">
        <v>46959</v>
      </c>
      <c r="D57" s="31">
        <v>22838</v>
      </c>
      <c r="E57" s="31">
        <v>24121</v>
      </c>
      <c r="F57" s="31">
        <v>46807</v>
      </c>
      <c r="G57" s="31">
        <v>22766</v>
      </c>
      <c r="H57" s="31">
        <v>24041</v>
      </c>
      <c r="I57" s="31">
        <v>46676</v>
      </c>
      <c r="J57" s="31">
        <v>22707</v>
      </c>
      <c r="K57" s="31">
        <v>23969</v>
      </c>
      <c r="L57" s="31">
        <v>46527</v>
      </c>
      <c r="M57" s="31">
        <v>22646</v>
      </c>
      <c r="N57" s="31">
        <v>23881</v>
      </c>
      <c r="O57" s="31">
        <v>46375</v>
      </c>
      <c r="P57" s="31">
        <v>22579</v>
      </c>
      <c r="Q57" s="31">
        <v>23796</v>
      </c>
      <c r="R57" s="31">
        <v>46202</v>
      </c>
      <c r="S57" s="31">
        <v>22499</v>
      </c>
      <c r="T57" s="31">
        <v>23703</v>
      </c>
      <c r="U57" s="31">
        <v>46050</v>
      </c>
      <c r="V57" s="31">
        <v>22436</v>
      </c>
      <c r="W57" s="31">
        <v>23614</v>
      </c>
      <c r="X57" s="31">
        <v>45877</v>
      </c>
      <c r="Y57" s="31">
        <v>22356</v>
      </c>
      <c r="Z57" s="31">
        <v>23521</v>
      </c>
      <c r="AA57" s="31">
        <v>45678</v>
      </c>
      <c r="AB57" s="31">
        <v>22265</v>
      </c>
      <c r="AC57" s="31">
        <v>23413</v>
      </c>
      <c r="AD57" s="31">
        <v>45506</v>
      </c>
      <c r="AE57" s="31">
        <v>22183</v>
      </c>
      <c r="AF57" s="31">
        <v>23323</v>
      </c>
      <c r="AG57" s="31">
        <v>45319</v>
      </c>
      <c r="AH57" s="31">
        <v>22104</v>
      </c>
      <c r="AI57" s="31">
        <v>23215</v>
      </c>
      <c r="AJ57" s="31">
        <v>45105</v>
      </c>
      <c r="AK57" s="31">
        <v>21999</v>
      </c>
      <c r="AL57" s="31">
        <v>23106</v>
      </c>
      <c r="AM57" s="31">
        <v>44887</v>
      </c>
      <c r="AN57" s="31">
        <v>21887</v>
      </c>
      <c r="AO57" s="31">
        <v>23000</v>
      </c>
      <c r="AP57" s="31">
        <v>44652</v>
      </c>
      <c r="AQ57" s="31">
        <v>21778</v>
      </c>
      <c r="AR57" s="31">
        <v>22874</v>
      </c>
      <c r="AS57" s="31">
        <v>44404</v>
      </c>
      <c r="AT57" s="31">
        <v>21654</v>
      </c>
      <c r="AU57" s="31">
        <v>22750</v>
      </c>
      <c r="AV57" s="31">
        <v>44139</v>
      </c>
      <c r="AW57" s="31">
        <v>21523</v>
      </c>
      <c r="AX57" s="31">
        <v>22616</v>
      </c>
      <c r="AY57" s="31">
        <v>43855</v>
      </c>
      <c r="AZ57" s="31">
        <v>21382</v>
      </c>
      <c r="BA57" s="31">
        <v>22473</v>
      </c>
      <c r="BB57" s="31">
        <v>43586</v>
      </c>
      <c r="BC57" s="31">
        <v>21254</v>
      </c>
      <c r="BD57" s="31">
        <v>22332</v>
      </c>
      <c r="BE57" s="31">
        <v>43289</v>
      </c>
      <c r="BF57" s="31">
        <v>21104</v>
      </c>
      <c r="BG57" s="31">
        <v>22185</v>
      </c>
      <c r="BH57" s="31">
        <v>43000</v>
      </c>
      <c r="BI57" s="31">
        <v>20959</v>
      </c>
      <c r="BJ57" s="31">
        <v>22041</v>
      </c>
      <c r="BK57" s="31">
        <v>42685</v>
      </c>
      <c r="BL57" s="31">
        <v>20813</v>
      </c>
      <c r="BM57" s="31">
        <v>21872</v>
      </c>
      <c r="BN57" s="31">
        <v>42379</v>
      </c>
      <c r="BO57" s="31">
        <v>20661</v>
      </c>
      <c r="BP57" s="31">
        <v>21718</v>
      </c>
      <c r="BQ57" s="31">
        <v>42067</v>
      </c>
      <c r="BR57" s="31">
        <v>20516</v>
      </c>
      <c r="BS57" s="31">
        <v>21551</v>
      </c>
      <c r="BT57" s="31">
        <v>41746</v>
      </c>
      <c r="BU57" s="31">
        <v>20358</v>
      </c>
      <c r="BV57" s="31">
        <v>21388</v>
      </c>
      <c r="BW57" s="31">
        <v>41435</v>
      </c>
      <c r="BX57" s="31">
        <v>20207</v>
      </c>
      <c r="BY57" s="31">
        <v>21228</v>
      </c>
    </row>
    <row r="58" spans="1:79" ht="20.100000000000001" customHeight="1" x14ac:dyDescent="0.25">
      <c r="A58" s="30" t="s">
        <v>33</v>
      </c>
      <c r="B58" s="31" t="s">
        <v>410</v>
      </c>
      <c r="C58" s="31">
        <v>91950</v>
      </c>
      <c r="D58" s="31">
        <v>44593</v>
      </c>
      <c r="E58" s="31">
        <v>47357</v>
      </c>
      <c r="F58" s="31">
        <v>91464</v>
      </c>
      <c r="G58" s="31">
        <v>44372</v>
      </c>
      <c r="H58" s="31">
        <v>47092</v>
      </c>
      <c r="I58" s="31">
        <v>90979</v>
      </c>
      <c r="J58" s="31">
        <v>44152</v>
      </c>
      <c r="K58" s="31">
        <v>46827</v>
      </c>
      <c r="L58" s="31">
        <v>90466</v>
      </c>
      <c r="M58" s="31">
        <v>43918</v>
      </c>
      <c r="N58" s="31">
        <v>46548</v>
      </c>
      <c r="O58" s="31">
        <v>89974</v>
      </c>
      <c r="P58" s="31">
        <v>43697</v>
      </c>
      <c r="Q58" s="31">
        <v>46277</v>
      </c>
      <c r="R58" s="31">
        <v>89448</v>
      </c>
      <c r="S58" s="31">
        <v>43454</v>
      </c>
      <c r="T58" s="31">
        <v>45994</v>
      </c>
      <c r="U58" s="31">
        <v>88937</v>
      </c>
      <c r="V58" s="31">
        <v>43223</v>
      </c>
      <c r="W58" s="31">
        <v>45714</v>
      </c>
      <c r="X58" s="31">
        <v>88437</v>
      </c>
      <c r="Y58" s="31">
        <v>42987</v>
      </c>
      <c r="Z58" s="31">
        <v>45450</v>
      </c>
      <c r="AA58" s="31">
        <v>87924</v>
      </c>
      <c r="AB58" s="31">
        <v>42757</v>
      </c>
      <c r="AC58" s="31">
        <v>45167</v>
      </c>
      <c r="AD58" s="31">
        <v>87429</v>
      </c>
      <c r="AE58" s="31">
        <v>42524</v>
      </c>
      <c r="AF58" s="31">
        <v>44905</v>
      </c>
      <c r="AG58" s="31">
        <v>86909</v>
      </c>
      <c r="AH58" s="31">
        <v>42282</v>
      </c>
      <c r="AI58" s="31">
        <v>44627</v>
      </c>
      <c r="AJ58" s="31">
        <v>86366</v>
      </c>
      <c r="AK58" s="31">
        <v>42028</v>
      </c>
      <c r="AL58" s="31">
        <v>44338</v>
      </c>
      <c r="AM58" s="31">
        <v>85770</v>
      </c>
      <c r="AN58" s="31">
        <v>41748</v>
      </c>
      <c r="AO58" s="31">
        <v>44022</v>
      </c>
      <c r="AP58" s="31">
        <v>85164</v>
      </c>
      <c r="AQ58" s="31">
        <v>41461</v>
      </c>
      <c r="AR58" s="31">
        <v>43703</v>
      </c>
      <c r="AS58" s="31">
        <v>84528</v>
      </c>
      <c r="AT58" s="31">
        <v>41159</v>
      </c>
      <c r="AU58" s="31">
        <v>43369</v>
      </c>
      <c r="AV58" s="31">
        <v>83864</v>
      </c>
      <c r="AW58" s="31">
        <v>40832</v>
      </c>
      <c r="AX58" s="31">
        <v>43032</v>
      </c>
      <c r="AY58" s="31">
        <v>83168</v>
      </c>
      <c r="AZ58" s="31">
        <v>40499</v>
      </c>
      <c r="BA58" s="31">
        <v>42669</v>
      </c>
      <c r="BB58" s="31">
        <v>82446</v>
      </c>
      <c r="BC58" s="31">
        <v>40157</v>
      </c>
      <c r="BD58" s="31">
        <v>42289</v>
      </c>
      <c r="BE58" s="31">
        <v>81718</v>
      </c>
      <c r="BF58" s="31">
        <v>39802</v>
      </c>
      <c r="BG58" s="31">
        <v>41916</v>
      </c>
      <c r="BH58" s="31">
        <v>80979</v>
      </c>
      <c r="BI58" s="31">
        <v>39450</v>
      </c>
      <c r="BJ58" s="31">
        <v>41529</v>
      </c>
      <c r="BK58" s="31">
        <v>80222</v>
      </c>
      <c r="BL58" s="31">
        <v>39083</v>
      </c>
      <c r="BM58" s="31">
        <v>41139</v>
      </c>
      <c r="BN58" s="31">
        <v>79445</v>
      </c>
      <c r="BO58" s="31">
        <v>38709</v>
      </c>
      <c r="BP58" s="31">
        <v>40736</v>
      </c>
      <c r="BQ58" s="31">
        <v>78661</v>
      </c>
      <c r="BR58" s="31">
        <v>38335</v>
      </c>
      <c r="BS58" s="31">
        <v>40326</v>
      </c>
      <c r="BT58" s="31">
        <v>77867</v>
      </c>
      <c r="BU58" s="31">
        <v>37958</v>
      </c>
      <c r="BV58" s="31">
        <v>39909</v>
      </c>
      <c r="BW58" s="31">
        <v>77052</v>
      </c>
      <c r="BX58" s="31">
        <v>37572</v>
      </c>
      <c r="BY58" s="31">
        <v>39480</v>
      </c>
    </row>
    <row r="59" spans="1:79" ht="20.100000000000001" customHeight="1" x14ac:dyDescent="0.25">
      <c r="A59" s="30" t="s">
        <v>34</v>
      </c>
      <c r="B59" s="31" t="s">
        <v>410</v>
      </c>
      <c r="C59" s="31">
        <v>103754</v>
      </c>
      <c r="D59" s="31">
        <v>50724</v>
      </c>
      <c r="E59" s="31">
        <v>53030</v>
      </c>
      <c r="F59" s="31">
        <v>103801</v>
      </c>
      <c r="G59" s="31">
        <v>50760</v>
      </c>
      <c r="H59" s="31">
        <v>53041</v>
      </c>
      <c r="I59" s="31">
        <v>103834</v>
      </c>
      <c r="J59" s="31">
        <v>50786</v>
      </c>
      <c r="K59" s="31">
        <v>53048</v>
      </c>
      <c r="L59" s="31">
        <v>103847</v>
      </c>
      <c r="M59" s="31">
        <v>50804</v>
      </c>
      <c r="N59" s="31">
        <v>53043</v>
      </c>
      <c r="O59" s="31">
        <v>103849</v>
      </c>
      <c r="P59" s="31">
        <v>50820</v>
      </c>
      <c r="Q59" s="31">
        <v>53029</v>
      </c>
      <c r="R59" s="31">
        <v>103835</v>
      </c>
      <c r="S59" s="31">
        <v>50828</v>
      </c>
      <c r="T59" s="31">
        <v>53007</v>
      </c>
      <c r="U59" s="31">
        <v>103798</v>
      </c>
      <c r="V59" s="31">
        <v>50817</v>
      </c>
      <c r="W59" s="31">
        <v>52981</v>
      </c>
      <c r="X59" s="31">
        <v>103732</v>
      </c>
      <c r="Y59" s="31">
        <v>50799</v>
      </c>
      <c r="Z59" s="31">
        <v>52933</v>
      </c>
      <c r="AA59" s="31">
        <v>103654</v>
      </c>
      <c r="AB59" s="31">
        <v>50771</v>
      </c>
      <c r="AC59" s="31">
        <v>52883</v>
      </c>
      <c r="AD59" s="31">
        <v>103580</v>
      </c>
      <c r="AE59" s="31">
        <v>50748</v>
      </c>
      <c r="AF59" s="31">
        <v>52832</v>
      </c>
      <c r="AG59" s="31">
        <v>103467</v>
      </c>
      <c r="AH59" s="31">
        <v>50707</v>
      </c>
      <c r="AI59" s="31">
        <v>52760</v>
      </c>
      <c r="AJ59" s="31">
        <v>103318</v>
      </c>
      <c r="AK59" s="31">
        <v>50638</v>
      </c>
      <c r="AL59" s="31">
        <v>52680</v>
      </c>
      <c r="AM59" s="31">
        <v>103124</v>
      </c>
      <c r="AN59" s="31">
        <v>50552</v>
      </c>
      <c r="AO59" s="31">
        <v>52572</v>
      </c>
      <c r="AP59" s="31">
        <v>102908</v>
      </c>
      <c r="AQ59" s="31">
        <v>50455</v>
      </c>
      <c r="AR59" s="31">
        <v>52453</v>
      </c>
      <c r="AS59" s="31">
        <v>102641</v>
      </c>
      <c r="AT59" s="31">
        <v>50332</v>
      </c>
      <c r="AU59" s="31">
        <v>52309</v>
      </c>
      <c r="AV59" s="31">
        <v>102362</v>
      </c>
      <c r="AW59" s="31">
        <v>50204</v>
      </c>
      <c r="AX59" s="31">
        <v>52158</v>
      </c>
      <c r="AY59" s="31">
        <v>102039</v>
      </c>
      <c r="AZ59" s="31">
        <v>50055</v>
      </c>
      <c r="BA59" s="31">
        <v>51984</v>
      </c>
      <c r="BB59" s="31">
        <v>101689</v>
      </c>
      <c r="BC59" s="31">
        <v>49891</v>
      </c>
      <c r="BD59" s="31">
        <v>51798</v>
      </c>
      <c r="BE59" s="31">
        <v>101306</v>
      </c>
      <c r="BF59" s="31">
        <v>49720</v>
      </c>
      <c r="BG59" s="31">
        <v>51586</v>
      </c>
      <c r="BH59" s="31">
        <v>100907</v>
      </c>
      <c r="BI59" s="31">
        <v>49535</v>
      </c>
      <c r="BJ59" s="31">
        <v>51372</v>
      </c>
      <c r="BK59" s="31">
        <v>100487</v>
      </c>
      <c r="BL59" s="31">
        <v>49335</v>
      </c>
      <c r="BM59" s="31">
        <v>51152</v>
      </c>
      <c r="BN59" s="31">
        <v>100062</v>
      </c>
      <c r="BO59" s="31">
        <v>49137</v>
      </c>
      <c r="BP59" s="31">
        <v>50925</v>
      </c>
      <c r="BQ59" s="31">
        <v>99597</v>
      </c>
      <c r="BR59" s="31">
        <v>48928</v>
      </c>
      <c r="BS59" s="31">
        <v>50669</v>
      </c>
      <c r="BT59" s="31">
        <v>99144</v>
      </c>
      <c r="BU59" s="31">
        <v>48716</v>
      </c>
      <c r="BV59" s="31">
        <v>50428</v>
      </c>
      <c r="BW59" s="31">
        <v>98668</v>
      </c>
      <c r="BX59" s="31">
        <v>48510</v>
      </c>
      <c r="BY59" s="31">
        <v>50158</v>
      </c>
    </row>
    <row r="60" spans="1:79" ht="20.100000000000001" customHeight="1" x14ac:dyDescent="0.25">
      <c r="A60" s="30" t="s">
        <v>35</v>
      </c>
      <c r="B60" s="31" t="s">
        <v>410</v>
      </c>
      <c r="C60" s="31">
        <v>53450</v>
      </c>
      <c r="D60" s="31">
        <v>25986</v>
      </c>
      <c r="E60" s="31">
        <v>27464</v>
      </c>
      <c r="F60" s="31">
        <v>53449</v>
      </c>
      <c r="G60" s="31">
        <v>25993</v>
      </c>
      <c r="H60" s="31">
        <v>27456</v>
      </c>
      <c r="I60" s="31">
        <v>53455</v>
      </c>
      <c r="J60" s="31">
        <v>26001</v>
      </c>
      <c r="K60" s="31">
        <v>27454</v>
      </c>
      <c r="L60" s="31">
        <v>53427</v>
      </c>
      <c r="M60" s="31">
        <v>25992</v>
      </c>
      <c r="N60" s="31">
        <v>27435</v>
      </c>
      <c r="O60" s="31">
        <v>53400</v>
      </c>
      <c r="P60" s="31">
        <v>25984</v>
      </c>
      <c r="Q60" s="31">
        <v>27416</v>
      </c>
      <c r="R60" s="31">
        <v>53349</v>
      </c>
      <c r="S60" s="31">
        <v>25968</v>
      </c>
      <c r="T60" s="31">
        <v>27381</v>
      </c>
      <c r="U60" s="31">
        <v>53269</v>
      </c>
      <c r="V60" s="31">
        <v>25930</v>
      </c>
      <c r="W60" s="31">
        <v>27339</v>
      </c>
      <c r="X60" s="31">
        <v>53187</v>
      </c>
      <c r="Y60" s="31">
        <v>25903</v>
      </c>
      <c r="Z60" s="31">
        <v>27284</v>
      </c>
      <c r="AA60" s="31">
        <v>53070</v>
      </c>
      <c r="AB60" s="31">
        <v>25851</v>
      </c>
      <c r="AC60" s="31">
        <v>27219</v>
      </c>
      <c r="AD60" s="31">
        <v>52946</v>
      </c>
      <c r="AE60" s="31">
        <v>25796</v>
      </c>
      <c r="AF60" s="31">
        <v>27150</v>
      </c>
      <c r="AG60" s="31">
        <v>52820</v>
      </c>
      <c r="AH60" s="31">
        <v>25742</v>
      </c>
      <c r="AI60" s="31">
        <v>27078</v>
      </c>
      <c r="AJ60" s="31">
        <v>52663</v>
      </c>
      <c r="AK60" s="31">
        <v>25669</v>
      </c>
      <c r="AL60" s="31">
        <v>26994</v>
      </c>
      <c r="AM60" s="31">
        <v>52498</v>
      </c>
      <c r="AN60" s="31">
        <v>25591</v>
      </c>
      <c r="AO60" s="31">
        <v>26907</v>
      </c>
      <c r="AP60" s="31">
        <v>52303</v>
      </c>
      <c r="AQ60" s="31">
        <v>25492</v>
      </c>
      <c r="AR60" s="31">
        <v>26811</v>
      </c>
      <c r="AS60" s="31">
        <v>52096</v>
      </c>
      <c r="AT60" s="31">
        <v>25393</v>
      </c>
      <c r="AU60" s="31">
        <v>26703</v>
      </c>
      <c r="AV60" s="31">
        <v>51876</v>
      </c>
      <c r="AW60" s="31">
        <v>25281</v>
      </c>
      <c r="AX60" s="31">
        <v>26595</v>
      </c>
      <c r="AY60" s="31">
        <v>51641</v>
      </c>
      <c r="AZ60" s="31">
        <v>25169</v>
      </c>
      <c r="BA60" s="31">
        <v>26472</v>
      </c>
      <c r="BB60" s="31">
        <v>51385</v>
      </c>
      <c r="BC60" s="31">
        <v>25038</v>
      </c>
      <c r="BD60" s="31">
        <v>26347</v>
      </c>
      <c r="BE60" s="31">
        <v>51125</v>
      </c>
      <c r="BF60" s="31">
        <v>24913</v>
      </c>
      <c r="BG60" s="31">
        <v>26212</v>
      </c>
      <c r="BH60" s="31">
        <v>50856</v>
      </c>
      <c r="BI60" s="31">
        <v>24781</v>
      </c>
      <c r="BJ60" s="31">
        <v>26075</v>
      </c>
      <c r="BK60" s="31">
        <v>50560</v>
      </c>
      <c r="BL60" s="31">
        <v>24632</v>
      </c>
      <c r="BM60" s="31">
        <v>25928</v>
      </c>
      <c r="BN60" s="31">
        <v>50271</v>
      </c>
      <c r="BO60" s="31">
        <v>24491</v>
      </c>
      <c r="BP60" s="31">
        <v>25780</v>
      </c>
      <c r="BQ60" s="31">
        <v>49973</v>
      </c>
      <c r="BR60" s="31">
        <v>24347</v>
      </c>
      <c r="BS60" s="31">
        <v>25626</v>
      </c>
      <c r="BT60" s="31">
        <v>49667</v>
      </c>
      <c r="BU60" s="31">
        <v>24201</v>
      </c>
      <c r="BV60" s="31">
        <v>25466</v>
      </c>
      <c r="BW60" s="31">
        <v>49348</v>
      </c>
      <c r="BX60" s="31">
        <v>24054</v>
      </c>
      <c r="BY60" s="31">
        <v>25294</v>
      </c>
    </row>
    <row r="61" spans="1:79" ht="20.100000000000001" customHeight="1" x14ac:dyDescent="0.25">
      <c r="A61" s="30" t="s">
        <v>36</v>
      </c>
      <c r="B61" s="31" t="s">
        <v>410</v>
      </c>
      <c r="C61" s="31">
        <v>45099</v>
      </c>
      <c r="D61" s="31">
        <v>21950</v>
      </c>
      <c r="E61" s="31">
        <v>23149</v>
      </c>
      <c r="F61" s="31">
        <v>44951</v>
      </c>
      <c r="G61" s="31">
        <v>21887</v>
      </c>
      <c r="H61" s="31">
        <v>23064</v>
      </c>
      <c r="I61" s="31">
        <v>44792</v>
      </c>
      <c r="J61" s="31">
        <v>21816</v>
      </c>
      <c r="K61" s="31">
        <v>22976</v>
      </c>
      <c r="L61" s="31">
        <v>44616</v>
      </c>
      <c r="M61" s="31">
        <v>21734</v>
      </c>
      <c r="N61" s="31">
        <v>22882</v>
      </c>
      <c r="O61" s="31">
        <v>44441</v>
      </c>
      <c r="P61" s="31">
        <v>21658</v>
      </c>
      <c r="Q61" s="31">
        <v>22783</v>
      </c>
      <c r="R61" s="31">
        <v>44255</v>
      </c>
      <c r="S61" s="31">
        <v>21576</v>
      </c>
      <c r="T61" s="31">
        <v>22679</v>
      </c>
      <c r="U61" s="31">
        <v>44051</v>
      </c>
      <c r="V61" s="31">
        <v>21479</v>
      </c>
      <c r="W61" s="31">
        <v>22572</v>
      </c>
      <c r="X61" s="31">
        <v>43849</v>
      </c>
      <c r="Y61" s="31">
        <v>21380</v>
      </c>
      <c r="Z61" s="31">
        <v>22469</v>
      </c>
      <c r="AA61" s="31">
        <v>43639</v>
      </c>
      <c r="AB61" s="31">
        <v>21281</v>
      </c>
      <c r="AC61" s="31">
        <v>22358</v>
      </c>
      <c r="AD61" s="31">
        <v>43420</v>
      </c>
      <c r="AE61" s="31">
        <v>21175</v>
      </c>
      <c r="AF61" s="31">
        <v>22245</v>
      </c>
      <c r="AG61" s="31">
        <v>43197</v>
      </c>
      <c r="AH61" s="31">
        <v>21061</v>
      </c>
      <c r="AI61" s="31">
        <v>22136</v>
      </c>
      <c r="AJ61" s="31">
        <v>42941</v>
      </c>
      <c r="AK61" s="31">
        <v>20936</v>
      </c>
      <c r="AL61" s="31">
        <v>22005</v>
      </c>
      <c r="AM61" s="31">
        <v>42696</v>
      </c>
      <c r="AN61" s="31">
        <v>20807</v>
      </c>
      <c r="AO61" s="31">
        <v>21889</v>
      </c>
      <c r="AP61" s="31">
        <v>42408</v>
      </c>
      <c r="AQ61" s="31">
        <v>20671</v>
      </c>
      <c r="AR61" s="31">
        <v>21737</v>
      </c>
      <c r="AS61" s="31">
        <v>42124</v>
      </c>
      <c r="AT61" s="31">
        <v>20522</v>
      </c>
      <c r="AU61" s="31">
        <v>21602</v>
      </c>
      <c r="AV61" s="31">
        <v>41820</v>
      </c>
      <c r="AW61" s="31">
        <v>20366</v>
      </c>
      <c r="AX61" s="31">
        <v>21454</v>
      </c>
      <c r="AY61" s="31">
        <v>41499</v>
      </c>
      <c r="AZ61" s="31">
        <v>20202</v>
      </c>
      <c r="BA61" s="31">
        <v>21297</v>
      </c>
      <c r="BB61" s="31">
        <v>41176</v>
      </c>
      <c r="BC61" s="31">
        <v>20035</v>
      </c>
      <c r="BD61" s="31">
        <v>21141</v>
      </c>
      <c r="BE61" s="31">
        <v>40838</v>
      </c>
      <c r="BF61" s="31">
        <v>19861</v>
      </c>
      <c r="BG61" s="31">
        <v>20977</v>
      </c>
      <c r="BH61" s="31">
        <v>40486</v>
      </c>
      <c r="BI61" s="31">
        <v>19682</v>
      </c>
      <c r="BJ61" s="31">
        <v>20804</v>
      </c>
      <c r="BK61" s="31">
        <v>40139</v>
      </c>
      <c r="BL61" s="31">
        <v>19505</v>
      </c>
      <c r="BM61" s="31">
        <v>20634</v>
      </c>
      <c r="BN61" s="31">
        <v>39760</v>
      </c>
      <c r="BO61" s="31">
        <v>19317</v>
      </c>
      <c r="BP61" s="31">
        <v>20443</v>
      </c>
      <c r="BQ61" s="31">
        <v>39388</v>
      </c>
      <c r="BR61" s="31">
        <v>19127</v>
      </c>
      <c r="BS61" s="31">
        <v>20261</v>
      </c>
      <c r="BT61" s="31">
        <v>39000</v>
      </c>
      <c r="BU61" s="31">
        <v>18937</v>
      </c>
      <c r="BV61" s="31">
        <v>20063</v>
      </c>
      <c r="BW61" s="31">
        <v>38608</v>
      </c>
      <c r="BX61" s="31">
        <v>18735</v>
      </c>
      <c r="BY61" s="31">
        <v>19873</v>
      </c>
    </row>
    <row r="62" spans="1:79" ht="20.100000000000001" customHeight="1" x14ac:dyDescent="0.25">
      <c r="A62" s="30" t="s">
        <v>37</v>
      </c>
      <c r="B62" s="31" t="s">
        <v>410</v>
      </c>
      <c r="C62" s="31">
        <v>50585</v>
      </c>
      <c r="D62" s="31">
        <v>24918</v>
      </c>
      <c r="E62" s="31">
        <v>25667</v>
      </c>
      <c r="F62" s="31">
        <v>50806</v>
      </c>
      <c r="G62" s="31">
        <v>25041</v>
      </c>
      <c r="H62" s="31">
        <v>25765</v>
      </c>
      <c r="I62" s="31">
        <v>51011</v>
      </c>
      <c r="J62" s="31">
        <v>25156</v>
      </c>
      <c r="K62" s="31">
        <v>25855</v>
      </c>
      <c r="L62" s="31">
        <v>51204</v>
      </c>
      <c r="M62" s="31">
        <v>25271</v>
      </c>
      <c r="N62" s="31">
        <v>25933</v>
      </c>
      <c r="O62" s="31">
        <v>51376</v>
      </c>
      <c r="P62" s="31">
        <v>25371</v>
      </c>
      <c r="Q62" s="31">
        <v>26005</v>
      </c>
      <c r="R62" s="31">
        <v>51521</v>
      </c>
      <c r="S62" s="31">
        <v>25465</v>
      </c>
      <c r="T62" s="31">
        <v>26056</v>
      </c>
      <c r="U62" s="31">
        <v>51665</v>
      </c>
      <c r="V62" s="31">
        <v>25546</v>
      </c>
      <c r="W62" s="31">
        <v>26119</v>
      </c>
      <c r="X62" s="31">
        <v>51774</v>
      </c>
      <c r="Y62" s="31">
        <v>25620</v>
      </c>
      <c r="Z62" s="31">
        <v>26154</v>
      </c>
      <c r="AA62" s="31">
        <v>51876</v>
      </c>
      <c r="AB62" s="31">
        <v>25677</v>
      </c>
      <c r="AC62" s="31">
        <v>26199</v>
      </c>
      <c r="AD62" s="31">
        <v>51968</v>
      </c>
      <c r="AE62" s="31">
        <v>25742</v>
      </c>
      <c r="AF62" s="31">
        <v>26226</v>
      </c>
      <c r="AG62" s="31">
        <v>52044</v>
      </c>
      <c r="AH62" s="31">
        <v>25787</v>
      </c>
      <c r="AI62" s="31">
        <v>26257</v>
      </c>
      <c r="AJ62" s="31">
        <v>52100</v>
      </c>
      <c r="AK62" s="31">
        <v>25835</v>
      </c>
      <c r="AL62" s="31">
        <v>26265</v>
      </c>
      <c r="AM62" s="31">
        <v>52134</v>
      </c>
      <c r="AN62" s="31">
        <v>25849</v>
      </c>
      <c r="AO62" s="31">
        <v>26285</v>
      </c>
      <c r="AP62" s="31">
        <v>52165</v>
      </c>
      <c r="AQ62" s="31">
        <v>25875</v>
      </c>
      <c r="AR62" s="31">
        <v>26290</v>
      </c>
      <c r="AS62" s="31">
        <v>52177</v>
      </c>
      <c r="AT62" s="31">
        <v>25890</v>
      </c>
      <c r="AU62" s="31">
        <v>26287</v>
      </c>
      <c r="AV62" s="31">
        <v>52180</v>
      </c>
      <c r="AW62" s="31">
        <v>25898</v>
      </c>
      <c r="AX62" s="31">
        <v>26282</v>
      </c>
      <c r="AY62" s="31">
        <v>52169</v>
      </c>
      <c r="AZ62" s="31">
        <v>25897</v>
      </c>
      <c r="BA62" s="31">
        <v>26272</v>
      </c>
      <c r="BB62" s="31">
        <v>52139</v>
      </c>
      <c r="BC62" s="31">
        <v>25880</v>
      </c>
      <c r="BD62" s="31">
        <v>26259</v>
      </c>
      <c r="BE62" s="31">
        <v>52095</v>
      </c>
      <c r="BF62" s="31">
        <v>25865</v>
      </c>
      <c r="BG62" s="31">
        <v>26230</v>
      </c>
      <c r="BH62" s="31">
        <v>52035</v>
      </c>
      <c r="BI62" s="31">
        <v>25831</v>
      </c>
      <c r="BJ62" s="31">
        <v>26204</v>
      </c>
      <c r="BK62" s="31">
        <v>51982</v>
      </c>
      <c r="BL62" s="31">
        <v>25806</v>
      </c>
      <c r="BM62" s="31">
        <v>26176</v>
      </c>
      <c r="BN62" s="31">
        <v>51903</v>
      </c>
      <c r="BO62" s="31">
        <v>25770</v>
      </c>
      <c r="BP62" s="31">
        <v>26133</v>
      </c>
      <c r="BQ62" s="31">
        <v>51810</v>
      </c>
      <c r="BR62" s="31">
        <v>25715</v>
      </c>
      <c r="BS62" s="31">
        <v>26095</v>
      </c>
      <c r="BT62" s="31">
        <v>51742</v>
      </c>
      <c r="BU62" s="31">
        <v>25682</v>
      </c>
      <c r="BV62" s="31">
        <v>26060</v>
      </c>
      <c r="BW62" s="31">
        <v>51656</v>
      </c>
      <c r="BX62" s="31">
        <v>25647</v>
      </c>
      <c r="BY62" s="31">
        <v>26009</v>
      </c>
    </row>
    <row r="63" spans="1:79" ht="20.100000000000001" customHeight="1" x14ac:dyDescent="0.25">
      <c r="A63" s="30" t="s">
        <v>38</v>
      </c>
      <c r="B63" s="31" t="s">
        <v>410</v>
      </c>
      <c r="C63" s="31">
        <v>162684</v>
      </c>
      <c r="D63" s="31">
        <v>78620</v>
      </c>
      <c r="E63" s="31">
        <v>84064</v>
      </c>
      <c r="F63" s="31">
        <v>162162</v>
      </c>
      <c r="G63" s="31">
        <v>78335</v>
      </c>
      <c r="H63" s="31">
        <v>83827</v>
      </c>
      <c r="I63" s="31">
        <v>161632</v>
      </c>
      <c r="J63" s="31">
        <v>78054</v>
      </c>
      <c r="K63" s="31">
        <v>83578</v>
      </c>
      <c r="L63" s="31">
        <v>161080</v>
      </c>
      <c r="M63" s="31">
        <v>77761</v>
      </c>
      <c r="N63" s="31">
        <v>83319</v>
      </c>
      <c r="O63" s="31">
        <v>160506</v>
      </c>
      <c r="P63" s="31">
        <v>77455</v>
      </c>
      <c r="Q63" s="31">
        <v>83051</v>
      </c>
      <c r="R63" s="31">
        <v>159921</v>
      </c>
      <c r="S63" s="31">
        <v>77151</v>
      </c>
      <c r="T63" s="31">
        <v>82770</v>
      </c>
      <c r="U63" s="31">
        <v>159305</v>
      </c>
      <c r="V63" s="31">
        <v>76829</v>
      </c>
      <c r="W63" s="31">
        <v>82476</v>
      </c>
      <c r="X63" s="31">
        <v>158696</v>
      </c>
      <c r="Y63" s="31">
        <v>76518</v>
      </c>
      <c r="Z63" s="31">
        <v>82178</v>
      </c>
      <c r="AA63" s="31">
        <v>158039</v>
      </c>
      <c r="AB63" s="31">
        <v>76175</v>
      </c>
      <c r="AC63" s="31">
        <v>81864</v>
      </c>
      <c r="AD63" s="31">
        <v>157378</v>
      </c>
      <c r="AE63" s="31">
        <v>75841</v>
      </c>
      <c r="AF63" s="31">
        <v>81537</v>
      </c>
      <c r="AG63" s="31">
        <v>156668</v>
      </c>
      <c r="AH63" s="31">
        <v>75480</v>
      </c>
      <c r="AI63" s="31">
        <v>81188</v>
      </c>
      <c r="AJ63" s="31">
        <v>155903</v>
      </c>
      <c r="AK63" s="31">
        <v>75092</v>
      </c>
      <c r="AL63" s="31">
        <v>80811</v>
      </c>
      <c r="AM63" s="31">
        <v>155075</v>
      </c>
      <c r="AN63" s="31">
        <v>74680</v>
      </c>
      <c r="AO63" s="31">
        <v>80395</v>
      </c>
      <c r="AP63" s="31">
        <v>154194</v>
      </c>
      <c r="AQ63" s="31">
        <v>74237</v>
      </c>
      <c r="AR63" s="31">
        <v>79957</v>
      </c>
      <c r="AS63" s="31">
        <v>153264</v>
      </c>
      <c r="AT63" s="31">
        <v>73768</v>
      </c>
      <c r="AU63" s="31">
        <v>79496</v>
      </c>
      <c r="AV63" s="31">
        <v>152279</v>
      </c>
      <c r="AW63" s="31">
        <v>73275</v>
      </c>
      <c r="AX63" s="31">
        <v>79004</v>
      </c>
      <c r="AY63" s="31">
        <v>151242</v>
      </c>
      <c r="AZ63" s="31">
        <v>72753</v>
      </c>
      <c r="BA63" s="31">
        <v>78489</v>
      </c>
      <c r="BB63" s="31">
        <v>150171</v>
      </c>
      <c r="BC63" s="31">
        <v>72224</v>
      </c>
      <c r="BD63" s="31">
        <v>77947</v>
      </c>
      <c r="BE63" s="31">
        <v>149048</v>
      </c>
      <c r="BF63" s="31">
        <v>71665</v>
      </c>
      <c r="BG63" s="31">
        <v>77383</v>
      </c>
      <c r="BH63" s="31">
        <v>147878</v>
      </c>
      <c r="BI63" s="31">
        <v>71080</v>
      </c>
      <c r="BJ63" s="31">
        <v>76798</v>
      </c>
      <c r="BK63" s="31">
        <v>146704</v>
      </c>
      <c r="BL63" s="31">
        <v>70502</v>
      </c>
      <c r="BM63" s="31">
        <v>76202</v>
      </c>
      <c r="BN63" s="31">
        <v>145486</v>
      </c>
      <c r="BO63" s="31">
        <v>69913</v>
      </c>
      <c r="BP63" s="31">
        <v>75573</v>
      </c>
      <c r="BQ63" s="31">
        <v>144230</v>
      </c>
      <c r="BR63" s="31">
        <v>69308</v>
      </c>
      <c r="BS63" s="31">
        <v>74922</v>
      </c>
      <c r="BT63" s="31">
        <v>142978</v>
      </c>
      <c r="BU63" s="31">
        <v>68712</v>
      </c>
      <c r="BV63" s="31">
        <v>74266</v>
      </c>
      <c r="BW63" s="31">
        <v>141693</v>
      </c>
      <c r="BX63" s="31">
        <v>68100</v>
      </c>
      <c r="BY63" s="31">
        <v>73593</v>
      </c>
    </row>
    <row r="64" spans="1:79" ht="20.100000000000001" customHeight="1" x14ac:dyDescent="0.25">
      <c r="A64" s="30" t="s">
        <v>39</v>
      </c>
      <c r="B64" s="31" t="s">
        <v>410</v>
      </c>
      <c r="C64" s="31">
        <v>103018</v>
      </c>
      <c r="D64" s="31">
        <v>48705</v>
      </c>
      <c r="E64" s="31">
        <v>54313</v>
      </c>
      <c r="F64" s="31">
        <v>102561</v>
      </c>
      <c r="G64" s="31">
        <v>48469</v>
      </c>
      <c r="H64" s="31">
        <v>54092</v>
      </c>
      <c r="I64" s="31">
        <v>102111</v>
      </c>
      <c r="J64" s="31">
        <v>48229</v>
      </c>
      <c r="K64" s="31">
        <v>53882</v>
      </c>
      <c r="L64" s="31">
        <v>101662</v>
      </c>
      <c r="M64" s="31">
        <v>48000</v>
      </c>
      <c r="N64" s="31">
        <v>53662</v>
      </c>
      <c r="O64" s="31">
        <v>101197</v>
      </c>
      <c r="P64" s="31">
        <v>47764</v>
      </c>
      <c r="Q64" s="31">
        <v>53433</v>
      </c>
      <c r="R64" s="31">
        <v>100734</v>
      </c>
      <c r="S64" s="31">
        <v>47528</v>
      </c>
      <c r="T64" s="31">
        <v>53206</v>
      </c>
      <c r="U64" s="31">
        <v>100260</v>
      </c>
      <c r="V64" s="31">
        <v>47288</v>
      </c>
      <c r="W64" s="31">
        <v>52972</v>
      </c>
      <c r="X64" s="31">
        <v>99792</v>
      </c>
      <c r="Y64" s="31">
        <v>47058</v>
      </c>
      <c r="Z64" s="31">
        <v>52734</v>
      </c>
      <c r="AA64" s="31">
        <v>99314</v>
      </c>
      <c r="AB64" s="31">
        <v>46826</v>
      </c>
      <c r="AC64" s="31">
        <v>52488</v>
      </c>
      <c r="AD64" s="31">
        <v>98850</v>
      </c>
      <c r="AE64" s="31">
        <v>46601</v>
      </c>
      <c r="AF64" s="31">
        <v>52249</v>
      </c>
      <c r="AG64" s="31">
        <v>98352</v>
      </c>
      <c r="AH64" s="31">
        <v>46358</v>
      </c>
      <c r="AI64" s="31">
        <v>51994</v>
      </c>
      <c r="AJ64" s="31">
        <v>97825</v>
      </c>
      <c r="AK64" s="31">
        <v>46098</v>
      </c>
      <c r="AL64" s="31">
        <v>51727</v>
      </c>
      <c r="AM64" s="31">
        <v>97260</v>
      </c>
      <c r="AN64" s="31">
        <v>45823</v>
      </c>
      <c r="AO64" s="31">
        <v>51437</v>
      </c>
      <c r="AP64" s="31">
        <v>96665</v>
      </c>
      <c r="AQ64" s="31">
        <v>45538</v>
      </c>
      <c r="AR64" s="31">
        <v>51127</v>
      </c>
      <c r="AS64" s="31">
        <v>96038</v>
      </c>
      <c r="AT64" s="31">
        <v>45232</v>
      </c>
      <c r="AU64" s="31">
        <v>50806</v>
      </c>
      <c r="AV64" s="31">
        <v>95378</v>
      </c>
      <c r="AW64" s="31">
        <v>44911</v>
      </c>
      <c r="AX64" s="31">
        <v>50467</v>
      </c>
      <c r="AY64" s="31">
        <v>94697</v>
      </c>
      <c r="AZ64" s="31">
        <v>44579</v>
      </c>
      <c r="BA64" s="31">
        <v>50118</v>
      </c>
      <c r="BB64" s="31">
        <v>93991</v>
      </c>
      <c r="BC64" s="31">
        <v>44237</v>
      </c>
      <c r="BD64" s="31">
        <v>49754</v>
      </c>
      <c r="BE64" s="31">
        <v>93266</v>
      </c>
      <c r="BF64" s="31">
        <v>43886</v>
      </c>
      <c r="BG64" s="31">
        <v>49380</v>
      </c>
      <c r="BH64" s="31">
        <v>92513</v>
      </c>
      <c r="BI64" s="31">
        <v>43522</v>
      </c>
      <c r="BJ64" s="31">
        <v>48991</v>
      </c>
      <c r="BK64" s="31">
        <v>91751</v>
      </c>
      <c r="BL64" s="31">
        <v>43153</v>
      </c>
      <c r="BM64" s="31">
        <v>48598</v>
      </c>
      <c r="BN64" s="31">
        <v>90960</v>
      </c>
      <c r="BO64" s="31">
        <v>42778</v>
      </c>
      <c r="BP64" s="31">
        <v>48182</v>
      </c>
      <c r="BQ64" s="31">
        <v>90168</v>
      </c>
      <c r="BR64" s="31">
        <v>42404</v>
      </c>
      <c r="BS64" s="31">
        <v>47764</v>
      </c>
      <c r="BT64" s="31">
        <v>89351</v>
      </c>
      <c r="BU64" s="31">
        <v>42022</v>
      </c>
      <c r="BV64" s="31">
        <v>47329</v>
      </c>
      <c r="BW64" s="31">
        <v>88549</v>
      </c>
      <c r="BX64" s="31">
        <v>41646</v>
      </c>
      <c r="BY64" s="31">
        <v>46903</v>
      </c>
    </row>
    <row r="65" spans="1:77" ht="20.100000000000001" customHeight="1" x14ac:dyDescent="0.25">
      <c r="A65" s="30" t="s">
        <v>40</v>
      </c>
      <c r="B65" s="31" t="s">
        <v>410</v>
      </c>
      <c r="C65" s="31">
        <v>46988</v>
      </c>
      <c r="D65" s="31">
        <v>22945</v>
      </c>
      <c r="E65" s="31">
        <v>24043</v>
      </c>
      <c r="F65" s="31">
        <v>46791</v>
      </c>
      <c r="G65" s="31">
        <v>22865</v>
      </c>
      <c r="H65" s="31">
        <v>23926</v>
      </c>
      <c r="I65" s="31">
        <v>46594</v>
      </c>
      <c r="J65" s="31">
        <v>22783</v>
      </c>
      <c r="K65" s="31">
        <v>23811</v>
      </c>
      <c r="L65" s="31">
        <v>46390</v>
      </c>
      <c r="M65" s="31">
        <v>22703</v>
      </c>
      <c r="N65" s="31">
        <v>23687</v>
      </c>
      <c r="O65" s="31">
        <v>46186</v>
      </c>
      <c r="P65" s="31">
        <v>22625</v>
      </c>
      <c r="Q65" s="31">
        <v>23561</v>
      </c>
      <c r="R65" s="31">
        <v>45956</v>
      </c>
      <c r="S65" s="31">
        <v>22531</v>
      </c>
      <c r="T65" s="31">
        <v>23425</v>
      </c>
      <c r="U65" s="31">
        <v>45742</v>
      </c>
      <c r="V65" s="31">
        <v>22445</v>
      </c>
      <c r="W65" s="31">
        <v>23297</v>
      </c>
      <c r="X65" s="31">
        <v>45534</v>
      </c>
      <c r="Y65" s="31">
        <v>22368</v>
      </c>
      <c r="Z65" s="31">
        <v>23166</v>
      </c>
      <c r="AA65" s="31">
        <v>45316</v>
      </c>
      <c r="AB65" s="31">
        <v>22274</v>
      </c>
      <c r="AC65" s="31">
        <v>23042</v>
      </c>
      <c r="AD65" s="31">
        <v>45097</v>
      </c>
      <c r="AE65" s="31">
        <v>22175</v>
      </c>
      <c r="AF65" s="31">
        <v>22922</v>
      </c>
      <c r="AG65" s="31">
        <v>44884</v>
      </c>
      <c r="AH65" s="31">
        <v>22084</v>
      </c>
      <c r="AI65" s="31">
        <v>22800</v>
      </c>
      <c r="AJ65" s="31">
        <v>44645</v>
      </c>
      <c r="AK65" s="31">
        <v>21977</v>
      </c>
      <c r="AL65" s="31">
        <v>22668</v>
      </c>
      <c r="AM65" s="31">
        <v>44383</v>
      </c>
      <c r="AN65" s="31">
        <v>21854</v>
      </c>
      <c r="AO65" s="31">
        <v>22529</v>
      </c>
      <c r="AP65" s="31">
        <v>44126</v>
      </c>
      <c r="AQ65" s="31">
        <v>21736</v>
      </c>
      <c r="AR65" s="31">
        <v>22390</v>
      </c>
      <c r="AS65" s="31">
        <v>43854</v>
      </c>
      <c r="AT65" s="31">
        <v>21609</v>
      </c>
      <c r="AU65" s="31">
        <v>22245</v>
      </c>
      <c r="AV65" s="31">
        <v>43562</v>
      </c>
      <c r="AW65" s="31">
        <v>21467</v>
      </c>
      <c r="AX65" s="31">
        <v>22095</v>
      </c>
      <c r="AY65" s="31">
        <v>43247</v>
      </c>
      <c r="AZ65" s="31">
        <v>21314</v>
      </c>
      <c r="BA65" s="31">
        <v>21933</v>
      </c>
      <c r="BB65" s="31">
        <v>42924</v>
      </c>
      <c r="BC65" s="31">
        <v>21154</v>
      </c>
      <c r="BD65" s="31">
        <v>21770</v>
      </c>
      <c r="BE65" s="31">
        <v>42594</v>
      </c>
      <c r="BF65" s="31">
        <v>20988</v>
      </c>
      <c r="BG65" s="31">
        <v>21606</v>
      </c>
      <c r="BH65" s="31">
        <v>42235</v>
      </c>
      <c r="BI65" s="31">
        <v>20814</v>
      </c>
      <c r="BJ65" s="31">
        <v>21421</v>
      </c>
      <c r="BK65" s="31">
        <v>41876</v>
      </c>
      <c r="BL65" s="31">
        <v>20640</v>
      </c>
      <c r="BM65" s="31">
        <v>21236</v>
      </c>
      <c r="BN65" s="31">
        <v>41522</v>
      </c>
      <c r="BO65" s="31">
        <v>20472</v>
      </c>
      <c r="BP65" s="31">
        <v>21050</v>
      </c>
      <c r="BQ65" s="31">
        <v>41144</v>
      </c>
      <c r="BR65" s="31">
        <v>20290</v>
      </c>
      <c r="BS65" s="31">
        <v>20854</v>
      </c>
      <c r="BT65" s="31">
        <v>40769</v>
      </c>
      <c r="BU65" s="31">
        <v>20111</v>
      </c>
      <c r="BV65" s="31">
        <v>20658</v>
      </c>
      <c r="BW65" s="31">
        <v>40371</v>
      </c>
      <c r="BX65" s="31">
        <v>19922</v>
      </c>
      <c r="BY65" s="31">
        <v>20449</v>
      </c>
    </row>
    <row r="66" spans="1:77" ht="20.100000000000001" customHeight="1" x14ac:dyDescent="0.25">
      <c r="A66" s="30" t="s">
        <v>41</v>
      </c>
      <c r="B66" s="31" t="s">
        <v>410</v>
      </c>
      <c r="C66" s="31">
        <v>55769</v>
      </c>
      <c r="D66" s="31">
        <v>26899</v>
      </c>
      <c r="E66" s="31">
        <v>28870</v>
      </c>
      <c r="F66" s="31">
        <v>55512</v>
      </c>
      <c r="G66" s="31">
        <v>26784</v>
      </c>
      <c r="H66" s="31">
        <v>28728</v>
      </c>
      <c r="I66" s="31">
        <v>55266</v>
      </c>
      <c r="J66" s="31">
        <v>26692</v>
      </c>
      <c r="K66" s="31">
        <v>28574</v>
      </c>
      <c r="L66" s="31">
        <v>55023</v>
      </c>
      <c r="M66" s="31">
        <v>26595</v>
      </c>
      <c r="N66" s="31">
        <v>28428</v>
      </c>
      <c r="O66" s="31">
        <v>54762</v>
      </c>
      <c r="P66" s="31">
        <v>26485</v>
      </c>
      <c r="Q66" s="31">
        <v>28277</v>
      </c>
      <c r="R66" s="31">
        <v>54497</v>
      </c>
      <c r="S66" s="31">
        <v>26377</v>
      </c>
      <c r="T66" s="31">
        <v>28120</v>
      </c>
      <c r="U66" s="31">
        <v>54230</v>
      </c>
      <c r="V66" s="31">
        <v>26263</v>
      </c>
      <c r="W66" s="31">
        <v>27967</v>
      </c>
      <c r="X66" s="31">
        <v>53963</v>
      </c>
      <c r="Y66" s="31">
        <v>26155</v>
      </c>
      <c r="Z66" s="31">
        <v>27808</v>
      </c>
      <c r="AA66" s="31">
        <v>53688</v>
      </c>
      <c r="AB66" s="31">
        <v>26037</v>
      </c>
      <c r="AC66" s="31">
        <v>27651</v>
      </c>
      <c r="AD66" s="31">
        <v>53426</v>
      </c>
      <c r="AE66" s="31">
        <v>25922</v>
      </c>
      <c r="AF66" s="31">
        <v>27504</v>
      </c>
      <c r="AG66" s="31">
        <v>53136</v>
      </c>
      <c r="AH66" s="31">
        <v>25792</v>
      </c>
      <c r="AI66" s="31">
        <v>27344</v>
      </c>
      <c r="AJ66" s="31">
        <v>52856</v>
      </c>
      <c r="AK66" s="31">
        <v>25665</v>
      </c>
      <c r="AL66" s="31">
        <v>27191</v>
      </c>
      <c r="AM66" s="31">
        <v>52544</v>
      </c>
      <c r="AN66" s="31">
        <v>25522</v>
      </c>
      <c r="AO66" s="31">
        <v>27022</v>
      </c>
      <c r="AP66" s="31">
        <v>52203</v>
      </c>
      <c r="AQ66" s="31">
        <v>25358</v>
      </c>
      <c r="AR66" s="31">
        <v>26845</v>
      </c>
      <c r="AS66" s="31">
        <v>51880</v>
      </c>
      <c r="AT66" s="31">
        <v>25211</v>
      </c>
      <c r="AU66" s="31">
        <v>26669</v>
      </c>
      <c r="AV66" s="31">
        <v>51527</v>
      </c>
      <c r="AW66" s="31">
        <v>25043</v>
      </c>
      <c r="AX66" s="31">
        <v>26484</v>
      </c>
      <c r="AY66" s="31">
        <v>51158</v>
      </c>
      <c r="AZ66" s="31">
        <v>24865</v>
      </c>
      <c r="BA66" s="31">
        <v>26293</v>
      </c>
      <c r="BB66" s="31">
        <v>50776</v>
      </c>
      <c r="BC66" s="31">
        <v>24677</v>
      </c>
      <c r="BD66" s="31">
        <v>26099</v>
      </c>
      <c r="BE66" s="31">
        <v>50396</v>
      </c>
      <c r="BF66" s="31">
        <v>24498</v>
      </c>
      <c r="BG66" s="31">
        <v>25898</v>
      </c>
      <c r="BH66" s="31">
        <v>49981</v>
      </c>
      <c r="BI66" s="31">
        <v>24297</v>
      </c>
      <c r="BJ66" s="31">
        <v>25684</v>
      </c>
      <c r="BK66" s="31">
        <v>49582</v>
      </c>
      <c r="BL66" s="31">
        <v>24107</v>
      </c>
      <c r="BM66" s="31">
        <v>25475</v>
      </c>
      <c r="BN66" s="31">
        <v>49167</v>
      </c>
      <c r="BO66" s="31">
        <v>23907</v>
      </c>
      <c r="BP66" s="31">
        <v>25260</v>
      </c>
      <c r="BQ66" s="31">
        <v>48739</v>
      </c>
      <c r="BR66" s="31">
        <v>23702</v>
      </c>
      <c r="BS66" s="31">
        <v>25037</v>
      </c>
      <c r="BT66" s="31">
        <v>48304</v>
      </c>
      <c r="BU66" s="31">
        <v>23498</v>
      </c>
      <c r="BV66" s="31">
        <v>24806</v>
      </c>
      <c r="BW66" s="31">
        <v>47847</v>
      </c>
      <c r="BX66" s="31">
        <v>23277</v>
      </c>
      <c r="BY66" s="31">
        <v>24570</v>
      </c>
    </row>
    <row r="67" spans="1:77" ht="20.100000000000001" customHeight="1" x14ac:dyDescent="0.25">
      <c r="A67" s="30" t="s">
        <v>42</v>
      </c>
      <c r="B67" s="31" t="s">
        <v>410</v>
      </c>
      <c r="C67" s="31">
        <v>627590</v>
      </c>
      <c r="D67" s="31">
        <v>291950</v>
      </c>
      <c r="E67" s="31">
        <v>335640</v>
      </c>
      <c r="F67" s="31">
        <v>626690</v>
      </c>
      <c r="G67" s="31">
        <v>291321</v>
      </c>
      <c r="H67" s="31">
        <v>335369</v>
      </c>
      <c r="I67" s="31">
        <v>625981</v>
      </c>
      <c r="J67" s="31">
        <v>290828</v>
      </c>
      <c r="K67" s="31">
        <v>335153</v>
      </c>
      <c r="L67" s="31">
        <v>625308</v>
      </c>
      <c r="M67" s="31">
        <v>290377</v>
      </c>
      <c r="N67" s="31">
        <v>334931</v>
      </c>
      <c r="O67" s="31">
        <v>624734</v>
      </c>
      <c r="P67" s="31">
        <v>290006</v>
      </c>
      <c r="Q67" s="31">
        <v>334728</v>
      </c>
      <c r="R67" s="31">
        <v>624232</v>
      </c>
      <c r="S67" s="31">
        <v>289698</v>
      </c>
      <c r="T67" s="31">
        <v>334534</v>
      </c>
      <c r="U67" s="31">
        <v>623820</v>
      </c>
      <c r="V67" s="31">
        <v>289461</v>
      </c>
      <c r="W67" s="31">
        <v>334359</v>
      </c>
      <c r="X67" s="31">
        <v>623415</v>
      </c>
      <c r="Y67" s="31">
        <v>289262</v>
      </c>
      <c r="Z67" s="31">
        <v>334153</v>
      </c>
      <c r="AA67" s="31">
        <v>623039</v>
      </c>
      <c r="AB67" s="31">
        <v>289099</v>
      </c>
      <c r="AC67" s="31">
        <v>333940</v>
      </c>
      <c r="AD67" s="31">
        <v>622803</v>
      </c>
      <c r="AE67" s="31">
        <v>289024</v>
      </c>
      <c r="AF67" s="31">
        <v>333779</v>
      </c>
      <c r="AG67" s="31">
        <v>622475</v>
      </c>
      <c r="AH67" s="31">
        <v>288914</v>
      </c>
      <c r="AI67" s="31">
        <v>333561</v>
      </c>
      <c r="AJ67" s="31">
        <v>622024</v>
      </c>
      <c r="AK67" s="31">
        <v>288745</v>
      </c>
      <c r="AL67" s="31">
        <v>333279</v>
      </c>
      <c r="AM67" s="31">
        <v>621478</v>
      </c>
      <c r="AN67" s="31">
        <v>288532</v>
      </c>
      <c r="AO67" s="31">
        <v>332946</v>
      </c>
      <c r="AP67" s="31">
        <v>620841</v>
      </c>
      <c r="AQ67" s="31">
        <v>288276</v>
      </c>
      <c r="AR67" s="31">
        <v>332565</v>
      </c>
      <c r="AS67" s="31">
        <v>620111</v>
      </c>
      <c r="AT67" s="31">
        <v>287979</v>
      </c>
      <c r="AU67" s="31">
        <v>332132</v>
      </c>
      <c r="AV67" s="31">
        <v>619287</v>
      </c>
      <c r="AW67" s="31">
        <v>287631</v>
      </c>
      <c r="AX67" s="31">
        <v>331656</v>
      </c>
      <c r="AY67" s="31">
        <v>618377</v>
      </c>
      <c r="AZ67" s="31">
        <v>287251</v>
      </c>
      <c r="BA67" s="31">
        <v>331126</v>
      </c>
      <c r="BB67" s="31">
        <v>617399</v>
      </c>
      <c r="BC67" s="31">
        <v>286837</v>
      </c>
      <c r="BD67" s="31">
        <v>330562</v>
      </c>
      <c r="BE67" s="31">
        <v>616370</v>
      </c>
      <c r="BF67" s="31">
        <v>286401</v>
      </c>
      <c r="BG67" s="31">
        <v>329969</v>
      </c>
      <c r="BH67" s="31">
        <v>615304</v>
      </c>
      <c r="BI67" s="31">
        <v>285950</v>
      </c>
      <c r="BJ67" s="31">
        <v>329354</v>
      </c>
      <c r="BK67" s="31">
        <v>614220</v>
      </c>
      <c r="BL67" s="31">
        <v>285497</v>
      </c>
      <c r="BM67" s="31">
        <v>328723</v>
      </c>
      <c r="BN67" s="31">
        <v>613111</v>
      </c>
      <c r="BO67" s="31">
        <v>285040</v>
      </c>
      <c r="BP67" s="31">
        <v>328071</v>
      </c>
      <c r="BQ67" s="31">
        <v>612030</v>
      </c>
      <c r="BR67" s="31">
        <v>284611</v>
      </c>
      <c r="BS67" s="31">
        <v>327419</v>
      </c>
      <c r="BT67" s="31">
        <v>610964</v>
      </c>
      <c r="BU67" s="31">
        <v>284204</v>
      </c>
      <c r="BV67" s="31">
        <v>326760</v>
      </c>
      <c r="BW67" s="31">
        <v>609943</v>
      </c>
      <c r="BX67" s="31">
        <v>283838</v>
      </c>
      <c r="BY67" s="31">
        <v>326105</v>
      </c>
    </row>
    <row r="68" spans="1:77" ht="20.100000000000001" customHeight="1" x14ac:dyDescent="0.25">
      <c r="A68" s="30" t="s">
        <v>43</v>
      </c>
      <c r="B68" s="31" t="s">
        <v>410</v>
      </c>
      <c r="C68" s="31">
        <v>50779</v>
      </c>
      <c r="D68" s="31">
        <v>24919</v>
      </c>
      <c r="E68" s="31">
        <v>25860</v>
      </c>
      <c r="F68" s="31">
        <v>50498</v>
      </c>
      <c r="G68" s="31">
        <v>24806</v>
      </c>
      <c r="H68" s="31">
        <v>25692</v>
      </c>
      <c r="I68" s="31">
        <v>50205</v>
      </c>
      <c r="J68" s="31">
        <v>24681</v>
      </c>
      <c r="K68" s="31">
        <v>25524</v>
      </c>
      <c r="L68" s="31">
        <v>49903</v>
      </c>
      <c r="M68" s="31">
        <v>24550</v>
      </c>
      <c r="N68" s="31">
        <v>25353</v>
      </c>
      <c r="O68" s="31">
        <v>49616</v>
      </c>
      <c r="P68" s="31">
        <v>24427</v>
      </c>
      <c r="Q68" s="31">
        <v>25189</v>
      </c>
      <c r="R68" s="31">
        <v>49300</v>
      </c>
      <c r="S68" s="31">
        <v>24295</v>
      </c>
      <c r="T68" s="31">
        <v>25005</v>
      </c>
      <c r="U68" s="31">
        <v>48976</v>
      </c>
      <c r="V68" s="31">
        <v>24147</v>
      </c>
      <c r="W68" s="31">
        <v>24829</v>
      </c>
      <c r="X68" s="31">
        <v>48667</v>
      </c>
      <c r="Y68" s="31">
        <v>24010</v>
      </c>
      <c r="Z68" s="31">
        <v>24657</v>
      </c>
      <c r="AA68" s="31">
        <v>48353</v>
      </c>
      <c r="AB68" s="31">
        <v>23869</v>
      </c>
      <c r="AC68" s="31">
        <v>24484</v>
      </c>
      <c r="AD68" s="31">
        <v>48030</v>
      </c>
      <c r="AE68" s="31">
        <v>23721</v>
      </c>
      <c r="AF68" s="31">
        <v>24309</v>
      </c>
      <c r="AG68" s="31">
        <v>47695</v>
      </c>
      <c r="AH68" s="31">
        <v>23571</v>
      </c>
      <c r="AI68" s="31">
        <v>24124</v>
      </c>
      <c r="AJ68" s="31">
        <v>47342</v>
      </c>
      <c r="AK68" s="31">
        <v>23405</v>
      </c>
      <c r="AL68" s="31">
        <v>23937</v>
      </c>
      <c r="AM68" s="31">
        <v>46984</v>
      </c>
      <c r="AN68" s="31">
        <v>23236</v>
      </c>
      <c r="AO68" s="31">
        <v>23748</v>
      </c>
      <c r="AP68" s="31">
        <v>46599</v>
      </c>
      <c r="AQ68" s="31">
        <v>23053</v>
      </c>
      <c r="AR68" s="31">
        <v>23546</v>
      </c>
      <c r="AS68" s="31">
        <v>46214</v>
      </c>
      <c r="AT68" s="31">
        <v>22872</v>
      </c>
      <c r="AU68" s="31">
        <v>23342</v>
      </c>
      <c r="AV68" s="31">
        <v>45799</v>
      </c>
      <c r="AW68" s="31">
        <v>22672</v>
      </c>
      <c r="AX68" s="31">
        <v>23127</v>
      </c>
      <c r="AY68" s="31">
        <v>45382</v>
      </c>
      <c r="AZ68" s="31">
        <v>22466</v>
      </c>
      <c r="BA68" s="31">
        <v>22916</v>
      </c>
      <c r="BB68" s="31">
        <v>44963</v>
      </c>
      <c r="BC68" s="31">
        <v>22265</v>
      </c>
      <c r="BD68" s="31">
        <v>22698</v>
      </c>
      <c r="BE68" s="31">
        <v>44517</v>
      </c>
      <c r="BF68" s="31">
        <v>22047</v>
      </c>
      <c r="BG68" s="31">
        <v>22470</v>
      </c>
      <c r="BH68" s="31">
        <v>44055</v>
      </c>
      <c r="BI68" s="31">
        <v>21819</v>
      </c>
      <c r="BJ68" s="31">
        <v>22236</v>
      </c>
      <c r="BK68" s="31">
        <v>43599</v>
      </c>
      <c r="BL68" s="31">
        <v>21592</v>
      </c>
      <c r="BM68" s="31">
        <v>22007</v>
      </c>
      <c r="BN68" s="31">
        <v>43117</v>
      </c>
      <c r="BO68" s="31">
        <v>21361</v>
      </c>
      <c r="BP68" s="31">
        <v>21756</v>
      </c>
      <c r="BQ68" s="31">
        <v>42638</v>
      </c>
      <c r="BR68" s="31">
        <v>21128</v>
      </c>
      <c r="BS68" s="31">
        <v>21510</v>
      </c>
      <c r="BT68" s="31">
        <v>42140</v>
      </c>
      <c r="BU68" s="31">
        <v>20888</v>
      </c>
      <c r="BV68" s="31">
        <v>21252</v>
      </c>
      <c r="BW68" s="31">
        <v>41648</v>
      </c>
      <c r="BX68" s="31">
        <v>20658</v>
      </c>
      <c r="BY68" s="31">
        <v>20990</v>
      </c>
    </row>
    <row r="69" spans="1:77" ht="20.100000000000001" customHeight="1" x14ac:dyDescent="0.25">
      <c r="A69" s="30" t="s">
        <v>44</v>
      </c>
      <c r="B69" s="31" t="s">
        <v>410</v>
      </c>
      <c r="C69" s="31">
        <v>71790</v>
      </c>
      <c r="D69" s="31">
        <v>34871</v>
      </c>
      <c r="E69" s="31">
        <v>36919</v>
      </c>
      <c r="F69" s="31">
        <v>71799</v>
      </c>
      <c r="G69" s="31">
        <v>34838</v>
      </c>
      <c r="H69" s="31">
        <v>36961</v>
      </c>
      <c r="I69" s="31">
        <v>71816</v>
      </c>
      <c r="J69" s="31">
        <v>34806</v>
      </c>
      <c r="K69" s="31">
        <v>37010</v>
      </c>
      <c r="L69" s="31">
        <v>71799</v>
      </c>
      <c r="M69" s="31">
        <v>34759</v>
      </c>
      <c r="N69" s="31">
        <v>37040</v>
      </c>
      <c r="O69" s="31">
        <v>71791</v>
      </c>
      <c r="P69" s="31">
        <v>34720</v>
      </c>
      <c r="Q69" s="31">
        <v>37071</v>
      </c>
      <c r="R69" s="31">
        <v>71731</v>
      </c>
      <c r="S69" s="31">
        <v>34656</v>
      </c>
      <c r="T69" s="31">
        <v>37075</v>
      </c>
      <c r="U69" s="31">
        <v>71684</v>
      </c>
      <c r="V69" s="31">
        <v>34605</v>
      </c>
      <c r="W69" s="31">
        <v>37079</v>
      </c>
      <c r="X69" s="31">
        <v>71614</v>
      </c>
      <c r="Y69" s="31">
        <v>34538</v>
      </c>
      <c r="Z69" s="31">
        <v>37076</v>
      </c>
      <c r="AA69" s="31">
        <v>71521</v>
      </c>
      <c r="AB69" s="31">
        <v>34467</v>
      </c>
      <c r="AC69" s="31">
        <v>37054</v>
      </c>
      <c r="AD69" s="31">
        <v>71444</v>
      </c>
      <c r="AE69" s="31">
        <v>34403</v>
      </c>
      <c r="AF69" s="31">
        <v>37041</v>
      </c>
      <c r="AG69" s="31">
        <v>71338</v>
      </c>
      <c r="AH69" s="31">
        <v>34329</v>
      </c>
      <c r="AI69" s="31">
        <v>37009</v>
      </c>
      <c r="AJ69" s="31">
        <v>71219</v>
      </c>
      <c r="AK69" s="31">
        <v>34249</v>
      </c>
      <c r="AL69" s="31">
        <v>36970</v>
      </c>
      <c r="AM69" s="31">
        <v>71065</v>
      </c>
      <c r="AN69" s="31">
        <v>34153</v>
      </c>
      <c r="AO69" s="31">
        <v>36912</v>
      </c>
      <c r="AP69" s="31">
        <v>70895</v>
      </c>
      <c r="AQ69" s="31">
        <v>34047</v>
      </c>
      <c r="AR69" s="31">
        <v>36848</v>
      </c>
      <c r="AS69" s="31">
        <v>70696</v>
      </c>
      <c r="AT69" s="31">
        <v>33932</v>
      </c>
      <c r="AU69" s="31">
        <v>36764</v>
      </c>
      <c r="AV69" s="31">
        <v>70465</v>
      </c>
      <c r="AW69" s="31">
        <v>33800</v>
      </c>
      <c r="AX69" s="31">
        <v>36665</v>
      </c>
      <c r="AY69" s="31">
        <v>70230</v>
      </c>
      <c r="AZ69" s="31">
        <v>33667</v>
      </c>
      <c r="BA69" s="31">
        <v>36563</v>
      </c>
      <c r="BB69" s="31">
        <v>69954</v>
      </c>
      <c r="BC69" s="31">
        <v>33522</v>
      </c>
      <c r="BD69" s="31">
        <v>36432</v>
      </c>
      <c r="BE69" s="31">
        <v>69672</v>
      </c>
      <c r="BF69" s="31">
        <v>33364</v>
      </c>
      <c r="BG69" s="31">
        <v>36308</v>
      </c>
      <c r="BH69" s="31">
        <v>69363</v>
      </c>
      <c r="BI69" s="31">
        <v>33202</v>
      </c>
      <c r="BJ69" s="31">
        <v>36161</v>
      </c>
      <c r="BK69" s="31">
        <v>69053</v>
      </c>
      <c r="BL69" s="31">
        <v>33040</v>
      </c>
      <c r="BM69" s="31">
        <v>36013</v>
      </c>
      <c r="BN69" s="31">
        <v>68718</v>
      </c>
      <c r="BO69" s="31">
        <v>32868</v>
      </c>
      <c r="BP69" s="31">
        <v>35850</v>
      </c>
      <c r="BQ69" s="31">
        <v>68392</v>
      </c>
      <c r="BR69" s="31">
        <v>32708</v>
      </c>
      <c r="BS69" s="31">
        <v>35684</v>
      </c>
      <c r="BT69" s="31">
        <v>68032</v>
      </c>
      <c r="BU69" s="31">
        <v>32528</v>
      </c>
      <c r="BV69" s="31">
        <v>35504</v>
      </c>
      <c r="BW69" s="31">
        <v>67677</v>
      </c>
      <c r="BX69" s="31">
        <v>32351</v>
      </c>
      <c r="BY69" s="31">
        <v>35326</v>
      </c>
    </row>
    <row r="70" spans="1:77" ht="20.100000000000001" customHeight="1" x14ac:dyDescent="0.25">
      <c r="A70" s="30" t="s">
        <v>45</v>
      </c>
      <c r="B70" s="31" t="s">
        <v>410</v>
      </c>
      <c r="C70" s="31">
        <v>63774</v>
      </c>
      <c r="D70" s="31">
        <v>30530</v>
      </c>
      <c r="E70" s="31">
        <v>33244</v>
      </c>
      <c r="F70" s="31">
        <v>63716</v>
      </c>
      <c r="G70" s="31">
        <v>30533</v>
      </c>
      <c r="H70" s="31">
        <v>33183</v>
      </c>
      <c r="I70" s="31">
        <v>63654</v>
      </c>
      <c r="J70" s="31">
        <v>30538</v>
      </c>
      <c r="K70" s="31">
        <v>33116</v>
      </c>
      <c r="L70" s="31">
        <v>63572</v>
      </c>
      <c r="M70" s="31">
        <v>30525</v>
      </c>
      <c r="N70" s="31">
        <v>33047</v>
      </c>
      <c r="O70" s="31">
        <v>63480</v>
      </c>
      <c r="P70" s="31">
        <v>30511</v>
      </c>
      <c r="Q70" s="31">
        <v>32969</v>
      </c>
      <c r="R70" s="31">
        <v>63388</v>
      </c>
      <c r="S70" s="31">
        <v>30496</v>
      </c>
      <c r="T70" s="31">
        <v>32892</v>
      </c>
      <c r="U70" s="31">
        <v>63260</v>
      </c>
      <c r="V70" s="31">
        <v>30456</v>
      </c>
      <c r="W70" s="31">
        <v>32804</v>
      </c>
      <c r="X70" s="31">
        <v>63135</v>
      </c>
      <c r="Y70" s="31">
        <v>30413</v>
      </c>
      <c r="Z70" s="31">
        <v>32722</v>
      </c>
      <c r="AA70" s="31">
        <v>62998</v>
      </c>
      <c r="AB70" s="31">
        <v>30373</v>
      </c>
      <c r="AC70" s="31">
        <v>32625</v>
      </c>
      <c r="AD70" s="31">
        <v>62871</v>
      </c>
      <c r="AE70" s="31">
        <v>30326</v>
      </c>
      <c r="AF70" s="31">
        <v>32545</v>
      </c>
      <c r="AG70" s="31">
        <v>62723</v>
      </c>
      <c r="AH70" s="31">
        <v>30271</v>
      </c>
      <c r="AI70" s="31">
        <v>32452</v>
      </c>
      <c r="AJ70" s="31">
        <v>62560</v>
      </c>
      <c r="AK70" s="31">
        <v>30196</v>
      </c>
      <c r="AL70" s="31">
        <v>32364</v>
      </c>
      <c r="AM70" s="31">
        <v>62379</v>
      </c>
      <c r="AN70" s="31">
        <v>30117</v>
      </c>
      <c r="AO70" s="31">
        <v>32262</v>
      </c>
      <c r="AP70" s="31">
        <v>62185</v>
      </c>
      <c r="AQ70" s="31">
        <v>30034</v>
      </c>
      <c r="AR70" s="31">
        <v>32151</v>
      </c>
      <c r="AS70" s="31">
        <v>61960</v>
      </c>
      <c r="AT70" s="31">
        <v>29929</v>
      </c>
      <c r="AU70" s="31">
        <v>32031</v>
      </c>
      <c r="AV70" s="31">
        <v>61729</v>
      </c>
      <c r="AW70" s="31">
        <v>29815</v>
      </c>
      <c r="AX70" s="31">
        <v>31914</v>
      </c>
      <c r="AY70" s="31">
        <v>61485</v>
      </c>
      <c r="AZ70" s="31">
        <v>29702</v>
      </c>
      <c r="BA70" s="31">
        <v>31783</v>
      </c>
      <c r="BB70" s="31">
        <v>61220</v>
      </c>
      <c r="BC70" s="31">
        <v>29575</v>
      </c>
      <c r="BD70" s="31">
        <v>31645</v>
      </c>
      <c r="BE70" s="31">
        <v>60949</v>
      </c>
      <c r="BF70" s="31">
        <v>29442</v>
      </c>
      <c r="BG70" s="31">
        <v>31507</v>
      </c>
      <c r="BH70" s="31">
        <v>60666</v>
      </c>
      <c r="BI70" s="31">
        <v>29301</v>
      </c>
      <c r="BJ70" s="31">
        <v>31365</v>
      </c>
      <c r="BK70" s="31">
        <v>60367</v>
      </c>
      <c r="BL70" s="31">
        <v>29158</v>
      </c>
      <c r="BM70" s="31">
        <v>31209</v>
      </c>
      <c r="BN70" s="31">
        <v>60059</v>
      </c>
      <c r="BO70" s="31">
        <v>29009</v>
      </c>
      <c r="BP70" s="31">
        <v>31050</v>
      </c>
      <c r="BQ70" s="31">
        <v>59722</v>
      </c>
      <c r="BR70" s="31">
        <v>28857</v>
      </c>
      <c r="BS70" s="31">
        <v>30865</v>
      </c>
      <c r="BT70" s="31">
        <v>59398</v>
      </c>
      <c r="BU70" s="31">
        <v>28702</v>
      </c>
      <c r="BV70" s="31">
        <v>30696</v>
      </c>
      <c r="BW70" s="31">
        <v>59042</v>
      </c>
      <c r="BX70" s="31">
        <v>28544</v>
      </c>
      <c r="BY70" s="31">
        <v>30498</v>
      </c>
    </row>
    <row r="71" spans="1:77" ht="20.100000000000001" customHeight="1" x14ac:dyDescent="0.25">
      <c r="A71" s="30" t="s">
        <v>46</v>
      </c>
      <c r="B71" s="31" t="s">
        <v>410</v>
      </c>
      <c r="C71" s="31">
        <v>157731</v>
      </c>
      <c r="D71" s="31">
        <v>75679</v>
      </c>
      <c r="E71" s="31">
        <v>82052</v>
      </c>
      <c r="F71" s="31">
        <v>157178</v>
      </c>
      <c r="G71" s="31">
        <v>75455</v>
      </c>
      <c r="H71" s="31">
        <v>81723</v>
      </c>
      <c r="I71" s="31">
        <v>156631</v>
      </c>
      <c r="J71" s="31">
        <v>75230</v>
      </c>
      <c r="K71" s="31">
        <v>81401</v>
      </c>
      <c r="L71" s="31">
        <v>156036</v>
      </c>
      <c r="M71" s="31">
        <v>74988</v>
      </c>
      <c r="N71" s="31">
        <v>81048</v>
      </c>
      <c r="O71" s="31">
        <v>155463</v>
      </c>
      <c r="P71" s="31">
        <v>74755</v>
      </c>
      <c r="Q71" s="31">
        <v>80708</v>
      </c>
      <c r="R71" s="31">
        <v>154840</v>
      </c>
      <c r="S71" s="31">
        <v>74493</v>
      </c>
      <c r="T71" s="31">
        <v>80347</v>
      </c>
      <c r="U71" s="31">
        <v>154218</v>
      </c>
      <c r="V71" s="31">
        <v>74243</v>
      </c>
      <c r="W71" s="31">
        <v>79975</v>
      </c>
      <c r="X71" s="31">
        <v>153589</v>
      </c>
      <c r="Y71" s="31">
        <v>73980</v>
      </c>
      <c r="Z71" s="31">
        <v>79609</v>
      </c>
      <c r="AA71" s="31">
        <v>152925</v>
      </c>
      <c r="AB71" s="31">
        <v>73692</v>
      </c>
      <c r="AC71" s="31">
        <v>79233</v>
      </c>
      <c r="AD71" s="31">
        <v>152287</v>
      </c>
      <c r="AE71" s="31">
        <v>73426</v>
      </c>
      <c r="AF71" s="31">
        <v>78861</v>
      </c>
      <c r="AG71" s="31">
        <v>151598</v>
      </c>
      <c r="AH71" s="31">
        <v>73128</v>
      </c>
      <c r="AI71" s="31">
        <v>78470</v>
      </c>
      <c r="AJ71" s="31">
        <v>150861</v>
      </c>
      <c r="AK71" s="31">
        <v>72802</v>
      </c>
      <c r="AL71" s="31">
        <v>78059</v>
      </c>
      <c r="AM71" s="31">
        <v>150091</v>
      </c>
      <c r="AN71" s="31">
        <v>72465</v>
      </c>
      <c r="AO71" s="31">
        <v>77626</v>
      </c>
      <c r="AP71" s="31">
        <v>149292</v>
      </c>
      <c r="AQ71" s="31">
        <v>72105</v>
      </c>
      <c r="AR71" s="31">
        <v>77187</v>
      </c>
      <c r="AS71" s="31">
        <v>148418</v>
      </c>
      <c r="AT71" s="31">
        <v>71705</v>
      </c>
      <c r="AU71" s="31">
        <v>76713</v>
      </c>
      <c r="AV71" s="31">
        <v>147535</v>
      </c>
      <c r="AW71" s="31">
        <v>71300</v>
      </c>
      <c r="AX71" s="31">
        <v>76235</v>
      </c>
      <c r="AY71" s="31">
        <v>146611</v>
      </c>
      <c r="AZ71" s="31">
        <v>70874</v>
      </c>
      <c r="BA71" s="31">
        <v>75737</v>
      </c>
      <c r="BB71" s="31">
        <v>145643</v>
      </c>
      <c r="BC71" s="31">
        <v>70422</v>
      </c>
      <c r="BD71" s="31">
        <v>75221</v>
      </c>
      <c r="BE71" s="31">
        <v>144656</v>
      </c>
      <c r="BF71" s="31">
        <v>69964</v>
      </c>
      <c r="BG71" s="31">
        <v>74692</v>
      </c>
      <c r="BH71" s="31">
        <v>143642</v>
      </c>
      <c r="BI71" s="31">
        <v>69492</v>
      </c>
      <c r="BJ71" s="31">
        <v>74150</v>
      </c>
      <c r="BK71" s="31">
        <v>142580</v>
      </c>
      <c r="BL71" s="31">
        <v>68997</v>
      </c>
      <c r="BM71" s="31">
        <v>73583</v>
      </c>
      <c r="BN71" s="31">
        <v>141514</v>
      </c>
      <c r="BO71" s="31">
        <v>68502</v>
      </c>
      <c r="BP71" s="31">
        <v>73012</v>
      </c>
      <c r="BQ71" s="31">
        <v>140438</v>
      </c>
      <c r="BR71" s="31">
        <v>68005</v>
      </c>
      <c r="BS71" s="31">
        <v>72433</v>
      </c>
      <c r="BT71" s="31">
        <v>139330</v>
      </c>
      <c r="BU71" s="31">
        <v>67505</v>
      </c>
      <c r="BV71" s="31">
        <v>71825</v>
      </c>
      <c r="BW71" s="31">
        <v>138227</v>
      </c>
      <c r="BX71" s="31">
        <v>67000</v>
      </c>
      <c r="BY71" s="31">
        <v>71227</v>
      </c>
    </row>
    <row r="72" spans="1:77" ht="20.100000000000001" customHeight="1" x14ac:dyDescent="0.25">
      <c r="A72" s="30" t="s">
        <v>47</v>
      </c>
      <c r="B72" s="31" t="s">
        <v>410</v>
      </c>
      <c r="C72" s="31">
        <v>83427</v>
      </c>
      <c r="D72" s="31">
        <v>38943</v>
      </c>
      <c r="E72" s="31">
        <v>44484</v>
      </c>
      <c r="F72" s="31">
        <v>82859</v>
      </c>
      <c r="G72" s="31">
        <v>38666</v>
      </c>
      <c r="H72" s="31">
        <v>44193</v>
      </c>
      <c r="I72" s="31">
        <v>82287</v>
      </c>
      <c r="J72" s="31">
        <v>38387</v>
      </c>
      <c r="K72" s="31">
        <v>43900</v>
      </c>
      <c r="L72" s="31">
        <v>81725</v>
      </c>
      <c r="M72" s="31">
        <v>38116</v>
      </c>
      <c r="N72" s="31">
        <v>43609</v>
      </c>
      <c r="O72" s="31">
        <v>81172</v>
      </c>
      <c r="P72" s="31">
        <v>37850</v>
      </c>
      <c r="Q72" s="31">
        <v>43322</v>
      </c>
      <c r="R72" s="31">
        <v>80631</v>
      </c>
      <c r="S72" s="31">
        <v>37595</v>
      </c>
      <c r="T72" s="31">
        <v>43036</v>
      </c>
      <c r="U72" s="31">
        <v>80103</v>
      </c>
      <c r="V72" s="31">
        <v>37348</v>
      </c>
      <c r="W72" s="31">
        <v>42755</v>
      </c>
      <c r="X72" s="31">
        <v>79593</v>
      </c>
      <c r="Y72" s="31">
        <v>37109</v>
      </c>
      <c r="Z72" s="31">
        <v>42484</v>
      </c>
      <c r="AA72" s="31">
        <v>79087</v>
      </c>
      <c r="AB72" s="31">
        <v>36880</v>
      </c>
      <c r="AC72" s="31">
        <v>42207</v>
      </c>
      <c r="AD72" s="31">
        <v>78614</v>
      </c>
      <c r="AE72" s="31">
        <v>36670</v>
      </c>
      <c r="AF72" s="31">
        <v>41944</v>
      </c>
      <c r="AG72" s="31">
        <v>78127</v>
      </c>
      <c r="AH72" s="31">
        <v>36443</v>
      </c>
      <c r="AI72" s="31">
        <v>41684</v>
      </c>
      <c r="AJ72" s="31">
        <v>77625</v>
      </c>
      <c r="AK72" s="31">
        <v>36215</v>
      </c>
      <c r="AL72" s="31">
        <v>41410</v>
      </c>
      <c r="AM72" s="31">
        <v>77102</v>
      </c>
      <c r="AN72" s="31">
        <v>35978</v>
      </c>
      <c r="AO72" s="31">
        <v>41124</v>
      </c>
      <c r="AP72" s="31">
        <v>76567</v>
      </c>
      <c r="AQ72" s="31">
        <v>35738</v>
      </c>
      <c r="AR72" s="31">
        <v>40829</v>
      </c>
      <c r="AS72" s="31">
        <v>76018</v>
      </c>
      <c r="AT72" s="31">
        <v>35486</v>
      </c>
      <c r="AU72" s="31">
        <v>40532</v>
      </c>
      <c r="AV72" s="31">
        <v>75456</v>
      </c>
      <c r="AW72" s="31">
        <v>35228</v>
      </c>
      <c r="AX72" s="31">
        <v>40228</v>
      </c>
      <c r="AY72" s="31">
        <v>74885</v>
      </c>
      <c r="AZ72" s="31">
        <v>34959</v>
      </c>
      <c r="BA72" s="31">
        <v>39926</v>
      </c>
      <c r="BB72" s="31">
        <v>74296</v>
      </c>
      <c r="BC72" s="31">
        <v>34685</v>
      </c>
      <c r="BD72" s="31">
        <v>39611</v>
      </c>
      <c r="BE72" s="31">
        <v>73691</v>
      </c>
      <c r="BF72" s="31">
        <v>34409</v>
      </c>
      <c r="BG72" s="31">
        <v>39282</v>
      </c>
      <c r="BH72" s="31">
        <v>73078</v>
      </c>
      <c r="BI72" s="31">
        <v>34127</v>
      </c>
      <c r="BJ72" s="31">
        <v>38951</v>
      </c>
      <c r="BK72" s="31">
        <v>72461</v>
      </c>
      <c r="BL72" s="31">
        <v>33845</v>
      </c>
      <c r="BM72" s="31">
        <v>38616</v>
      </c>
      <c r="BN72" s="31">
        <v>71825</v>
      </c>
      <c r="BO72" s="31">
        <v>33556</v>
      </c>
      <c r="BP72" s="31">
        <v>38269</v>
      </c>
      <c r="BQ72" s="31">
        <v>71202</v>
      </c>
      <c r="BR72" s="31">
        <v>33272</v>
      </c>
      <c r="BS72" s="31">
        <v>37930</v>
      </c>
      <c r="BT72" s="31">
        <v>70572</v>
      </c>
      <c r="BU72" s="31">
        <v>32986</v>
      </c>
      <c r="BV72" s="31">
        <v>37586</v>
      </c>
      <c r="BW72" s="31">
        <v>69930</v>
      </c>
      <c r="BX72" s="31">
        <v>32696</v>
      </c>
      <c r="BY72" s="31">
        <v>37234</v>
      </c>
    </row>
    <row r="73" spans="1:77" ht="20.100000000000001" customHeight="1" x14ac:dyDescent="0.25">
      <c r="A73" s="30" t="s">
        <v>48</v>
      </c>
      <c r="B73" s="31" t="s">
        <v>410</v>
      </c>
      <c r="C73" s="31">
        <v>45013</v>
      </c>
      <c r="D73" s="31">
        <v>21847</v>
      </c>
      <c r="E73" s="31">
        <v>23166</v>
      </c>
      <c r="F73" s="31">
        <v>44743</v>
      </c>
      <c r="G73" s="31">
        <v>21730</v>
      </c>
      <c r="H73" s="31">
        <v>23013</v>
      </c>
      <c r="I73" s="31">
        <v>44460</v>
      </c>
      <c r="J73" s="31">
        <v>21612</v>
      </c>
      <c r="K73" s="31">
        <v>22848</v>
      </c>
      <c r="L73" s="31">
        <v>44171</v>
      </c>
      <c r="M73" s="31">
        <v>21488</v>
      </c>
      <c r="N73" s="31">
        <v>22683</v>
      </c>
      <c r="O73" s="31">
        <v>43881</v>
      </c>
      <c r="P73" s="31">
        <v>21369</v>
      </c>
      <c r="Q73" s="31">
        <v>22512</v>
      </c>
      <c r="R73" s="31">
        <v>43578</v>
      </c>
      <c r="S73" s="31">
        <v>21239</v>
      </c>
      <c r="T73" s="31">
        <v>22339</v>
      </c>
      <c r="U73" s="31">
        <v>43298</v>
      </c>
      <c r="V73" s="31">
        <v>21110</v>
      </c>
      <c r="W73" s="31">
        <v>22188</v>
      </c>
      <c r="X73" s="31">
        <v>43013</v>
      </c>
      <c r="Y73" s="31">
        <v>20989</v>
      </c>
      <c r="Z73" s="31">
        <v>22024</v>
      </c>
      <c r="AA73" s="31">
        <v>42717</v>
      </c>
      <c r="AB73" s="31">
        <v>20857</v>
      </c>
      <c r="AC73" s="31">
        <v>21860</v>
      </c>
      <c r="AD73" s="31">
        <v>42442</v>
      </c>
      <c r="AE73" s="31">
        <v>20733</v>
      </c>
      <c r="AF73" s="31">
        <v>21709</v>
      </c>
      <c r="AG73" s="31">
        <v>42159</v>
      </c>
      <c r="AH73" s="31">
        <v>20598</v>
      </c>
      <c r="AI73" s="31">
        <v>21561</v>
      </c>
      <c r="AJ73" s="31">
        <v>41866</v>
      </c>
      <c r="AK73" s="31">
        <v>20469</v>
      </c>
      <c r="AL73" s="31">
        <v>21397</v>
      </c>
      <c r="AM73" s="31">
        <v>41554</v>
      </c>
      <c r="AN73" s="31">
        <v>20323</v>
      </c>
      <c r="AO73" s="31">
        <v>21231</v>
      </c>
      <c r="AP73" s="31">
        <v>41230</v>
      </c>
      <c r="AQ73" s="31">
        <v>20173</v>
      </c>
      <c r="AR73" s="31">
        <v>21057</v>
      </c>
      <c r="AS73" s="31">
        <v>40894</v>
      </c>
      <c r="AT73" s="31">
        <v>20014</v>
      </c>
      <c r="AU73" s="31">
        <v>20880</v>
      </c>
      <c r="AV73" s="31">
        <v>40542</v>
      </c>
      <c r="AW73" s="31">
        <v>19842</v>
      </c>
      <c r="AX73" s="31">
        <v>20700</v>
      </c>
      <c r="AY73" s="31">
        <v>40191</v>
      </c>
      <c r="AZ73" s="31">
        <v>19680</v>
      </c>
      <c r="BA73" s="31">
        <v>20511</v>
      </c>
      <c r="BB73" s="31">
        <v>39837</v>
      </c>
      <c r="BC73" s="31">
        <v>19514</v>
      </c>
      <c r="BD73" s="31">
        <v>20323</v>
      </c>
      <c r="BE73" s="31">
        <v>39467</v>
      </c>
      <c r="BF73" s="31">
        <v>19334</v>
      </c>
      <c r="BG73" s="31">
        <v>20133</v>
      </c>
      <c r="BH73" s="31">
        <v>39098</v>
      </c>
      <c r="BI73" s="31">
        <v>19156</v>
      </c>
      <c r="BJ73" s="31">
        <v>19942</v>
      </c>
      <c r="BK73" s="31">
        <v>38712</v>
      </c>
      <c r="BL73" s="31">
        <v>18964</v>
      </c>
      <c r="BM73" s="31">
        <v>19748</v>
      </c>
      <c r="BN73" s="31">
        <v>38329</v>
      </c>
      <c r="BO73" s="31">
        <v>18786</v>
      </c>
      <c r="BP73" s="31">
        <v>19543</v>
      </c>
      <c r="BQ73" s="31">
        <v>37931</v>
      </c>
      <c r="BR73" s="31">
        <v>18596</v>
      </c>
      <c r="BS73" s="31">
        <v>19335</v>
      </c>
      <c r="BT73" s="31">
        <v>37526</v>
      </c>
      <c r="BU73" s="31">
        <v>18403</v>
      </c>
      <c r="BV73" s="31">
        <v>19123</v>
      </c>
      <c r="BW73" s="31">
        <v>37137</v>
      </c>
      <c r="BX73" s="31">
        <v>18220</v>
      </c>
      <c r="BY73" s="31">
        <v>18917</v>
      </c>
    </row>
    <row r="74" spans="1:77" ht="20.100000000000001" customHeight="1" x14ac:dyDescent="0.25">
      <c r="A74" s="30" t="s">
        <v>49</v>
      </c>
      <c r="B74" s="31" t="s">
        <v>410</v>
      </c>
      <c r="C74" s="31">
        <v>43228</v>
      </c>
      <c r="D74" s="31">
        <v>21325</v>
      </c>
      <c r="E74" s="31">
        <v>21903</v>
      </c>
      <c r="F74" s="31">
        <v>43011</v>
      </c>
      <c r="G74" s="31">
        <v>21241</v>
      </c>
      <c r="H74" s="31">
        <v>21770</v>
      </c>
      <c r="I74" s="31">
        <v>42777</v>
      </c>
      <c r="J74" s="31">
        <v>21142</v>
      </c>
      <c r="K74" s="31">
        <v>21635</v>
      </c>
      <c r="L74" s="31">
        <v>42550</v>
      </c>
      <c r="M74" s="31">
        <v>21048</v>
      </c>
      <c r="N74" s="31">
        <v>21502</v>
      </c>
      <c r="O74" s="31">
        <v>42314</v>
      </c>
      <c r="P74" s="31">
        <v>20955</v>
      </c>
      <c r="Q74" s="31">
        <v>21359</v>
      </c>
      <c r="R74" s="31">
        <v>42061</v>
      </c>
      <c r="S74" s="31">
        <v>20844</v>
      </c>
      <c r="T74" s="31">
        <v>21217</v>
      </c>
      <c r="U74" s="31">
        <v>41818</v>
      </c>
      <c r="V74" s="31">
        <v>20747</v>
      </c>
      <c r="W74" s="31">
        <v>21071</v>
      </c>
      <c r="X74" s="31">
        <v>41562</v>
      </c>
      <c r="Y74" s="31">
        <v>20635</v>
      </c>
      <c r="Z74" s="31">
        <v>20927</v>
      </c>
      <c r="AA74" s="31">
        <v>41309</v>
      </c>
      <c r="AB74" s="31">
        <v>20531</v>
      </c>
      <c r="AC74" s="31">
        <v>20778</v>
      </c>
      <c r="AD74" s="31">
        <v>41055</v>
      </c>
      <c r="AE74" s="31">
        <v>20425</v>
      </c>
      <c r="AF74" s="31">
        <v>20630</v>
      </c>
      <c r="AG74" s="31">
        <v>40799</v>
      </c>
      <c r="AH74" s="31">
        <v>20311</v>
      </c>
      <c r="AI74" s="31">
        <v>20488</v>
      </c>
      <c r="AJ74" s="31">
        <v>40521</v>
      </c>
      <c r="AK74" s="31">
        <v>20187</v>
      </c>
      <c r="AL74" s="31">
        <v>20334</v>
      </c>
      <c r="AM74" s="31">
        <v>40233</v>
      </c>
      <c r="AN74" s="31">
        <v>20061</v>
      </c>
      <c r="AO74" s="31">
        <v>20172</v>
      </c>
      <c r="AP74" s="31">
        <v>39938</v>
      </c>
      <c r="AQ74" s="31">
        <v>19925</v>
      </c>
      <c r="AR74" s="31">
        <v>20013</v>
      </c>
      <c r="AS74" s="31">
        <v>39625</v>
      </c>
      <c r="AT74" s="31">
        <v>19781</v>
      </c>
      <c r="AU74" s="31">
        <v>19844</v>
      </c>
      <c r="AV74" s="31">
        <v>39312</v>
      </c>
      <c r="AW74" s="31">
        <v>19636</v>
      </c>
      <c r="AX74" s="31">
        <v>19676</v>
      </c>
      <c r="AY74" s="31">
        <v>38986</v>
      </c>
      <c r="AZ74" s="31">
        <v>19479</v>
      </c>
      <c r="BA74" s="31">
        <v>19507</v>
      </c>
      <c r="BB74" s="31">
        <v>38654</v>
      </c>
      <c r="BC74" s="31">
        <v>19325</v>
      </c>
      <c r="BD74" s="31">
        <v>19329</v>
      </c>
      <c r="BE74" s="31">
        <v>38310</v>
      </c>
      <c r="BF74" s="31">
        <v>19163</v>
      </c>
      <c r="BG74" s="31">
        <v>19147</v>
      </c>
      <c r="BH74" s="31">
        <v>37957</v>
      </c>
      <c r="BI74" s="31">
        <v>18991</v>
      </c>
      <c r="BJ74" s="31">
        <v>18966</v>
      </c>
      <c r="BK74" s="31">
        <v>37602</v>
      </c>
      <c r="BL74" s="31">
        <v>18823</v>
      </c>
      <c r="BM74" s="31">
        <v>18779</v>
      </c>
      <c r="BN74" s="31">
        <v>37242</v>
      </c>
      <c r="BO74" s="31">
        <v>18657</v>
      </c>
      <c r="BP74" s="31">
        <v>18585</v>
      </c>
      <c r="BQ74" s="31">
        <v>36869</v>
      </c>
      <c r="BR74" s="31">
        <v>18486</v>
      </c>
      <c r="BS74" s="31">
        <v>18383</v>
      </c>
      <c r="BT74" s="31">
        <v>36497</v>
      </c>
      <c r="BU74" s="31">
        <v>18304</v>
      </c>
      <c r="BV74" s="31">
        <v>18193</v>
      </c>
      <c r="BW74" s="31">
        <v>36120</v>
      </c>
      <c r="BX74" s="31">
        <v>18133</v>
      </c>
      <c r="BY74" s="31">
        <v>17987</v>
      </c>
    </row>
    <row r="75" spans="1:77" ht="20.100000000000001" customHeight="1" x14ac:dyDescent="0.25">
      <c r="A75" s="30" t="s">
        <v>50</v>
      </c>
      <c r="B75" s="31" t="s">
        <v>410</v>
      </c>
      <c r="C75" s="31">
        <v>177341</v>
      </c>
      <c r="D75" s="31">
        <v>84022</v>
      </c>
      <c r="E75" s="31">
        <v>93319</v>
      </c>
      <c r="F75" s="31">
        <v>176079</v>
      </c>
      <c r="G75" s="31">
        <v>83459</v>
      </c>
      <c r="H75" s="31">
        <v>92620</v>
      </c>
      <c r="I75" s="31">
        <v>174817</v>
      </c>
      <c r="J75" s="31">
        <v>82893</v>
      </c>
      <c r="K75" s="31">
        <v>91924</v>
      </c>
      <c r="L75" s="31">
        <v>173532</v>
      </c>
      <c r="M75" s="31">
        <v>82320</v>
      </c>
      <c r="N75" s="31">
        <v>91212</v>
      </c>
      <c r="O75" s="31">
        <v>172241</v>
      </c>
      <c r="P75" s="31">
        <v>81747</v>
      </c>
      <c r="Q75" s="31">
        <v>90494</v>
      </c>
      <c r="R75" s="31">
        <v>170927</v>
      </c>
      <c r="S75" s="31">
        <v>81170</v>
      </c>
      <c r="T75" s="31">
        <v>89757</v>
      </c>
      <c r="U75" s="31">
        <v>169603</v>
      </c>
      <c r="V75" s="31">
        <v>80582</v>
      </c>
      <c r="W75" s="31">
        <v>89021</v>
      </c>
      <c r="X75" s="31">
        <v>168302</v>
      </c>
      <c r="Y75" s="31">
        <v>80017</v>
      </c>
      <c r="Z75" s="31">
        <v>88285</v>
      </c>
      <c r="AA75" s="31">
        <v>166984</v>
      </c>
      <c r="AB75" s="31">
        <v>79437</v>
      </c>
      <c r="AC75" s="31">
        <v>87547</v>
      </c>
      <c r="AD75" s="31">
        <v>165688</v>
      </c>
      <c r="AE75" s="31">
        <v>78862</v>
      </c>
      <c r="AF75" s="31">
        <v>86826</v>
      </c>
      <c r="AG75" s="31">
        <v>164345</v>
      </c>
      <c r="AH75" s="31">
        <v>78276</v>
      </c>
      <c r="AI75" s="31">
        <v>86069</v>
      </c>
      <c r="AJ75" s="31">
        <v>162974</v>
      </c>
      <c r="AK75" s="31">
        <v>77671</v>
      </c>
      <c r="AL75" s="31">
        <v>85303</v>
      </c>
      <c r="AM75" s="31">
        <v>161567</v>
      </c>
      <c r="AN75" s="31">
        <v>77045</v>
      </c>
      <c r="AO75" s="31">
        <v>84522</v>
      </c>
      <c r="AP75" s="31">
        <v>160115</v>
      </c>
      <c r="AQ75" s="31">
        <v>76394</v>
      </c>
      <c r="AR75" s="31">
        <v>83721</v>
      </c>
      <c r="AS75" s="31">
        <v>158626</v>
      </c>
      <c r="AT75" s="31">
        <v>75731</v>
      </c>
      <c r="AU75" s="31">
        <v>82895</v>
      </c>
      <c r="AV75" s="31">
        <v>157129</v>
      </c>
      <c r="AW75" s="31">
        <v>75056</v>
      </c>
      <c r="AX75" s="31">
        <v>82073</v>
      </c>
      <c r="AY75" s="31">
        <v>155597</v>
      </c>
      <c r="AZ75" s="31">
        <v>74369</v>
      </c>
      <c r="BA75" s="31">
        <v>81228</v>
      </c>
      <c r="BB75" s="31">
        <v>154049</v>
      </c>
      <c r="BC75" s="31">
        <v>73667</v>
      </c>
      <c r="BD75" s="31">
        <v>80382</v>
      </c>
      <c r="BE75" s="31">
        <v>152478</v>
      </c>
      <c r="BF75" s="31">
        <v>72952</v>
      </c>
      <c r="BG75" s="31">
        <v>79526</v>
      </c>
      <c r="BH75" s="31">
        <v>150883</v>
      </c>
      <c r="BI75" s="31">
        <v>72223</v>
      </c>
      <c r="BJ75" s="31">
        <v>78660</v>
      </c>
      <c r="BK75" s="31">
        <v>149288</v>
      </c>
      <c r="BL75" s="31">
        <v>71498</v>
      </c>
      <c r="BM75" s="31">
        <v>77790</v>
      </c>
      <c r="BN75" s="31">
        <v>147670</v>
      </c>
      <c r="BO75" s="31">
        <v>70754</v>
      </c>
      <c r="BP75" s="31">
        <v>76916</v>
      </c>
      <c r="BQ75" s="31">
        <v>146047</v>
      </c>
      <c r="BR75" s="31">
        <v>70018</v>
      </c>
      <c r="BS75" s="31">
        <v>76029</v>
      </c>
      <c r="BT75" s="31">
        <v>144412</v>
      </c>
      <c r="BU75" s="31">
        <v>69275</v>
      </c>
      <c r="BV75" s="31">
        <v>75137</v>
      </c>
      <c r="BW75" s="31">
        <v>142766</v>
      </c>
      <c r="BX75" s="31">
        <v>68528</v>
      </c>
      <c r="BY75" s="31">
        <v>74238</v>
      </c>
    </row>
    <row r="76" spans="1:77" ht="20.100000000000001" customHeight="1" x14ac:dyDescent="0.25">
      <c r="A76" s="30" t="s">
        <v>51</v>
      </c>
      <c r="B76" s="31" t="s">
        <v>410</v>
      </c>
      <c r="C76" s="31">
        <v>102140</v>
      </c>
      <c r="D76" s="31">
        <v>48194</v>
      </c>
      <c r="E76" s="31">
        <v>53946</v>
      </c>
      <c r="F76" s="31">
        <v>101600</v>
      </c>
      <c r="G76" s="31">
        <v>47953</v>
      </c>
      <c r="H76" s="31">
        <v>53647</v>
      </c>
      <c r="I76" s="31">
        <v>101064</v>
      </c>
      <c r="J76" s="31">
        <v>47708</v>
      </c>
      <c r="K76" s="31">
        <v>53356</v>
      </c>
      <c r="L76" s="31">
        <v>100512</v>
      </c>
      <c r="M76" s="31">
        <v>47479</v>
      </c>
      <c r="N76" s="31">
        <v>53033</v>
      </c>
      <c r="O76" s="31">
        <v>99966</v>
      </c>
      <c r="P76" s="31">
        <v>47237</v>
      </c>
      <c r="Q76" s="31">
        <v>52729</v>
      </c>
      <c r="R76" s="31">
        <v>99424</v>
      </c>
      <c r="S76" s="31">
        <v>47008</v>
      </c>
      <c r="T76" s="31">
        <v>52416</v>
      </c>
      <c r="U76" s="31">
        <v>98889</v>
      </c>
      <c r="V76" s="31">
        <v>46771</v>
      </c>
      <c r="W76" s="31">
        <v>52118</v>
      </c>
      <c r="X76" s="31">
        <v>98350</v>
      </c>
      <c r="Y76" s="31">
        <v>46544</v>
      </c>
      <c r="Z76" s="31">
        <v>51806</v>
      </c>
      <c r="AA76" s="31">
        <v>97811</v>
      </c>
      <c r="AB76" s="31">
        <v>46315</v>
      </c>
      <c r="AC76" s="31">
        <v>51496</v>
      </c>
      <c r="AD76" s="31">
        <v>97300</v>
      </c>
      <c r="AE76" s="31">
        <v>46099</v>
      </c>
      <c r="AF76" s="31">
        <v>51201</v>
      </c>
      <c r="AG76" s="31">
        <v>96762</v>
      </c>
      <c r="AH76" s="31">
        <v>45863</v>
      </c>
      <c r="AI76" s="31">
        <v>50899</v>
      </c>
      <c r="AJ76" s="31">
        <v>96201</v>
      </c>
      <c r="AK76" s="31">
        <v>45623</v>
      </c>
      <c r="AL76" s="31">
        <v>50578</v>
      </c>
      <c r="AM76" s="31">
        <v>95609</v>
      </c>
      <c r="AN76" s="31">
        <v>45356</v>
      </c>
      <c r="AO76" s="31">
        <v>50253</v>
      </c>
      <c r="AP76" s="31">
        <v>94990</v>
      </c>
      <c r="AQ76" s="31">
        <v>45080</v>
      </c>
      <c r="AR76" s="31">
        <v>49910</v>
      </c>
      <c r="AS76" s="31">
        <v>94383</v>
      </c>
      <c r="AT76" s="31">
        <v>44799</v>
      </c>
      <c r="AU76" s="31">
        <v>49584</v>
      </c>
      <c r="AV76" s="31">
        <v>93733</v>
      </c>
      <c r="AW76" s="31">
        <v>44496</v>
      </c>
      <c r="AX76" s="31">
        <v>49237</v>
      </c>
      <c r="AY76" s="31">
        <v>93071</v>
      </c>
      <c r="AZ76" s="31">
        <v>44191</v>
      </c>
      <c r="BA76" s="31">
        <v>48880</v>
      </c>
      <c r="BB76" s="31">
        <v>92385</v>
      </c>
      <c r="BC76" s="31">
        <v>43870</v>
      </c>
      <c r="BD76" s="31">
        <v>48515</v>
      </c>
      <c r="BE76" s="31">
        <v>91693</v>
      </c>
      <c r="BF76" s="31">
        <v>43538</v>
      </c>
      <c r="BG76" s="31">
        <v>48155</v>
      </c>
      <c r="BH76" s="31">
        <v>90968</v>
      </c>
      <c r="BI76" s="31">
        <v>43194</v>
      </c>
      <c r="BJ76" s="31">
        <v>47774</v>
      </c>
      <c r="BK76" s="31">
        <v>90247</v>
      </c>
      <c r="BL76" s="31">
        <v>42850</v>
      </c>
      <c r="BM76" s="31">
        <v>47397</v>
      </c>
      <c r="BN76" s="31">
        <v>89524</v>
      </c>
      <c r="BO76" s="31">
        <v>42506</v>
      </c>
      <c r="BP76" s="31">
        <v>47018</v>
      </c>
      <c r="BQ76" s="31">
        <v>88772</v>
      </c>
      <c r="BR76" s="31">
        <v>42147</v>
      </c>
      <c r="BS76" s="31">
        <v>46625</v>
      </c>
      <c r="BT76" s="31">
        <v>88014</v>
      </c>
      <c r="BU76" s="31">
        <v>41787</v>
      </c>
      <c r="BV76" s="31">
        <v>46227</v>
      </c>
      <c r="BW76" s="31">
        <v>87256</v>
      </c>
      <c r="BX76" s="31">
        <v>41431</v>
      </c>
      <c r="BY76" s="31">
        <v>45825</v>
      </c>
    </row>
    <row r="77" spans="1:77" ht="20.100000000000001" customHeight="1" x14ac:dyDescent="0.25">
      <c r="A77" s="30" t="s">
        <v>52</v>
      </c>
      <c r="B77" s="31" t="s">
        <v>410</v>
      </c>
      <c r="C77" s="31">
        <v>67161</v>
      </c>
      <c r="D77" s="31">
        <v>32332</v>
      </c>
      <c r="E77" s="31">
        <v>34829</v>
      </c>
      <c r="F77" s="31">
        <v>66710</v>
      </c>
      <c r="G77" s="31">
        <v>32106</v>
      </c>
      <c r="H77" s="31">
        <v>34604</v>
      </c>
      <c r="I77" s="31">
        <v>66251</v>
      </c>
      <c r="J77" s="31">
        <v>31888</v>
      </c>
      <c r="K77" s="31">
        <v>34363</v>
      </c>
      <c r="L77" s="31">
        <v>65792</v>
      </c>
      <c r="M77" s="31">
        <v>31670</v>
      </c>
      <c r="N77" s="31">
        <v>34122</v>
      </c>
      <c r="O77" s="31">
        <v>65324</v>
      </c>
      <c r="P77" s="31">
        <v>31444</v>
      </c>
      <c r="Q77" s="31">
        <v>33880</v>
      </c>
      <c r="R77" s="31">
        <v>64847</v>
      </c>
      <c r="S77" s="31">
        <v>31210</v>
      </c>
      <c r="T77" s="31">
        <v>33637</v>
      </c>
      <c r="U77" s="31">
        <v>64378</v>
      </c>
      <c r="V77" s="31">
        <v>30986</v>
      </c>
      <c r="W77" s="31">
        <v>33392</v>
      </c>
      <c r="X77" s="31">
        <v>63922</v>
      </c>
      <c r="Y77" s="31">
        <v>30765</v>
      </c>
      <c r="Z77" s="31">
        <v>33157</v>
      </c>
      <c r="AA77" s="31">
        <v>63442</v>
      </c>
      <c r="AB77" s="31">
        <v>30535</v>
      </c>
      <c r="AC77" s="31">
        <v>32907</v>
      </c>
      <c r="AD77" s="31">
        <v>62979</v>
      </c>
      <c r="AE77" s="31">
        <v>30313</v>
      </c>
      <c r="AF77" s="31">
        <v>32666</v>
      </c>
      <c r="AG77" s="31">
        <v>62515</v>
      </c>
      <c r="AH77" s="31">
        <v>30097</v>
      </c>
      <c r="AI77" s="31">
        <v>32418</v>
      </c>
      <c r="AJ77" s="31">
        <v>62008</v>
      </c>
      <c r="AK77" s="31">
        <v>29851</v>
      </c>
      <c r="AL77" s="31">
        <v>32157</v>
      </c>
      <c r="AM77" s="31">
        <v>61507</v>
      </c>
      <c r="AN77" s="31">
        <v>29608</v>
      </c>
      <c r="AO77" s="31">
        <v>31899</v>
      </c>
      <c r="AP77" s="31">
        <v>60982</v>
      </c>
      <c r="AQ77" s="31">
        <v>29355</v>
      </c>
      <c r="AR77" s="31">
        <v>31627</v>
      </c>
      <c r="AS77" s="31">
        <v>60439</v>
      </c>
      <c r="AT77" s="31">
        <v>29090</v>
      </c>
      <c r="AU77" s="31">
        <v>31349</v>
      </c>
      <c r="AV77" s="31">
        <v>59889</v>
      </c>
      <c r="AW77" s="31">
        <v>28813</v>
      </c>
      <c r="AX77" s="31">
        <v>31076</v>
      </c>
      <c r="AY77" s="31">
        <v>59306</v>
      </c>
      <c r="AZ77" s="31">
        <v>28526</v>
      </c>
      <c r="BA77" s="31">
        <v>30780</v>
      </c>
      <c r="BB77" s="31">
        <v>58713</v>
      </c>
      <c r="BC77" s="31">
        <v>28238</v>
      </c>
      <c r="BD77" s="31">
        <v>30475</v>
      </c>
      <c r="BE77" s="31">
        <v>58118</v>
      </c>
      <c r="BF77" s="31">
        <v>27941</v>
      </c>
      <c r="BG77" s="31">
        <v>30177</v>
      </c>
      <c r="BH77" s="31">
        <v>57492</v>
      </c>
      <c r="BI77" s="31">
        <v>27634</v>
      </c>
      <c r="BJ77" s="31">
        <v>29858</v>
      </c>
      <c r="BK77" s="31">
        <v>56873</v>
      </c>
      <c r="BL77" s="31">
        <v>27333</v>
      </c>
      <c r="BM77" s="31">
        <v>29540</v>
      </c>
      <c r="BN77" s="31">
        <v>56229</v>
      </c>
      <c r="BO77" s="31">
        <v>27017</v>
      </c>
      <c r="BP77" s="31">
        <v>29212</v>
      </c>
      <c r="BQ77" s="31">
        <v>55567</v>
      </c>
      <c r="BR77" s="31">
        <v>26696</v>
      </c>
      <c r="BS77" s="31">
        <v>28871</v>
      </c>
      <c r="BT77" s="31">
        <v>54920</v>
      </c>
      <c r="BU77" s="31">
        <v>26387</v>
      </c>
      <c r="BV77" s="31">
        <v>28533</v>
      </c>
      <c r="BW77" s="31">
        <v>54233</v>
      </c>
      <c r="BX77" s="31">
        <v>26056</v>
      </c>
      <c r="BY77" s="31">
        <v>28177</v>
      </c>
    </row>
    <row r="78" spans="1:77" ht="20.100000000000001" customHeight="1" x14ac:dyDescent="0.25">
      <c r="A78" s="30" t="s">
        <v>53</v>
      </c>
      <c r="B78" s="31" t="s">
        <v>410</v>
      </c>
      <c r="C78" s="31">
        <v>161300</v>
      </c>
      <c r="D78" s="31">
        <v>77297</v>
      </c>
      <c r="E78" s="31">
        <v>84003</v>
      </c>
      <c r="F78" s="31">
        <v>160261</v>
      </c>
      <c r="G78" s="31">
        <v>76831</v>
      </c>
      <c r="H78" s="31">
        <v>83430</v>
      </c>
      <c r="I78" s="31">
        <v>159228</v>
      </c>
      <c r="J78" s="31">
        <v>76366</v>
      </c>
      <c r="K78" s="31">
        <v>82862</v>
      </c>
      <c r="L78" s="31">
        <v>158158</v>
      </c>
      <c r="M78" s="31">
        <v>75882</v>
      </c>
      <c r="N78" s="31">
        <v>82276</v>
      </c>
      <c r="O78" s="31">
        <v>157075</v>
      </c>
      <c r="P78" s="31">
        <v>75397</v>
      </c>
      <c r="Q78" s="31">
        <v>81678</v>
      </c>
      <c r="R78" s="31">
        <v>155975</v>
      </c>
      <c r="S78" s="31">
        <v>74904</v>
      </c>
      <c r="T78" s="31">
        <v>81071</v>
      </c>
      <c r="U78" s="31">
        <v>154878</v>
      </c>
      <c r="V78" s="31">
        <v>74408</v>
      </c>
      <c r="W78" s="31">
        <v>80470</v>
      </c>
      <c r="X78" s="31">
        <v>153796</v>
      </c>
      <c r="Y78" s="31">
        <v>73915</v>
      </c>
      <c r="Z78" s="31">
        <v>79881</v>
      </c>
      <c r="AA78" s="31">
        <v>152686</v>
      </c>
      <c r="AB78" s="31">
        <v>73403</v>
      </c>
      <c r="AC78" s="31">
        <v>79283</v>
      </c>
      <c r="AD78" s="31">
        <v>151607</v>
      </c>
      <c r="AE78" s="31">
        <v>72913</v>
      </c>
      <c r="AF78" s="31">
        <v>78694</v>
      </c>
      <c r="AG78" s="31">
        <v>150491</v>
      </c>
      <c r="AH78" s="31">
        <v>72395</v>
      </c>
      <c r="AI78" s="31">
        <v>78096</v>
      </c>
      <c r="AJ78" s="31">
        <v>149325</v>
      </c>
      <c r="AK78" s="31">
        <v>71862</v>
      </c>
      <c r="AL78" s="31">
        <v>77463</v>
      </c>
      <c r="AM78" s="31">
        <v>148106</v>
      </c>
      <c r="AN78" s="31">
        <v>71293</v>
      </c>
      <c r="AO78" s="31">
        <v>76813</v>
      </c>
      <c r="AP78" s="31">
        <v>146872</v>
      </c>
      <c r="AQ78" s="31">
        <v>70723</v>
      </c>
      <c r="AR78" s="31">
        <v>76149</v>
      </c>
      <c r="AS78" s="31">
        <v>145573</v>
      </c>
      <c r="AT78" s="31">
        <v>70113</v>
      </c>
      <c r="AU78" s="31">
        <v>75460</v>
      </c>
      <c r="AV78" s="31">
        <v>144248</v>
      </c>
      <c r="AW78" s="31">
        <v>69500</v>
      </c>
      <c r="AX78" s="31">
        <v>74748</v>
      </c>
      <c r="AY78" s="31">
        <v>142892</v>
      </c>
      <c r="AZ78" s="31">
        <v>68860</v>
      </c>
      <c r="BA78" s="31">
        <v>74032</v>
      </c>
      <c r="BB78" s="31">
        <v>141485</v>
      </c>
      <c r="BC78" s="31">
        <v>68196</v>
      </c>
      <c r="BD78" s="31">
        <v>73289</v>
      </c>
      <c r="BE78" s="31">
        <v>140072</v>
      </c>
      <c r="BF78" s="31">
        <v>67531</v>
      </c>
      <c r="BG78" s="31">
        <v>72541</v>
      </c>
      <c r="BH78" s="31">
        <v>138629</v>
      </c>
      <c r="BI78" s="31">
        <v>66848</v>
      </c>
      <c r="BJ78" s="31">
        <v>71781</v>
      </c>
      <c r="BK78" s="31">
        <v>137166</v>
      </c>
      <c r="BL78" s="31">
        <v>66166</v>
      </c>
      <c r="BM78" s="31">
        <v>71000</v>
      </c>
      <c r="BN78" s="31">
        <v>135682</v>
      </c>
      <c r="BO78" s="31">
        <v>65461</v>
      </c>
      <c r="BP78" s="31">
        <v>70221</v>
      </c>
      <c r="BQ78" s="31">
        <v>134179</v>
      </c>
      <c r="BR78" s="31">
        <v>64763</v>
      </c>
      <c r="BS78" s="31">
        <v>69416</v>
      </c>
      <c r="BT78" s="31">
        <v>132655</v>
      </c>
      <c r="BU78" s="31">
        <v>64047</v>
      </c>
      <c r="BV78" s="31">
        <v>68608</v>
      </c>
      <c r="BW78" s="31">
        <v>131128</v>
      </c>
      <c r="BX78" s="31">
        <v>63348</v>
      </c>
      <c r="BY78" s="31">
        <v>67780</v>
      </c>
    </row>
    <row r="79" spans="1:77" ht="20.100000000000001" customHeight="1" x14ac:dyDescent="0.25">
      <c r="A79" s="30" t="s">
        <v>54</v>
      </c>
      <c r="B79" s="31" t="s">
        <v>411</v>
      </c>
      <c r="C79" s="31">
        <v>81971</v>
      </c>
      <c r="D79" s="31">
        <v>40364</v>
      </c>
      <c r="E79" s="31">
        <v>41607</v>
      </c>
      <c r="F79" s="31">
        <v>81518</v>
      </c>
      <c r="G79" s="31">
        <v>40168</v>
      </c>
      <c r="H79" s="31">
        <v>41350</v>
      </c>
      <c r="I79" s="31">
        <v>81052</v>
      </c>
      <c r="J79" s="31">
        <v>39944</v>
      </c>
      <c r="K79" s="31">
        <v>41108</v>
      </c>
      <c r="L79" s="31">
        <v>80586</v>
      </c>
      <c r="M79" s="31">
        <v>39732</v>
      </c>
      <c r="N79" s="31">
        <v>40854</v>
      </c>
      <c r="O79" s="31">
        <v>80095</v>
      </c>
      <c r="P79" s="31">
        <v>39513</v>
      </c>
      <c r="Q79" s="31">
        <v>40582</v>
      </c>
      <c r="R79" s="31">
        <v>79590</v>
      </c>
      <c r="S79" s="31">
        <v>39279</v>
      </c>
      <c r="T79" s="31">
        <v>40311</v>
      </c>
      <c r="U79" s="31">
        <v>79081</v>
      </c>
      <c r="V79" s="31">
        <v>39047</v>
      </c>
      <c r="W79" s="31">
        <v>40034</v>
      </c>
      <c r="X79" s="31">
        <v>78573</v>
      </c>
      <c r="Y79" s="31">
        <v>38812</v>
      </c>
      <c r="Z79" s="31">
        <v>39761</v>
      </c>
      <c r="AA79" s="31">
        <v>78058</v>
      </c>
      <c r="AB79" s="31">
        <v>38584</v>
      </c>
      <c r="AC79" s="31">
        <v>39474</v>
      </c>
      <c r="AD79" s="31">
        <v>77537</v>
      </c>
      <c r="AE79" s="31">
        <v>38335</v>
      </c>
      <c r="AF79" s="31">
        <v>39202</v>
      </c>
      <c r="AG79" s="31">
        <v>76977</v>
      </c>
      <c r="AH79" s="31">
        <v>38083</v>
      </c>
      <c r="AI79" s="31">
        <v>38894</v>
      </c>
      <c r="AJ79" s="31">
        <v>76422</v>
      </c>
      <c r="AK79" s="31">
        <v>37821</v>
      </c>
      <c r="AL79" s="31">
        <v>38601</v>
      </c>
      <c r="AM79" s="31">
        <v>75829</v>
      </c>
      <c r="AN79" s="31">
        <v>37553</v>
      </c>
      <c r="AO79" s="31">
        <v>38276</v>
      </c>
      <c r="AP79" s="31">
        <v>75220</v>
      </c>
      <c r="AQ79" s="31">
        <v>37262</v>
      </c>
      <c r="AR79" s="31">
        <v>37958</v>
      </c>
      <c r="AS79" s="31">
        <v>74585</v>
      </c>
      <c r="AT79" s="31">
        <v>36963</v>
      </c>
      <c r="AU79" s="31">
        <v>37622</v>
      </c>
      <c r="AV79" s="31">
        <v>73930</v>
      </c>
      <c r="AW79" s="31">
        <v>36650</v>
      </c>
      <c r="AX79" s="31">
        <v>37280</v>
      </c>
      <c r="AY79" s="31">
        <v>73277</v>
      </c>
      <c r="AZ79" s="31">
        <v>36344</v>
      </c>
      <c r="BA79" s="31">
        <v>36933</v>
      </c>
      <c r="BB79" s="31">
        <v>72570</v>
      </c>
      <c r="BC79" s="31">
        <v>35996</v>
      </c>
      <c r="BD79" s="31">
        <v>36574</v>
      </c>
      <c r="BE79" s="31">
        <v>71884</v>
      </c>
      <c r="BF79" s="31">
        <v>35665</v>
      </c>
      <c r="BG79" s="31">
        <v>36219</v>
      </c>
      <c r="BH79" s="31">
        <v>71167</v>
      </c>
      <c r="BI79" s="31">
        <v>35315</v>
      </c>
      <c r="BJ79" s="31">
        <v>35852</v>
      </c>
      <c r="BK79" s="31">
        <v>70431</v>
      </c>
      <c r="BL79" s="31">
        <v>34962</v>
      </c>
      <c r="BM79" s="31">
        <v>35469</v>
      </c>
      <c r="BN79" s="31">
        <v>69695</v>
      </c>
      <c r="BO79" s="31">
        <v>34605</v>
      </c>
      <c r="BP79" s="31">
        <v>35090</v>
      </c>
      <c r="BQ79" s="31">
        <v>68935</v>
      </c>
      <c r="BR79" s="31">
        <v>34241</v>
      </c>
      <c r="BS79" s="31">
        <v>34694</v>
      </c>
      <c r="BT79" s="31">
        <v>68158</v>
      </c>
      <c r="BU79" s="31">
        <v>33870</v>
      </c>
      <c r="BV79" s="31">
        <v>34288</v>
      </c>
      <c r="BW79" s="31">
        <v>67395</v>
      </c>
      <c r="BX79" s="31">
        <v>33507</v>
      </c>
      <c r="BY79" s="31">
        <v>33888</v>
      </c>
    </row>
    <row r="80" spans="1:77" ht="20.100000000000001" customHeight="1" x14ac:dyDescent="0.25">
      <c r="A80" s="30" t="s">
        <v>55</v>
      </c>
      <c r="B80" s="31" t="s">
        <v>411</v>
      </c>
      <c r="C80" s="31">
        <v>91802</v>
      </c>
      <c r="D80" s="31">
        <v>44466</v>
      </c>
      <c r="E80" s="31">
        <v>47336</v>
      </c>
      <c r="F80" s="31">
        <v>91224</v>
      </c>
      <c r="G80" s="31">
        <v>44203</v>
      </c>
      <c r="H80" s="31">
        <v>47021</v>
      </c>
      <c r="I80" s="31">
        <v>90659</v>
      </c>
      <c r="J80" s="31">
        <v>43948</v>
      </c>
      <c r="K80" s="31">
        <v>46711</v>
      </c>
      <c r="L80" s="31">
        <v>90074</v>
      </c>
      <c r="M80" s="31">
        <v>43680</v>
      </c>
      <c r="N80" s="31">
        <v>46394</v>
      </c>
      <c r="O80" s="31">
        <v>89486</v>
      </c>
      <c r="P80" s="31">
        <v>43412</v>
      </c>
      <c r="Q80" s="31">
        <v>46074</v>
      </c>
      <c r="R80" s="31">
        <v>88905</v>
      </c>
      <c r="S80" s="31">
        <v>43155</v>
      </c>
      <c r="T80" s="31">
        <v>45750</v>
      </c>
      <c r="U80" s="31">
        <v>88311</v>
      </c>
      <c r="V80" s="31">
        <v>42886</v>
      </c>
      <c r="W80" s="31">
        <v>45425</v>
      </c>
      <c r="X80" s="31">
        <v>87727</v>
      </c>
      <c r="Y80" s="31">
        <v>42621</v>
      </c>
      <c r="Z80" s="31">
        <v>45106</v>
      </c>
      <c r="AA80" s="31">
        <v>87131</v>
      </c>
      <c r="AB80" s="31">
        <v>42354</v>
      </c>
      <c r="AC80" s="31">
        <v>44777</v>
      </c>
      <c r="AD80" s="31">
        <v>86523</v>
      </c>
      <c r="AE80" s="31">
        <v>42081</v>
      </c>
      <c r="AF80" s="31">
        <v>44442</v>
      </c>
      <c r="AG80" s="31">
        <v>85908</v>
      </c>
      <c r="AH80" s="31">
        <v>41807</v>
      </c>
      <c r="AI80" s="31">
        <v>44101</v>
      </c>
      <c r="AJ80" s="31">
        <v>85261</v>
      </c>
      <c r="AK80" s="31">
        <v>41509</v>
      </c>
      <c r="AL80" s="31">
        <v>43752</v>
      </c>
      <c r="AM80" s="31">
        <v>84582</v>
      </c>
      <c r="AN80" s="31">
        <v>41209</v>
      </c>
      <c r="AO80" s="31">
        <v>43373</v>
      </c>
      <c r="AP80" s="31">
        <v>83893</v>
      </c>
      <c r="AQ80" s="31">
        <v>40891</v>
      </c>
      <c r="AR80" s="31">
        <v>43002</v>
      </c>
      <c r="AS80" s="31">
        <v>83168</v>
      </c>
      <c r="AT80" s="31">
        <v>40558</v>
      </c>
      <c r="AU80" s="31">
        <v>42610</v>
      </c>
      <c r="AV80" s="31">
        <v>82428</v>
      </c>
      <c r="AW80" s="31">
        <v>40227</v>
      </c>
      <c r="AX80" s="31">
        <v>42201</v>
      </c>
      <c r="AY80" s="31">
        <v>81655</v>
      </c>
      <c r="AZ80" s="31">
        <v>39867</v>
      </c>
      <c r="BA80" s="31">
        <v>41788</v>
      </c>
      <c r="BB80" s="31">
        <v>80872</v>
      </c>
      <c r="BC80" s="31">
        <v>39512</v>
      </c>
      <c r="BD80" s="31">
        <v>41360</v>
      </c>
      <c r="BE80" s="31">
        <v>80067</v>
      </c>
      <c r="BF80" s="31">
        <v>39148</v>
      </c>
      <c r="BG80" s="31">
        <v>40919</v>
      </c>
      <c r="BH80" s="31">
        <v>79242</v>
      </c>
      <c r="BI80" s="31">
        <v>38768</v>
      </c>
      <c r="BJ80" s="31">
        <v>40474</v>
      </c>
      <c r="BK80" s="31">
        <v>78398</v>
      </c>
      <c r="BL80" s="31">
        <v>38377</v>
      </c>
      <c r="BM80" s="31">
        <v>40021</v>
      </c>
      <c r="BN80" s="31">
        <v>77562</v>
      </c>
      <c r="BO80" s="31">
        <v>37999</v>
      </c>
      <c r="BP80" s="31">
        <v>39563</v>
      </c>
      <c r="BQ80" s="31">
        <v>76706</v>
      </c>
      <c r="BR80" s="31">
        <v>37606</v>
      </c>
      <c r="BS80" s="31">
        <v>39100</v>
      </c>
      <c r="BT80" s="31">
        <v>75839</v>
      </c>
      <c r="BU80" s="31">
        <v>37210</v>
      </c>
      <c r="BV80" s="31">
        <v>38629</v>
      </c>
      <c r="BW80" s="31">
        <v>74960</v>
      </c>
      <c r="BX80" s="31">
        <v>36813</v>
      </c>
      <c r="BY80" s="31">
        <v>38147</v>
      </c>
    </row>
    <row r="81" spans="1:77" ht="20.100000000000001" customHeight="1" x14ac:dyDescent="0.25">
      <c r="A81" s="30" t="s">
        <v>56</v>
      </c>
      <c r="B81" s="31" t="s">
        <v>411</v>
      </c>
      <c r="C81" s="31">
        <v>76826</v>
      </c>
      <c r="D81" s="31">
        <v>36778</v>
      </c>
      <c r="E81" s="31">
        <v>40048</v>
      </c>
      <c r="F81" s="31">
        <v>76178</v>
      </c>
      <c r="G81" s="31">
        <v>36455</v>
      </c>
      <c r="H81" s="31">
        <v>39723</v>
      </c>
      <c r="I81" s="31">
        <v>75547</v>
      </c>
      <c r="J81" s="31">
        <v>36139</v>
      </c>
      <c r="K81" s="31">
        <v>39408</v>
      </c>
      <c r="L81" s="31">
        <v>74906</v>
      </c>
      <c r="M81" s="31">
        <v>35827</v>
      </c>
      <c r="N81" s="31">
        <v>39079</v>
      </c>
      <c r="O81" s="31">
        <v>74272</v>
      </c>
      <c r="P81" s="31">
        <v>35522</v>
      </c>
      <c r="Q81" s="31">
        <v>38750</v>
      </c>
      <c r="R81" s="31">
        <v>73624</v>
      </c>
      <c r="S81" s="31">
        <v>35210</v>
      </c>
      <c r="T81" s="31">
        <v>38414</v>
      </c>
      <c r="U81" s="31">
        <v>72998</v>
      </c>
      <c r="V81" s="31">
        <v>34911</v>
      </c>
      <c r="W81" s="31">
        <v>38087</v>
      </c>
      <c r="X81" s="31">
        <v>72376</v>
      </c>
      <c r="Y81" s="31">
        <v>34617</v>
      </c>
      <c r="Z81" s="31">
        <v>37759</v>
      </c>
      <c r="AA81" s="31">
        <v>71761</v>
      </c>
      <c r="AB81" s="31">
        <v>34327</v>
      </c>
      <c r="AC81" s="31">
        <v>37434</v>
      </c>
      <c r="AD81" s="31">
        <v>71168</v>
      </c>
      <c r="AE81" s="31">
        <v>34054</v>
      </c>
      <c r="AF81" s="31">
        <v>37114</v>
      </c>
      <c r="AG81" s="31">
        <v>70555</v>
      </c>
      <c r="AH81" s="31">
        <v>33767</v>
      </c>
      <c r="AI81" s="31">
        <v>36788</v>
      </c>
      <c r="AJ81" s="31">
        <v>69927</v>
      </c>
      <c r="AK81" s="31">
        <v>33477</v>
      </c>
      <c r="AL81" s="31">
        <v>36450</v>
      </c>
      <c r="AM81" s="31">
        <v>69273</v>
      </c>
      <c r="AN81" s="31">
        <v>33173</v>
      </c>
      <c r="AO81" s="31">
        <v>36100</v>
      </c>
      <c r="AP81" s="31">
        <v>68619</v>
      </c>
      <c r="AQ81" s="31">
        <v>32863</v>
      </c>
      <c r="AR81" s="31">
        <v>35756</v>
      </c>
      <c r="AS81" s="31">
        <v>67928</v>
      </c>
      <c r="AT81" s="31">
        <v>32536</v>
      </c>
      <c r="AU81" s="31">
        <v>35392</v>
      </c>
      <c r="AV81" s="31">
        <v>67245</v>
      </c>
      <c r="AW81" s="31">
        <v>32205</v>
      </c>
      <c r="AX81" s="31">
        <v>35040</v>
      </c>
      <c r="AY81" s="31">
        <v>66532</v>
      </c>
      <c r="AZ81" s="31">
        <v>31867</v>
      </c>
      <c r="BA81" s="31">
        <v>34665</v>
      </c>
      <c r="BB81" s="31">
        <v>65820</v>
      </c>
      <c r="BC81" s="31">
        <v>31533</v>
      </c>
      <c r="BD81" s="31">
        <v>34287</v>
      </c>
      <c r="BE81" s="31">
        <v>65085</v>
      </c>
      <c r="BF81" s="31">
        <v>31171</v>
      </c>
      <c r="BG81" s="31">
        <v>33914</v>
      </c>
      <c r="BH81" s="31">
        <v>64334</v>
      </c>
      <c r="BI81" s="31">
        <v>30812</v>
      </c>
      <c r="BJ81" s="31">
        <v>33522</v>
      </c>
      <c r="BK81" s="31">
        <v>63572</v>
      </c>
      <c r="BL81" s="31">
        <v>30448</v>
      </c>
      <c r="BM81" s="31">
        <v>33124</v>
      </c>
      <c r="BN81" s="31">
        <v>62800</v>
      </c>
      <c r="BO81" s="31">
        <v>30087</v>
      </c>
      <c r="BP81" s="31">
        <v>32713</v>
      </c>
      <c r="BQ81" s="31">
        <v>62006</v>
      </c>
      <c r="BR81" s="31">
        <v>29707</v>
      </c>
      <c r="BS81" s="31">
        <v>32299</v>
      </c>
      <c r="BT81" s="31">
        <v>61213</v>
      </c>
      <c r="BU81" s="31">
        <v>29335</v>
      </c>
      <c r="BV81" s="31">
        <v>31878</v>
      </c>
      <c r="BW81" s="31">
        <v>60389</v>
      </c>
      <c r="BX81" s="31">
        <v>28948</v>
      </c>
      <c r="BY81" s="31">
        <v>31441</v>
      </c>
    </row>
    <row r="82" spans="1:77" ht="20.100000000000001" customHeight="1" x14ac:dyDescent="0.25">
      <c r="A82" s="30" t="s">
        <v>57</v>
      </c>
      <c r="B82" s="31" t="s">
        <v>411</v>
      </c>
      <c r="C82" s="31">
        <v>54552</v>
      </c>
      <c r="D82" s="31">
        <v>26802</v>
      </c>
      <c r="E82" s="31">
        <v>27750</v>
      </c>
      <c r="F82" s="31">
        <v>54124</v>
      </c>
      <c r="G82" s="31">
        <v>26607</v>
      </c>
      <c r="H82" s="31">
        <v>27517</v>
      </c>
      <c r="I82" s="31">
        <v>53707</v>
      </c>
      <c r="J82" s="31">
        <v>26417</v>
      </c>
      <c r="K82" s="31">
        <v>27290</v>
      </c>
      <c r="L82" s="31">
        <v>53292</v>
      </c>
      <c r="M82" s="31">
        <v>26227</v>
      </c>
      <c r="N82" s="31">
        <v>27065</v>
      </c>
      <c r="O82" s="31">
        <v>52866</v>
      </c>
      <c r="P82" s="31">
        <v>26028</v>
      </c>
      <c r="Q82" s="31">
        <v>26838</v>
      </c>
      <c r="R82" s="31">
        <v>52437</v>
      </c>
      <c r="S82" s="31">
        <v>25825</v>
      </c>
      <c r="T82" s="31">
        <v>26612</v>
      </c>
      <c r="U82" s="31">
        <v>52021</v>
      </c>
      <c r="V82" s="31">
        <v>25638</v>
      </c>
      <c r="W82" s="31">
        <v>26383</v>
      </c>
      <c r="X82" s="31">
        <v>51610</v>
      </c>
      <c r="Y82" s="31">
        <v>25451</v>
      </c>
      <c r="Z82" s="31">
        <v>26159</v>
      </c>
      <c r="AA82" s="31">
        <v>51188</v>
      </c>
      <c r="AB82" s="31">
        <v>25252</v>
      </c>
      <c r="AC82" s="31">
        <v>25936</v>
      </c>
      <c r="AD82" s="31">
        <v>50780</v>
      </c>
      <c r="AE82" s="31">
        <v>25063</v>
      </c>
      <c r="AF82" s="31">
        <v>25717</v>
      </c>
      <c r="AG82" s="31">
        <v>50347</v>
      </c>
      <c r="AH82" s="31">
        <v>24871</v>
      </c>
      <c r="AI82" s="31">
        <v>25476</v>
      </c>
      <c r="AJ82" s="31">
        <v>49928</v>
      </c>
      <c r="AK82" s="31">
        <v>24671</v>
      </c>
      <c r="AL82" s="31">
        <v>25257</v>
      </c>
      <c r="AM82" s="31">
        <v>49491</v>
      </c>
      <c r="AN82" s="31">
        <v>24470</v>
      </c>
      <c r="AO82" s="31">
        <v>25021</v>
      </c>
      <c r="AP82" s="31">
        <v>49048</v>
      </c>
      <c r="AQ82" s="31">
        <v>24261</v>
      </c>
      <c r="AR82" s="31">
        <v>24787</v>
      </c>
      <c r="AS82" s="31">
        <v>48583</v>
      </c>
      <c r="AT82" s="31">
        <v>24045</v>
      </c>
      <c r="AU82" s="31">
        <v>24538</v>
      </c>
      <c r="AV82" s="31">
        <v>48138</v>
      </c>
      <c r="AW82" s="31">
        <v>23827</v>
      </c>
      <c r="AX82" s="31">
        <v>24311</v>
      </c>
      <c r="AY82" s="31">
        <v>47640</v>
      </c>
      <c r="AZ82" s="31">
        <v>23586</v>
      </c>
      <c r="BA82" s="31">
        <v>24054</v>
      </c>
      <c r="BB82" s="31">
        <v>47153</v>
      </c>
      <c r="BC82" s="31">
        <v>23352</v>
      </c>
      <c r="BD82" s="31">
        <v>23801</v>
      </c>
      <c r="BE82" s="31">
        <v>46654</v>
      </c>
      <c r="BF82" s="31">
        <v>23108</v>
      </c>
      <c r="BG82" s="31">
        <v>23546</v>
      </c>
      <c r="BH82" s="31">
        <v>46151</v>
      </c>
      <c r="BI82" s="31">
        <v>22864</v>
      </c>
      <c r="BJ82" s="31">
        <v>23287</v>
      </c>
      <c r="BK82" s="31">
        <v>45634</v>
      </c>
      <c r="BL82" s="31">
        <v>22605</v>
      </c>
      <c r="BM82" s="31">
        <v>23029</v>
      </c>
      <c r="BN82" s="31">
        <v>45109</v>
      </c>
      <c r="BO82" s="31">
        <v>22348</v>
      </c>
      <c r="BP82" s="31">
        <v>22761</v>
      </c>
      <c r="BQ82" s="31">
        <v>44580</v>
      </c>
      <c r="BR82" s="31">
        <v>22097</v>
      </c>
      <c r="BS82" s="31">
        <v>22483</v>
      </c>
      <c r="BT82" s="31">
        <v>44031</v>
      </c>
      <c r="BU82" s="31">
        <v>21826</v>
      </c>
      <c r="BV82" s="31">
        <v>22205</v>
      </c>
      <c r="BW82" s="31">
        <v>43490</v>
      </c>
      <c r="BX82" s="31">
        <v>21560</v>
      </c>
      <c r="BY82" s="31">
        <v>21930</v>
      </c>
    </row>
    <row r="83" spans="1:77" ht="20.100000000000001" customHeight="1" x14ac:dyDescent="0.25">
      <c r="A83" s="30" t="s">
        <v>58</v>
      </c>
      <c r="B83" s="31" t="s">
        <v>411</v>
      </c>
      <c r="C83" s="31">
        <v>112803</v>
      </c>
      <c r="D83" s="31">
        <v>53936</v>
      </c>
      <c r="E83" s="31">
        <v>58867</v>
      </c>
      <c r="F83" s="31">
        <v>112131</v>
      </c>
      <c r="G83" s="31">
        <v>53603</v>
      </c>
      <c r="H83" s="31">
        <v>58528</v>
      </c>
      <c r="I83" s="31">
        <v>111467</v>
      </c>
      <c r="J83" s="31">
        <v>53272</v>
      </c>
      <c r="K83" s="31">
        <v>58195</v>
      </c>
      <c r="L83" s="31">
        <v>110768</v>
      </c>
      <c r="M83" s="31">
        <v>52936</v>
      </c>
      <c r="N83" s="31">
        <v>57832</v>
      </c>
      <c r="O83" s="31">
        <v>110074</v>
      </c>
      <c r="P83" s="31">
        <v>52597</v>
      </c>
      <c r="Q83" s="31">
        <v>57477</v>
      </c>
      <c r="R83" s="31">
        <v>109360</v>
      </c>
      <c r="S83" s="31">
        <v>52254</v>
      </c>
      <c r="T83" s="31">
        <v>57106</v>
      </c>
      <c r="U83" s="31">
        <v>108656</v>
      </c>
      <c r="V83" s="31">
        <v>51913</v>
      </c>
      <c r="W83" s="31">
        <v>56743</v>
      </c>
      <c r="X83" s="31">
        <v>107941</v>
      </c>
      <c r="Y83" s="31">
        <v>51576</v>
      </c>
      <c r="Z83" s="31">
        <v>56365</v>
      </c>
      <c r="AA83" s="31">
        <v>107230</v>
      </c>
      <c r="AB83" s="31">
        <v>51231</v>
      </c>
      <c r="AC83" s="31">
        <v>55999</v>
      </c>
      <c r="AD83" s="31">
        <v>106514</v>
      </c>
      <c r="AE83" s="31">
        <v>50890</v>
      </c>
      <c r="AF83" s="31">
        <v>55624</v>
      </c>
      <c r="AG83" s="31">
        <v>105773</v>
      </c>
      <c r="AH83" s="31">
        <v>50541</v>
      </c>
      <c r="AI83" s="31">
        <v>55232</v>
      </c>
      <c r="AJ83" s="31">
        <v>105004</v>
      </c>
      <c r="AK83" s="31">
        <v>50173</v>
      </c>
      <c r="AL83" s="31">
        <v>54831</v>
      </c>
      <c r="AM83" s="31">
        <v>104211</v>
      </c>
      <c r="AN83" s="31">
        <v>49802</v>
      </c>
      <c r="AO83" s="31">
        <v>54409</v>
      </c>
      <c r="AP83" s="31">
        <v>103371</v>
      </c>
      <c r="AQ83" s="31">
        <v>49393</v>
      </c>
      <c r="AR83" s="31">
        <v>53978</v>
      </c>
      <c r="AS83" s="31">
        <v>102501</v>
      </c>
      <c r="AT83" s="31">
        <v>48975</v>
      </c>
      <c r="AU83" s="31">
        <v>53526</v>
      </c>
      <c r="AV83" s="31">
        <v>101586</v>
      </c>
      <c r="AW83" s="31">
        <v>48536</v>
      </c>
      <c r="AX83" s="31">
        <v>53050</v>
      </c>
      <c r="AY83" s="31">
        <v>100671</v>
      </c>
      <c r="AZ83" s="31">
        <v>48105</v>
      </c>
      <c r="BA83" s="31">
        <v>52566</v>
      </c>
      <c r="BB83" s="31">
        <v>99730</v>
      </c>
      <c r="BC83" s="31">
        <v>47656</v>
      </c>
      <c r="BD83" s="31">
        <v>52074</v>
      </c>
      <c r="BE83" s="31">
        <v>98740</v>
      </c>
      <c r="BF83" s="31">
        <v>47178</v>
      </c>
      <c r="BG83" s="31">
        <v>51562</v>
      </c>
      <c r="BH83" s="31">
        <v>97729</v>
      </c>
      <c r="BI83" s="31">
        <v>46695</v>
      </c>
      <c r="BJ83" s="31">
        <v>51034</v>
      </c>
      <c r="BK83" s="31">
        <v>96703</v>
      </c>
      <c r="BL83" s="31">
        <v>46207</v>
      </c>
      <c r="BM83" s="31">
        <v>50496</v>
      </c>
      <c r="BN83" s="31">
        <v>95656</v>
      </c>
      <c r="BO83" s="31">
        <v>45714</v>
      </c>
      <c r="BP83" s="31">
        <v>49942</v>
      </c>
      <c r="BQ83" s="31">
        <v>94584</v>
      </c>
      <c r="BR83" s="31">
        <v>45209</v>
      </c>
      <c r="BS83" s="31">
        <v>49375</v>
      </c>
      <c r="BT83" s="31">
        <v>93495</v>
      </c>
      <c r="BU83" s="31">
        <v>44699</v>
      </c>
      <c r="BV83" s="31">
        <v>48796</v>
      </c>
      <c r="BW83" s="31">
        <v>92396</v>
      </c>
      <c r="BX83" s="31">
        <v>44188</v>
      </c>
      <c r="BY83" s="31">
        <v>48208</v>
      </c>
    </row>
    <row r="84" spans="1:77" ht="20.100000000000001" customHeight="1" x14ac:dyDescent="0.25">
      <c r="A84" s="30" t="s">
        <v>59</v>
      </c>
      <c r="B84" s="31" t="s">
        <v>411</v>
      </c>
      <c r="C84" s="31">
        <v>203966</v>
      </c>
      <c r="D84" s="31">
        <v>101283</v>
      </c>
      <c r="E84" s="31">
        <v>102683</v>
      </c>
      <c r="F84" s="31">
        <v>204988</v>
      </c>
      <c r="G84" s="31">
        <v>101763</v>
      </c>
      <c r="H84" s="31">
        <v>103225</v>
      </c>
      <c r="I84" s="31">
        <v>205980</v>
      </c>
      <c r="J84" s="31">
        <v>102234</v>
      </c>
      <c r="K84" s="31">
        <v>103746</v>
      </c>
      <c r="L84" s="31">
        <v>206958</v>
      </c>
      <c r="M84" s="31">
        <v>102702</v>
      </c>
      <c r="N84" s="31">
        <v>104256</v>
      </c>
      <c r="O84" s="31">
        <v>207876</v>
      </c>
      <c r="P84" s="31">
        <v>103143</v>
      </c>
      <c r="Q84" s="31">
        <v>104733</v>
      </c>
      <c r="R84" s="31">
        <v>208757</v>
      </c>
      <c r="S84" s="31">
        <v>103568</v>
      </c>
      <c r="T84" s="31">
        <v>105189</v>
      </c>
      <c r="U84" s="31">
        <v>209575</v>
      </c>
      <c r="V84" s="31">
        <v>103953</v>
      </c>
      <c r="W84" s="31">
        <v>105622</v>
      </c>
      <c r="X84" s="31">
        <v>210322</v>
      </c>
      <c r="Y84" s="31">
        <v>104296</v>
      </c>
      <c r="Z84" s="31">
        <v>106026</v>
      </c>
      <c r="AA84" s="31">
        <v>211015</v>
      </c>
      <c r="AB84" s="31">
        <v>104622</v>
      </c>
      <c r="AC84" s="31">
        <v>106393</v>
      </c>
      <c r="AD84" s="31">
        <v>211634</v>
      </c>
      <c r="AE84" s="31">
        <v>104904</v>
      </c>
      <c r="AF84" s="31">
        <v>106730</v>
      </c>
      <c r="AG84" s="31">
        <v>212195</v>
      </c>
      <c r="AH84" s="31">
        <v>105149</v>
      </c>
      <c r="AI84" s="31">
        <v>107046</v>
      </c>
      <c r="AJ84" s="31">
        <v>212706</v>
      </c>
      <c r="AK84" s="31">
        <v>105374</v>
      </c>
      <c r="AL84" s="31">
        <v>107332</v>
      </c>
      <c r="AM84" s="31">
        <v>213163</v>
      </c>
      <c r="AN84" s="31">
        <v>105562</v>
      </c>
      <c r="AO84" s="31">
        <v>107601</v>
      </c>
      <c r="AP84" s="31">
        <v>213556</v>
      </c>
      <c r="AQ84" s="31">
        <v>105721</v>
      </c>
      <c r="AR84" s="31">
        <v>107835</v>
      </c>
      <c r="AS84" s="31">
        <v>213885</v>
      </c>
      <c r="AT84" s="31">
        <v>105835</v>
      </c>
      <c r="AU84" s="31">
        <v>108050</v>
      </c>
      <c r="AV84" s="31">
        <v>214139</v>
      </c>
      <c r="AW84" s="31">
        <v>105914</v>
      </c>
      <c r="AX84" s="31">
        <v>108225</v>
      </c>
      <c r="AY84" s="31">
        <v>214333</v>
      </c>
      <c r="AZ84" s="31">
        <v>105957</v>
      </c>
      <c r="BA84" s="31">
        <v>108376</v>
      </c>
      <c r="BB84" s="31">
        <v>214464</v>
      </c>
      <c r="BC84" s="31">
        <v>105959</v>
      </c>
      <c r="BD84" s="31">
        <v>108505</v>
      </c>
      <c r="BE84" s="31">
        <v>214538</v>
      </c>
      <c r="BF84" s="31">
        <v>105934</v>
      </c>
      <c r="BG84" s="31">
        <v>108604</v>
      </c>
      <c r="BH84" s="31">
        <v>214565</v>
      </c>
      <c r="BI84" s="31">
        <v>105882</v>
      </c>
      <c r="BJ84" s="31">
        <v>108683</v>
      </c>
      <c r="BK84" s="31">
        <v>214537</v>
      </c>
      <c r="BL84" s="31">
        <v>105799</v>
      </c>
      <c r="BM84" s="31">
        <v>108738</v>
      </c>
      <c r="BN84" s="31">
        <v>214465</v>
      </c>
      <c r="BO84" s="31">
        <v>105709</v>
      </c>
      <c r="BP84" s="31">
        <v>108756</v>
      </c>
      <c r="BQ84" s="31">
        <v>214347</v>
      </c>
      <c r="BR84" s="31">
        <v>105580</v>
      </c>
      <c r="BS84" s="31">
        <v>108767</v>
      </c>
      <c r="BT84" s="31">
        <v>214195</v>
      </c>
      <c r="BU84" s="31">
        <v>105448</v>
      </c>
      <c r="BV84" s="31">
        <v>108747</v>
      </c>
      <c r="BW84" s="31">
        <v>214010</v>
      </c>
      <c r="BX84" s="31">
        <v>105299</v>
      </c>
      <c r="BY84" s="31">
        <v>108711</v>
      </c>
    </row>
    <row r="85" spans="1:77" ht="20.100000000000001" customHeight="1" x14ac:dyDescent="0.25">
      <c r="A85" s="30" t="s">
        <v>60</v>
      </c>
      <c r="B85" s="31" t="s">
        <v>411</v>
      </c>
      <c r="C85" s="31">
        <v>46349</v>
      </c>
      <c r="D85" s="31">
        <v>22972</v>
      </c>
      <c r="E85" s="31">
        <v>23377</v>
      </c>
      <c r="F85" s="31">
        <v>46186</v>
      </c>
      <c r="G85" s="31">
        <v>22891</v>
      </c>
      <c r="H85" s="31">
        <v>23295</v>
      </c>
      <c r="I85" s="31">
        <v>46020</v>
      </c>
      <c r="J85" s="31">
        <v>22810</v>
      </c>
      <c r="K85" s="31">
        <v>23210</v>
      </c>
      <c r="L85" s="31">
        <v>45839</v>
      </c>
      <c r="M85" s="31">
        <v>22721</v>
      </c>
      <c r="N85" s="31">
        <v>23118</v>
      </c>
      <c r="O85" s="31">
        <v>45664</v>
      </c>
      <c r="P85" s="31">
        <v>22631</v>
      </c>
      <c r="Q85" s="31">
        <v>23033</v>
      </c>
      <c r="R85" s="31">
        <v>45480</v>
      </c>
      <c r="S85" s="31">
        <v>22538</v>
      </c>
      <c r="T85" s="31">
        <v>22942</v>
      </c>
      <c r="U85" s="31">
        <v>45290</v>
      </c>
      <c r="V85" s="31">
        <v>22448</v>
      </c>
      <c r="W85" s="31">
        <v>22842</v>
      </c>
      <c r="X85" s="31">
        <v>45089</v>
      </c>
      <c r="Y85" s="31">
        <v>22342</v>
      </c>
      <c r="Z85" s="31">
        <v>22747</v>
      </c>
      <c r="AA85" s="31">
        <v>44897</v>
      </c>
      <c r="AB85" s="31">
        <v>22248</v>
      </c>
      <c r="AC85" s="31">
        <v>22649</v>
      </c>
      <c r="AD85" s="31">
        <v>44690</v>
      </c>
      <c r="AE85" s="31">
        <v>22147</v>
      </c>
      <c r="AF85" s="31">
        <v>22543</v>
      </c>
      <c r="AG85" s="31">
        <v>44467</v>
      </c>
      <c r="AH85" s="31">
        <v>22031</v>
      </c>
      <c r="AI85" s="31">
        <v>22436</v>
      </c>
      <c r="AJ85" s="31">
        <v>44240</v>
      </c>
      <c r="AK85" s="31">
        <v>21921</v>
      </c>
      <c r="AL85" s="31">
        <v>22319</v>
      </c>
      <c r="AM85" s="31">
        <v>43984</v>
      </c>
      <c r="AN85" s="31">
        <v>21789</v>
      </c>
      <c r="AO85" s="31">
        <v>22195</v>
      </c>
      <c r="AP85" s="31">
        <v>43742</v>
      </c>
      <c r="AQ85" s="31">
        <v>21669</v>
      </c>
      <c r="AR85" s="31">
        <v>22073</v>
      </c>
      <c r="AS85" s="31">
        <v>43470</v>
      </c>
      <c r="AT85" s="31">
        <v>21528</v>
      </c>
      <c r="AU85" s="31">
        <v>21942</v>
      </c>
      <c r="AV85" s="31">
        <v>43175</v>
      </c>
      <c r="AW85" s="31">
        <v>21377</v>
      </c>
      <c r="AX85" s="31">
        <v>21798</v>
      </c>
      <c r="AY85" s="31">
        <v>42880</v>
      </c>
      <c r="AZ85" s="31">
        <v>21226</v>
      </c>
      <c r="BA85" s="31">
        <v>21654</v>
      </c>
      <c r="BB85" s="31">
        <v>42584</v>
      </c>
      <c r="BC85" s="31">
        <v>21075</v>
      </c>
      <c r="BD85" s="31">
        <v>21509</v>
      </c>
      <c r="BE85" s="31">
        <v>42275</v>
      </c>
      <c r="BF85" s="31">
        <v>20926</v>
      </c>
      <c r="BG85" s="31">
        <v>21349</v>
      </c>
      <c r="BH85" s="31">
        <v>41935</v>
      </c>
      <c r="BI85" s="31">
        <v>20750</v>
      </c>
      <c r="BJ85" s="31">
        <v>21185</v>
      </c>
      <c r="BK85" s="31">
        <v>41616</v>
      </c>
      <c r="BL85" s="31">
        <v>20588</v>
      </c>
      <c r="BM85" s="31">
        <v>21028</v>
      </c>
      <c r="BN85" s="31">
        <v>41269</v>
      </c>
      <c r="BO85" s="31">
        <v>20412</v>
      </c>
      <c r="BP85" s="31">
        <v>20857</v>
      </c>
      <c r="BQ85" s="31">
        <v>40921</v>
      </c>
      <c r="BR85" s="31">
        <v>20251</v>
      </c>
      <c r="BS85" s="31">
        <v>20670</v>
      </c>
      <c r="BT85" s="31">
        <v>40562</v>
      </c>
      <c r="BU85" s="31">
        <v>20067</v>
      </c>
      <c r="BV85" s="31">
        <v>20495</v>
      </c>
      <c r="BW85" s="31">
        <v>40202</v>
      </c>
      <c r="BX85" s="31">
        <v>19894</v>
      </c>
      <c r="BY85" s="31">
        <v>20308</v>
      </c>
    </row>
    <row r="86" spans="1:77" ht="20.100000000000001" customHeight="1" x14ac:dyDescent="0.25">
      <c r="A86" s="30" t="s">
        <v>61</v>
      </c>
      <c r="B86" s="31" t="s">
        <v>411</v>
      </c>
      <c r="C86" s="31">
        <v>199906</v>
      </c>
      <c r="D86" s="31">
        <v>94154</v>
      </c>
      <c r="E86" s="31">
        <v>105752</v>
      </c>
      <c r="F86" s="31">
        <v>198353</v>
      </c>
      <c r="G86" s="31">
        <v>93285</v>
      </c>
      <c r="H86" s="31">
        <v>105068</v>
      </c>
      <c r="I86" s="31">
        <v>196814</v>
      </c>
      <c r="J86" s="31">
        <v>92434</v>
      </c>
      <c r="K86" s="31">
        <v>104380</v>
      </c>
      <c r="L86" s="31">
        <v>195264</v>
      </c>
      <c r="M86" s="31">
        <v>91580</v>
      </c>
      <c r="N86" s="31">
        <v>103684</v>
      </c>
      <c r="O86" s="31">
        <v>193725</v>
      </c>
      <c r="P86" s="31">
        <v>90743</v>
      </c>
      <c r="Q86" s="31">
        <v>102982</v>
      </c>
      <c r="R86" s="31">
        <v>192158</v>
      </c>
      <c r="S86" s="31">
        <v>89895</v>
      </c>
      <c r="T86" s="31">
        <v>102263</v>
      </c>
      <c r="U86" s="31">
        <v>190628</v>
      </c>
      <c r="V86" s="31">
        <v>89077</v>
      </c>
      <c r="W86" s="31">
        <v>101551</v>
      </c>
      <c r="X86" s="31">
        <v>189110</v>
      </c>
      <c r="Y86" s="31">
        <v>88277</v>
      </c>
      <c r="Z86" s="31">
        <v>100833</v>
      </c>
      <c r="AA86" s="31">
        <v>187608</v>
      </c>
      <c r="AB86" s="31">
        <v>87490</v>
      </c>
      <c r="AC86" s="31">
        <v>100118</v>
      </c>
      <c r="AD86" s="31">
        <v>186120</v>
      </c>
      <c r="AE86" s="31">
        <v>86729</v>
      </c>
      <c r="AF86" s="31">
        <v>99391</v>
      </c>
      <c r="AG86" s="31">
        <v>184563</v>
      </c>
      <c r="AH86" s="31">
        <v>85936</v>
      </c>
      <c r="AI86" s="31">
        <v>98627</v>
      </c>
      <c r="AJ86" s="31">
        <v>182947</v>
      </c>
      <c r="AK86" s="31">
        <v>85119</v>
      </c>
      <c r="AL86" s="31">
        <v>97828</v>
      </c>
      <c r="AM86" s="31">
        <v>181270</v>
      </c>
      <c r="AN86" s="31">
        <v>84288</v>
      </c>
      <c r="AO86" s="31">
        <v>96982</v>
      </c>
      <c r="AP86" s="31">
        <v>179531</v>
      </c>
      <c r="AQ86" s="31">
        <v>83424</v>
      </c>
      <c r="AR86" s="31">
        <v>96107</v>
      </c>
      <c r="AS86" s="31">
        <v>177744</v>
      </c>
      <c r="AT86" s="31">
        <v>82550</v>
      </c>
      <c r="AU86" s="31">
        <v>95194</v>
      </c>
      <c r="AV86" s="31">
        <v>175897</v>
      </c>
      <c r="AW86" s="31">
        <v>81647</v>
      </c>
      <c r="AX86" s="31">
        <v>94250</v>
      </c>
      <c r="AY86" s="31">
        <v>174010</v>
      </c>
      <c r="AZ86" s="31">
        <v>80731</v>
      </c>
      <c r="BA86" s="31">
        <v>93279</v>
      </c>
      <c r="BB86" s="31">
        <v>172090</v>
      </c>
      <c r="BC86" s="31">
        <v>79802</v>
      </c>
      <c r="BD86" s="31">
        <v>92288</v>
      </c>
      <c r="BE86" s="31">
        <v>170125</v>
      </c>
      <c r="BF86" s="31">
        <v>78858</v>
      </c>
      <c r="BG86" s="31">
        <v>91267</v>
      </c>
      <c r="BH86" s="31">
        <v>168141</v>
      </c>
      <c r="BI86" s="31">
        <v>77913</v>
      </c>
      <c r="BJ86" s="31">
        <v>90228</v>
      </c>
      <c r="BK86" s="31">
        <v>166106</v>
      </c>
      <c r="BL86" s="31">
        <v>76944</v>
      </c>
      <c r="BM86" s="31">
        <v>89162</v>
      </c>
      <c r="BN86" s="31">
        <v>164070</v>
      </c>
      <c r="BO86" s="31">
        <v>75985</v>
      </c>
      <c r="BP86" s="31">
        <v>88085</v>
      </c>
      <c r="BQ86" s="31">
        <v>162007</v>
      </c>
      <c r="BR86" s="31">
        <v>75010</v>
      </c>
      <c r="BS86" s="31">
        <v>86997</v>
      </c>
      <c r="BT86" s="31">
        <v>159937</v>
      </c>
      <c r="BU86" s="31">
        <v>74046</v>
      </c>
      <c r="BV86" s="31">
        <v>85891</v>
      </c>
      <c r="BW86" s="31">
        <v>157856</v>
      </c>
      <c r="BX86" s="31">
        <v>73091</v>
      </c>
      <c r="BY86" s="31">
        <v>84765</v>
      </c>
    </row>
    <row r="87" spans="1:77" ht="20.100000000000001" customHeight="1" x14ac:dyDescent="0.25">
      <c r="A87" s="30" t="s">
        <v>62</v>
      </c>
      <c r="B87" s="31" t="s">
        <v>411</v>
      </c>
      <c r="C87" s="31">
        <v>79198</v>
      </c>
      <c r="D87" s="31">
        <v>38329</v>
      </c>
      <c r="E87" s="31">
        <v>40869</v>
      </c>
      <c r="F87" s="31">
        <v>78722</v>
      </c>
      <c r="G87" s="31">
        <v>38093</v>
      </c>
      <c r="H87" s="31">
        <v>40629</v>
      </c>
      <c r="I87" s="31">
        <v>78245</v>
      </c>
      <c r="J87" s="31">
        <v>37851</v>
      </c>
      <c r="K87" s="31">
        <v>40394</v>
      </c>
      <c r="L87" s="31">
        <v>77767</v>
      </c>
      <c r="M87" s="31">
        <v>37618</v>
      </c>
      <c r="N87" s="31">
        <v>40149</v>
      </c>
      <c r="O87" s="31">
        <v>77294</v>
      </c>
      <c r="P87" s="31">
        <v>37381</v>
      </c>
      <c r="Q87" s="31">
        <v>39913</v>
      </c>
      <c r="R87" s="31">
        <v>76813</v>
      </c>
      <c r="S87" s="31">
        <v>37139</v>
      </c>
      <c r="T87" s="31">
        <v>39674</v>
      </c>
      <c r="U87" s="31">
        <v>76327</v>
      </c>
      <c r="V87" s="31">
        <v>36887</v>
      </c>
      <c r="W87" s="31">
        <v>39440</v>
      </c>
      <c r="X87" s="31">
        <v>75879</v>
      </c>
      <c r="Y87" s="31">
        <v>36670</v>
      </c>
      <c r="Z87" s="31">
        <v>39209</v>
      </c>
      <c r="AA87" s="31">
        <v>75411</v>
      </c>
      <c r="AB87" s="31">
        <v>36433</v>
      </c>
      <c r="AC87" s="31">
        <v>38978</v>
      </c>
      <c r="AD87" s="31">
        <v>74939</v>
      </c>
      <c r="AE87" s="31">
        <v>36192</v>
      </c>
      <c r="AF87" s="31">
        <v>38747</v>
      </c>
      <c r="AG87" s="31">
        <v>74450</v>
      </c>
      <c r="AH87" s="31">
        <v>35949</v>
      </c>
      <c r="AI87" s="31">
        <v>38501</v>
      </c>
      <c r="AJ87" s="31">
        <v>73946</v>
      </c>
      <c r="AK87" s="31">
        <v>35690</v>
      </c>
      <c r="AL87" s="31">
        <v>38256</v>
      </c>
      <c r="AM87" s="31">
        <v>73410</v>
      </c>
      <c r="AN87" s="31">
        <v>35417</v>
      </c>
      <c r="AO87" s="31">
        <v>37993</v>
      </c>
      <c r="AP87" s="31">
        <v>72878</v>
      </c>
      <c r="AQ87" s="31">
        <v>35145</v>
      </c>
      <c r="AR87" s="31">
        <v>37733</v>
      </c>
      <c r="AS87" s="31">
        <v>72310</v>
      </c>
      <c r="AT87" s="31">
        <v>34850</v>
      </c>
      <c r="AU87" s="31">
        <v>37460</v>
      </c>
      <c r="AV87" s="31">
        <v>71728</v>
      </c>
      <c r="AW87" s="31">
        <v>34556</v>
      </c>
      <c r="AX87" s="31">
        <v>37172</v>
      </c>
      <c r="AY87" s="31">
        <v>71117</v>
      </c>
      <c r="AZ87" s="31">
        <v>34244</v>
      </c>
      <c r="BA87" s="31">
        <v>36873</v>
      </c>
      <c r="BB87" s="31">
        <v>70485</v>
      </c>
      <c r="BC87" s="31">
        <v>33924</v>
      </c>
      <c r="BD87" s="31">
        <v>36561</v>
      </c>
      <c r="BE87" s="31">
        <v>69849</v>
      </c>
      <c r="BF87" s="31">
        <v>33602</v>
      </c>
      <c r="BG87" s="31">
        <v>36247</v>
      </c>
      <c r="BH87" s="31">
        <v>69180</v>
      </c>
      <c r="BI87" s="31">
        <v>33260</v>
      </c>
      <c r="BJ87" s="31">
        <v>35920</v>
      </c>
      <c r="BK87" s="31">
        <v>68521</v>
      </c>
      <c r="BL87" s="31">
        <v>32929</v>
      </c>
      <c r="BM87" s="31">
        <v>35592</v>
      </c>
      <c r="BN87" s="31">
        <v>67837</v>
      </c>
      <c r="BO87" s="31">
        <v>32591</v>
      </c>
      <c r="BP87" s="31">
        <v>35246</v>
      </c>
      <c r="BQ87" s="31">
        <v>67145</v>
      </c>
      <c r="BR87" s="31">
        <v>32248</v>
      </c>
      <c r="BS87" s="31">
        <v>34897</v>
      </c>
      <c r="BT87" s="31">
        <v>66422</v>
      </c>
      <c r="BU87" s="31">
        <v>31882</v>
      </c>
      <c r="BV87" s="31">
        <v>34540</v>
      </c>
      <c r="BW87" s="31">
        <v>65708</v>
      </c>
      <c r="BX87" s="31">
        <v>31534</v>
      </c>
      <c r="BY87" s="31">
        <v>34174</v>
      </c>
    </row>
    <row r="88" spans="1:77" ht="20.100000000000001" customHeight="1" x14ac:dyDescent="0.25">
      <c r="A88" s="30" t="s">
        <v>63</v>
      </c>
      <c r="B88" s="31" t="s">
        <v>411</v>
      </c>
      <c r="C88" s="31">
        <v>87745</v>
      </c>
      <c r="D88" s="31">
        <v>43309</v>
      </c>
      <c r="E88" s="31">
        <v>44436</v>
      </c>
      <c r="F88" s="31">
        <v>87383</v>
      </c>
      <c r="G88" s="31">
        <v>43114</v>
      </c>
      <c r="H88" s="31">
        <v>44269</v>
      </c>
      <c r="I88" s="31">
        <v>87032</v>
      </c>
      <c r="J88" s="31">
        <v>42923</v>
      </c>
      <c r="K88" s="31">
        <v>44109</v>
      </c>
      <c r="L88" s="31">
        <v>86655</v>
      </c>
      <c r="M88" s="31">
        <v>42724</v>
      </c>
      <c r="N88" s="31">
        <v>43931</v>
      </c>
      <c r="O88" s="31">
        <v>86270</v>
      </c>
      <c r="P88" s="31">
        <v>42516</v>
      </c>
      <c r="Q88" s="31">
        <v>43754</v>
      </c>
      <c r="R88" s="31">
        <v>85903</v>
      </c>
      <c r="S88" s="31">
        <v>42334</v>
      </c>
      <c r="T88" s="31">
        <v>43569</v>
      </c>
      <c r="U88" s="31">
        <v>85510</v>
      </c>
      <c r="V88" s="31">
        <v>42127</v>
      </c>
      <c r="W88" s="31">
        <v>43383</v>
      </c>
      <c r="X88" s="31">
        <v>85125</v>
      </c>
      <c r="Y88" s="31">
        <v>41928</v>
      </c>
      <c r="Z88" s="31">
        <v>43197</v>
      </c>
      <c r="AA88" s="31">
        <v>84734</v>
      </c>
      <c r="AB88" s="31">
        <v>41729</v>
      </c>
      <c r="AC88" s="31">
        <v>43005</v>
      </c>
      <c r="AD88" s="31">
        <v>84337</v>
      </c>
      <c r="AE88" s="31">
        <v>41528</v>
      </c>
      <c r="AF88" s="31">
        <v>42809</v>
      </c>
      <c r="AG88" s="31">
        <v>83920</v>
      </c>
      <c r="AH88" s="31">
        <v>41313</v>
      </c>
      <c r="AI88" s="31">
        <v>42607</v>
      </c>
      <c r="AJ88" s="31">
        <v>83483</v>
      </c>
      <c r="AK88" s="31">
        <v>41084</v>
      </c>
      <c r="AL88" s="31">
        <v>42399</v>
      </c>
      <c r="AM88" s="31">
        <v>83038</v>
      </c>
      <c r="AN88" s="31">
        <v>40852</v>
      </c>
      <c r="AO88" s="31">
        <v>42186</v>
      </c>
      <c r="AP88" s="31">
        <v>82552</v>
      </c>
      <c r="AQ88" s="31">
        <v>40594</v>
      </c>
      <c r="AR88" s="31">
        <v>41958</v>
      </c>
      <c r="AS88" s="31">
        <v>82057</v>
      </c>
      <c r="AT88" s="31">
        <v>40334</v>
      </c>
      <c r="AU88" s="31">
        <v>41723</v>
      </c>
      <c r="AV88" s="31">
        <v>81527</v>
      </c>
      <c r="AW88" s="31">
        <v>40061</v>
      </c>
      <c r="AX88" s="31">
        <v>41466</v>
      </c>
      <c r="AY88" s="31">
        <v>80985</v>
      </c>
      <c r="AZ88" s="31">
        <v>39769</v>
      </c>
      <c r="BA88" s="31">
        <v>41216</v>
      </c>
      <c r="BB88" s="31">
        <v>80427</v>
      </c>
      <c r="BC88" s="31">
        <v>39478</v>
      </c>
      <c r="BD88" s="31">
        <v>40949</v>
      </c>
      <c r="BE88" s="31">
        <v>79839</v>
      </c>
      <c r="BF88" s="31">
        <v>39168</v>
      </c>
      <c r="BG88" s="31">
        <v>40671</v>
      </c>
      <c r="BH88" s="31">
        <v>79238</v>
      </c>
      <c r="BI88" s="31">
        <v>38850</v>
      </c>
      <c r="BJ88" s="31">
        <v>40388</v>
      </c>
      <c r="BK88" s="31">
        <v>78618</v>
      </c>
      <c r="BL88" s="31">
        <v>38524</v>
      </c>
      <c r="BM88" s="31">
        <v>40094</v>
      </c>
      <c r="BN88" s="31">
        <v>77991</v>
      </c>
      <c r="BO88" s="31">
        <v>38203</v>
      </c>
      <c r="BP88" s="31">
        <v>39788</v>
      </c>
      <c r="BQ88" s="31">
        <v>77357</v>
      </c>
      <c r="BR88" s="31">
        <v>37875</v>
      </c>
      <c r="BS88" s="31">
        <v>39482</v>
      </c>
      <c r="BT88" s="31">
        <v>76701</v>
      </c>
      <c r="BU88" s="31">
        <v>37536</v>
      </c>
      <c r="BV88" s="31">
        <v>39165</v>
      </c>
      <c r="BW88" s="31">
        <v>76039</v>
      </c>
      <c r="BX88" s="31">
        <v>37199</v>
      </c>
      <c r="BY88" s="31">
        <v>38840</v>
      </c>
    </row>
    <row r="89" spans="1:77" ht="20.100000000000001" customHeight="1" x14ac:dyDescent="0.25">
      <c r="A89" s="30" t="s">
        <v>64</v>
      </c>
      <c r="B89" s="31" t="s">
        <v>411</v>
      </c>
      <c r="C89" s="31">
        <v>72586</v>
      </c>
      <c r="D89" s="31">
        <v>35899</v>
      </c>
      <c r="E89" s="31">
        <v>36687</v>
      </c>
      <c r="F89" s="31">
        <v>72310</v>
      </c>
      <c r="G89" s="31">
        <v>35750</v>
      </c>
      <c r="H89" s="31">
        <v>36560</v>
      </c>
      <c r="I89" s="31">
        <v>72039</v>
      </c>
      <c r="J89" s="31">
        <v>35610</v>
      </c>
      <c r="K89" s="31">
        <v>36429</v>
      </c>
      <c r="L89" s="31">
        <v>71752</v>
      </c>
      <c r="M89" s="31">
        <v>35453</v>
      </c>
      <c r="N89" s="31">
        <v>36299</v>
      </c>
      <c r="O89" s="31">
        <v>71475</v>
      </c>
      <c r="P89" s="31">
        <v>35309</v>
      </c>
      <c r="Q89" s="31">
        <v>36166</v>
      </c>
      <c r="R89" s="31">
        <v>71214</v>
      </c>
      <c r="S89" s="31">
        <v>35173</v>
      </c>
      <c r="T89" s="31">
        <v>36041</v>
      </c>
      <c r="U89" s="31">
        <v>70938</v>
      </c>
      <c r="V89" s="31">
        <v>35026</v>
      </c>
      <c r="W89" s="31">
        <v>35912</v>
      </c>
      <c r="X89" s="31">
        <v>70668</v>
      </c>
      <c r="Y89" s="31">
        <v>34882</v>
      </c>
      <c r="Z89" s="31">
        <v>35786</v>
      </c>
      <c r="AA89" s="31">
        <v>70390</v>
      </c>
      <c r="AB89" s="31">
        <v>34744</v>
      </c>
      <c r="AC89" s="31">
        <v>35646</v>
      </c>
      <c r="AD89" s="31">
        <v>70111</v>
      </c>
      <c r="AE89" s="31">
        <v>34596</v>
      </c>
      <c r="AF89" s="31">
        <v>35515</v>
      </c>
      <c r="AG89" s="31">
        <v>69839</v>
      </c>
      <c r="AH89" s="31">
        <v>34455</v>
      </c>
      <c r="AI89" s="31">
        <v>35384</v>
      </c>
      <c r="AJ89" s="31">
        <v>69526</v>
      </c>
      <c r="AK89" s="31">
        <v>34290</v>
      </c>
      <c r="AL89" s="31">
        <v>35236</v>
      </c>
      <c r="AM89" s="31">
        <v>69193</v>
      </c>
      <c r="AN89" s="31">
        <v>34112</v>
      </c>
      <c r="AO89" s="31">
        <v>35081</v>
      </c>
      <c r="AP89" s="31">
        <v>68839</v>
      </c>
      <c r="AQ89" s="31">
        <v>33926</v>
      </c>
      <c r="AR89" s="31">
        <v>34913</v>
      </c>
      <c r="AS89" s="31">
        <v>68480</v>
      </c>
      <c r="AT89" s="31">
        <v>33734</v>
      </c>
      <c r="AU89" s="31">
        <v>34746</v>
      </c>
      <c r="AV89" s="31">
        <v>68092</v>
      </c>
      <c r="AW89" s="31">
        <v>33525</v>
      </c>
      <c r="AX89" s="31">
        <v>34567</v>
      </c>
      <c r="AY89" s="31">
        <v>67688</v>
      </c>
      <c r="AZ89" s="31">
        <v>33311</v>
      </c>
      <c r="BA89" s="31">
        <v>34377</v>
      </c>
      <c r="BB89" s="31">
        <v>67249</v>
      </c>
      <c r="BC89" s="31">
        <v>33074</v>
      </c>
      <c r="BD89" s="31">
        <v>34175</v>
      </c>
      <c r="BE89" s="31">
        <v>66818</v>
      </c>
      <c r="BF89" s="31">
        <v>32839</v>
      </c>
      <c r="BG89" s="31">
        <v>33979</v>
      </c>
      <c r="BH89" s="31">
        <v>66348</v>
      </c>
      <c r="BI89" s="31">
        <v>32596</v>
      </c>
      <c r="BJ89" s="31">
        <v>33752</v>
      </c>
      <c r="BK89" s="31">
        <v>65863</v>
      </c>
      <c r="BL89" s="31">
        <v>32338</v>
      </c>
      <c r="BM89" s="31">
        <v>33525</v>
      </c>
      <c r="BN89" s="31">
        <v>65360</v>
      </c>
      <c r="BO89" s="31">
        <v>32075</v>
      </c>
      <c r="BP89" s="31">
        <v>33285</v>
      </c>
      <c r="BQ89" s="31">
        <v>64848</v>
      </c>
      <c r="BR89" s="31">
        <v>31807</v>
      </c>
      <c r="BS89" s="31">
        <v>33041</v>
      </c>
      <c r="BT89" s="31">
        <v>64316</v>
      </c>
      <c r="BU89" s="31">
        <v>31535</v>
      </c>
      <c r="BV89" s="31">
        <v>32781</v>
      </c>
      <c r="BW89" s="31">
        <v>63792</v>
      </c>
      <c r="BX89" s="31">
        <v>31263</v>
      </c>
      <c r="BY89" s="31">
        <v>32529</v>
      </c>
    </row>
    <row r="90" spans="1:77" ht="20.100000000000001" customHeight="1" x14ac:dyDescent="0.25">
      <c r="A90" s="30" t="s">
        <v>65</v>
      </c>
      <c r="B90" s="31" t="s">
        <v>411</v>
      </c>
      <c r="C90" s="31">
        <v>40645</v>
      </c>
      <c r="D90" s="31">
        <v>20076</v>
      </c>
      <c r="E90" s="31">
        <v>20569</v>
      </c>
      <c r="F90" s="31">
        <v>40355</v>
      </c>
      <c r="G90" s="31">
        <v>19940</v>
      </c>
      <c r="H90" s="31">
        <v>20415</v>
      </c>
      <c r="I90" s="31">
        <v>40052</v>
      </c>
      <c r="J90" s="31">
        <v>19807</v>
      </c>
      <c r="K90" s="31">
        <v>20245</v>
      </c>
      <c r="L90" s="31">
        <v>39759</v>
      </c>
      <c r="M90" s="31">
        <v>19671</v>
      </c>
      <c r="N90" s="31">
        <v>20088</v>
      </c>
      <c r="O90" s="31">
        <v>39469</v>
      </c>
      <c r="P90" s="31">
        <v>19539</v>
      </c>
      <c r="Q90" s="31">
        <v>19930</v>
      </c>
      <c r="R90" s="31">
        <v>39174</v>
      </c>
      <c r="S90" s="31">
        <v>19407</v>
      </c>
      <c r="T90" s="31">
        <v>19767</v>
      </c>
      <c r="U90" s="31">
        <v>38881</v>
      </c>
      <c r="V90" s="31">
        <v>19275</v>
      </c>
      <c r="W90" s="31">
        <v>19606</v>
      </c>
      <c r="X90" s="31">
        <v>38580</v>
      </c>
      <c r="Y90" s="31">
        <v>19134</v>
      </c>
      <c r="Z90" s="31">
        <v>19446</v>
      </c>
      <c r="AA90" s="31">
        <v>38308</v>
      </c>
      <c r="AB90" s="31">
        <v>19006</v>
      </c>
      <c r="AC90" s="31">
        <v>19302</v>
      </c>
      <c r="AD90" s="31">
        <v>37995</v>
      </c>
      <c r="AE90" s="31">
        <v>18867</v>
      </c>
      <c r="AF90" s="31">
        <v>19128</v>
      </c>
      <c r="AG90" s="31">
        <v>37701</v>
      </c>
      <c r="AH90" s="31">
        <v>18721</v>
      </c>
      <c r="AI90" s="31">
        <v>18980</v>
      </c>
      <c r="AJ90" s="31">
        <v>37400</v>
      </c>
      <c r="AK90" s="31">
        <v>18575</v>
      </c>
      <c r="AL90" s="31">
        <v>18825</v>
      </c>
      <c r="AM90" s="31">
        <v>37097</v>
      </c>
      <c r="AN90" s="31">
        <v>18434</v>
      </c>
      <c r="AO90" s="31">
        <v>18663</v>
      </c>
      <c r="AP90" s="31">
        <v>36768</v>
      </c>
      <c r="AQ90" s="31">
        <v>18277</v>
      </c>
      <c r="AR90" s="31">
        <v>18491</v>
      </c>
      <c r="AS90" s="31">
        <v>36442</v>
      </c>
      <c r="AT90" s="31">
        <v>18114</v>
      </c>
      <c r="AU90" s="31">
        <v>18328</v>
      </c>
      <c r="AV90" s="31">
        <v>36097</v>
      </c>
      <c r="AW90" s="31">
        <v>17948</v>
      </c>
      <c r="AX90" s="31">
        <v>18149</v>
      </c>
      <c r="AY90" s="31">
        <v>35744</v>
      </c>
      <c r="AZ90" s="31">
        <v>17773</v>
      </c>
      <c r="BA90" s="31">
        <v>17971</v>
      </c>
      <c r="BB90" s="31">
        <v>35389</v>
      </c>
      <c r="BC90" s="31">
        <v>17598</v>
      </c>
      <c r="BD90" s="31">
        <v>17791</v>
      </c>
      <c r="BE90" s="31">
        <v>35020</v>
      </c>
      <c r="BF90" s="31">
        <v>17420</v>
      </c>
      <c r="BG90" s="31">
        <v>17600</v>
      </c>
      <c r="BH90" s="31">
        <v>34635</v>
      </c>
      <c r="BI90" s="31">
        <v>17233</v>
      </c>
      <c r="BJ90" s="31">
        <v>17402</v>
      </c>
      <c r="BK90" s="31">
        <v>34246</v>
      </c>
      <c r="BL90" s="31">
        <v>17038</v>
      </c>
      <c r="BM90" s="31">
        <v>17208</v>
      </c>
      <c r="BN90" s="31">
        <v>33859</v>
      </c>
      <c r="BO90" s="31">
        <v>16852</v>
      </c>
      <c r="BP90" s="31">
        <v>17007</v>
      </c>
      <c r="BQ90" s="31">
        <v>33461</v>
      </c>
      <c r="BR90" s="31">
        <v>16660</v>
      </c>
      <c r="BS90" s="31">
        <v>16801</v>
      </c>
      <c r="BT90" s="31">
        <v>33066</v>
      </c>
      <c r="BU90" s="31">
        <v>16458</v>
      </c>
      <c r="BV90" s="31">
        <v>16608</v>
      </c>
      <c r="BW90" s="31">
        <v>32639</v>
      </c>
      <c r="BX90" s="31">
        <v>16260</v>
      </c>
      <c r="BY90" s="31">
        <v>16379</v>
      </c>
    </row>
    <row r="91" spans="1:77" ht="20.100000000000001" customHeight="1" x14ac:dyDescent="0.25">
      <c r="A91" s="30" t="s">
        <v>66</v>
      </c>
      <c r="B91" s="31" t="s">
        <v>411</v>
      </c>
      <c r="C91" s="31">
        <v>71717</v>
      </c>
      <c r="D91" s="31">
        <v>35008</v>
      </c>
      <c r="E91" s="31">
        <v>36709</v>
      </c>
      <c r="F91" s="31">
        <v>71271</v>
      </c>
      <c r="G91" s="31">
        <v>34797</v>
      </c>
      <c r="H91" s="31">
        <v>36474</v>
      </c>
      <c r="I91" s="31">
        <v>70837</v>
      </c>
      <c r="J91" s="31">
        <v>34595</v>
      </c>
      <c r="K91" s="31">
        <v>36242</v>
      </c>
      <c r="L91" s="31">
        <v>70378</v>
      </c>
      <c r="M91" s="31">
        <v>34381</v>
      </c>
      <c r="N91" s="31">
        <v>35997</v>
      </c>
      <c r="O91" s="31">
        <v>69932</v>
      </c>
      <c r="P91" s="31">
        <v>34177</v>
      </c>
      <c r="Q91" s="31">
        <v>35755</v>
      </c>
      <c r="R91" s="31">
        <v>69481</v>
      </c>
      <c r="S91" s="31">
        <v>33966</v>
      </c>
      <c r="T91" s="31">
        <v>35515</v>
      </c>
      <c r="U91" s="31">
        <v>69026</v>
      </c>
      <c r="V91" s="31">
        <v>33759</v>
      </c>
      <c r="W91" s="31">
        <v>35267</v>
      </c>
      <c r="X91" s="31">
        <v>68562</v>
      </c>
      <c r="Y91" s="31">
        <v>33543</v>
      </c>
      <c r="Z91" s="31">
        <v>35019</v>
      </c>
      <c r="AA91" s="31">
        <v>68088</v>
      </c>
      <c r="AB91" s="31">
        <v>33330</v>
      </c>
      <c r="AC91" s="31">
        <v>34758</v>
      </c>
      <c r="AD91" s="31">
        <v>67624</v>
      </c>
      <c r="AE91" s="31">
        <v>33108</v>
      </c>
      <c r="AF91" s="31">
        <v>34516</v>
      </c>
      <c r="AG91" s="31">
        <v>67131</v>
      </c>
      <c r="AH91" s="31">
        <v>32880</v>
      </c>
      <c r="AI91" s="31">
        <v>34251</v>
      </c>
      <c r="AJ91" s="31">
        <v>66653</v>
      </c>
      <c r="AK91" s="31">
        <v>32659</v>
      </c>
      <c r="AL91" s="31">
        <v>33994</v>
      </c>
      <c r="AM91" s="31">
        <v>66139</v>
      </c>
      <c r="AN91" s="31">
        <v>32415</v>
      </c>
      <c r="AO91" s="31">
        <v>33724</v>
      </c>
      <c r="AP91" s="31">
        <v>65626</v>
      </c>
      <c r="AQ91" s="31">
        <v>32171</v>
      </c>
      <c r="AR91" s="31">
        <v>33455</v>
      </c>
      <c r="AS91" s="31">
        <v>65099</v>
      </c>
      <c r="AT91" s="31">
        <v>31922</v>
      </c>
      <c r="AU91" s="31">
        <v>33177</v>
      </c>
      <c r="AV91" s="31">
        <v>64573</v>
      </c>
      <c r="AW91" s="31">
        <v>31666</v>
      </c>
      <c r="AX91" s="31">
        <v>32907</v>
      </c>
      <c r="AY91" s="31">
        <v>64026</v>
      </c>
      <c r="AZ91" s="31">
        <v>31400</v>
      </c>
      <c r="BA91" s="31">
        <v>32626</v>
      </c>
      <c r="BB91" s="31">
        <v>63460</v>
      </c>
      <c r="BC91" s="31">
        <v>31128</v>
      </c>
      <c r="BD91" s="31">
        <v>32332</v>
      </c>
      <c r="BE91" s="31">
        <v>62878</v>
      </c>
      <c r="BF91" s="31">
        <v>30846</v>
      </c>
      <c r="BG91" s="31">
        <v>32032</v>
      </c>
      <c r="BH91" s="31">
        <v>62291</v>
      </c>
      <c r="BI91" s="31">
        <v>30566</v>
      </c>
      <c r="BJ91" s="31">
        <v>31725</v>
      </c>
      <c r="BK91" s="31">
        <v>61700</v>
      </c>
      <c r="BL91" s="31">
        <v>30274</v>
      </c>
      <c r="BM91" s="31">
        <v>31426</v>
      </c>
      <c r="BN91" s="31">
        <v>61089</v>
      </c>
      <c r="BO91" s="31">
        <v>29985</v>
      </c>
      <c r="BP91" s="31">
        <v>31104</v>
      </c>
      <c r="BQ91" s="31">
        <v>60476</v>
      </c>
      <c r="BR91" s="31">
        <v>29678</v>
      </c>
      <c r="BS91" s="31">
        <v>30798</v>
      </c>
      <c r="BT91" s="31">
        <v>59845</v>
      </c>
      <c r="BU91" s="31">
        <v>29376</v>
      </c>
      <c r="BV91" s="31">
        <v>30469</v>
      </c>
      <c r="BW91" s="31">
        <v>59217</v>
      </c>
      <c r="BX91" s="31">
        <v>29070</v>
      </c>
      <c r="BY91" s="31">
        <v>30147</v>
      </c>
    </row>
    <row r="92" spans="1:77" ht="20.100000000000001" customHeight="1" x14ac:dyDescent="0.25">
      <c r="A92" s="30" t="s">
        <v>67</v>
      </c>
      <c r="B92" s="31" t="s">
        <v>411</v>
      </c>
      <c r="C92" s="31">
        <v>34610</v>
      </c>
      <c r="D92" s="31">
        <v>17022</v>
      </c>
      <c r="E92" s="31">
        <v>17588</v>
      </c>
      <c r="F92" s="31">
        <v>34379</v>
      </c>
      <c r="G92" s="31">
        <v>16905</v>
      </c>
      <c r="H92" s="31">
        <v>17474</v>
      </c>
      <c r="I92" s="31">
        <v>34168</v>
      </c>
      <c r="J92" s="31">
        <v>16815</v>
      </c>
      <c r="K92" s="31">
        <v>17353</v>
      </c>
      <c r="L92" s="31">
        <v>33963</v>
      </c>
      <c r="M92" s="31">
        <v>16714</v>
      </c>
      <c r="N92" s="31">
        <v>17249</v>
      </c>
      <c r="O92" s="31">
        <v>33750</v>
      </c>
      <c r="P92" s="31">
        <v>16617</v>
      </c>
      <c r="Q92" s="31">
        <v>17133</v>
      </c>
      <c r="R92" s="31">
        <v>33541</v>
      </c>
      <c r="S92" s="31">
        <v>16523</v>
      </c>
      <c r="T92" s="31">
        <v>17018</v>
      </c>
      <c r="U92" s="31">
        <v>33315</v>
      </c>
      <c r="V92" s="31">
        <v>16418</v>
      </c>
      <c r="W92" s="31">
        <v>16897</v>
      </c>
      <c r="X92" s="31">
        <v>33107</v>
      </c>
      <c r="Y92" s="31">
        <v>16317</v>
      </c>
      <c r="Z92" s="31">
        <v>16790</v>
      </c>
      <c r="AA92" s="31">
        <v>32877</v>
      </c>
      <c r="AB92" s="31">
        <v>16207</v>
      </c>
      <c r="AC92" s="31">
        <v>16670</v>
      </c>
      <c r="AD92" s="31">
        <v>32661</v>
      </c>
      <c r="AE92" s="31">
        <v>16102</v>
      </c>
      <c r="AF92" s="31">
        <v>16559</v>
      </c>
      <c r="AG92" s="31">
        <v>32457</v>
      </c>
      <c r="AH92" s="31">
        <v>16005</v>
      </c>
      <c r="AI92" s="31">
        <v>16452</v>
      </c>
      <c r="AJ92" s="31">
        <v>32225</v>
      </c>
      <c r="AK92" s="31">
        <v>15891</v>
      </c>
      <c r="AL92" s="31">
        <v>16334</v>
      </c>
      <c r="AM92" s="31">
        <v>31994</v>
      </c>
      <c r="AN92" s="31">
        <v>15778</v>
      </c>
      <c r="AO92" s="31">
        <v>16216</v>
      </c>
      <c r="AP92" s="31">
        <v>31759</v>
      </c>
      <c r="AQ92" s="31">
        <v>15653</v>
      </c>
      <c r="AR92" s="31">
        <v>16106</v>
      </c>
      <c r="AS92" s="31">
        <v>31514</v>
      </c>
      <c r="AT92" s="31">
        <v>15529</v>
      </c>
      <c r="AU92" s="31">
        <v>15985</v>
      </c>
      <c r="AV92" s="31">
        <v>31260</v>
      </c>
      <c r="AW92" s="31">
        <v>15405</v>
      </c>
      <c r="AX92" s="31">
        <v>15855</v>
      </c>
      <c r="AY92" s="31">
        <v>31003</v>
      </c>
      <c r="AZ92" s="31">
        <v>15276</v>
      </c>
      <c r="BA92" s="31">
        <v>15727</v>
      </c>
      <c r="BB92" s="31">
        <v>30749</v>
      </c>
      <c r="BC92" s="31">
        <v>15144</v>
      </c>
      <c r="BD92" s="31">
        <v>15605</v>
      </c>
      <c r="BE92" s="31">
        <v>30473</v>
      </c>
      <c r="BF92" s="31">
        <v>15006</v>
      </c>
      <c r="BG92" s="31">
        <v>15467</v>
      </c>
      <c r="BH92" s="31">
        <v>30197</v>
      </c>
      <c r="BI92" s="31">
        <v>14869</v>
      </c>
      <c r="BJ92" s="31">
        <v>15328</v>
      </c>
      <c r="BK92" s="31">
        <v>29926</v>
      </c>
      <c r="BL92" s="31">
        <v>14735</v>
      </c>
      <c r="BM92" s="31">
        <v>15191</v>
      </c>
      <c r="BN92" s="31">
        <v>29636</v>
      </c>
      <c r="BO92" s="31">
        <v>14588</v>
      </c>
      <c r="BP92" s="31">
        <v>15048</v>
      </c>
      <c r="BQ92" s="31">
        <v>29348</v>
      </c>
      <c r="BR92" s="31">
        <v>14444</v>
      </c>
      <c r="BS92" s="31">
        <v>14904</v>
      </c>
      <c r="BT92" s="31">
        <v>29067</v>
      </c>
      <c r="BU92" s="31">
        <v>14301</v>
      </c>
      <c r="BV92" s="31">
        <v>14766</v>
      </c>
      <c r="BW92" s="31">
        <v>28765</v>
      </c>
      <c r="BX92" s="31">
        <v>14159</v>
      </c>
      <c r="BY92" s="31">
        <v>14606</v>
      </c>
    </row>
    <row r="93" spans="1:77" ht="20.100000000000001" customHeight="1" x14ac:dyDescent="0.25">
      <c r="A93" s="30" t="s">
        <v>68</v>
      </c>
      <c r="B93" s="31" t="s">
        <v>399</v>
      </c>
      <c r="C93" s="31">
        <v>43372</v>
      </c>
      <c r="D93" s="31">
        <v>21227</v>
      </c>
      <c r="E93" s="31">
        <v>22145</v>
      </c>
      <c r="F93" s="31">
        <v>43243</v>
      </c>
      <c r="G93" s="31">
        <v>21174</v>
      </c>
      <c r="H93" s="31">
        <v>22069</v>
      </c>
      <c r="I93" s="31">
        <v>43127</v>
      </c>
      <c r="J93" s="31">
        <v>21119</v>
      </c>
      <c r="K93" s="31">
        <v>22008</v>
      </c>
      <c r="L93" s="31">
        <v>42993</v>
      </c>
      <c r="M93" s="31">
        <v>21062</v>
      </c>
      <c r="N93" s="31">
        <v>21931</v>
      </c>
      <c r="O93" s="31">
        <v>42870</v>
      </c>
      <c r="P93" s="31">
        <v>21000</v>
      </c>
      <c r="Q93" s="31">
        <v>21870</v>
      </c>
      <c r="R93" s="31">
        <v>42724</v>
      </c>
      <c r="S93" s="31">
        <v>20947</v>
      </c>
      <c r="T93" s="31">
        <v>21777</v>
      </c>
      <c r="U93" s="31">
        <v>42587</v>
      </c>
      <c r="V93" s="31">
        <v>20890</v>
      </c>
      <c r="W93" s="31">
        <v>21697</v>
      </c>
      <c r="X93" s="31">
        <v>42432</v>
      </c>
      <c r="Y93" s="31">
        <v>20821</v>
      </c>
      <c r="Z93" s="31">
        <v>21611</v>
      </c>
      <c r="AA93" s="31">
        <v>42293</v>
      </c>
      <c r="AB93" s="31">
        <v>20762</v>
      </c>
      <c r="AC93" s="31">
        <v>21531</v>
      </c>
      <c r="AD93" s="31">
        <v>42152</v>
      </c>
      <c r="AE93" s="31">
        <v>20703</v>
      </c>
      <c r="AF93" s="31">
        <v>21449</v>
      </c>
      <c r="AG93" s="31">
        <v>41991</v>
      </c>
      <c r="AH93" s="31">
        <v>20628</v>
      </c>
      <c r="AI93" s="31">
        <v>21363</v>
      </c>
      <c r="AJ93" s="31">
        <v>41829</v>
      </c>
      <c r="AK93" s="31">
        <v>20560</v>
      </c>
      <c r="AL93" s="31">
        <v>21269</v>
      </c>
      <c r="AM93" s="31">
        <v>41650</v>
      </c>
      <c r="AN93" s="31">
        <v>20479</v>
      </c>
      <c r="AO93" s="31">
        <v>21171</v>
      </c>
      <c r="AP93" s="31">
        <v>41454</v>
      </c>
      <c r="AQ93" s="31">
        <v>20391</v>
      </c>
      <c r="AR93" s="31">
        <v>21063</v>
      </c>
      <c r="AS93" s="31">
        <v>41242</v>
      </c>
      <c r="AT93" s="31">
        <v>20294</v>
      </c>
      <c r="AU93" s="31">
        <v>20948</v>
      </c>
      <c r="AV93" s="31">
        <v>41023</v>
      </c>
      <c r="AW93" s="31">
        <v>20185</v>
      </c>
      <c r="AX93" s="31">
        <v>20838</v>
      </c>
      <c r="AY93" s="31">
        <v>40788</v>
      </c>
      <c r="AZ93" s="31">
        <v>20077</v>
      </c>
      <c r="BA93" s="31">
        <v>20711</v>
      </c>
      <c r="BB93" s="31">
        <v>40544</v>
      </c>
      <c r="BC93" s="31">
        <v>19964</v>
      </c>
      <c r="BD93" s="31">
        <v>20580</v>
      </c>
      <c r="BE93" s="31">
        <v>40281</v>
      </c>
      <c r="BF93" s="31">
        <v>19833</v>
      </c>
      <c r="BG93" s="31">
        <v>20448</v>
      </c>
      <c r="BH93" s="31">
        <v>40012</v>
      </c>
      <c r="BI93" s="31">
        <v>19704</v>
      </c>
      <c r="BJ93" s="31">
        <v>20308</v>
      </c>
      <c r="BK93" s="31">
        <v>39735</v>
      </c>
      <c r="BL93" s="31">
        <v>19570</v>
      </c>
      <c r="BM93" s="31">
        <v>20165</v>
      </c>
      <c r="BN93" s="31">
        <v>39458</v>
      </c>
      <c r="BO93" s="31">
        <v>19437</v>
      </c>
      <c r="BP93" s="31">
        <v>20021</v>
      </c>
      <c r="BQ93" s="31">
        <v>39160</v>
      </c>
      <c r="BR93" s="31">
        <v>19298</v>
      </c>
      <c r="BS93" s="31">
        <v>19862</v>
      </c>
      <c r="BT93" s="31">
        <v>38854</v>
      </c>
      <c r="BU93" s="31">
        <v>19147</v>
      </c>
      <c r="BV93" s="31">
        <v>19707</v>
      </c>
      <c r="BW93" s="31">
        <v>38564</v>
      </c>
      <c r="BX93" s="31">
        <v>19013</v>
      </c>
      <c r="BY93" s="31">
        <v>19551</v>
      </c>
    </row>
    <row r="94" spans="1:77" ht="20.100000000000001" customHeight="1" x14ac:dyDescent="0.25">
      <c r="A94" s="30" t="s">
        <v>69</v>
      </c>
      <c r="B94" s="31" t="s">
        <v>399</v>
      </c>
      <c r="C94" s="31">
        <v>67865</v>
      </c>
      <c r="D94" s="31">
        <v>33080</v>
      </c>
      <c r="E94" s="31">
        <v>34785</v>
      </c>
      <c r="F94" s="31">
        <v>67435</v>
      </c>
      <c r="G94" s="31">
        <v>32866</v>
      </c>
      <c r="H94" s="31">
        <v>34569</v>
      </c>
      <c r="I94" s="31">
        <v>67006</v>
      </c>
      <c r="J94" s="31">
        <v>32665</v>
      </c>
      <c r="K94" s="31">
        <v>34341</v>
      </c>
      <c r="L94" s="31">
        <v>66587</v>
      </c>
      <c r="M94" s="31">
        <v>32466</v>
      </c>
      <c r="N94" s="31">
        <v>34121</v>
      </c>
      <c r="O94" s="31">
        <v>66182</v>
      </c>
      <c r="P94" s="31">
        <v>32280</v>
      </c>
      <c r="Q94" s="31">
        <v>33902</v>
      </c>
      <c r="R94" s="31">
        <v>65748</v>
      </c>
      <c r="S94" s="31">
        <v>32074</v>
      </c>
      <c r="T94" s="31">
        <v>33674</v>
      </c>
      <c r="U94" s="31">
        <v>65346</v>
      </c>
      <c r="V94" s="31">
        <v>31883</v>
      </c>
      <c r="W94" s="31">
        <v>33463</v>
      </c>
      <c r="X94" s="31">
        <v>64946</v>
      </c>
      <c r="Y94" s="31">
        <v>31702</v>
      </c>
      <c r="Z94" s="31">
        <v>33244</v>
      </c>
      <c r="AA94" s="31">
        <v>64564</v>
      </c>
      <c r="AB94" s="31">
        <v>31529</v>
      </c>
      <c r="AC94" s="31">
        <v>33035</v>
      </c>
      <c r="AD94" s="31">
        <v>64194</v>
      </c>
      <c r="AE94" s="31">
        <v>31360</v>
      </c>
      <c r="AF94" s="31">
        <v>32834</v>
      </c>
      <c r="AG94" s="31">
        <v>63814</v>
      </c>
      <c r="AH94" s="31">
        <v>31192</v>
      </c>
      <c r="AI94" s="31">
        <v>32622</v>
      </c>
      <c r="AJ94" s="31">
        <v>63425</v>
      </c>
      <c r="AK94" s="31">
        <v>31014</v>
      </c>
      <c r="AL94" s="31">
        <v>32411</v>
      </c>
      <c r="AM94" s="31">
        <v>62996</v>
      </c>
      <c r="AN94" s="31">
        <v>30819</v>
      </c>
      <c r="AO94" s="31">
        <v>32177</v>
      </c>
      <c r="AP94" s="31">
        <v>62565</v>
      </c>
      <c r="AQ94" s="31">
        <v>30617</v>
      </c>
      <c r="AR94" s="31">
        <v>31948</v>
      </c>
      <c r="AS94" s="31">
        <v>62113</v>
      </c>
      <c r="AT94" s="31">
        <v>30408</v>
      </c>
      <c r="AU94" s="31">
        <v>31705</v>
      </c>
      <c r="AV94" s="31">
        <v>61633</v>
      </c>
      <c r="AW94" s="31">
        <v>30187</v>
      </c>
      <c r="AX94" s="31">
        <v>31446</v>
      </c>
      <c r="AY94" s="31">
        <v>61147</v>
      </c>
      <c r="AZ94" s="31">
        <v>29957</v>
      </c>
      <c r="BA94" s="31">
        <v>31190</v>
      </c>
      <c r="BB94" s="31">
        <v>60628</v>
      </c>
      <c r="BC94" s="31">
        <v>29709</v>
      </c>
      <c r="BD94" s="31">
        <v>30919</v>
      </c>
      <c r="BE94" s="31">
        <v>60112</v>
      </c>
      <c r="BF94" s="31">
        <v>29467</v>
      </c>
      <c r="BG94" s="31">
        <v>30645</v>
      </c>
      <c r="BH94" s="31">
        <v>59590</v>
      </c>
      <c r="BI94" s="31">
        <v>29216</v>
      </c>
      <c r="BJ94" s="31">
        <v>30374</v>
      </c>
      <c r="BK94" s="31">
        <v>59035</v>
      </c>
      <c r="BL94" s="31">
        <v>28959</v>
      </c>
      <c r="BM94" s="31">
        <v>30076</v>
      </c>
      <c r="BN94" s="31">
        <v>58483</v>
      </c>
      <c r="BO94" s="31">
        <v>28693</v>
      </c>
      <c r="BP94" s="31">
        <v>29790</v>
      </c>
      <c r="BQ94" s="31">
        <v>57918</v>
      </c>
      <c r="BR94" s="31">
        <v>28426</v>
      </c>
      <c r="BS94" s="31">
        <v>29492</v>
      </c>
      <c r="BT94" s="31">
        <v>57340</v>
      </c>
      <c r="BU94" s="31">
        <v>28154</v>
      </c>
      <c r="BV94" s="31">
        <v>29186</v>
      </c>
      <c r="BW94" s="31">
        <v>56771</v>
      </c>
      <c r="BX94" s="31">
        <v>27897</v>
      </c>
      <c r="BY94" s="31">
        <v>28874</v>
      </c>
    </row>
    <row r="95" spans="1:77" ht="20.100000000000001" customHeight="1" x14ac:dyDescent="0.25">
      <c r="A95" s="30" t="s">
        <v>70</v>
      </c>
      <c r="B95" s="31" t="s">
        <v>399</v>
      </c>
      <c r="C95" s="31">
        <v>65776</v>
      </c>
      <c r="D95" s="31">
        <v>32050</v>
      </c>
      <c r="E95" s="31">
        <v>33726</v>
      </c>
      <c r="F95" s="31">
        <v>65283</v>
      </c>
      <c r="G95" s="31">
        <v>31808</v>
      </c>
      <c r="H95" s="31">
        <v>33475</v>
      </c>
      <c r="I95" s="31">
        <v>64785</v>
      </c>
      <c r="J95" s="31">
        <v>31578</v>
      </c>
      <c r="K95" s="31">
        <v>33207</v>
      </c>
      <c r="L95" s="31">
        <v>64300</v>
      </c>
      <c r="M95" s="31">
        <v>31348</v>
      </c>
      <c r="N95" s="31">
        <v>32952</v>
      </c>
      <c r="O95" s="31">
        <v>63838</v>
      </c>
      <c r="P95" s="31">
        <v>31124</v>
      </c>
      <c r="Q95" s="31">
        <v>32714</v>
      </c>
      <c r="R95" s="31">
        <v>63363</v>
      </c>
      <c r="S95" s="31">
        <v>30907</v>
      </c>
      <c r="T95" s="31">
        <v>32456</v>
      </c>
      <c r="U95" s="31">
        <v>62932</v>
      </c>
      <c r="V95" s="31">
        <v>30717</v>
      </c>
      <c r="W95" s="31">
        <v>32215</v>
      </c>
      <c r="X95" s="31">
        <v>62510</v>
      </c>
      <c r="Y95" s="31">
        <v>30523</v>
      </c>
      <c r="Z95" s="31">
        <v>31987</v>
      </c>
      <c r="AA95" s="31">
        <v>62084</v>
      </c>
      <c r="AB95" s="31">
        <v>30327</v>
      </c>
      <c r="AC95" s="31">
        <v>31757</v>
      </c>
      <c r="AD95" s="31">
        <v>61724</v>
      </c>
      <c r="AE95" s="31">
        <v>30169</v>
      </c>
      <c r="AF95" s="31">
        <v>31555</v>
      </c>
      <c r="AG95" s="31">
        <v>61344</v>
      </c>
      <c r="AH95" s="31">
        <v>30006</v>
      </c>
      <c r="AI95" s="31">
        <v>31338</v>
      </c>
      <c r="AJ95" s="31">
        <v>60960</v>
      </c>
      <c r="AK95" s="31">
        <v>29844</v>
      </c>
      <c r="AL95" s="31">
        <v>31116</v>
      </c>
      <c r="AM95" s="31">
        <v>60555</v>
      </c>
      <c r="AN95" s="31">
        <v>29665</v>
      </c>
      <c r="AO95" s="31">
        <v>30890</v>
      </c>
      <c r="AP95" s="31">
        <v>60116</v>
      </c>
      <c r="AQ95" s="31">
        <v>29472</v>
      </c>
      <c r="AR95" s="31">
        <v>30644</v>
      </c>
      <c r="AS95" s="31">
        <v>59691</v>
      </c>
      <c r="AT95" s="31">
        <v>29278</v>
      </c>
      <c r="AU95" s="31">
        <v>30413</v>
      </c>
      <c r="AV95" s="31">
        <v>59242</v>
      </c>
      <c r="AW95" s="31">
        <v>29074</v>
      </c>
      <c r="AX95" s="31">
        <v>30168</v>
      </c>
      <c r="AY95" s="31">
        <v>58783</v>
      </c>
      <c r="AZ95" s="31">
        <v>28865</v>
      </c>
      <c r="BA95" s="31">
        <v>29918</v>
      </c>
      <c r="BB95" s="31">
        <v>58309</v>
      </c>
      <c r="BC95" s="31">
        <v>28644</v>
      </c>
      <c r="BD95" s="31">
        <v>29665</v>
      </c>
      <c r="BE95" s="31">
        <v>57813</v>
      </c>
      <c r="BF95" s="31">
        <v>28418</v>
      </c>
      <c r="BG95" s="31">
        <v>29395</v>
      </c>
      <c r="BH95" s="31">
        <v>57318</v>
      </c>
      <c r="BI95" s="31">
        <v>28185</v>
      </c>
      <c r="BJ95" s="31">
        <v>29133</v>
      </c>
      <c r="BK95" s="31">
        <v>56819</v>
      </c>
      <c r="BL95" s="31">
        <v>27951</v>
      </c>
      <c r="BM95" s="31">
        <v>28868</v>
      </c>
      <c r="BN95" s="31">
        <v>56304</v>
      </c>
      <c r="BO95" s="31">
        <v>27707</v>
      </c>
      <c r="BP95" s="31">
        <v>28597</v>
      </c>
      <c r="BQ95" s="31">
        <v>55784</v>
      </c>
      <c r="BR95" s="31">
        <v>27461</v>
      </c>
      <c r="BS95" s="31">
        <v>28323</v>
      </c>
      <c r="BT95" s="31">
        <v>55251</v>
      </c>
      <c r="BU95" s="31">
        <v>27212</v>
      </c>
      <c r="BV95" s="31">
        <v>28039</v>
      </c>
      <c r="BW95" s="31">
        <v>54710</v>
      </c>
      <c r="BX95" s="31">
        <v>26959</v>
      </c>
      <c r="BY95" s="31">
        <v>27751</v>
      </c>
    </row>
    <row r="96" spans="1:77" ht="20.100000000000001" customHeight="1" x14ac:dyDescent="0.25">
      <c r="A96" s="30" t="s">
        <v>71</v>
      </c>
      <c r="B96" s="31" t="s">
        <v>399</v>
      </c>
      <c r="C96" s="31">
        <v>91562</v>
      </c>
      <c r="D96" s="31">
        <v>44429</v>
      </c>
      <c r="E96" s="31">
        <v>47133</v>
      </c>
      <c r="F96" s="31">
        <v>91403</v>
      </c>
      <c r="G96" s="31">
        <v>44351</v>
      </c>
      <c r="H96" s="31">
        <v>47052</v>
      </c>
      <c r="I96" s="31">
        <v>91262</v>
      </c>
      <c r="J96" s="31">
        <v>44291</v>
      </c>
      <c r="K96" s="31">
        <v>46971</v>
      </c>
      <c r="L96" s="31">
        <v>91101</v>
      </c>
      <c r="M96" s="31">
        <v>44227</v>
      </c>
      <c r="N96" s="31">
        <v>46874</v>
      </c>
      <c r="O96" s="31">
        <v>90924</v>
      </c>
      <c r="P96" s="31">
        <v>44152</v>
      </c>
      <c r="Q96" s="31">
        <v>46772</v>
      </c>
      <c r="R96" s="31">
        <v>90765</v>
      </c>
      <c r="S96" s="31">
        <v>44082</v>
      </c>
      <c r="T96" s="31">
        <v>46683</v>
      </c>
      <c r="U96" s="31">
        <v>90592</v>
      </c>
      <c r="V96" s="31">
        <v>44009</v>
      </c>
      <c r="W96" s="31">
        <v>46583</v>
      </c>
      <c r="X96" s="31">
        <v>90406</v>
      </c>
      <c r="Y96" s="31">
        <v>43930</v>
      </c>
      <c r="Z96" s="31">
        <v>46476</v>
      </c>
      <c r="AA96" s="31">
        <v>90224</v>
      </c>
      <c r="AB96" s="31">
        <v>43851</v>
      </c>
      <c r="AC96" s="31">
        <v>46373</v>
      </c>
      <c r="AD96" s="31">
        <v>90028</v>
      </c>
      <c r="AE96" s="31">
        <v>43770</v>
      </c>
      <c r="AF96" s="31">
        <v>46258</v>
      </c>
      <c r="AG96" s="31">
        <v>89844</v>
      </c>
      <c r="AH96" s="31">
        <v>43688</v>
      </c>
      <c r="AI96" s="31">
        <v>46156</v>
      </c>
      <c r="AJ96" s="31">
        <v>89607</v>
      </c>
      <c r="AK96" s="31">
        <v>43589</v>
      </c>
      <c r="AL96" s="31">
        <v>46018</v>
      </c>
      <c r="AM96" s="31">
        <v>89368</v>
      </c>
      <c r="AN96" s="31">
        <v>43473</v>
      </c>
      <c r="AO96" s="31">
        <v>45895</v>
      </c>
      <c r="AP96" s="31">
        <v>89091</v>
      </c>
      <c r="AQ96" s="31">
        <v>43345</v>
      </c>
      <c r="AR96" s="31">
        <v>45746</v>
      </c>
      <c r="AS96" s="31">
        <v>88774</v>
      </c>
      <c r="AT96" s="31">
        <v>43194</v>
      </c>
      <c r="AU96" s="31">
        <v>45580</v>
      </c>
      <c r="AV96" s="31">
        <v>88461</v>
      </c>
      <c r="AW96" s="31">
        <v>43045</v>
      </c>
      <c r="AX96" s="31">
        <v>45416</v>
      </c>
      <c r="AY96" s="31">
        <v>88113</v>
      </c>
      <c r="AZ96" s="31">
        <v>42876</v>
      </c>
      <c r="BA96" s="31">
        <v>45237</v>
      </c>
      <c r="BB96" s="31">
        <v>87736</v>
      </c>
      <c r="BC96" s="31">
        <v>42696</v>
      </c>
      <c r="BD96" s="31">
        <v>45040</v>
      </c>
      <c r="BE96" s="31">
        <v>87329</v>
      </c>
      <c r="BF96" s="31">
        <v>42503</v>
      </c>
      <c r="BG96" s="31">
        <v>44826</v>
      </c>
      <c r="BH96" s="31">
        <v>86912</v>
      </c>
      <c r="BI96" s="31">
        <v>42292</v>
      </c>
      <c r="BJ96" s="31">
        <v>44620</v>
      </c>
      <c r="BK96" s="31">
        <v>86473</v>
      </c>
      <c r="BL96" s="31">
        <v>42085</v>
      </c>
      <c r="BM96" s="31">
        <v>44388</v>
      </c>
      <c r="BN96" s="31">
        <v>86030</v>
      </c>
      <c r="BO96" s="31">
        <v>41878</v>
      </c>
      <c r="BP96" s="31">
        <v>44152</v>
      </c>
      <c r="BQ96" s="31">
        <v>85573</v>
      </c>
      <c r="BR96" s="31">
        <v>41652</v>
      </c>
      <c r="BS96" s="31">
        <v>43921</v>
      </c>
      <c r="BT96" s="31">
        <v>85094</v>
      </c>
      <c r="BU96" s="31">
        <v>41434</v>
      </c>
      <c r="BV96" s="31">
        <v>43660</v>
      </c>
      <c r="BW96" s="31">
        <v>84608</v>
      </c>
      <c r="BX96" s="31">
        <v>41205</v>
      </c>
      <c r="BY96" s="31">
        <v>43403</v>
      </c>
    </row>
    <row r="97" spans="1:77" ht="20.100000000000001" customHeight="1" x14ac:dyDescent="0.25">
      <c r="A97" s="30" t="s">
        <v>72</v>
      </c>
      <c r="B97" s="31" t="s">
        <v>399</v>
      </c>
      <c r="C97" s="31">
        <v>134176</v>
      </c>
      <c r="D97" s="31">
        <v>64956</v>
      </c>
      <c r="E97" s="31">
        <v>69220</v>
      </c>
      <c r="F97" s="31">
        <v>134007</v>
      </c>
      <c r="G97" s="31">
        <v>64830</v>
      </c>
      <c r="H97" s="31">
        <v>69177</v>
      </c>
      <c r="I97" s="31">
        <v>133877</v>
      </c>
      <c r="J97" s="31">
        <v>64735</v>
      </c>
      <c r="K97" s="31">
        <v>69142</v>
      </c>
      <c r="L97" s="31">
        <v>133683</v>
      </c>
      <c r="M97" s="31">
        <v>64616</v>
      </c>
      <c r="N97" s="31">
        <v>69067</v>
      </c>
      <c r="O97" s="31">
        <v>133557</v>
      </c>
      <c r="P97" s="31">
        <v>64540</v>
      </c>
      <c r="Q97" s="31">
        <v>69017</v>
      </c>
      <c r="R97" s="31">
        <v>133389</v>
      </c>
      <c r="S97" s="31">
        <v>64442</v>
      </c>
      <c r="T97" s="31">
        <v>68947</v>
      </c>
      <c r="U97" s="31">
        <v>133270</v>
      </c>
      <c r="V97" s="31">
        <v>64390</v>
      </c>
      <c r="W97" s="31">
        <v>68880</v>
      </c>
      <c r="X97" s="31">
        <v>133132</v>
      </c>
      <c r="Y97" s="31">
        <v>64323</v>
      </c>
      <c r="Z97" s="31">
        <v>68809</v>
      </c>
      <c r="AA97" s="31">
        <v>132988</v>
      </c>
      <c r="AB97" s="31">
        <v>64260</v>
      </c>
      <c r="AC97" s="31">
        <v>68728</v>
      </c>
      <c r="AD97" s="31">
        <v>132951</v>
      </c>
      <c r="AE97" s="31">
        <v>64274</v>
      </c>
      <c r="AF97" s="31">
        <v>68677</v>
      </c>
      <c r="AG97" s="31">
        <v>132886</v>
      </c>
      <c r="AH97" s="31">
        <v>64268</v>
      </c>
      <c r="AI97" s="31">
        <v>68618</v>
      </c>
      <c r="AJ97" s="31">
        <v>132799</v>
      </c>
      <c r="AK97" s="31">
        <v>64257</v>
      </c>
      <c r="AL97" s="31">
        <v>68542</v>
      </c>
      <c r="AM97" s="31">
        <v>132671</v>
      </c>
      <c r="AN97" s="31">
        <v>64221</v>
      </c>
      <c r="AO97" s="31">
        <v>68450</v>
      </c>
      <c r="AP97" s="31">
        <v>132509</v>
      </c>
      <c r="AQ97" s="31">
        <v>64177</v>
      </c>
      <c r="AR97" s="31">
        <v>68332</v>
      </c>
      <c r="AS97" s="31">
        <v>132338</v>
      </c>
      <c r="AT97" s="31">
        <v>64118</v>
      </c>
      <c r="AU97" s="31">
        <v>68220</v>
      </c>
      <c r="AV97" s="31">
        <v>132134</v>
      </c>
      <c r="AW97" s="31">
        <v>64039</v>
      </c>
      <c r="AX97" s="31">
        <v>68095</v>
      </c>
      <c r="AY97" s="31">
        <v>131904</v>
      </c>
      <c r="AZ97" s="31">
        <v>63944</v>
      </c>
      <c r="BA97" s="31">
        <v>67960</v>
      </c>
      <c r="BB97" s="31">
        <v>131668</v>
      </c>
      <c r="BC97" s="31">
        <v>63846</v>
      </c>
      <c r="BD97" s="31">
        <v>67822</v>
      </c>
      <c r="BE97" s="31">
        <v>131407</v>
      </c>
      <c r="BF97" s="31">
        <v>63736</v>
      </c>
      <c r="BG97" s="31">
        <v>67671</v>
      </c>
      <c r="BH97" s="31">
        <v>131127</v>
      </c>
      <c r="BI97" s="31">
        <v>63614</v>
      </c>
      <c r="BJ97" s="31">
        <v>67513</v>
      </c>
      <c r="BK97" s="31">
        <v>130863</v>
      </c>
      <c r="BL97" s="31">
        <v>63501</v>
      </c>
      <c r="BM97" s="31">
        <v>67362</v>
      </c>
      <c r="BN97" s="31">
        <v>130553</v>
      </c>
      <c r="BO97" s="31">
        <v>63362</v>
      </c>
      <c r="BP97" s="31">
        <v>67191</v>
      </c>
      <c r="BQ97" s="31">
        <v>130256</v>
      </c>
      <c r="BR97" s="31">
        <v>63231</v>
      </c>
      <c r="BS97" s="31">
        <v>67025</v>
      </c>
      <c r="BT97" s="31">
        <v>129934</v>
      </c>
      <c r="BU97" s="31">
        <v>63090</v>
      </c>
      <c r="BV97" s="31">
        <v>66844</v>
      </c>
      <c r="BW97" s="31">
        <v>129625</v>
      </c>
      <c r="BX97" s="31">
        <v>62957</v>
      </c>
      <c r="BY97" s="31">
        <v>66668</v>
      </c>
    </row>
    <row r="98" spans="1:77" ht="20.100000000000001" customHeight="1" x14ac:dyDescent="0.25">
      <c r="A98" s="30" t="s">
        <v>73</v>
      </c>
      <c r="B98" s="31" t="s">
        <v>399</v>
      </c>
      <c r="C98" s="31">
        <v>124318</v>
      </c>
      <c r="D98" s="31">
        <v>57918</v>
      </c>
      <c r="E98" s="31">
        <v>66400</v>
      </c>
      <c r="F98" s="31">
        <v>123734</v>
      </c>
      <c r="G98" s="31">
        <v>57569</v>
      </c>
      <c r="H98" s="31">
        <v>66165</v>
      </c>
      <c r="I98" s="31">
        <v>123176</v>
      </c>
      <c r="J98" s="31">
        <v>57234</v>
      </c>
      <c r="K98" s="31">
        <v>65942</v>
      </c>
      <c r="L98" s="31">
        <v>122615</v>
      </c>
      <c r="M98" s="31">
        <v>56907</v>
      </c>
      <c r="N98" s="31">
        <v>65708</v>
      </c>
      <c r="O98" s="31">
        <v>122096</v>
      </c>
      <c r="P98" s="31">
        <v>56605</v>
      </c>
      <c r="Q98" s="31">
        <v>65491</v>
      </c>
      <c r="R98" s="31">
        <v>121557</v>
      </c>
      <c r="S98" s="31">
        <v>56300</v>
      </c>
      <c r="T98" s="31">
        <v>65257</v>
      </c>
      <c r="U98" s="31">
        <v>121047</v>
      </c>
      <c r="V98" s="31">
        <v>56019</v>
      </c>
      <c r="W98" s="31">
        <v>65028</v>
      </c>
      <c r="X98" s="31">
        <v>120555</v>
      </c>
      <c r="Y98" s="31">
        <v>55753</v>
      </c>
      <c r="Z98" s="31">
        <v>64802</v>
      </c>
      <c r="AA98" s="31">
        <v>120067</v>
      </c>
      <c r="AB98" s="31">
        <v>55501</v>
      </c>
      <c r="AC98" s="31">
        <v>64566</v>
      </c>
      <c r="AD98" s="31">
        <v>119613</v>
      </c>
      <c r="AE98" s="31">
        <v>55265</v>
      </c>
      <c r="AF98" s="31">
        <v>64348</v>
      </c>
      <c r="AG98" s="31">
        <v>119123</v>
      </c>
      <c r="AH98" s="31">
        <v>55017</v>
      </c>
      <c r="AI98" s="31">
        <v>64106</v>
      </c>
      <c r="AJ98" s="31">
        <v>118612</v>
      </c>
      <c r="AK98" s="31">
        <v>54767</v>
      </c>
      <c r="AL98" s="31">
        <v>63845</v>
      </c>
      <c r="AM98" s="31">
        <v>118071</v>
      </c>
      <c r="AN98" s="31">
        <v>54503</v>
      </c>
      <c r="AO98" s="31">
        <v>63568</v>
      </c>
      <c r="AP98" s="31">
        <v>117497</v>
      </c>
      <c r="AQ98" s="31">
        <v>54216</v>
      </c>
      <c r="AR98" s="31">
        <v>63281</v>
      </c>
      <c r="AS98" s="31">
        <v>116892</v>
      </c>
      <c r="AT98" s="31">
        <v>53930</v>
      </c>
      <c r="AU98" s="31">
        <v>62962</v>
      </c>
      <c r="AV98" s="31">
        <v>116260</v>
      </c>
      <c r="AW98" s="31">
        <v>53625</v>
      </c>
      <c r="AX98" s="31">
        <v>62635</v>
      </c>
      <c r="AY98" s="31">
        <v>115602</v>
      </c>
      <c r="AZ98" s="31">
        <v>53308</v>
      </c>
      <c r="BA98" s="31">
        <v>62294</v>
      </c>
      <c r="BB98" s="31">
        <v>114924</v>
      </c>
      <c r="BC98" s="31">
        <v>52985</v>
      </c>
      <c r="BD98" s="31">
        <v>61939</v>
      </c>
      <c r="BE98" s="31">
        <v>114211</v>
      </c>
      <c r="BF98" s="31">
        <v>52648</v>
      </c>
      <c r="BG98" s="31">
        <v>61563</v>
      </c>
      <c r="BH98" s="31">
        <v>113507</v>
      </c>
      <c r="BI98" s="31">
        <v>52313</v>
      </c>
      <c r="BJ98" s="31">
        <v>61194</v>
      </c>
      <c r="BK98" s="31">
        <v>112771</v>
      </c>
      <c r="BL98" s="31">
        <v>51964</v>
      </c>
      <c r="BM98" s="31">
        <v>60807</v>
      </c>
      <c r="BN98" s="31">
        <v>112033</v>
      </c>
      <c r="BO98" s="31">
        <v>51615</v>
      </c>
      <c r="BP98" s="31">
        <v>60418</v>
      </c>
      <c r="BQ98" s="31">
        <v>111272</v>
      </c>
      <c r="BR98" s="31">
        <v>51259</v>
      </c>
      <c r="BS98" s="31">
        <v>60013</v>
      </c>
      <c r="BT98" s="31">
        <v>110510</v>
      </c>
      <c r="BU98" s="31">
        <v>50905</v>
      </c>
      <c r="BV98" s="31">
        <v>59605</v>
      </c>
      <c r="BW98" s="31">
        <v>109753</v>
      </c>
      <c r="BX98" s="31">
        <v>50557</v>
      </c>
      <c r="BY98" s="31">
        <v>59196</v>
      </c>
    </row>
    <row r="99" spans="1:77" ht="20.100000000000001" customHeight="1" x14ac:dyDescent="0.25">
      <c r="A99" s="30" t="s">
        <v>74</v>
      </c>
      <c r="B99" s="31" t="s">
        <v>399</v>
      </c>
      <c r="C99" s="31">
        <v>78370</v>
      </c>
      <c r="D99" s="31">
        <v>38014</v>
      </c>
      <c r="E99" s="31">
        <v>40356</v>
      </c>
      <c r="F99" s="31">
        <v>77986</v>
      </c>
      <c r="G99" s="31">
        <v>37811</v>
      </c>
      <c r="H99" s="31">
        <v>40175</v>
      </c>
      <c r="I99" s="31">
        <v>77650</v>
      </c>
      <c r="J99" s="31">
        <v>37642</v>
      </c>
      <c r="K99" s="31">
        <v>40008</v>
      </c>
      <c r="L99" s="31">
        <v>77287</v>
      </c>
      <c r="M99" s="31">
        <v>37458</v>
      </c>
      <c r="N99" s="31">
        <v>39829</v>
      </c>
      <c r="O99" s="31">
        <v>76972</v>
      </c>
      <c r="P99" s="31">
        <v>37310</v>
      </c>
      <c r="Q99" s="31">
        <v>39662</v>
      </c>
      <c r="R99" s="31">
        <v>76654</v>
      </c>
      <c r="S99" s="31">
        <v>37159</v>
      </c>
      <c r="T99" s="31">
        <v>39495</v>
      </c>
      <c r="U99" s="31">
        <v>76377</v>
      </c>
      <c r="V99" s="31">
        <v>37044</v>
      </c>
      <c r="W99" s="31">
        <v>39333</v>
      </c>
      <c r="X99" s="31">
        <v>76120</v>
      </c>
      <c r="Y99" s="31">
        <v>36934</v>
      </c>
      <c r="Z99" s="31">
        <v>39186</v>
      </c>
      <c r="AA99" s="31">
        <v>75849</v>
      </c>
      <c r="AB99" s="31">
        <v>36827</v>
      </c>
      <c r="AC99" s="31">
        <v>39022</v>
      </c>
      <c r="AD99" s="31">
        <v>75671</v>
      </c>
      <c r="AE99" s="31">
        <v>36774</v>
      </c>
      <c r="AF99" s="31">
        <v>38897</v>
      </c>
      <c r="AG99" s="31">
        <v>75463</v>
      </c>
      <c r="AH99" s="31">
        <v>36703</v>
      </c>
      <c r="AI99" s="31">
        <v>38760</v>
      </c>
      <c r="AJ99" s="31">
        <v>75248</v>
      </c>
      <c r="AK99" s="31">
        <v>36632</v>
      </c>
      <c r="AL99" s="31">
        <v>38616</v>
      </c>
      <c r="AM99" s="31">
        <v>75017</v>
      </c>
      <c r="AN99" s="31">
        <v>36551</v>
      </c>
      <c r="AO99" s="31">
        <v>38466</v>
      </c>
      <c r="AP99" s="31">
        <v>74754</v>
      </c>
      <c r="AQ99" s="31">
        <v>36451</v>
      </c>
      <c r="AR99" s="31">
        <v>38303</v>
      </c>
      <c r="AS99" s="31">
        <v>74461</v>
      </c>
      <c r="AT99" s="31">
        <v>36341</v>
      </c>
      <c r="AU99" s="31">
        <v>38120</v>
      </c>
      <c r="AV99" s="31">
        <v>74157</v>
      </c>
      <c r="AW99" s="31">
        <v>36215</v>
      </c>
      <c r="AX99" s="31">
        <v>37942</v>
      </c>
      <c r="AY99" s="31">
        <v>73848</v>
      </c>
      <c r="AZ99" s="31">
        <v>36090</v>
      </c>
      <c r="BA99" s="31">
        <v>37758</v>
      </c>
      <c r="BB99" s="31">
        <v>73518</v>
      </c>
      <c r="BC99" s="31">
        <v>35955</v>
      </c>
      <c r="BD99" s="31">
        <v>37563</v>
      </c>
      <c r="BE99" s="31">
        <v>73174</v>
      </c>
      <c r="BF99" s="31">
        <v>35803</v>
      </c>
      <c r="BG99" s="31">
        <v>37371</v>
      </c>
      <c r="BH99" s="31">
        <v>72817</v>
      </c>
      <c r="BI99" s="31">
        <v>35642</v>
      </c>
      <c r="BJ99" s="31">
        <v>37175</v>
      </c>
      <c r="BK99" s="31">
        <v>72445</v>
      </c>
      <c r="BL99" s="31">
        <v>35468</v>
      </c>
      <c r="BM99" s="31">
        <v>36977</v>
      </c>
      <c r="BN99" s="31">
        <v>72084</v>
      </c>
      <c r="BO99" s="31">
        <v>35304</v>
      </c>
      <c r="BP99" s="31">
        <v>36780</v>
      </c>
      <c r="BQ99" s="31">
        <v>71713</v>
      </c>
      <c r="BR99" s="31">
        <v>35133</v>
      </c>
      <c r="BS99" s="31">
        <v>36580</v>
      </c>
      <c r="BT99" s="31">
        <v>71337</v>
      </c>
      <c r="BU99" s="31">
        <v>34961</v>
      </c>
      <c r="BV99" s="31">
        <v>36376</v>
      </c>
      <c r="BW99" s="31">
        <v>70950</v>
      </c>
      <c r="BX99" s="31">
        <v>34779</v>
      </c>
      <c r="BY99" s="31">
        <v>36171</v>
      </c>
    </row>
    <row r="100" spans="1:77" ht="20.100000000000001" customHeight="1" x14ac:dyDescent="0.25">
      <c r="A100" s="30" t="s">
        <v>75</v>
      </c>
      <c r="B100" s="31" t="s">
        <v>399</v>
      </c>
      <c r="C100" s="31">
        <v>141360</v>
      </c>
      <c r="D100" s="31">
        <v>68324</v>
      </c>
      <c r="E100" s="31">
        <v>73036</v>
      </c>
      <c r="F100" s="31">
        <v>140390</v>
      </c>
      <c r="G100" s="31">
        <v>67842</v>
      </c>
      <c r="H100" s="31">
        <v>72548</v>
      </c>
      <c r="I100" s="31">
        <v>139430</v>
      </c>
      <c r="J100" s="31">
        <v>67375</v>
      </c>
      <c r="K100" s="31">
        <v>72055</v>
      </c>
      <c r="L100" s="31">
        <v>138458</v>
      </c>
      <c r="M100" s="31">
        <v>66902</v>
      </c>
      <c r="N100" s="31">
        <v>71556</v>
      </c>
      <c r="O100" s="31">
        <v>137493</v>
      </c>
      <c r="P100" s="31">
        <v>66437</v>
      </c>
      <c r="Q100" s="31">
        <v>71056</v>
      </c>
      <c r="R100" s="31">
        <v>136519</v>
      </c>
      <c r="S100" s="31">
        <v>65969</v>
      </c>
      <c r="T100" s="31">
        <v>70550</v>
      </c>
      <c r="U100" s="31">
        <v>135558</v>
      </c>
      <c r="V100" s="31">
        <v>65513</v>
      </c>
      <c r="W100" s="31">
        <v>70045</v>
      </c>
      <c r="X100" s="31">
        <v>134636</v>
      </c>
      <c r="Y100" s="31">
        <v>65072</v>
      </c>
      <c r="Z100" s="31">
        <v>69564</v>
      </c>
      <c r="AA100" s="31">
        <v>133689</v>
      </c>
      <c r="AB100" s="31">
        <v>64619</v>
      </c>
      <c r="AC100" s="31">
        <v>69070</v>
      </c>
      <c r="AD100" s="31">
        <v>132809</v>
      </c>
      <c r="AE100" s="31">
        <v>64210</v>
      </c>
      <c r="AF100" s="31">
        <v>68599</v>
      </c>
      <c r="AG100" s="31">
        <v>131879</v>
      </c>
      <c r="AH100" s="31">
        <v>63765</v>
      </c>
      <c r="AI100" s="31">
        <v>68114</v>
      </c>
      <c r="AJ100" s="31">
        <v>130914</v>
      </c>
      <c r="AK100" s="31">
        <v>63303</v>
      </c>
      <c r="AL100" s="31">
        <v>67611</v>
      </c>
      <c r="AM100" s="31">
        <v>129924</v>
      </c>
      <c r="AN100" s="31">
        <v>62827</v>
      </c>
      <c r="AO100" s="31">
        <v>67097</v>
      </c>
      <c r="AP100" s="31">
        <v>128879</v>
      </c>
      <c r="AQ100" s="31">
        <v>62323</v>
      </c>
      <c r="AR100" s="31">
        <v>66556</v>
      </c>
      <c r="AS100" s="31">
        <v>127803</v>
      </c>
      <c r="AT100" s="31">
        <v>61800</v>
      </c>
      <c r="AU100" s="31">
        <v>66003</v>
      </c>
      <c r="AV100" s="31">
        <v>126708</v>
      </c>
      <c r="AW100" s="31">
        <v>61265</v>
      </c>
      <c r="AX100" s="31">
        <v>65443</v>
      </c>
      <c r="AY100" s="31">
        <v>125567</v>
      </c>
      <c r="AZ100" s="31">
        <v>60706</v>
      </c>
      <c r="BA100" s="31">
        <v>64861</v>
      </c>
      <c r="BB100" s="31">
        <v>124389</v>
      </c>
      <c r="BC100" s="31">
        <v>60126</v>
      </c>
      <c r="BD100" s="31">
        <v>64263</v>
      </c>
      <c r="BE100" s="31">
        <v>123185</v>
      </c>
      <c r="BF100" s="31">
        <v>59532</v>
      </c>
      <c r="BG100" s="31">
        <v>63653</v>
      </c>
      <c r="BH100" s="31">
        <v>121949</v>
      </c>
      <c r="BI100" s="31">
        <v>58917</v>
      </c>
      <c r="BJ100" s="31">
        <v>63032</v>
      </c>
      <c r="BK100" s="31">
        <v>120683</v>
      </c>
      <c r="BL100" s="31">
        <v>58296</v>
      </c>
      <c r="BM100" s="31">
        <v>62387</v>
      </c>
      <c r="BN100" s="31">
        <v>119388</v>
      </c>
      <c r="BO100" s="31">
        <v>57665</v>
      </c>
      <c r="BP100" s="31">
        <v>61723</v>
      </c>
      <c r="BQ100" s="31">
        <v>118058</v>
      </c>
      <c r="BR100" s="31">
        <v>57007</v>
      </c>
      <c r="BS100" s="31">
        <v>61051</v>
      </c>
      <c r="BT100" s="31">
        <v>116721</v>
      </c>
      <c r="BU100" s="31">
        <v>56364</v>
      </c>
      <c r="BV100" s="31">
        <v>60357</v>
      </c>
      <c r="BW100" s="31">
        <v>115353</v>
      </c>
      <c r="BX100" s="31">
        <v>55708</v>
      </c>
      <c r="BY100" s="31">
        <v>59645</v>
      </c>
    </row>
    <row r="101" spans="1:77" ht="20.100000000000001" customHeight="1" x14ac:dyDescent="0.25">
      <c r="A101" s="30" t="s">
        <v>76</v>
      </c>
      <c r="B101" s="31" t="s">
        <v>399</v>
      </c>
      <c r="C101" s="31">
        <v>65853</v>
      </c>
      <c r="D101" s="31">
        <v>31815</v>
      </c>
      <c r="E101" s="31">
        <v>34038</v>
      </c>
      <c r="F101" s="31">
        <v>65460</v>
      </c>
      <c r="G101" s="31">
        <v>31586</v>
      </c>
      <c r="H101" s="31">
        <v>33874</v>
      </c>
      <c r="I101" s="31">
        <v>65152</v>
      </c>
      <c r="J101" s="31">
        <v>31408</v>
      </c>
      <c r="K101" s="31">
        <v>33744</v>
      </c>
      <c r="L101" s="31">
        <v>64817</v>
      </c>
      <c r="M101" s="31">
        <v>31233</v>
      </c>
      <c r="N101" s="31">
        <v>33584</v>
      </c>
      <c r="O101" s="31">
        <v>64507</v>
      </c>
      <c r="P101" s="31">
        <v>31059</v>
      </c>
      <c r="Q101" s="31">
        <v>33448</v>
      </c>
      <c r="R101" s="31">
        <v>64211</v>
      </c>
      <c r="S101" s="31">
        <v>30909</v>
      </c>
      <c r="T101" s="31">
        <v>33302</v>
      </c>
      <c r="U101" s="31">
        <v>63951</v>
      </c>
      <c r="V101" s="31">
        <v>30784</v>
      </c>
      <c r="W101" s="31">
        <v>33167</v>
      </c>
      <c r="X101" s="31">
        <v>63716</v>
      </c>
      <c r="Y101" s="31">
        <v>30682</v>
      </c>
      <c r="Z101" s="31">
        <v>33034</v>
      </c>
      <c r="AA101" s="31">
        <v>63478</v>
      </c>
      <c r="AB101" s="31">
        <v>30585</v>
      </c>
      <c r="AC101" s="31">
        <v>32893</v>
      </c>
      <c r="AD101" s="31">
        <v>63337</v>
      </c>
      <c r="AE101" s="31">
        <v>30552</v>
      </c>
      <c r="AF101" s="31">
        <v>32785</v>
      </c>
      <c r="AG101" s="31">
        <v>63164</v>
      </c>
      <c r="AH101" s="31">
        <v>30502</v>
      </c>
      <c r="AI101" s="31">
        <v>32662</v>
      </c>
      <c r="AJ101" s="31">
        <v>62979</v>
      </c>
      <c r="AK101" s="31">
        <v>30442</v>
      </c>
      <c r="AL101" s="31">
        <v>32537</v>
      </c>
      <c r="AM101" s="31">
        <v>62775</v>
      </c>
      <c r="AN101" s="31">
        <v>30373</v>
      </c>
      <c r="AO101" s="31">
        <v>32402</v>
      </c>
      <c r="AP101" s="31">
        <v>62562</v>
      </c>
      <c r="AQ101" s="31">
        <v>30307</v>
      </c>
      <c r="AR101" s="31">
        <v>32255</v>
      </c>
      <c r="AS101" s="31">
        <v>62334</v>
      </c>
      <c r="AT101" s="31">
        <v>30231</v>
      </c>
      <c r="AU101" s="31">
        <v>32103</v>
      </c>
      <c r="AV101" s="31">
        <v>62083</v>
      </c>
      <c r="AW101" s="31">
        <v>30141</v>
      </c>
      <c r="AX101" s="31">
        <v>31942</v>
      </c>
      <c r="AY101" s="31">
        <v>61823</v>
      </c>
      <c r="AZ101" s="31">
        <v>30049</v>
      </c>
      <c r="BA101" s="31">
        <v>31774</v>
      </c>
      <c r="BB101" s="31">
        <v>61556</v>
      </c>
      <c r="BC101" s="31">
        <v>29944</v>
      </c>
      <c r="BD101" s="31">
        <v>31612</v>
      </c>
      <c r="BE101" s="31">
        <v>61275</v>
      </c>
      <c r="BF101" s="31">
        <v>29846</v>
      </c>
      <c r="BG101" s="31">
        <v>31429</v>
      </c>
      <c r="BH101" s="31">
        <v>61000</v>
      </c>
      <c r="BI101" s="31">
        <v>29733</v>
      </c>
      <c r="BJ101" s="31">
        <v>31267</v>
      </c>
      <c r="BK101" s="31">
        <v>60712</v>
      </c>
      <c r="BL101" s="31">
        <v>29625</v>
      </c>
      <c r="BM101" s="31">
        <v>31087</v>
      </c>
      <c r="BN101" s="31">
        <v>60420</v>
      </c>
      <c r="BO101" s="31">
        <v>29507</v>
      </c>
      <c r="BP101" s="31">
        <v>30913</v>
      </c>
      <c r="BQ101" s="31">
        <v>60131</v>
      </c>
      <c r="BR101" s="31">
        <v>29391</v>
      </c>
      <c r="BS101" s="31">
        <v>30740</v>
      </c>
      <c r="BT101" s="31">
        <v>59840</v>
      </c>
      <c r="BU101" s="31">
        <v>29279</v>
      </c>
      <c r="BV101" s="31">
        <v>30561</v>
      </c>
      <c r="BW101" s="31">
        <v>59541</v>
      </c>
      <c r="BX101" s="31">
        <v>29156</v>
      </c>
      <c r="BY101" s="31">
        <v>30385</v>
      </c>
    </row>
    <row r="102" spans="1:77" ht="20.100000000000001" customHeight="1" x14ac:dyDescent="0.25">
      <c r="A102" s="30" t="s">
        <v>77</v>
      </c>
      <c r="B102" s="31" t="s">
        <v>399</v>
      </c>
      <c r="C102" s="31">
        <v>58107</v>
      </c>
      <c r="D102" s="31">
        <v>27881</v>
      </c>
      <c r="E102" s="31">
        <v>30226</v>
      </c>
      <c r="F102" s="31">
        <v>57784</v>
      </c>
      <c r="G102" s="31">
        <v>27734</v>
      </c>
      <c r="H102" s="31">
        <v>30050</v>
      </c>
      <c r="I102" s="31">
        <v>57479</v>
      </c>
      <c r="J102" s="31">
        <v>27602</v>
      </c>
      <c r="K102" s="31">
        <v>29877</v>
      </c>
      <c r="L102" s="31">
        <v>57175</v>
      </c>
      <c r="M102" s="31">
        <v>27472</v>
      </c>
      <c r="N102" s="31">
        <v>29703</v>
      </c>
      <c r="O102" s="31">
        <v>56893</v>
      </c>
      <c r="P102" s="31">
        <v>27351</v>
      </c>
      <c r="Q102" s="31">
        <v>29542</v>
      </c>
      <c r="R102" s="31">
        <v>56595</v>
      </c>
      <c r="S102" s="31">
        <v>27225</v>
      </c>
      <c r="T102" s="31">
        <v>29370</v>
      </c>
      <c r="U102" s="31">
        <v>56338</v>
      </c>
      <c r="V102" s="31">
        <v>27124</v>
      </c>
      <c r="W102" s="31">
        <v>29214</v>
      </c>
      <c r="X102" s="31">
        <v>56073</v>
      </c>
      <c r="Y102" s="31">
        <v>27019</v>
      </c>
      <c r="Z102" s="31">
        <v>29054</v>
      </c>
      <c r="AA102" s="31">
        <v>55821</v>
      </c>
      <c r="AB102" s="31">
        <v>26919</v>
      </c>
      <c r="AC102" s="31">
        <v>28902</v>
      </c>
      <c r="AD102" s="31">
        <v>55622</v>
      </c>
      <c r="AE102" s="31">
        <v>26852</v>
      </c>
      <c r="AF102" s="31">
        <v>28770</v>
      </c>
      <c r="AG102" s="31">
        <v>55401</v>
      </c>
      <c r="AH102" s="31">
        <v>26769</v>
      </c>
      <c r="AI102" s="31">
        <v>28632</v>
      </c>
      <c r="AJ102" s="31">
        <v>55161</v>
      </c>
      <c r="AK102" s="31">
        <v>26677</v>
      </c>
      <c r="AL102" s="31">
        <v>28484</v>
      </c>
      <c r="AM102" s="31">
        <v>54923</v>
      </c>
      <c r="AN102" s="31">
        <v>26580</v>
      </c>
      <c r="AO102" s="31">
        <v>28343</v>
      </c>
      <c r="AP102" s="31">
        <v>54663</v>
      </c>
      <c r="AQ102" s="31">
        <v>26477</v>
      </c>
      <c r="AR102" s="31">
        <v>28186</v>
      </c>
      <c r="AS102" s="31">
        <v>54396</v>
      </c>
      <c r="AT102" s="31">
        <v>26365</v>
      </c>
      <c r="AU102" s="31">
        <v>28031</v>
      </c>
      <c r="AV102" s="31">
        <v>54091</v>
      </c>
      <c r="AW102" s="31">
        <v>26243</v>
      </c>
      <c r="AX102" s="31">
        <v>27848</v>
      </c>
      <c r="AY102" s="31">
        <v>53804</v>
      </c>
      <c r="AZ102" s="31">
        <v>26124</v>
      </c>
      <c r="BA102" s="31">
        <v>27680</v>
      </c>
      <c r="BB102" s="31">
        <v>53506</v>
      </c>
      <c r="BC102" s="31">
        <v>25992</v>
      </c>
      <c r="BD102" s="31">
        <v>27514</v>
      </c>
      <c r="BE102" s="31">
        <v>53179</v>
      </c>
      <c r="BF102" s="31">
        <v>25846</v>
      </c>
      <c r="BG102" s="31">
        <v>27333</v>
      </c>
      <c r="BH102" s="31">
        <v>52861</v>
      </c>
      <c r="BI102" s="31">
        <v>25706</v>
      </c>
      <c r="BJ102" s="31">
        <v>27155</v>
      </c>
      <c r="BK102" s="31">
        <v>52518</v>
      </c>
      <c r="BL102" s="31">
        <v>25554</v>
      </c>
      <c r="BM102" s="31">
        <v>26964</v>
      </c>
      <c r="BN102" s="31">
        <v>52203</v>
      </c>
      <c r="BO102" s="31">
        <v>25416</v>
      </c>
      <c r="BP102" s="31">
        <v>26787</v>
      </c>
      <c r="BQ102" s="31">
        <v>51871</v>
      </c>
      <c r="BR102" s="31">
        <v>25266</v>
      </c>
      <c r="BS102" s="31">
        <v>26605</v>
      </c>
      <c r="BT102" s="31">
        <v>51533</v>
      </c>
      <c r="BU102" s="31">
        <v>25114</v>
      </c>
      <c r="BV102" s="31">
        <v>26419</v>
      </c>
      <c r="BW102" s="31">
        <v>51192</v>
      </c>
      <c r="BX102" s="31">
        <v>24965</v>
      </c>
      <c r="BY102" s="31">
        <v>26227</v>
      </c>
    </row>
    <row r="103" spans="1:77" ht="20.100000000000001" customHeight="1" x14ac:dyDescent="0.25">
      <c r="A103" s="30" t="s">
        <v>78</v>
      </c>
      <c r="B103" s="31" t="s">
        <v>399</v>
      </c>
      <c r="C103" s="31">
        <v>99076</v>
      </c>
      <c r="D103" s="31">
        <v>47696</v>
      </c>
      <c r="E103" s="31">
        <v>51380</v>
      </c>
      <c r="F103" s="31">
        <v>98492</v>
      </c>
      <c r="G103" s="31">
        <v>47375</v>
      </c>
      <c r="H103" s="31">
        <v>51117</v>
      </c>
      <c r="I103" s="31">
        <v>97949</v>
      </c>
      <c r="J103" s="31">
        <v>47094</v>
      </c>
      <c r="K103" s="31">
        <v>50855</v>
      </c>
      <c r="L103" s="31">
        <v>97392</v>
      </c>
      <c r="M103" s="31">
        <v>46798</v>
      </c>
      <c r="N103" s="31">
        <v>50594</v>
      </c>
      <c r="O103" s="31">
        <v>96852</v>
      </c>
      <c r="P103" s="31">
        <v>46518</v>
      </c>
      <c r="Q103" s="31">
        <v>50334</v>
      </c>
      <c r="R103" s="31">
        <v>96317</v>
      </c>
      <c r="S103" s="31">
        <v>46238</v>
      </c>
      <c r="T103" s="31">
        <v>50079</v>
      </c>
      <c r="U103" s="31">
        <v>95824</v>
      </c>
      <c r="V103" s="31">
        <v>45988</v>
      </c>
      <c r="W103" s="31">
        <v>49836</v>
      </c>
      <c r="X103" s="31">
        <v>95328</v>
      </c>
      <c r="Y103" s="31">
        <v>45745</v>
      </c>
      <c r="Z103" s="31">
        <v>49583</v>
      </c>
      <c r="AA103" s="31">
        <v>94832</v>
      </c>
      <c r="AB103" s="31">
        <v>45501</v>
      </c>
      <c r="AC103" s="31">
        <v>49331</v>
      </c>
      <c r="AD103" s="31">
        <v>94438</v>
      </c>
      <c r="AE103" s="31">
        <v>45311</v>
      </c>
      <c r="AF103" s="31">
        <v>49127</v>
      </c>
      <c r="AG103" s="31">
        <v>94002</v>
      </c>
      <c r="AH103" s="31">
        <v>45103</v>
      </c>
      <c r="AI103" s="31">
        <v>48899</v>
      </c>
      <c r="AJ103" s="31">
        <v>93541</v>
      </c>
      <c r="AK103" s="31">
        <v>44885</v>
      </c>
      <c r="AL103" s="31">
        <v>48656</v>
      </c>
      <c r="AM103" s="31">
        <v>93043</v>
      </c>
      <c r="AN103" s="31">
        <v>44652</v>
      </c>
      <c r="AO103" s="31">
        <v>48391</v>
      </c>
      <c r="AP103" s="31">
        <v>92531</v>
      </c>
      <c r="AQ103" s="31">
        <v>44411</v>
      </c>
      <c r="AR103" s="31">
        <v>48120</v>
      </c>
      <c r="AS103" s="31">
        <v>92002</v>
      </c>
      <c r="AT103" s="31">
        <v>44165</v>
      </c>
      <c r="AU103" s="31">
        <v>47837</v>
      </c>
      <c r="AV103" s="31">
        <v>91438</v>
      </c>
      <c r="AW103" s="31">
        <v>43896</v>
      </c>
      <c r="AX103" s="31">
        <v>47542</v>
      </c>
      <c r="AY103" s="31">
        <v>90867</v>
      </c>
      <c r="AZ103" s="31">
        <v>43629</v>
      </c>
      <c r="BA103" s="31">
        <v>47238</v>
      </c>
      <c r="BB103" s="31">
        <v>90267</v>
      </c>
      <c r="BC103" s="31">
        <v>43339</v>
      </c>
      <c r="BD103" s="31">
        <v>46928</v>
      </c>
      <c r="BE103" s="31">
        <v>89664</v>
      </c>
      <c r="BF103" s="31">
        <v>43049</v>
      </c>
      <c r="BG103" s="31">
        <v>46615</v>
      </c>
      <c r="BH103" s="31">
        <v>89039</v>
      </c>
      <c r="BI103" s="31">
        <v>42763</v>
      </c>
      <c r="BJ103" s="31">
        <v>46276</v>
      </c>
      <c r="BK103" s="31">
        <v>88425</v>
      </c>
      <c r="BL103" s="31">
        <v>42472</v>
      </c>
      <c r="BM103" s="31">
        <v>45953</v>
      </c>
      <c r="BN103" s="31">
        <v>87797</v>
      </c>
      <c r="BO103" s="31">
        <v>42178</v>
      </c>
      <c r="BP103" s="31">
        <v>45619</v>
      </c>
      <c r="BQ103" s="31">
        <v>87173</v>
      </c>
      <c r="BR103" s="31">
        <v>41888</v>
      </c>
      <c r="BS103" s="31">
        <v>45285</v>
      </c>
      <c r="BT103" s="31">
        <v>86550</v>
      </c>
      <c r="BU103" s="31">
        <v>41589</v>
      </c>
      <c r="BV103" s="31">
        <v>44961</v>
      </c>
      <c r="BW103" s="31">
        <v>85920</v>
      </c>
      <c r="BX103" s="31">
        <v>41301</v>
      </c>
      <c r="BY103" s="31">
        <v>44619</v>
      </c>
    </row>
    <row r="104" spans="1:77" ht="20.100000000000001" customHeight="1" x14ac:dyDescent="0.25">
      <c r="A104" s="30" t="s">
        <v>79</v>
      </c>
      <c r="B104" s="31" t="s">
        <v>399</v>
      </c>
      <c r="C104" s="31">
        <v>48695</v>
      </c>
      <c r="D104" s="31">
        <v>23941</v>
      </c>
      <c r="E104" s="31">
        <v>24754</v>
      </c>
      <c r="F104" s="31">
        <v>48393</v>
      </c>
      <c r="G104" s="31">
        <v>23817</v>
      </c>
      <c r="H104" s="31">
        <v>24576</v>
      </c>
      <c r="I104" s="31">
        <v>48095</v>
      </c>
      <c r="J104" s="31">
        <v>23694</v>
      </c>
      <c r="K104" s="31">
        <v>24401</v>
      </c>
      <c r="L104" s="31">
        <v>47790</v>
      </c>
      <c r="M104" s="31">
        <v>23571</v>
      </c>
      <c r="N104" s="31">
        <v>24219</v>
      </c>
      <c r="O104" s="31">
        <v>47483</v>
      </c>
      <c r="P104" s="31">
        <v>23440</v>
      </c>
      <c r="Q104" s="31">
        <v>24043</v>
      </c>
      <c r="R104" s="31">
        <v>47171</v>
      </c>
      <c r="S104" s="31">
        <v>23318</v>
      </c>
      <c r="T104" s="31">
        <v>23853</v>
      </c>
      <c r="U104" s="31">
        <v>46862</v>
      </c>
      <c r="V104" s="31">
        <v>23184</v>
      </c>
      <c r="W104" s="31">
        <v>23678</v>
      </c>
      <c r="X104" s="31">
        <v>46561</v>
      </c>
      <c r="Y104" s="31">
        <v>23059</v>
      </c>
      <c r="Z104" s="31">
        <v>23502</v>
      </c>
      <c r="AA104" s="31">
        <v>46270</v>
      </c>
      <c r="AB104" s="31">
        <v>22938</v>
      </c>
      <c r="AC104" s="31">
        <v>23332</v>
      </c>
      <c r="AD104" s="31">
        <v>45959</v>
      </c>
      <c r="AE104" s="31">
        <v>22808</v>
      </c>
      <c r="AF104" s="31">
        <v>23151</v>
      </c>
      <c r="AG104" s="31">
        <v>45637</v>
      </c>
      <c r="AH104" s="31">
        <v>22662</v>
      </c>
      <c r="AI104" s="31">
        <v>22975</v>
      </c>
      <c r="AJ104" s="31">
        <v>45322</v>
      </c>
      <c r="AK104" s="31">
        <v>22532</v>
      </c>
      <c r="AL104" s="31">
        <v>22790</v>
      </c>
      <c r="AM104" s="31">
        <v>44993</v>
      </c>
      <c r="AN104" s="31">
        <v>22382</v>
      </c>
      <c r="AO104" s="31">
        <v>22611</v>
      </c>
      <c r="AP104" s="31">
        <v>44630</v>
      </c>
      <c r="AQ104" s="31">
        <v>22219</v>
      </c>
      <c r="AR104" s="31">
        <v>22411</v>
      </c>
      <c r="AS104" s="31">
        <v>44282</v>
      </c>
      <c r="AT104" s="31">
        <v>22061</v>
      </c>
      <c r="AU104" s="31">
        <v>22221</v>
      </c>
      <c r="AV104" s="31">
        <v>43891</v>
      </c>
      <c r="AW104" s="31">
        <v>21882</v>
      </c>
      <c r="AX104" s="31">
        <v>22009</v>
      </c>
      <c r="AY104" s="31">
        <v>43506</v>
      </c>
      <c r="AZ104" s="31">
        <v>21704</v>
      </c>
      <c r="BA104" s="31">
        <v>21802</v>
      </c>
      <c r="BB104" s="31">
        <v>43107</v>
      </c>
      <c r="BC104" s="31">
        <v>21522</v>
      </c>
      <c r="BD104" s="31">
        <v>21585</v>
      </c>
      <c r="BE104" s="31">
        <v>42717</v>
      </c>
      <c r="BF104" s="31">
        <v>21338</v>
      </c>
      <c r="BG104" s="31">
        <v>21379</v>
      </c>
      <c r="BH104" s="31">
        <v>42287</v>
      </c>
      <c r="BI104" s="31">
        <v>21137</v>
      </c>
      <c r="BJ104" s="31">
        <v>21150</v>
      </c>
      <c r="BK104" s="31">
        <v>41863</v>
      </c>
      <c r="BL104" s="31">
        <v>20940</v>
      </c>
      <c r="BM104" s="31">
        <v>20923</v>
      </c>
      <c r="BN104" s="31">
        <v>41431</v>
      </c>
      <c r="BO104" s="31">
        <v>20739</v>
      </c>
      <c r="BP104" s="31">
        <v>20692</v>
      </c>
      <c r="BQ104" s="31">
        <v>40980</v>
      </c>
      <c r="BR104" s="31">
        <v>20532</v>
      </c>
      <c r="BS104" s="31">
        <v>20448</v>
      </c>
      <c r="BT104" s="31">
        <v>40541</v>
      </c>
      <c r="BU104" s="31">
        <v>20325</v>
      </c>
      <c r="BV104" s="31">
        <v>20216</v>
      </c>
      <c r="BW104" s="31">
        <v>40095</v>
      </c>
      <c r="BX104" s="31">
        <v>20126</v>
      </c>
      <c r="BY104" s="31">
        <v>19969</v>
      </c>
    </row>
    <row r="105" spans="1:77" ht="20.100000000000001" customHeight="1" x14ac:dyDescent="0.25">
      <c r="A105" s="30" t="s">
        <v>80</v>
      </c>
      <c r="B105" s="31" t="s">
        <v>400</v>
      </c>
      <c r="C105" s="31">
        <v>106502</v>
      </c>
      <c r="D105" s="31">
        <v>51777</v>
      </c>
      <c r="E105" s="31">
        <v>54725</v>
      </c>
      <c r="F105" s="31">
        <v>105979</v>
      </c>
      <c r="G105" s="31">
        <v>51481</v>
      </c>
      <c r="H105" s="31">
        <v>54498</v>
      </c>
      <c r="I105" s="31">
        <v>105458</v>
      </c>
      <c r="J105" s="31">
        <v>51175</v>
      </c>
      <c r="K105" s="31">
        <v>54283</v>
      </c>
      <c r="L105" s="31">
        <v>104951</v>
      </c>
      <c r="M105" s="31">
        <v>50890</v>
      </c>
      <c r="N105" s="31">
        <v>54061</v>
      </c>
      <c r="O105" s="31">
        <v>104456</v>
      </c>
      <c r="P105" s="31">
        <v>50605</v>
      </c>
      <c r="Q105" s="31">
        <v>53851</v>
      </c>
      <c r="R105" s="31">
        <v>103949</v>
      </c>
      <c r="S105" s="31">
        <v>50311</v>
      </c>
      <c r="T105" s="31">
        <v>53638</v>
      </c>
      <c r="U105" s="31">
        <v>103482</v>
      </c>
      <c r="V105" s="31">
        <v>50049</v>
      </c>
      <c r="W105" s="31">
        <v>53433</v>
      </c>
      <c r="X105" s="31">
        <v>103036</v>
      </c>
      <c r="Y105" s="31">
        <v>49799</v>
      </c>
      <c r="Z105" s="31">
        <v>53237</v>
      </c>
      <c r="AA105" s="31">
        <v>102596</v>
      </c>
      <c r="AB105" s="31">
        <v>49550</v>
      </c>
      <c r="AC105" s="31">
        <v>53046</v>
      </c>
      <c r="AD105" s="31">
        <v>102193</v>
      </c>
      <c r="AE105" s="31">
        <v>49324</v>
      </c>
      <c r="AF105" s="31">
        <v>52869</v>
      </c>
      <c r="AG105" s="31">
        <v>101766</v>
      </c>
      <c r="AH105" s="31">
        <v>49090</v>
      </c>
      <c r="AI105" s="31">
        <v>52676</v>
      </c>
      <c r="AJ105" s="31">
        <v>101305</v>
      </c>
      <c r="AK105" s="31">
        <v>48840</v>
      </c>
      <c r="AL105" s="31">
        <v>52465</v>
      </c>
      <c r="AM105" s="31">
        <v>100821</v>
      </c>
      <c r="AN105" s="31">
        <v>48572</v>
      </c>
      <c r="AO105" s="31">
        <v>52249</v>
      </c>
      <c r="AP105" s="31">
        <v>100303</v>
      </c>
      <c r="AQ105" s="31">
        <v>48300</v>
      </c>
      <c r="AR105" s="31">
        <v>52003</v>
      </c>
      <c r="AS105" s="31">
        <v>99747</v>
      </c>
      <c r="AT105" s="31">
        <v>47996</v>
      </c>
      <c r="AU105" s="31">
        <v>51751</v>
      </c>
      <c r="AV105" s="31">
        <v>99179</v>
      </c>
      <c r="AW105" s="31">
        <v>47686</v>
      </c>
      <c r="AX105" s="31">
        <v>51493</v>
      </c>
      <c r="AY105" s="31">
        <v>98550</v>
      </c>
      <c r="AZ105" s="31">
        <v>47356</v>
      </c>
      <c r="BA105" s="31">
        <v>51194</v>
      </c>
      <c r="BB105" s="31">
        <v>97910</v>
      </c>
      <c r="BC105" s="31">
        <v>47015</v>
      </c>
      <c r="BD105" s="31">
        <v>50895</v>
      </c>
      <c r="BE105" s="31">
        <v>97219</v>
      </c>
      <c r="BF105" s="31">
        <v>46654</v>
      </c>
      <c r="BG105" s="31">
        <v>50565</v>
      </c>
      <c r="BH105" s="31">
        <v>96520</v>
      </c>
      <c r="BI105" s="31">
        <v>46281</v>
      </c>
      <c r="BJ105" s="31">
        <v>50239</v>
      </c>
      <c r="BK105" s="31">
        <v>95772</v>
      </c>
      <c r="BL105" s="31">
        <v>45894</v>
      </c>
      <c r="BM105" s="31">
        <v>49878</v>
      </c>
      <c r="BN105" s="31">
        <v>95010</v>
      </c>
      <c r="BO105" s="31">
        <v>45495</v>
      </c>
      <c r="BP105" s="31">
        <v>49515</v>
      </c>
      <c r="BQ105" s="31">
        <v>94222</v>
      </c>
      <c r="BR105" s="31">
        <v>45093</v>
      </c>
      <c r="BS105" s="31">
        <v>49129</v>
      </c>
      <c r="BT105" s="31">
        <v>93397</v>
      </c>
      <c r="BU105" s="31">
        <v>44676</v>
      </c>
      <c r="BV105" s="31">
        <v>48721</v>
      </c>
      <c r="BW105" s="31">
        <v>92578</v>
      </c>
      <c r="BX105" s="31">
        <v>44266</v>
      </c>
      <c r="BY105" s="31">
        <v>48312</v>
      </c>
    </row>
    <row r="106" spans="1:77" ht="20.100000000000001" customHeight="1" x14ac:dyDescent="0.25">
      <c r="A106" s="30" t="s">
        <v>81</v>
      </c>
      <c r="B106" s="31" t="s">
        <v>400</v>
      </c>
      <c r="C106" s="31">
        <v>53266</v>
      </c>
      <c r="D106" s="31">
        <v>26236</v>
      </c>
      <c r="E106" s="31">
        <v>27030</v>
      </c>
      <c r="F106" s="31">
        <v>53154</v>
      </c>
      <c r="G106" s="31">
        <v>26188</v>
      </c>
      <c r="H106" s="31">
        <v>26966</v>
      </c>
      <c r="I106" s="31">
        <v>53052</v>
      </c>
      <c r="J106" s="31">
        <v>26143</v>
      </c>
      <c r="K106" s="31">
        <v>26909</v>
      </c>
      <c r="L106" s="31">
        <v>52921</v>
      </c>
      <c r="M106" s="31">
        <v>26084</v>
      </c>
      <c r="N106" s="31">
        <v>26837</v>
      </c>
      <c r="O106" s="31">
        <v>52800</v>
      </c>
      <c r="P106" s="31">
        <v>26033</v>
      </c>
      <c r="Q106" s="31">
        <v>26767</v>
      </c>
      <c r="R106" s="31">
        <v>52671</v>
      </c>
      <c r="S106" s="31">
        <v>25977</v>
      </c>
      <c r="T106" s="31">
        <v>26694</v>
      </c>
      <c r="U106" s="31">
        <v>52537</v>
      </c>
      <c r="V106" s="31">
        <v>25916</v>
      </c>
      <c r="W106" s="31">
        <v>26621</v>
      </c>
      <c r="X106" s="31">
        <v>52400</v>
      </c>
      <c r="Y106" s="31">
        <v>25854</v>
      </c>
      <c r="Z106" s="31">
        <v>26546</v>
      </c>
      <c r="AA106" s="31">
        <v>52258</v>
      </c>
      <c r="AB106" s="31">
        <v>25789</v>
      </c>
      <c r="AC106" s="31">
        <v>26469</v>
      </c>
      <c r="AD106" s="31">
        <v>52120</v>
      </c>
      <c r="AE106" s="31">
        <v>25732</v>
      </c>
      <c r="AF106" s="31">
        <v>26388</v>
      </c>
      <c r="AG106" s="31">
        <v>51947</v>
      </c>
      <c r="AH106" s="31">
        <v>25646</v>
      </c>
      <c r="AI106" s="31">
        <v>26301</v>
      </c>
      <c r="AJ106" s="31">
        <v>51774</v>
      </c>
      <c r="AK106" s="31">
        <v>25565</v>
      </c>
      <c r="AL106" s="31">
        <v>26209</v>
      </c>
      <c r="AM106" s="31">
        <v>51593</v>
      </c>
      <c r="AN106" s="31">
        <v>25480</v>
      </c>
      <c r="AO106" s="31">
        <v>26113</v>
      </c>
      <c r="AP106" s="31">
        <v>51391</v>
      </c>
      <c r="AQ106" s="31">
        <v>25380</v>
      </c>
      <c r="AR106" s="31">
        <v>26011</v>
      </c>
      <c r="AS106" s="31">
        <v>51170</v>
      </c>
      <c r="AT106" s="31">
        <v>25274</v>
      </c>
      <c r="AU106" s="31">
        <v>25896</v>
      </c>
      <c r="AV106" s="31">
        <v>50911</v>
      </c>
      <c r="AW106" s="31">
        <v>25149</v>
      </c>
      <c r="AX106" s="31">
        <v>25762</v>
      </c>
      <c r="AY106" s="31">
        <v>50668</v>
      </c>
      <c r="AZ106" s="31">
        <v>25028</v>
      </c>
      <c r="BA106" s="31">
        <v>25640</v>
      </c>
      <c r="BB106" s="31">
        <v>50388</v>
      </c>
      <c r="BC106" s="31">
        <v>24889</v>
      </c>
      <c r="BD106" s="31">
        <v>25499</v>
      </c>
      <c r="BE106" s="31">
        <v>50101</v>
      </c>
      <c r="BF106" s="31">
        <v>24748</v>
      </c>
      <c r="BG106" s="31">
        <v>25353</v>
      </c>
      <c r="BH106" s="31">
        <v>49798</v>
      </c>
      <c r="BI106" s="31">
        <v>24590</v>
      </c>
      <c r="BJ106" s="31">
        <v>25208</v>
      </c>
      <c r="BK106" s="31">
        <v>49478</v>
      </c>
      <c r="BL106" s="31">
        <v>24431</v>
      </c>
      <c r="BM106" s="31">
        <v>25047</v>
      </c>
      <c r="BN106" s="31">
        <v>49155</v>
      </c>
      <c r="BO106" s="31">
        <v>24268</v>
      </c>
      <c r="BP106" s="31">
        <v>24887</v>
      </c>
      <c r="BQ106" s="31">
        <v>48811</v>
      </c>
      <c r="BR106" s="31">
        <v>24084</v>
      </c>
      <c r="BS106" s="31">
        <v>24727</v>
      </c>
      <c r="BT106" s="31">
        <v>48456</v>
      </c>
      <c r="BU106" s="31">
        <v>23919</v>
      </c>
      <c r="BV106" s="31">
        <v>24537</v>
      </c>
      <c r="BW106" s="31">
        <v>48091</v>
      </c>
      <c r="BX106" s="31">
        <v>23741</v>
      </c>
      <c r="BY106" s="31">
        <v>24350</v>
      </c>
    </row>
    <row r="107" spans="1:77" ht="20.100000000000001" customHeight="1" x14ac:dyDescent="0.25">
      <c r="A107" s="30" t="s">
        <v>82</v>
      </c>
      <c r="B107" s="31" t="s">
        <v>400</v>
      </c>
      <c r="C107" s="31">
        <v>49340</v>
      </c>
      <c r="D107" s="31">
        <v>23550</v>
      </c>
      <c r="E107" s="31">
        <v>25790</v>
      </c>
      <c r="F107" s="31">
        <v>49244</v>
      </c>
      <c r="G107" s="31">
        <v>23486</v>
      </c>
      <c r="H107" s="31">
        <v>25758</v>
      </c>
      <c r="I107" s="31">
        <v>49157</v>
      </c>
      <c r="J107" s="31">
        <v>23429</v>
      </c>
      <c r="K107" s="31">
        <v>25728</v>
      </c>
      <c r="L107" s="31">
        <v>49066</v>
      </c>
      <c r="M107" s="31">
        <v>23369</v>
      </c>
      <c r="N107" s="31">
        <v>25697</v>
      </c>
      <c r="O107" s="31">
        <v>48972</v>
      </c>
      <c r="P107" s="31">
        <v>23307</v>
      </c>
      <c r="Q107" s="31">
        <v>25665</v>
      </c>
      <c r="R107" s="31">
        <v>48886</v>
      </c>
      <c r="S107" s="31">
        <v>23251</v>
      </c>
      <c r="T107" s="31">
        <v>25635</v>
      </c>
      <c r="U107" s="31">
        <v>48804</v>
      </c>
      <c r="V107" s="31">
        <v>23200</v>
      </c>
      <c r="W107" s="31">
        <v>25604</v>
      </c>
      <c r="X107" s="31">
        <v>48725</v>
      </c>
      <c r="Y107" s="31">
        <v>23155</v>
      </c>
      <c r="Z107" s="31">
        <v>25570</v>
      </c>
      <c r="AA107" s="31">
        <v>48649</v>
      </c>
      <c r="AB107" s="31">
        <v>23109</v>
      </c>
      <c r="AC107" s="31">
        <v>25540</v>
      </c>
      <c r="AD107" s="31">
        <v>48566</v>
      </c>
      <c r="AE107" s="31">
        <v>23065</v>
      </c>
      <c r="AF107" s="31">
        <v>25501</v>
      </c>
      <c r="AG107" s="31">
        <v>48468</v>
      </c>
      <c r="AH107" s="31">
        <v>23015</v>
      </c>
      <c r="AI107" s="31">
        <v>25453</v>
      </c>
      <c r="AJ107" s="31">
        <v>48348</v>
      </c>
      <c r="AK107" s="31">
        <v>22953</v>
      </c>
      <c r="AL107" s="31">
        <v>25395</v>
      </c>
      <c r="AM107" s="31">
        <v>48219</v>
      </c>
      <c r="AN107" s="31">
        <v>22885</v>
      </c>
      <c r="AO107" s="31">
        <v>25334</v>
      </c>
      <c r="AP107" s="31">
        <v>48059</v>
      </c>
      <c r="AQ107" s="31">
        <v>22805</v>
      </c>
      <c r="AR107" s="31">
        <v>25254</v>
      </c>
      <c r="AS107" s="31">
        <v>47877</v>
      </c>
      <c r="AT107" s="31">
        <v>22721</v>
      </c>
      <c r="AU107" s="31">
        <v>25156</v>
      </c>
      <c r="AV107" s="31">
        <v>47682</v>
      </c>
      <c r="AW107" s="31">
        <v>22630</v>
      </c>
      <c r="AX107" s="31">
        <v>25052</v>
      </c>
      <c r="AY107" s="31">
        <v>47480</v>
      </c>
      <c r="AZ107" s="31">
        <v>22536</v>
      </c>
      <c r="BA107" s="31">
        <v>24944</v>
      </c>
      <c r="BB107" s="31">
        <v>47242</v>
      </c>
      <c r="BC107" s="31">
        <v>22423</v>
      </c>
      <c r="BD107" s="31">
        <v>24819</v>
      </c>
      <c r="BE107" s="31">
        <v>47000</v>
      </c>
      <c r="BF107" s="31">
        <v>22311</v>
      </c>
      <c r="BG107" s="31">
        <v>24689</v>
      </c>
      <c r="BH107" s="31">
        <v>46744</v>
      </c>
      <c r="BI107" s="31">
        <v>22192</v>
      </c>
      <c r="BJ107" s="31">
        <v>24552</v>
      </c>
      <c r="BK107" s="31">
        <v>46465</v>
      </c>
      <c r="BL107" s="31">
        <v>22064</v>
      </c>
      <c r="BM107" s="31">
        <v>24401</v>
      </c>
      <c r="BN107" s="31">
        <v>46186</v>
      </c>
      <c r="BO107" s="31">
        <v>21935</v>
      </c>
      <c r="BP107" s="31">
        <v>24251</v>
      </c>
      <c r="BQ107" s="31">
        <v>45896</v>
      </c>
      <c r="BR107" s="31">
        <v>21804</v>
      </c>
      <c r="BS107" s="31">
        <v>24092</v>
      </c>
      <c r="BT107" s="31">
        <v>45599</v>
      </c>
      <c r="BU107" s="31">
        <v>21673</v>
      </c>
      <c r="BV107" s="31">
        <v>23926</v>
      </c>
      <c r="BW107" s="31">
        <v>45298</v>
      </c>
      <c r="BX107" s="31">
        <v>21543</v>
      </c>
      <c r="BY107" s="31">
        <v>23755</v>
      </c>
    </row>
    <row r="108" spans="1:77" ht="20.100000000000001" customHeight="1" x14ac:dyDescent="0.25">
      <c r="A108" s="30" t="s">
        <v>83</v>
      </c>
      <c r="B108" s="31" t="s">
        <v>400</v>
      </c>
      <c r="C108" s="31">
        <v>67459</v>
      </c>
      <c r="D108" s="31">
        <v>33507</v>
      </c>
      <c r="E108" s="31">
        <v>33952</v>
      </c>
      <c r="F108" s="31">
        <v>67595</v>
      </c>
      <c r="G108" s="31">
        <v>33587</v>
      </c>
      <c r="H108" s="31">
        <v>34008</v>
      </c>
      <c r="I108" s="31">
        <v>67750</v>
      </c>
      <c r="J108" s="31">
        <v>33674</v>
      </c>
      <c r="K108" s="31">
        <v>34076</v>
      </c>
      <c r="L108" s="31">
        <v>67897</v>
      </c>
      <c r="M108" s="31">
        <v>33751</v>
      </c>
      <c r="N108" s="31">
        <v>34146</v>
      </c>
      <c r="O108" s="31">
        <v>68061</v>
      </c>
      <c r="P108" s="31">
        <v>33851</v>
      </c>
      <c r="Q108" s="31">
        <v>34210</v>
      </c>
      <c r="R108" s="31">
        <v>68221</v>
      </c>
      <c r="S108" s="31">
        <v>33942</v>
      </c>
      <c r="T108" s="31">
        <v>34279</v>
      </c>
      <c r="U108" s="31">
        <v>68389</v>
      </c>
      <c r="V108" s="31">
        <v>34035</v>
      </c>
      <c r="W108" s="31">
        <v>34354</v>
      </c>
      <c r="X108" s="31">
        <v>68569</v>
      </c>
      <c r="Y108" s="31">
        <v>34136</v>
      </c>
      <c r="Z108" s="31">
        <v>34433</v>
      </c>
      <c r="AA108" s="31">
        <v>68735</v>
      </c>
      <c r="AB108" s="31">
        <v>34225</v>
      </c>
      <c r="AC108" s="31">
        <v>34510</v>
      </c>
      <c r="AD108" s="31">
        <v>68901</v>
      </c>
      <c r="AE108" s="31">
        <v>34322</v>
      </c>
      <c r="AF108" s="31">
        <v>34579</v>
      </c>
      <c r="AG108" s="31">
        <v>69056</v>
      </c>
      <c r="AH108" s="31">
        <v>34402</v>
      </c>
      <c r="AI108" s="31">
        <v>34654</v>
      </c>
      <c r="AJ108" s="31">
        <v>69200</v>
      </c>
      <c r="AK108" s="31">
        <v>34486</v>
      </c>
      <c r="AL108" s="31">
        <v>34714</v>
      </c>
      <c r="AM108" s="31">
        <v>69317</v>
      </c>
      <c r="AN108" s="31">
        <v>34547</v>
      </c>
      <c r="AO108" s="31">
        <v>34770</v>
      </c>
      <c r="AP108" s="31">
        <v>69409</v>
      </c>
      <c r="AQ108" s="31">
        <v>34601</v>
      </c>
      <c r="AR108" s="31">
        <v>34808</v>
      </c>
      <c r="AS108" s="31">
        <v>69491</v>
      </c>
      <c r="AT108" s="31">
        <v>34655</v>
      </c>
      <c r="AU108" s="31">
        <v>34836</v>
      </c>
      <c r="AV108" s="31">
        <v>69541</v>
      </c>
      <c r="AW108" s="31">
        <v>34674</v>
      </c>
      <c r="AX108" s="31">
        <v>34867</v>
      </c>
      <c r="AY108" s="31">
        <v>69559</v>
      </c>
      <c r="AZ108" s="31">
        <v>34681</v>
      </c>
      <c r="BA108" s="31">
        <v>34878</v>
      </c>
      <c r="BB108" s="31">
        <v>69562</v>
      </c>
      <c r="BC108" s="31">
        <v>34681</v>
      </c>
      <c r="BD108" s="31">
        <v>34881</v>
      </c>
      <c r="BE108" s="31">
        <v>69550</v>
      </c>
      <c r="BF108" s="31">
        <v>34678</v>
      </c>
      <c r="BG108" s="31">
        <v>34872</v>
      </c>
      <c r="BH108" s="31">
        <v>69510</v>
      </c>
      <c r="BI108" s="31">
        <v>34654</v>
      </c>
      <c r="BJ108" s="31">
        <v>34856</v>
      </c>
      <c r="BK108" s="31">
        <v>69451</v>
      </c>
      <c r="BL108" s="31">
        <v>34622</v>
      </c>
      <c r="BM108" s="31">
        <v>34829</v>
      </c>
      <c r="BN108" s="31">
        <v>69383</v>
      </c>
      <c r="BO108" s="31">
        <v>34587</v>
      </c>
      <c r="BP108" s="31">
        <v>34796</v>
      </c>
      <c r="BQ108" s="31">
        <v>69317</v>
      </c>
      <c r="BR108" s="31">
        <v>34546</v>
      </c>
      <c r="BS108" s="31">
        <v>34771</v>
      </c>
      <c r="BT108" s="31">
        <v>69214</v>
      </c>
      <c r="BU108" s="31">
        <v>34483</v>
      </c>
      <c r="BV108" s="31">
        <v>34731</v>
      </c>
      <c r="BW108" s="31">
        <v>69112</v>
      </c>
      <c r="BX108" s="31">
        <v>34435</v>
      </c>
      <c r="BY108" s="31">
        <v>34677</v>
      </c>
    </row>
    <row r="109" spans="1:77" ht="20.100000000000001" customHeight="1" x14ac:dyDescent="0.25">
      <c r="A109" s="30" t="s">
        <v>84</v>
      </c>
      <c r="B109" s="31" t="s">
        <v>400</v>
      </c>
      <c r="C109" s="31">
        <v>132731</v>
      </c>
      <c r="D109" s="31">
        <v>65069</v>
      </c>
      <c r="E109" s="31">
        <v>67662</v>
      </c>
      <c r="F109" s="31">
        <v>132572</v>
      </c>
      <c r="G109" s="31">
        <v>64946</v>
      </c>
      <c r="H109" s="31">
        <v>67626</v>
      </c>
      <c r="I109" s="31">
        <v>132439</v>
      </c>
      <c r="J109" s="31">
        <v>64852</v>
      </c>
      <c r="K109" s="31">
        <v>67587</v>
      </c>
      <c r="L109" s="31">
        <v>132318</v>
      </c>
      <c r="M109" s="31">
        <v>64771</v>
      </c>
      <c r="N109" s="31">
        <v>67547</v>
      </c>
      <c r="O109" s="31">
        <v>132185</v>
      </c>
      <c r="P109" s="31">
        <v>64680</v>
      </c>
      <c r="Q109" s="31">
        <v>67505</v>
      </c>
      <c r="R109" s="31">
        <v>132040</v>
      </c>
      <c r="S109" s="31">
        <v>64590</v>
      </c>
      <c r="T109" s="31">
        <v>67450</v>
      </c>
      <c r="U109" s="31">
        <v>131920</v>
      </c>
      <c r="V109" s="31">
        <v>64520</v>
      </c>
      <c r="W109" s="31">
        <v>67400</v>
      </c>
      <c r="X109" s="31">
        <v>131788</v>
      </c>
      <c r="Y109" s="31">
        <v>64449</v>
      </c>
      <c r="Z109" s="31">
        <v>67339</v>
      </c>
      <c r="AA109" s="31">
        <v>131670</v>
      </c>
      <c r="AB109" s="31">
        <v>64382</v>
      </c>
      <c r="AC109" s="31">
        <v>67288</v>
      </c>
      <c r="AD109" s="31">
        <v>131566</v>
      </c>
      <c r="AE109" s="31">
        <v>64324</v>
      </c>
      <c r="AF109" s="31">
        <v>67242</v>
      </c>
      <c r="AG109" s="31">
        <v>131427</v>
      </c>
      <c r="AH109" s="31">
        <v>64256</v>
      </c>
      <c r="AI109" s="31">
        <v>67171</v>
      </c>
      <c r="AJ109" s="31">
        <v>131251</v>
      </c>
      <c r="AK109" s="31">
        <v>64166</v>
      </c>
      <c r="AL109" s="31">
        <v>67085</v>
      </c>
      <c r="AM109" s="31">
        <v>131033</v>
      </c>
      <c r="AN109" s="31">
        <v>64052</v>
      </c>
      <c r="AO109" s="31">
        <v>66981</v>
      </c>
      <c r="AP109" s="31">
        <v>130764</v>
      </c>
      <c r="AQ109" s="31">
        <v>63910</v>
      </c>
      <c r="AR109" s="31">
        <v>66854</v>
      </c>
      <c r="AS109" s="31">
        <v>130472</v>
      </c>
      <c r="AT109" s="31">
        <v>63764</v>
      </c>
      <c r="AU109" s="31">
        <v>66708</v>
      </c>
      <c r="AV109" s="31">
        <v>130126</v>
      </c>
      <c r="AW109" s="31">
        <v>63587</v>
      </c>
      <c r="AX109" s="31">
        <v>66539</v>
      </c>
      <c r="AY109" s="31">
        <v>129748</v>
      </c>
      <c r="AZ109" s="31">
        <v>63393</v>
      </c>
      <c r="BA109" s="31">
        <v>66355</v>
      </c>
      <c r="BB109" s="31">
        <v>129330</v>
      </c>
      <c r="BC109" s="31">
        <v>63174</v>
      </c>
      <c r="BD109" s="31">
        <v>66156</v>
      </c>
      <c r="BE109" s="31">
        <v>128861</v>
      </c>
      <c r="BF109" s="31">
        <v>62932</v>
      </c>
      <c r="BG109" s="31">
        <v>65929</v>
      </c>
      <c r="BH109" s="31">
        <v>128378</v>
      </c>
      <c r="BI109" s="31">
        <v>62683</v>
      </c>
      <c r="BJ109" s="31">
        <v>65695</v>
      </c>
      <c r="BK109" s="31">
        <v>127859</v>
      </c>
      <c r="BL109" s="31">
        <v>62419</v>
      </c>
      <c r="BM109" s="31">
        <v>65440</v>
      </c>
      <c r="BN109" s="31">
        <v>127311</v>
      </c>
      <c r="BO109" s="31">
        <v>62134</v>
      </c>
      <c r="BP109" s="31">
        <v>65177</v>
      </c>
      <c r="BQ109" s="31">
        <v>126711</v>
      </c>
      <c r="BR109" s="31">
        <v>61822</v>
      </c>
      <c r="BS109" s="31">
        <v>64889</v>
      </c>
      <c r="BT109" s="31">
        <v>126120</v>
      </c>
      <c r="BU109" s="31">
        <v>61527</v>
      </c>
      <c r="BV109" s="31">
        <v>64593</v>
      </c>
      <c r="BW109" s="31">
        <v>125502</v>
      </c>
      <c r="BX109" s="31">
        <v>61221</v>
      </c>
      <c r="BY109" s="31">
        <v>64281</v>
      </c>
    </row>
    <row r="110" spans="1:77" ht="20.100000000000001" customHeight="1" x14ac:dyDescent="0.25">
      <c r="A110" s="30" t="s">
        <v>85</v>
      </c>
      <c r="B110" s="31" t="s">
        <v>400</v>
      </c>
      <c r="C110" s="31">
        <v>61223</v>
      </c>
      <c r="D110" s="31">
        <v>30525</v>
      </c>
      <c r="E110" s="31">
        <v>30698</v>
      </c>
      <c r="F110" s="31">
        <v>61172</v>
      </c>
      <c r="G110" s="31">
        <v>30509</v>
      </c>
      <c r="H110" s="31">
        <v>30663</v>
      </c>
      <c r="I110" s="31">
        <v>61120</v>
      </c>
      <c r="J110" s="31">
        <v>30501</v>
      </c>
      <c r="K110" s="31">
        <v>30619</v>
      </c>
      <c r="L110" s="31">
        <v>61086</v>
      </c>
      <c r="M110" s="31">
        <v>30495</v>
      </c>
      <c r="N110" s="31">
        <v>30591</v>
      </c>
      <c r="O110" s="31">
        <v>61031</v>
      </c>
      <c r="P110" s="31">
        <v>30480</v>
      </c>
      <c r="Q110" s="31">
        <v>30551</v>
      </c>
      <c r="R110" s="31">
        <v>60982</v>
      </c>
      <c r="S110" s="31">
        <v>30476</v>
      </c>
      <c r="T110" s="31">
        <v>30506</v>
      </c>
      <c r="U110" s="31">
        <v>60936</v>
      </c>
      <c r="V110" s="31">
        <v>30465</v>
      </c>
      <c r="W110" s="31">
        <v>30471</v>
      </c>
      <c r="X110" s="31">
        <v>60898</v>
      </c>
      <c r="Y110" s="31">
        <v>30460</v>
      </c>
      <c r="Z110" s="31">
        <v>30438</v>
      </c>
      <c r="AA110" s="31">
        <v>60852</v>
      </c>
      <c r="AB110" s="31">
        <v>30457</v>
      </c>
      <c r="AC110" s="31">
        <v>30395</v>
      </c>
      <c r="AD110" s="31">
        <v>60801</v>
      </c>
      <c r="AE110" s="31">
        <v>30448</v>
      </c>
      <c r="AF110" s="31">
        <v>30353</v>
      </c>
      <c r="AG110" s="31">
        <v>60760</v>
      </c>
      <c r="AH110" s="31">
        <v>30434</v>
      </c>
      <c r="AI110" s="31">
        <v>30326</v>
      </c>
      <c r="AJ110" s="31">
        <v>60694</v>
      </c>
      <c r="AK110" s="31">
        <v>30414</v>
      </c>
      <c r="AL110" s="31">
        <v>30280</v>
      </c>
      <c r="AM110" s="31">
        <v>60625</v>
      </c>
      <c r="AN110" s="31">
        <v>30390</v>
      </c>
      <c r="AO110" s="31">
        <v>30235</v>
      </c>
      <c r="AP110" s="31">
        <v>60525</v>
      </c>
      <c r="AQ110" s="31">
        <v>30347</v>
      </c>
      <c r="AR110" s="31">
        <v>30178</v>
      </c>
      <c r="AS110" s="31">
        <v>60413</v>
      </c>
      <c r="AT110" s="31">
        <v>30299</v>
      </c>
      <c r="AU110" s="31">
        <v>30114</v>
      </c>
      <c r="AV110" s="31">
        <v>60293</v>
      </c>
      <c r="AW110" s="31">
        <v>30241</v>
      </c>
      <c r="AX110" s="31">
        <v>30052</v>
      </c>
      <c r="AY110" s="31">
        <v>60140</v>
      </c>
      <c r="AZ110" s="31">
        <v>30175</v>
      </c>
      <c r="BA110" s="31">
        <v>29965</v>
      </c>
      <c r="BB110" s="31">
        <v>59988</v>
      </c>
      <c r="BC110" s="31">
        <v>30099</v>
      </c>
      <c r="BD110" s="31">
        <v>29889</v>
      </c>
      <c r="BE110" s="31">
        <v>59809</v>
      </c>
      <c r="BF110" s="31">
        <v>30008</v>
      </c>
      <c r="BG110" s="31">
        <v>29801</v>
      </c>
      <c r="BH110" s="31">
        <v>59603</v>
      </c>
      <c r="BI110" s="31">
        <v>29905</v>
      </c>
      <c r="BJ110" s="31">
        <v>29698</v>
      </c>
      <c r="BK110" s="31">
        <v>59387</v>
      </c>
      <c r="BL110" s="31">
        <v>29800</v>
      </c>
      <c r="BM110" s="31">
        <v>29587</v>
      </c>
      <c r="BN110" s="31">
        <v>59153</v>
      </c>
      <c r="BO110" s="31">
        <v>29678</v>
      </c>
      <c r="BP110" s="31">
        <v>29475</v>
      </c>
      <c r="BQ110" s="31">
        <v>58904</v>
      </c>
      <c r="BR110" s="31">
        <v>29552</v>
      </c>
      <c r="BS110" s="31">
        <v>29352</v>
      </c>
      <c r="BT110" s="31">
        <v>58647</v>
      </c>
      <c r="BU110" s="31">
        <v>29432</v>
      </c>
      <c r="BV110" s="31">
        <v>29215</v>
      </c>
      <c r="BW110" s="31">
        <v>58380</v>
      </c>
      <c r="BX110" s="31">
        <v>29295</v>
      </c>
      <c r="BY110" s="31">
        <v>29085</v>
      </c>
    </row>
    <row r="111" spans="1:77" ht="20.100000000000001" customHeight="1" x14ac:dyDescent="0.25">
      <c r="A111" s="30" t="s">
        <v>86</v>
      </c>
      <c r="B111" s="31" t="s">
        <v>400</v>
      </c>
      <c r="C111" s="31">
        <v>56085</v>
      </c>
      <c r="D111" s="31">
        <v>28103</v>
      </c>
      <c r="E111" s="31">
        <v>27982</v>
      </c>
      <c r="F111" s="31">
        <v>55850</v>
      </c>
      <c r="G111" s="31">
        <v>28018</v>
      </c>
      <c r="H111" s="31">
        <v>27832</v>
      </c>
      <c r="I111" s="31">
        <v>55635</v>
      </c>
      <c r="J111" s="31">
        <v>27938</v>
      </c>
      <c r="K111" s="31">
        <v>27697</v>
      </c>
      <c r="L111" s="31">
        <v>55398</v>
      </c>
      <c r="M111" s="31">
        <v>27857</v>
      </c>
      <c r="N111" s="31">
        <v>27541</v>
      </c>
      <c r="O111" s="31">
        <v>55163</v>
      </c>
      <c r="P111" s="31">
        <v>27768</v>
      </c>
      <c r="Q111" s="31">
        <v>27395</v>
      </c>
      <c r="R111" s="31">
        <v>54936</v>
      </c>
      <c r="S111" s="31">
        <v>27685</v>
      </c>
      <c r="T111" s="31">
        <v>27251</v>
      </c>
      <c r="U111" s="31">
        <v>54695</v>
      </c>
      <c r="V111" s="31">
        <v>27593</v>
      </c>
      <c r="W111" s="31">
        <v>27102</v>
      </c>
      <c r="X111" s="31">
        <v>54460</v>
      </c>
      <c r="Y111" s="31">
        <v>27499</v>
      </c>
      <c r="Z111" s="31">
        <v>26961</v>
      </c>
      <c r="AA111" s="31">
        <v>54224</v>
      </c>
      <c r="AB111" s="31">
        <v>27414</v>
      </c>
      <c r="AC111" s="31">
        <v>26810</v>
      </c>
      <c r="AD111" s="31">
        <v>53994</v>
      </c>
      <c r="AE111" s="31">
        <v>27322</v>
      </c>
      <c r="AF111" s="31">
        <v>26672</v>
      </c>
      <c r="AG111" s="31">
        <v>53749</v>
      </c>
      <c r="AH111" s="31">
        <v>27225</v>
      </c>
      <c r="AI111" s="31">
        <v>26524</v>
      </c>
      <c r="AJ111" s="31">
        <v>53472</v>
      </c>
      <c r="AK111" s="31">
        <v>27109</v>
      </c>
      <c r="AL111" s="31">
        <v>26363</v>
      </c>
      <c r="AM111" s="31">
        <v>53180</v>
      </c>
      <c r="AN111" s="31">
        <v>26978</v>
      </c>
      <c r="AO111" s="31">
        <v>26202</v>
      </c>
      <c r="AP111" s="31">
        <v>52869</v>
      </c>
      <c r="AQ111" s="31">
        <v>26840</v>
      </c>
      <c r="AR111" s="31">
        <v>26029</v>
      </c>
      <c r="AS111" s="31">
        <v>52548</v>
      </c>
      <c r="AT111" s="31">
        <v>26701</v>
      </c>
      <c r="AU111" s="31">
        <v>25847</v>
      </c>
      <c r="AV111" s="31">
        <v>52220</v>
      </c>
      <c r="AW111" s="31">
        <v>26544</v>
      </c>
      <c r="AX111" s="31">
        <v>25676</v>
      </c>
      <c r="AY111" s="31">
        <v>51852</v>
      </c>
      <c r="AZ111" s="31">
        <v>26375</v>
      </c>
      <c r="BA111" s="31">
        <v>25477</v>
      </c>
      <c r="BB111" s="31">
        <v>51478</v>
      </c>
      <c r="BC111" s="31">
        <v>26190</v>
      </c>
      <c r="BD111" s="31">
        <v>25288</v>
      </c>
      <c r="BE111" s="31">
        <v>51070</v>
      </c>
      <c r="BF111" s="31">
        <v>26005</v>
      </c>
      <c r="BG111" s="31">
        <v>25065</v>
      </c>
      <c r="BH111" s="31">
        <v>50660</v>
      </c>
      <c r="BI111" s="31">
        <v>25802</v>
      </c>
      <c r="BJ111" s="31">
        <v>24858</v>
      </c>
      <c r="BK111" s="31">
        <v>50233</v>
      </c>
      <c r="BL111" s="31">
        <v>25589</v>
      </c>
      <c r="BM111" s="31">
        <v>24644</v>
      </c>
      <c r="BN111" s="31">
        <v>49808</v>
      </c>
      <c r="BO111" s="31">
        <v>25382</v>
      </c>
      <c r="BP111" s="31">
        <v>24426</v>
      </c>
      <c r="BQ111" s="31">
        <v>49349</v>
      </c>
      <c r="BR111" s="31">
        <v>25160</v>
      </c>
      <c r="BS111" s="31">
        <v>24189</v>
      </c>
      <c r="BT111" s="31">
        <v>48890</v>
      </c>
      <c r="BU111" s="31">
        <v>24930</v>
      </c>
      <c r="BV111" s="31">
        <v>23960</v>
      </c>
      <c r="BW111" s="31">
        <v>48425</v>
      </c>
      <c r="BX111" s="31">
        <v>24701</v>
      </c>
      <c r="BY111" s="31">
        <v>23724</v>
      </c>
    </row>
    <row r="112" spans="1:77" ht="20.100000000000001" customHeight="1" x14ac:dyDescent="0.25">
      <c r="A112" s="30" t="s">
        <v>87</v>
      </c>
      <c r="B112" s="31" t="s">
        <v>400</v>
      </c>
      <c r="C112" s="31">
        <v>68798</v>
      </c>
      <c r="D112" s="31">
        <v>33892</v>
      </c>
      <c r="E112" s="31">
        <v>34906</v>
      </c>
      <c r="F112" s="31">
        <v>68746</v>
      </c>
      <c r="G112" s="31">
        <v>33861</v>
      </c>
      <c r="H112" s="31">
        <v>34885</v>
      </c>
      <c r="I112" s="31">
        <v>68684</v>
      </c>
      <c r="J112" s="31">
        <v>33826</v>
      </c>
      <c r="K112" s="31">
        <v>34858</v>
      </c>
      <c r="L112" s="31">
        <v>68619</v>
      </c>
      <c r="M112" s="31">
        <v>33797</v>
      </c>
      <c r="N112" s="31">
        <v>34822</v>
      </c>
      <c r="O112" s="31">
        <v>68550</v>
      </c>
      <c r="P112" s="31">
        <v>33760</v>
      </c>
      <c r="Q112" s="31">
        <v>34790</v>
      </c>
      <c r="R112" s="31">
        <v>68504</v>
      </c>
      <c r="S112" s="31">
        <v>33736</v>
      </c>
      <c r="T112" s="31">
        <v>34768</v>
      </c>
      <c r="U112" s="31">
        <v>68441</v>
      </c>
      <c r="V112" s="31">
        <v>33711</v>
      </c>
      <c r="W112" s="31">
        <v>34730</v>
      </c>
      <c r="X112" s="31">
        <v>68389</v>
      </c>
      <c r="Y112" s="31">
        <v>33680</v>
      </c>
      <c r="Z112" s="31">
        <v>34709</v>
      </c>
      <c r="AA112" s="31">
        <v>68334</v>
      </c>
      <c r="AB112" s="31">
        <v>33655</v>
      </c>
      <c r="AC112" s="31">
        <v>34679</v>
      </c>
      <c r="AD112" s="31">
        <v>68278</v>
      </c>
      <c r="AE112" s="31">
        <v>33622</v>
      </c>
      <c r="AF112" s="31">
        <v>34656</v>
      </c>
      <c r="AG112" s="31">
        <v>68224</v>
      </c>
      <c r="AH112" s="31">
        <v>33600</v>
      </c>
      <c r="AI112" s="31">
        <v>34624</v>
      </c>
      <c r="AJ112" s="31">
        <v>68117</v>
      </c>
      <c r="AK112" s="31">
        <v>33539</v>
      </c>
      <c r="AL112" s="31">
        <v>34578</v>
      </c>
      <c r="AM112" s="31">
        <v>68022</v>
      </c>
      <c r="AN112" s="31">
        <v>33488</v>
      </c>
      <c r="AO112" s="31">
        <v>34534</v>
      </c>
      <c r="AP112" s="31">
        <v>67902</v>
      </c>
      <c r="AQ112" s="31">
        <v>33425</v>
      </c>
      <c r="AR112" s="31">
        <v>34477</v>
      </c>
      <c r="AS112" s="31">
        <v>67763</v>
      </c>
      <c r="AT112" s="31">
        <v>33345</v>
      </c>
      <c r="AU112" s="31">
        <v>34418</v>
      </c>
      <c r="AV112" s="31">
        <v>67601</v>
      </c>
      <c r="AW112" s="31">
        <v>33262</v>
      </c>
      <c r="AX112" s="31">
        <v>34339</v>
      </c>
      <c r="AY112" s="31">
        <v>67416</v>
      </c>
      <c r="AZ112" s="31">
        <v>33159</v>
      </c>
      <c r="BA112" s="31">
        <v>34257</v>
      </c>
      <c r="BB112" s="31">
        <v>67203</v>
      </c>
      <c r="BC112" s="31">
        <v>33045</v>
      </c>
      <c r="BD112" s="31">
        <v>34158</v>
      </c>
      <c r="BE112" s="31">
        <v>66984</v>
      </c>
      <c r="BF112" s="31">
        <v>32926</v>
      </c>
      <c r="BG112" s="31">
        <v>34058</v>
      </c>
      <c r="BH112" s="31">
        <v>66742</v>
      </c>
      <c r="BI112" s="31">
        <v>32794</v>
      </c>
      <c r="BJ112" s="31">
        <v>33948</v>
      </c>
      <c r="BK112" s="31">
        <v>66477</v>
      </c>
      <c r="BL112" s="31">
        <v>32652</v>
      </c>
      <c r="BM112" s="31">
        <v>33825</v>
      </c>
      <c r="BN112" s="31">
        <v>66208</v>
      </c>
      <c r="BO112" s="31">
        <v>32506</v>
      </c>
      <c r="BP112" s="31">
        <v>33702</v>
      </c>
      <c r="BQ112" s="31">
        <v>65906</v>
      </c>
      <c r="BR112" s="31">
        <v>32345</v>
      </c>
      <c r="BS112" s="31">
        <v>33561</v>
      </c>
      <c r="BT112" s="31">
        <v>65612</v>
      </c>
      <c r="BU112" s="31">
        <v>32187</v>
      </c>
      <c r="BV112" s="31">
        <v>33425</v>
      </c>
      <c r="BW112" s="31">
        <v>65306</v>
      </c>
      <c r="BX112" s="31">
        <v>32031</v>
      </c>
      <c r="BY112" s="31">
        <v>33275</v>
      </c>
    </row>
    <row r="113" spans="1:77" ht="20.100000000000001" customHeight="1" x14ac:dyDescent="0.25">
      <c r="A113" s="30" t="s">
        <v>88</v>
      </c>
      <c r="B113" s="31" t="s">
        <v>400</v>
      </c>
      <c r="C113" s="31">
        <v>54950</v>
      </c>
      <c r="D113" s="31">
        <v>27061</v>
      </c>
      <c r="E113" s="31">
        <v>27889</v>
      </c>
      <c r="F113" s="31">
        <v>55063</v>
      </c>
      <c r="G113" s="31">
        <v>27119</v>
      </c>
      <c r="H113" s="31">
        <v>27944</v>
      </c>
      <c r="I113" s="31">
        <v>55142</v>
      </c>
      <c r="J113" s="31">
        <v>27162</v>
      </c>
      <c r="K113" s="31">
        <v>27980</v>
      </c>
      <c r="L113" s="31">
        <v>55240</v>
      </c>
      <c r="M113" s="31">
        <v>27206</v>
      </c>
      <c r="N113" s="31">
        <v>28034</v>
      </c>
      <c r="O113" s="31">
        <v>55331</v>
      </c>
      <c r="P113" s="31">
        <v>27261</v>
      </c>
      <c r="Q113" s="31">
        <v>28070</v>
      </c>
      <c r="R113" s="31">
        <v>55376</v>
      </c>
      <c r="S113" s="31">
        <v>27288</v>
      </c>
      <c r="T113" s="31">
        <v>28088</v>
      </c>
      <c r="U113" s="31">
        <v>55437</v>
      </c>
      <c r="V113" s="31">
        <v>27310</v>
      </c>
      <c r="W113" s="31">
        <v>28127</v>
      </c>
      <c r="X113" s="31">
        <v>55458</v>
      </c>
      <c r="Y113" s="31">
        <v>27327</v>
      </c>
      <c r="Z113" s="31">
        <v>28131</v>
      </c>
      <c r="AA113" s="31">
        <v>55491</v>
      </c>
      <c r="AB113" s="31">
        <v>27342</v>
      </c>
      <c r="AC113" s="31">
        <v>28149</v>
      </c>
      <c r="AD113" s="31">
        <v>55493</v>
      </c>
      <c r="AE113" s="31">
        <v>27347</v>
      </c>
      <c r="AF113" s="31">
        <v>28146</v>
      </c>
      <c r="AG113" s="31">
        <v>55470</v>
      </c>
      <c r="AH113" s="31">
        <v>27345</v>
      </c>
      <c r="AI113" s="31">
        <v>28125</v>
      </c>
      <c r="AJ113" s="31">
        <v>55439</v>
      </c>
      <c r="AK113" s="31">
        <v>27326</v>
      </c>
      <c r="AL113" s="31">
        <v>28113</v>
      </c>
      <c r="AM113" s="31">
        <v>55386</v>
      </c>
      <c r="AN113" s="31">
        <v>27307</v>
      </c>
      <c r="AO113" s="31">
        <v>28079</v>
      </c>
      <c r="AP113" s="31">
        <v>55312</v>
      </c>
      <c r="AQ113" s="31">
        <v>27267</v>
      </c>
      <c r="AR113" s="31">
        <v>28045</v>
      </c>
      <c r="AS113" s="31">
        <v>55195</v>
      </c>
      <c r="AT113" s="31">
        <v>27206</v>
      </c>
      <c r="AU113" s="31">
        <v>27989</v>
      </c>
      <c r="AV113" s="31">
        <v>55080</v>
      </c>
      <c r="AW113" s="31">
        <v>27150</v>
      </c>
      <c r="AX113" s="31">
        <v>27930</v>
      </c>
      <c r="AY113" s="31">
        <v>54941</v>
      </c>
      <c r="AZ113" s="31">
        <v>27076</v>
      </c>
      <c r="BA113" s="31">
        <v>27865</v>
      </c>
      <c r="BB113" s="31">
        <v>54778</v>
      </c>
      <c r="BC113" s="31">
        <v>26991</v>
      </c>
      <c r="BD113" s="31">
        <v>27787</v>
      </c>
      <c r="BE113" s="31">
        <v>54595</v>
      </c>
      <c r="BF113" s="31">
        <v>26901</v>
      </c>
      <c r="BG113" s="31">
        <v>27694</v>
      </c>
      <c r="BH113" s="31">
        <v>54410</v>
      </c>
      <c r="BI113" s="31">
        <v>26804</v>
      </c>
      <c r="BJ113" s="31">
        <v>27606</v>
      </c>
      <c r="BK113" s="31">
        <v>54208</v>
      </c>
      <c r="BL113" s="31">
        <v>26704</v>
      </c>
      <c r="BM113" s="31">
        <v>27504</v>
      </c>
      <c r="BN113" s="31">
        <v>53982</v>
      </c>
      <c r="BO113" s="31">
        <v>26592</v>
      </c>
      <c r="BP113" s="31">
        <v>27390</v>
      </c>
      <c r="BQ113" s="31">
        <v>53752</v>
      </c>
      <c r="BR113" s="31">
        <v>26479</v>
      </c>
      <c r="BS113" s="31">
        <v>27273</v>
      </c>
      <c r="BT113" s="31">
        <v>53521</v>
      </c>
      <c r="BU113" s="31">
        <v>26366</v>
      </c>
      <c r="BV113" s="31">
        <v>27155</v>
      </c>
      <c r="BW113" s="31">
        <v>53271</v>
      </c>
      <c r="BX113" s="31">
        <v>26247</v>
      </c>
      <c r="BY113" s="31">
        <v>27024</v>
      </c>
    </row>
    <row r="114" spans="1:77" ht="20.100000000000001" customHeight="1" x14ac:dyDescent="0.25">
      <c r="A114" s="30" t="s">
        <v>89</v>
      </c>
      <c r="B114" s="31" t="s">
        <v>400</v>
      </c>
      <c r="C114" s="31">
        <v>78390</v>
      </c>
      <c r="D114" s="31">
        <v>38486</v>
      </c>
      <c r="E114" s="31">
        <v>39904</v>
      </c>
      <c r="F114" s="31">
        <v>78342</v>
      </c>
      <c r="G114" s="31">
        <v>38469</v>
      </c>
      <c r="H114" s="31">
        <v>39873</v>
      </c>
      <c r="I114" s="31">
        <v>78284</v>
      </c>
      <c r="J114" s="31">
        <v>38458</v>
      </c>
      <c r="K114" s="31">
        <v>39826</v>
      </c>
      <c r="L114" s="31">
        <v>78228</v>
      </c>
      <c r="M114" s="31">
        <v>38440</v>
      </c>
      <c r="N114" s="31">
        <v>39788</v>
      </c>
      <c r="O114" s="31">
        <v>78175</v>
      </c>
      <c r="P114" s="31">
        <v>38422</v>
      </c>
      <c r="Q114" s="31">
        <v>39753</v>
      </c>
      <c r="R114" s="31">
        <v>78115</v>
      </c>
      <c r="S114" s="31">
        <v>38399</v>
      </c>
      <c r="T114" s="31">
        <v>39716</v>
      </c>
      <c r="U114" s="31">
        <v>78043</v>
      </c>
      <c r="V114" s="31">
        <v>38372</v>
      </c>
      <c r="W114" s="31">
        <v>39671</v>
      </c>
      <c r="X114" s="31">
        <v>77975</v>
      </c>
      <c r="Y114" s="31">
        <v>38345</v>
      </c>
      <c r="Z114" s="31">
        <v>39630</v>
      </c>
      <c r="AA114" s="31">
        <v>77894</v>
      </c>
      <c r="AB114" s="31">
        <v>38319</v>
      </c>
      <c r="AC114" s="31">
        <v>39575</v>
      </c>
      <c r="AD114" s="31">
        <v>77811</v>
      </c>
      <c r="AE114" s="31">
        <v>38278</v>
      </c>
      <c r="AF114" s="31">
        <v>39533</v>
      </c>
      <c r="AG114" s="31">
        <v>77700</v>
      </c>
      <c r="AH114" s="31">
        <v>38225</v>
      </c>
      <c r="AI114" s="31">
        <v>39475</v>
      </c>
      <c r="AJ114" s="31">
        <v>77569</v>
      </c>
      <c r="AK114" s="31">
        <v>38179</v>
      </c>
      <c r="AL114" s="31">
        <v>39390</v>
      </c>
      <c r="AM114" s="31">
        <v>77436</v>
      </c>
      <c r="AN114" s="31">
        <v>38111</v>
      </c>
      <c r="AO114" s="31">
        <v>39325</v>
      </c>
      <c r="AP114" s="31">
        <v>77258</v>
      </c>
      <c r="AQ114" s="31">
        <v>38030</v>
      </c>
      <c r="AR114" s="31">
        <v>39228</v>
      </c>
      <c r="AS114" s="31">
        <v>77066</v>
      </c>
      <c r="AT114" s="31">
        <v>37941</v>
      </c>
      <c r="AU114" s="31">
        <v>39125</v>
      </c>
      <c r="AV114" s="31">
        <v>76853</v>
      </c>
      <c r="AW114" s="31">
        <v>37827</v>
      </c>
      <c r="AX114" s="31">
        <v>39026</v>
      </c>
      <c r="AY114" s="31">
        <v>76609</v>
      </c>
      <c r="AZ114" s="31">
        <v>37717</v>
      </c>
      <c r="BA114" s="31">
        <v>38892</v>
      </c>
      <c r="BB114" s="31">
        <v>76345</v>
      </c>
      <c r="BC114" s="31">
        <v>37581</v>
      </c>
      <c r="BD114" s="31">
        <v>38764</v>
      </c>
      <c r="BE114" s="31">
        <v>76077</v>
      </c>
      <c r="BF114" s="31">
        <v>37449</v>
      </c>
      <c r="BG114" s="31">
        <v>38628</v>
      </c>
      <c r="BH114" s="31">
        <v>75755</v>
      </c>
      <c r="BI114" s="31">
        <v>37289</v>
      </c>
      <c r="BJ114" s="31">
        <v>38466</v>
      </c>
      <c r="BK114" s="31">
        <v>75432</v>
      </c>
      <c r="BL114" s="31">
        <v>37122</v>
      </c>
      <c r="BM114" s="31">
        <v>38310</v>
      </c>
      <c r="BN114" s="31">
        <v>75090</v>
      </c>
      <c r="BO114" s="31">
        <v>36950</v>
      </c>
      <c r="BP114" s="31">
        <v>38140</v>
      </c>
      <c r="BQ114" s="31">
        <v>74727</v>
      </c>
      <c r="BR114" s="31">
        <v>36765</v>
      </c>
      <c r="BS114" s="31">
        <v>37962</v>
      </c>
      <c r="BT114" s="31">
        <v>74364</v>
      </c>
      <c r="BU114" s="31">
        <v>36581</v>
      </c>
      <c r="BV114" s="31">
        <v>37783</v>
      </c>
      <c r="BW114" s="31">
        <v>73978</v>
      </c>
      <c r="BX114" s="31">
        <v>36389</v>
      </c>
      <c r="BY114" s="31">
        <v>37589</v>
      </c>
    </row>
    <row r="115" spans="1:77" ht="20.100000000000001" customHeight="1" x14ac:dyDescent="0.25">
      <c r="A115" s="30" t="s">
        <v>90</v>
      </c>
      <c r="B115" s="31" t="s">
        <v>400</v>
      </c>
      <c r="C115" s="31">
        <v>78271</v>
      </c>
      <c r="D115" s="31">
        <v>38046</v>
      </c>
      <c r="E115" s="31">
        <v>40225</v>
      </c>
      <c r="F115" s="31">
        <v>78370</v>
      </c>
      <c r="G115" s="31">
        <v>38096</v>
      </c>
      <c r="H115" s="31">
        <v>40274</v>
      </c>
      <c r="I115" s="31">
        <v>78457</v>
      </c>
      <c r="J115" s="31">
        <v>38149</v>
      </c>
      <c r="K115" s="31">
        <v>40308</v>
      </c>
      <c r="L115" s="31">
        <v>78535</v>
      </c>
      <c r="M115" s="31">
        <v>38194</v>
      </c>
      <c r="N115" s="31">
        <v>40341</v>
      </c>
      <c r="O115" s="31">
        <v>78618</v>
      </c>
      <c r="P115" s="31">
        <v>38246</v>
      </c>
      <c r="Q115" s="31">
        <v>40372</v>
      </c>
      <c r="R115" s="31">
        <v>78688</v>
      </c>
      <c r="S115" s="31">
        <v>38291</v>
      </c>
      <c r="T115" s="31">
        <v>40397</v>
      </c>
      <c r="U115" s="31">
        <v>78755</v>
      </c>
      <c r="V115" s="31">
        <v>38336</v>
      </c>
      <c r="W115" s="31">
        <v>40419</v>
      </c>
      <c r="X115" s="31">
        <v>78823</v>
      </c>
      <c r="Y115" s="31">
        <v>38377</v>
      </c>
      <c r="Z115" s="31">
        <v>40446</v>
      </c>
      <c r="AA115" s="31">
        <v>78869</v>
      </c>
      <c r="AB115" s="31">
        <v>38412</v>
      </c>
      <c r="AC115" s="31">
        <v>40457</v>
      </c>
      <c r="AD115" s="31">
        <v>78898</v>
      </c>
      <c r="AE115" s="31">
        <v>38438</v>
      </c>
      <c r="AF115" s="31">
        <v>40460</v>
      </c>
      <c r="AG115" s="31">
        <v>78932</v>
      </c>
      <c r="AH115" s="31">
        <v>38470</v>
      </c>
      <c r="AI115" s="31">
        <v>40462</v>
      </c>
      <c r="AJ115" s="31">
        <v>78936</v>
      </c>
      <c r="AK115" s="31">
        <v>38486</v>
      </c>
      <c r="AL115" s="31">
        <v>40450</v>
      </c>
      <c r="AM115" s="31">
        <v>78929</v>
      </c>
      <c r="AN115" s="31">
        <v>38487</v>
      </c>
      <c r="AO115" s="31">
        <v>40442</v>
      </c>
      <c r="AP115" s="31">
        <v>78875</v>
      </c>
      <c r="AQ115" s="31">
        <v>38468</v>
      </c>
      <c r="AR115" s="31">
        <v>40407</v>
      </c>
      <c r="AS115" s="31">
        <v>78820</v>
      </c>
      <c r="AT115" s="31">
        <v>38444</v>
      </c>
      <c r="AU115" s="31">
        <v>40376</v>
      </c>
      <c r="AV115" s="31">
        <v>78739</v>
      </c>
      <c r="AW115" s="31">
        <v>38418</v>
      </c>
      <c r="AX115" s="31">
        <v>40321</v>
      </c>
      <c r="AY115" s="31">
        <v>78635</v>
      </c>
      <c r="AZ115" s="31">
        <v>38366</v>
      </c>
      <c r="BA115" s="31">
        <v>40269</v>
      </c>
      <c r="BB115" s="31">
        <v>78498</v>
      </c>
      <c r="BC115" s="31">
        <v>38302</v>
      </c>
      <c r="BD115" s="31">
        <v>40196</v>
      </c>
      <c r="BE115" s="31">
        <v>78355</v>
      </c>
      <c r="BF115" s="31">
        <v>38235</v>
      </c>
      <c r="BG115" s="31">
        <v>40120</v>
      </c>
      <c r="BH115" s="31">
        <v>78192</v>
      </c>
      <c r="BI115" s="31">
        <v>38154</v>
      </c>
      <c r="BJ115" s="31">
        <v>40038</v>
      </c>
      <c r="BK115" s="31">
        <v>77981</v>
      </c>
      <c r="BL115" s="31">
        <v>38054</v>
      </c>
      <c r="BM115" s="31">
        <v>39927</v>
      </c>
      <c r="BN115" s="31">
        <v>77769</v>
      </c>
      <c r="BO115" s="31">
        <v>37951</v>
      </c>
      <c r="BP115" s="31">
        <v>39818</v>
      </c>
      <c r="BQ115" s="31">
        <v>77560</v>
      </c>
      <c r="BR115" s="31">
        <v>37841</v>
      </c>
      <c r="BS115" s="31">
        <v>39719</v>
      </c>
      <c r="BT115" s="31">
        <v>77326</v>
      </c>
      <c r="BU115" s="31">
        <v>37731</v>
      </c>
      <c r="BV115" s="31">
        <v>39595</v>
      </c>
      <c r="BW115" s="31">
        <v>77066</v>
      </c>
      <c r="BX115" s="31">
        <v>37610</v>
      </c>
      <c r="BY115" s="31">
        <v>39456</v>
      </c>
    </row>
    <row r="116" spans="1:77" ht="20.100000000000001" customHeight="1" x14ac:dyDescent="0.25">
      <c r="A116" s="30" t="s">
        <v>91</v>
      </c>
      <c r="B116" s="31" t="s">
        <v>400</v>
      </c>
      <c r="C116" s="31">
        <v>121168</v>
      </c>
      <c r="D116" s="31">
        <v>58892</v>
      </c>
      <c r="E116" s="31">
        <v>62276</v>
      </c>
      <c r="F116" s="31">
        <v>120973</v>
      </c>
      <c r="G116" s="31">
        <v>58846</v>
      </c>
      <c r="H116" s="31">
        <v>62127</v>
      </c>
      <c r="I116" s="31">
        <v>120791</v>
      </c>
      <c r="J116" s="31">
        <v>58804</v>
      </c>
      <c r="K116" s="31">
        <v>61987</v>
      </c>
      <c r="L116" s="31">
        <v>120584</v>
      </c>
      <c r="M116" s="31">
        <v>58745</v>
      </c>
      <c r="N116" s="31">
        <v>61839</v>
      </c>
      <c r="O116" s="31">
        <v>120383</v>
      </c>
      <c r="P116" s="31">
        <v>58697</v>
      </c>
      <c r="Q116" s="31">
        <v>61686</v>
      </c>
      <c r="R116" s="31">
        <v>120154</v>
      </c>
      <c r="S116" s="31">
        <v>58630</v>
      </c>
      <c r="T116" s="31">
        <v>61524</v>
      </c>
      <c r="U116" s="31">
        <v>119940</v>
      </c>
      <c r="V116" s="31">
        <v>58569</v>
      </c>
      <c r="W116" s="31">
        <v>61371</v>
      </c>
      <c r="X116" s="31">
        <v>119725</v>
      </c>
      <c r="Y116" s="31">
        <v>58499</v>
      </c>
      <c r="Z116" s="31">
        <v>61226</v>
      </c>
      <c r="AA116" s="31">
        <v>119461</v>
      </c>
      <c r="AB116" s="31">
        <v>58405</v>
      </c>
      <c r="AC116" s="31">
        <v>61056</v>
      </c>
      <c r="AD116" s="31">
        <v>119212</v>
      </c>
      <c r="AE116" s="31">
        <v>58321</v>
      </c>
      <c r="AF116" s="31">
        <v>60891</v>
      </c>
      <c r="AG116" s="31">
        <v>118918</v>
      </c>
      <c r="AH116" s="31">
        <v>58206</v>
      </c>
      <c r="AI116" s="31">
        <v>60712</v>
      </c>
      <c r="AJ116" s="31">
        <v>118617</v>
      </c>
      <c r="AK116" s="31">
        <v>58091</v>
      </c>
      <c r="AL116" s="31">
        <v>60526</v>
      </c>
      <c r="AM116" s="31">
        <v>118269</v>
      </c>
      <c r="AN116" s="31">
        <v>57948</v>
      </c>
      <c r="AO116" s="31">
        <v>60321</v>
      </c>
      <c r="AP116" s="31">
        <v>117872</v>
      </c>
      <c r="AQ116" s="31">
        <v>57779</v>
      </c>
      <c r="AR116" s="31">
        <v>60093</v>
      </c>
      <c r="AS116" s="31">
        <v>117452</v>
      </c>
      <c r="AT116" s="31">
        <v>57599</v>
      </c>
      <c r="AU116" s="31">
        <v>59853</v>
      </c>
      <c r="AV116" s="31">
        <v>116987</v>
      </c>
      <c r="AW116" s="31">
        <v>57394</v>
      </c>
      <c r="AX116" s="31">
        <v>59593</v>
      </c>
      <c r="AY116" s="31">
        <v>116484</v>
      </c>
      <c r="AZ116" s="31">
        <v>57170</v>
      </c>
      <c r="BA116" s="31">
        <v>59314</v>
      </c>
      <c r="BB116" s="31">
        <v>115939</v>
      </c>
      <c r="BC116" s="31">
        <v>56928</v>
      </c>
      <c r="BD116" s="31">
        <v>59011</v>
      </c>
      <c r="BE116" s="31">
        <v>115359</v>
      </c>
      <c r="BF116" s="31">
        <v>56662</v>
      </c>
      <c r="BG116" s="31">
        <v>58697</v>
      </c>
      <c r="BH116" s="31">
        <v>114757</v>
      </c>
      <c r="BI116" s="31">
        <v>56389</v>
      </c>
      <c r="BJ116" s="31">
        <v>58368</v>
      </c>
      <c r="BK116" s="31">
        <v>114117</v>
      </c>
      <c r="BL116" s="31">
        <v>56096</v>
      </c>
      <c r="BM116" s="31">
        <v>58021</v>
      </c>
      <c r="BN116" s="31">
        <v>113433</v>
      </c>
      <c r="BO116" s="31">
        <v>55780</v>
      </c>
      <c r="BP116" s="31">
        <v>57653</v>
      </c>
      <c r="BQ116" s="31">
        <v>112745</v>
      </c>
      <c r="BR116" s="31">
        <v>55469</v>
      </c>
      <c r="BS116" s="31">
        <v>57276</v>
      </c>
      <c r="BT116" s="31">
        <v>112022</v>
      </c>
      <c r="BU116" s="31">
        <v>55139</v>
      </c>
      <c r="BV116" s="31">
        <v>56883</v>
      </c>
      <c r="BW116" s="31">
        <v>111269</v>
      </c>
      <c r="BX116" s="31">
        <v>54799</v>
      </c>
      <c r="BY116" s="31">
        <v>56470</v>
      </c>
    </row>
    <row r="117" spans="1:77" ht="20.100000000000001" customHeight="1" x14ac:dyDescent="0.25">
      <c r="A117" s="30" t="s">
        <v>92</v>
      </c>
      <c r="B117" s="31" t="s">
        <v>400</v>
      </c>
      <c r="C117" s="31">
        <v>71721</v>
      </c>
      <c r="D117" s="31">
        <v>35467</v>
      </c>
      <c r="E117" s="31">
        <v>36254</v>
      </c>
      <c r="F117" s="31">
        <v>71812</v>
      </c>
      <c r="G117" s="31">
        <v>35519</v>
      </c>
      <c r="H117" s="31">
        <v>36293</v>
      </c>
      <c r="I117" s="31">
        <v>71910</v>
      </c>
      <c r="J117" s="31">
        <v>35587</v>
      </c>
      <c r="K117" s="31">
        <v>36323</v>
      </c>
      <c r="L117" s="31">
        <v>72017</v>
      </c>
      <c r="M117" s="31">
        <v>35658</v>
      </c>
      <c r="N117" s="31">
        <v>36359</v>
      </c>
      <c r="O117" s="31">
        <v>72115</v>
      </c>
      <c r="P117" s="31">
        <v>35727</v>
      </c>
      <c r="Q117" s="31">
        <v>36388</v>
      </c>
      <c r="R117" s="31">
        <v>72199</v>
      </c>
      <c r="S117" s="31">
        <v>35783</v>
      </c>
      <c r="T117" s="31">
        <v>36416</v>
      </c>
      <c r="U117" s="31">
        <v>72300</v>
      </c>
      <c r="V117" s="31">
        <v>35854</v>
      </c>
      <c r="W117" s="31">
        <v>36446</v>
      </c>
      <c r="X117" s="31">
        <v>72394</v>
      </c>
      <c r="Y117" s="31">
        <v>35917</v>
      </c>
      <c r="Z117" s="31">
        <v>36477</v>
      </c>
      <c r="AA117" s="31">
        <v>72461</v>
      </c>
      <c r="AB117" s="31">
        <v>35969</v>
      </c>
      <c r="AC117" s="31">
        <v>36492</v>
      </c>
      <c r="AD117" s="31">
        <v>72556</v>
      </c>
      <c r="AE117" s="31">
        <v>36041</v>
      </c>
      <c r="AF117" s="31">
        <v>36515</v>
      </c>
      <c r="AG117" s="31">
        <v>72621</v>
      </c>
      <c r="AH117" s="31">
        <v>36089</v>
      </c>
      <c r="AI117" s="31">
        <v>36532</v>
      </c>
      <c r="AJ117" s="31">
        <v>72671</v>
      </c>
      <c r="AK117" s="31">
        <v>36138</v>
      </c>
      <c r="AL117" s="31">
        <v>36533</v>
      </c>
      <c r="AM117" s="31">
        <v>72680</v>
      </c>
      <c r="AN117" s="31">
        <v>36158</v>
      </c>
      <c r="AO117" s="31">
        <v>36522</v>
      </c>
      <c r="AP117" s="31">
        <v>72668</v>
      </c>
      <c r="AQ117" s="31">
        <v>36160</v>
      </c>
      <c r="AR117" s="31">
        <v>36508</v>
      </c>
      <c r="AS117" s="31">
        <v>72637</v>
      </c>
      <c r="AT117" s="31">
        <v>36162</v>
      </c>
      <c r="AU117" s="31">
        <v>36475</v>
      </c>
      <c r="AV117" s="31">
        <v>72591</v>
      </c>
      <c r="AW117" s="31">
        <v>36153</v>
      </c>
      <c r="AX117" s="31">
        <v>36438</v>
      </c>
      <c r="AY117" s="31">
        <v>72499</v>
      </c>
      <c r="AZ117" s="31">
        <v>36118</v>
      </c>
      <c r="BA117" s="31">
        <v>36381</v>
      </c>
      <c r="BB117" s="31">
        <v>72394</v>
      </c>
      <c r="BC117" s="31">
        <v>36077</v>
      </c>
      <c r="BD117" s="31">
        <v>36317</v>
      </c>
      <c r="BE117" s="31">
        <v>72258</v>
      </c>
      <c r="BF117" s="31">
        <v>36014</v>
      </c>
      <c r="BG117" s="31">
        <v>36244</v>
      </c>
      <c r="BH117" s="31">
        <v>72109</v>
      </c>
      <c r="BI117" s="31">
        <v>35946</v>
      </c>
      <c r="BJ117" s="31">
        <v>36163</v>
      </c>
      <c r="BK117" s="31">
        <v>71923</v>
      </c>
      <c r="BL117" s="31">
        <v>35867</v>
      </c>
      <c r="BM117" s="31">
        <v>36056</v>
      </c>
      <c r="BN117" s="31">
        <v>71747</v>
      </c>
      <c r="BO117" s="31">
        <v>35782</v>
      </c>
      <c r="BP117" s="31">
        <v>35965</v>
      </c>
      <c r="BQ117" s="31">
        <v>71529</v>
      </c>
      <c r="BR117" s="31">
        <v>35687</v>
      </c>
      <c r="BS117" s="31">
        <v>35842</v>
      </c>
      <c r="BT117" s="31">
        <v>71296</v>
      </c>
      <c r="BU117" s="31">
        <v>35574</v>
      </c>
      <c r="BV117" s="31">
        <v>35722</v>
      </c>
      <c r="BW117" s="31">
        <v>71063</v>
      </c>
      <c r="BX117" s="31">
        <v>35466</v>
      </c>
      <c r="BY117" s="31">
        <v>35597</v>
      </c>
    </row>
    <row r="118" spans="1:77" ht="20.100000000000001" customHeight="1" x14ac:dyDescent="0.25">
      <c r="A118" s="30" t="s">
        <v>93</v>
      </c>
      <c r="B118" s="31" t="s">
        <v>400</v>
      </c>
      <c r="C118" s="31">
        <v>41006</v>
      </c>
      <c r="D118" s="31">
        <v>20166</v>
      </c>
      <c r="E118" s="31">
        <v>20840</v>
      </c>
      <c r="F118" s="31">
        <v>40767</v>
      </c>
      <c r="G118" s="31">
        <v>20046</v>
      </c>
      <c r="H118" s="31">
        <v>20721</v>
      </c>
      <c r="I118" s="31">
        <v>40538</v>
      </c>
      <c r="J118" s="31">
        <v>19937</v>
      </c>
      <c r="K118" s="31">
        <v>20601</v>
      </c>
      <c r="L118" s="31">
        <v>40288</v>
      </c>
      <c r="M118" s="31">
        <v>19815</v>
      </c>
      <c r="N118" s="31">
        <v>20473</v>
      </c>
      <c r="O118" s="31">
        <v>40040</v>
      </c>
      <c r="P118" s="31">
        <v>19694</v>
      </c>
      <c r="Q118" s="31">
        <v>20346</v>
      </c>
      <c r="R118" s="31">
        <v>39787</v>
      </c>
      <c r="S118" s="31">
        <v>19578</v>
      </c>
      <c r="T118" s="31">
        <v>20209</v>
      </c>
      <c r="U118" s="31">
        <v>39518</v>
      </c>
      <c r="V118" s="31">
        <v>19449</v>
      </c>
      <c r="W118" s="31">
        <v>20069</v>
      </c>
      <c r="X118" s="31">
        <v>39267</v>
      </c>
      <c r="Y118" s="31">
        <v>19334</v>
      </c>
      <c r="Z118" s="31">
        <v>19933</v>
      </c>
      <c r="AA118" s="31">
        <v>39000</v>
      </c>
      <c r="AB118" s="31">
        <v>19205</v>
      </c>
      <c r="AC118" s="31">
        <v>19795</v>
      </c>
      <c r="AD118" s="31">
        <v>38721</v>
      </c>
      <c r="AE118" s="31">
        <v>19070</v>
      </c>
      <c r="AF118" s="31">
        <v>19651</v>
      </c>
      <c r="AG118" s="31">
        <v>38455</v>
      </c>
      <c r="AH118" s="31">
        <v>18945</v>
      </c>
      <c r="AI118" s="31">
        <v>19510</v>
      </c>
      <c r="AJ118" s="31">
        <v>38159</v>
      </c>
      <c r="AK118" s="31">
        <v>18812</v>
      </c>
      <c r="AL118" s="31">
        <v>19347</v>
      </c>
      <c r="AM118" s="31">
        <v>37857</v>
      </c>
      <c r="AN118" s="31">
        <v>18657</v>
      </c>
      <c r="AO118" s="31">
        <v>19200</v>
      </c>
      <c r="AP118" s="31">
        <v>37549</v>
      </c>
      <c r="AQ118" s="31">
        <v>18512</v>
      </c>
      <c r="AR118" s="31">
        <v>19037</v>
      </c>
      <c r="AS118" s="31">
        <v>37221</v>
      </c>
      <c r="AT118" s="31">
        <v>18353</v>
      </c>
      <c r="AU118" s="31">
        <v>18868</v>
      </c>
      <c r="AV118" s="31">
        <v>36890</v>
      </c>
      <c r="AW118" s="31">
        <v>18195</v>
      </c>
      <c r="AX118" s="31">
        <v>18695</v>
      </c>
      <c r="AY118" s="31">
        <v>36552</v>
      </c>
      <c r="AZ118" s="31">
        <v>18035</v>
      </c>
      <c r="BA118" s="31">
        <v>18517</v>
      </c>
      <c r="BB118" s="31">
        <v>36198</v>
      </c>
      <c r="BC118" s="31">
        <v>17862</v>
      </c>
      <c r="BD118" s="31">
        <v>18336</v>
      </c>
      <c r="BE118" s="31">
        <v>35843</v>
      </c>
      <c r="BF118" s="31">
        <v>17690</v>
      </c>
      <c r="BG118" s="31">
        <v>18153</v>
      </c>
      <c r="BH118" s="31">
        <v>35468</v>
      </c>
      <c r="BI118" s="31">
        <v>17511</v>
      </c>
      <c r="BJ118" s="31">
        <v>17957</v>
      </c>
      <c r="BK118" s="31">
        <v>35101</v>
      </c>
      <c r="BL118" s="31">
        <v>17335</v>
      </c>
      <c r="BM118" s="31">
        <v>17766</v>
      </c>
      <c r="BN118" s="31">
        <v>34724</v>
      </c>
      <c r="BO118" s="31">
        <v>17154</v>
      </c>
      <c r="BP118" s="31">
        <v>17570</v>
      </c>
      <c r="BQ118" s="31">
        <v>34345</v>
      </c>
      <c r="BR118" s="31">
        <v>16977</v>
      </c>
      <c r="BS118" s="31">
        <v>17368</v>
      </c>
      <c r="BT118" s="31">
        <v>33960</v>
      </c>
      <c r="BU118" s="31">
        <v>16792</v>
      </c>
      <c r="BV118" s="31">
        <v>17168</v>
      </c>
      <c r="BW118" s="31">
        <v>33562</v>
      </c>
      <c r="BX118" s="31">
        <v>16603</v>
      </c>
      <c r="BY118" s="31">
        <v>16959</v>
      </c>
    </row>
    <row r="119" spans="1:77" ht="20.100000000000001" customHeight="1" x14ac:dyDescent="0.25">
      <c r="A119" s="30" t="s">
        <v>94</v>
      </c>
      <c r="B119" s="31" t="s">
        <v>400</v>
      </c>
      <c r="C119" s="31">
        <v>172585</v>
      </c>
      <c r="D119" s="31">
        <v>84775</v>
      </c>
      <c r="E119" s="31">
        <v>87810</v>
      </c>
      <c r="F119" s="31">
        <v>173707</v>
      </c>
      <c r="G119" s="31">
        <v>85327</v>
      </c>
      <c r="H119" s="31">
        <v>88380</v>
      </c>
      <c r="I119" s="31">
        <v>174795</v>
      </c>
      <c r="J119" s="31">
        <v>85889</v>
      </c>
      <c r="K119" s="31">
        <v>88906</v>
      </c>
      <c r="L119" s="31">
        <v>175868</v>
      </c>
      <c r="M119" s="31">
        <v>86429</v>
      </c>
      <c r="N119" s="31">
        <v>89439</v>
      </c>
      <c r="O119" s="31">
        <v>176932</v>
      </c>
      <c r="P119" s="31">
        <v>86975</v>
      </c>
      <c r="Q119" s="31">
        <v>89957</v>
      </c>
      <c r="R119" s="31">
        <v>177948</v>
      </c>
      <c r="S119" s="31">
        <v>87497</v>
      </c>
      <c r="T119" s="31">
        <v>90451</v>
      </c>
      <c r="U119" s="31">
        <v>178929</v>
      </c>
      <c r="V119" s="31">
        <v>87999</v>
      </c>
      <c r="W119" s="31">
        <v>90930</v>
      </c>
      <c r="X119" s="31">
        <v>179854</v>
      </c>
      <c r="Y119" s="31">
        <v>88480</v>
      </c>
      <c r="Z119" s="31">
        <v>91374</v>
      </c>
      <c r="AA119" s="31">
        <v>180709</v>
      </c>
      <c r="AB119" s="31">
        <v>88922</v>
      </c>
      <c r="AC119" s="31">
        <v>91787</v>
      </c>
      <c r="AD119" s="31">
        <v>181544</v>
      </c>
      <c r="AE119" s="31">
        <v>89357</v>
      </c>
      <c r="AF119" s="31">
        <v>92187</v>
      </c>
      <c r="AG119" s="31">
        <v>182342</v>
      </c>
      <c r="AH119" s="31">
        <v>89761</v>
      </c>
      <c r="AI119" s="31">
        <v>92581</v>
      </c>
      <c r="AJ119" s="31">
        <v>183114</v>
      </c>
      <c r="AK119" s="31">
        <v>90158</v>
      </c>
      <c r="AL119" s="31">
        <v>92956</v>
      </c>
      <c r="AM119" s="31">
        <v>183836</v>
      </c>
      <c r="AN119" s="31">
        <v>90526</v>
      </c>
      <c r="AO119" s="31">
        <v>93310</v>
      </c>
      <c r="AP119" s="31">
        <v>184521</v>
      </c>
      <c r="AQ119" s="31">
        <v>90873</v>
      </c>
      <c r="AR119" s="31">
        <v>93648</v>
      </c>
      <c r="AS119" s="31">
        <v>185152</v>
      </c>
      <c r="AT119" s="31">
        <v>91198</v>
      </c>
      <c r="AU119" s="31">
        <v>93954</v>
      </c>
      <c r="AV119" s="31">
        <v>185751</v>
      </c>
      <c r="AW119" s="31">
        <v>91501</v>
      </c>
      <c r="AX119" s="31">
        <v>94250</v>
      </c>
      <c r="AY119" s="31">
        <v>186281</v>
      </c>
      <c r="AZ119" s="31">
        <v>91758</v>
      </c>
      <c r="BA119" s="31">
        <v>94523</v>
      </c>
      <c r="BB119" s="31">
        <v>186789</v>
      </c>
      <c r="BC119" s="31">
        <v>92009</v>
      </c>
      <c r="BD119" s="31">
        <v>94780</v>
      </c>
      <c r="BE119" s="31">
        <v>187246</v>
      </c>
      <c r="BF119" s="31">
        <v>92225</v>
      </c>
      <c r="BG119" s="31">
        <v>95021</v>
      </c>
      <c r="BH119" s="31">
        <v>187658</v>
      </c>
      <c r="BI119" s="31">
        <v>92426</v>
      </c>
      <c r="BJ119" s="31">
        <v>95232</v>
      </c>
      <c r="BK119" s="31">
        <v>188026</v>
      </c>
      <c r="BL119" s="31">
        <v>92603</v>
      </c>
      <c r="BM119" s="31">
        <v>95423</v>
      </c>
      <c r="BN119" s="31">
        <v>188361</v>
      </c>
      <c r="BO119" s="31">
        <v>92758</v>
      </c>
      <c r="BP119" s="31">
        <v>95603</v>
      </c>
      <c r="BQ119" s="31">
        <v>188671</v>
      </c>
      <c r="BR119" s="31">
        <v>92906</v>
      </c>
      <c r="BS119" s="31">
        <v>95765</v>
      </c>
      <c r="BT119" s="31">
        <v>188926</v>
      </c>
      <c r="BU119" s="31">
        <v>93017</v>
      </c>
      <c r="BV119" s="31">
        <v>95909</v>
      </c>
      <c r="BW119" s="31">
        <v>189198</v>
      </c>
      <c r="BX119" s="31">
        <v>93145</v>
      </c>
      <c r="BY119" s="31">
        <v>96053</v>
      </c>
    </row>
    <row r="120" spans="1:77" ht="20.100000000000001" customHeight="1" x14ac:dyDescent="0.25">
      <c r="A120" s="30" t="s">
        <v>95</v>
      </c>
      <c r="B120" s="31" t="s">
        <v>400</v>
      </c>
      <c r="C120" s="31">
        <v>71818</v>
      </c>
      <c r="D120" s="31">
        <v>35946</v>
      </c>
      <c r="E120" s="31">
        <v>35872</v>
      </c>
      <c r="F120" s="31">
        <v>71988</v>
      </c>
      <c r="G120" s="31">
        <v>36039</v>
      </c>
      <c r="H120" s="31">
        <v>35949</v>
      </c>
      <c r="I120" s="31">
        <v>72155</v>
      </c>
      <c r="J120" s="31">
        <v>36131</v>
      </c>
      <c r="K120" s="31">
        <v>36024</v>
      </c>
      <c r="L120" s="31">
        <v>72301</v>
      </c>
      <c r="M120" s="31">
        <v>36221</v>
      </c>
      <c r="N120" s="31">
        <v>36080</v>
      </c>
      <c r="O120" s="31">
        <v>72448</v>
      </c>
      <c r="P120" s="31">
        <v>36302</v>
      </c>
      <c r="Q120" s="31">
        <v>36146</v>
      </c>
      <c r="R120" s="31">
        <v>72586</v>
      </c>
      <c r="S120" s="31">
        <v>36386</v>
      </c>
      <c r="T120" s="31">
        <v>36200</v>
      </c>
      <c r="U120" s="31">
        <v>72702</v>
      </c>
      <c r="V120" s="31">
        <v>36460</v>
      </c>
      <c r="W120" s="31">
        <v>36242</v>
      </c>
      <c r="X120" s="31">
        <v>72815</v>
      </c>
      <c r="Y120" s="31">
        <v>36524</v>
      </c>
      <c r="Z120" s="31">
        <v>36291</v>
      </c>
      <c r="AA120" s="31">
        <v>72909</v>
      </c>
      <c r="AB120" s="31">
        <v>36583</v>
      </c>
      <c r="AC120" s="31">
        <v>36326</v>
      </c>
      <c r="AD120" s="31">
        <v>72992</v>
      </c>
      <c r="AE120" s="31">
        <v>36634</v>
      </c>
      <c r="AF120" s="31">
        <v>36358</v>
      </c>
      <c r="AG120" s="31">
        <v>73061</v>
      </c>
      <c r="AH120" s="31">
        <v>36676</v>
      </c>
      <c r="AI120" s="31">
        <v>36385</v>
      </c>
      <c r="AJ120" s="31">
        <v>73110</v>
      </c>
      <c r="AK120" s="31">
        <v>36709</v>
      </c>
      <c r="AL120" s="31">
        <v>36401</v>
      </c>
      <c r="AM120" s="31">
        <v>73136</v>
      </c>
      <c r="AN120" s="31">
        <v>36725</v>
      </c>
      <c r="AO120" s="31">
        <v>36411</v>
      </c>
      <c r="AP120" s="31">
        <v>73139</v>
      </c>
      <c r="AQ120" s="31">
        <v>36731</v>
      </c>
      <c r="AR120" s="31">
        <v>36408</v>
      </c>
      <c r="AS120" s="31">
        <v>73129</v>
      </c>
      <c r="AT120" s="31">
        <v>36727</v>
      </c>
      <c r="AU120" s="31">
        <v>36402</v>
      </c>
      <c r="AV120" s="31">
        <v>73090</v>
      </c>
      <c r="AW120" s="31">
        <v>36706</v>
      </c>
      <c r="AX120" s="31">
        <v>36384</v>
      </c>
      <c r="AY120" s="31">
        <v>73023</v>
      </c>
      <c r="AZ120" s="31">
        <v>36669</v>
      </c>
      <c r="BA120" s="31">
        <v>36354</v>
      </c>
      <c r="BB120" s="31">
        <v>72937</v>
      </c>
      <c r="BC120" s="31">
        <v>36627</v>
      </c>
      <c r="BD120" s="31">
        <v>36310</v>
      </c>
      <c r="BE120" s="31">
        <v>72832</v>
      </c>
      <c r="BF120" s="31">
        <v>36566</v>
      </c>
      <c r="BG120" s="31">
        <v>36266</v>
      </c>
      <c r="BH120" s="31">
        <v>72699</v>
      </c>
      <c r="BI120" s="31">
        <v>36499</v>
      </c>
      <c r="BJ120" s="31">
        <v>36200</v>
      </c>
      <c r="BK120" s="31">
        <v>72551</v>
      </c>
      <c r="BL120" s="31">
        <v>36422</v>
      </c>
      <c r="BM120" s="31">
        <v>36129</v>
      </c>
      <c r="BN120" s="31">
        <v>72391</v>
      </c>
      <c r="BO120" s="31">
        <v>36333</v>
      </c>
      <c r="BP120" s="31">
        <v>36058</v>
      </c>
      <c r="BQ120" s="31">
        <v>72211</v>
      </c>
      <c r="BR120" s="31">
        <v>36242</v>
      </c>
      <c r="BS120" s="31">
        <v>35969</v>
      </c>
      <c r="BT120" s="31">
        <v>72020</v>
      </c>
      <c r="BU120" s="31">
        <v>36142</v>
      </c>
      <c r="BV120" s="31">
        <v>35878</v>
      </c>
      <c r="BW120" s="31">
        <v>71820</v>
      </c>
      <c r="BX120" s="31">
        <v>36042</v>
      </c>
      <c r="BY120" s="31">
        <v>35778</v>
      </c>
    </row>
    <row r="121" spans="1:77" ht="20.100000000000001" customHeight="1" x14ac:dyDescent="0.25">
      <c r="A121" s="30" t="s">
        <v>96</v>
      </c>
      <c r="B121" s="31" t="s">
        <v>400</v>
      </c>
      <c r="C121" s="31">
        <v>61929</v>
      </c>
      <c r="D121" s="31">
        <v>30613</v>
      </c>
      <c r="E121" s="31">
        <v>31316</v>
      </c>
      <c r="F121" s="31">
        <v>61915</v>
      </c>
      <c r="G121" s="31">
        <v>30615</v>
      </c>
      <c r="H121" s="31">
        <v>31300</v>
      </c>
      <c r="I121" s="31">
        <v>61900</v>
      </c>
      <c r="J121" s="31">
        <v>30616</v>
      </c>
      <c r="K121" s="31">
        <v>31284</v>
      </c>
      <c r="L121" s="31">
        <v>61889</v>
      </c>
      <c r="M121" s="31">
        <v>30614</v>
      </c>
      <c r="N121" s="31">
        <v>31275</v>
      </c>
      <c r="O121" s="31">
        <v>61866</v>
      </c>
      <c r="P121" s="31">
        <v>30607</v>
      </c>
      <c r="Q121" s="31">
        <v>31259</v>
      </c>
      <c r="R121" s="31">
        <v>61841</v>
      </c>
      <c r="S121" s="31">
        <v>30605</v>
      </c>
      <c r="T121" s="31">
        <v>31236</v>
      </c>
      <c r="U121" s="31">
        <v>61814</v>
      </c>
      <c r="V121" s="31">
        <v>30596</v>
      </c>
      <c r="W121" s="31">
        <v>31218</v>
      </c>
      <c r="X121" s="31">
        <v>61768</v>
      </c>
      <c r="Y121" s="31">
        <v>30581</v>
      </c>
      <c r="Z121" s="31">
        <v>31187</v>
      </c>
      <c r="AA121" s="31">
        <v>61726</v>
      </c>
      <c r="AB121" s="31">
        <v>30561</v>
      </c>
      <c r="AC121" s="31">
        <v>31165</v>
      </c>
      <c r="AD121" s="31">
        <v>61699</v>
      </c>
      <c r="AE121" s="31">
        <v>30559</v>
      </c>
      <c r="AF121" s="31">
        <v>31140</v>
      </c>
      <c r="AG121" s="31">
        <v>61634</v>
      </c>
      <c r="AH121" s="31">
        <v>30525</v>
      </c>
      <c r="AI121" s="31">
        <v>31109</v>
      </c>
      <c r="AJ121" s="31">
        <v>61552</v>
      </c>
      <c r="AK121" s="31">
        <v>30489</v>
      </c>
      <c r="AL121" s="31">
        <v>31063</v>
      </c>
      <c r="AM121" s="31">
        <v>61473</v>
      </c>
      <c r="AN121" s="31">
        <v>30452</v>
      </c>
      <c r="AO121" s="31">
        <v>31021</v>
      </c>
      <c r="AP121" s="31">
        <v>61368</v>
      </c>
      <c r="AQ121" s="31">
        <v>30398</v>
      </c>
      <c r="AR121" s="31">
        <v>30970</v>
      </c>
      <c r="AS121" s="31">
        <v>61237</v>
      </c>
      <c r="AT121" s="31">
        <v>30334</v>
      </c>
      <c r="AU121" s="31">
        <v>30903</v>
      </c>
      <c r="AV121" s="31">
        <v>61109</v>
      </c>
      <c r="AW121" s="31">
        <v>30269</v>
      </c>
      <c r="AX121" s="31">
        <v>30840</v>
      </c>
      <c r="AY121" s="31">
        <v>60938</v>
      </c>
      <c r="AZ121" s="31">
        <v>30177</v>
      </c>
      <c r="BA121" s="31">
        <v>30761</v>
      </c>
      <c r="BB121" s="31">
        <v>60780</v>
      </c>
      <c r="BC121" s="31">
        <v>30093</v>
      </c>
      <c r="BD121" s="31">
        <v>30687</v>
      </c>
      <c r="BE121" s="31">
        <v>60593</v>
      </c>
      <c r="BF121" s="31">
        <v>29998</v>
      </c>
      <c r="BG121" s="31">
        <v>30595</v>
      </c>
      <c r="BH121" s="31">
        <v>60403</v>
      </c>
      <c r="BI121" s="31">
        <v>29902</v>
      </c>
      <c r="BJ121" s="31">
        <v>30501</v>
      </c>
      <c r="BK121" s="31">
        <v>60191</v>
      </c>
      <c r="BL121" s="31">
        <v>29791</v>
      </c>
      <c r="BM121" s="31">
        <v>30400</v>
      </c>
      <c r="BN121" s="31">
        <v>59957</v>
      </c>
      <c r="BO121" s="31">
        <v>29672</v>
      </c>
      <c r="BP121" s="31">
        <v>30285</v>
      </c>
      <c r="BQ121" s="31">
        <v>59738</v>
      </c>
      <c r="BR121" s="31">
        <v>29562</v>
      </c>
      <c r="BS121" s="31">
        <v>30176</v>
      </c>
      <c r="BT121" s="31">
        <v>59492</v>
      </c>
      <c r="BU121" s="31">
        <v>29429</v>
      </c>
      <c r="BV121" s="31">
        <v>30063</v>
      </c>
      <c r="BW121" s="31">
        <v>59247</v>
      </c>
      <c r="BX121" s="31">
        <v>29299</v>
      </c>
      <c r="BY121" s="31">
        <v>29948</v>
      </c>
    </row>
    <row r="122" spans="1:77" ht="20.100000000000001" customHeight="1" x14ac:dyDescent="0.25">
      <c r="A122" s="30" t="s">
        <v>97</v>
      </c>
      <c r="B122" s="31" t="s">
        <v>400</v>
      </c>
      <c r="C122" s="31">
        <v>114055</v>
      </c>
      <c r="D122" s="31">
        <v>55801</v>
      </c>
      <c r="E122" s="31">
        <v>58254</v>
      </c>
      <c r="F122" s="31">
        <v>113850</v>
      </c>
      <c r="G122" s="31">
        <v>55714</v>
      </c>
      <c r="H122" s="31">
        <v>58136</v>
      </c>
      <c r="I122" s="31">
        <v>113659</v>
      </c>
      <c r="J122" s="31">
        <v>55649</v>
      </c>
      <c r="K122" s="31">
        <v>58010</v>
      </c>
      <c r="L122" s="31">
        <v>113447</v>
      </c>
      <c r="M122" s="31">
        <v>55568</v>
      </c>
      <c r="N122" s="31">
        <v>57879</v>
      </c>
      <c r="O122" s="31">
        <v>113242</v>
      </c>
      <c r="P122" s="31">
        <v>55491</v>
      </c>
      <c r="Q122" s="31">
        <v>57751</v>
      </c>
      <c r="R122" s="31">
        <v>113025</v>
      </c>
      <c r="S122" s="31">
        <v>55411</v>
      </c>
      <c r="T122" s="31">
        <v>57614</v>
      </c>
      <c r="U122" s="31">
        <v>112783</v>
      </c>
      <c r="V122" s="31">
        <v>55315</v>
      </c>
      <c r="W122" s="31">
        <v>57468</v>
      </c>
      <c r="X122" s="31">
        <v>112555</v>
      </c>
      <c r="Y122" s="31">
        <v>55229</v>
      </c>
      <c r="Z122" s="31">
        <v>57326</v>
      </c>
      <c r="AA122" s="31">
        <v>112291</v>
      </c>
      <c r="AB122" s="31">
        <v>55124</v>
      </c>
      <c r="AC122" s="31">
        <v>57167</v>
      </c>
      <c r="AD122" s="31">
        <v>112036</v>
      </c>
      <c r="AE122" s="31">
        <v>55026</v>
      </c>
      <c r="AF122" s="31">
        <v>57010</v>
      </c>
      <c r="AG122" s="31">
        <v>111760</v>
      </c>
      <c r="AH122" s="31">
        <v>54920</v>
      </c>
      <c r="AI122" s="31">
        <v>56840</v>
      </c>
      <c r="AJ122" s="31">
        <v>111430</v>
      </c>
      <c r="AK122" s="31">
        <v>54780</v>
      </c>
      <c r="AL122" s="31">
        <v>56650</v>
      </c>
      <c r="AM122" s="31">
        <v>111092</v>
      </c>
      <c r="AN122" s="31">
        <v>54637</v>
      </c>
      <c r="AO122" s="31">
        <v>56455</v>
      </c>
      <c r="AP122" s="31">
        <v>110698</v>
      </c>
      <c r="AQ122" s="31">
        <v>54463</v>
      </c>
      <c r="AR122" s="31">
        <v>56235</v>
      </c>
      <c r="AS122" s="31">
        <v>110269</v>
      </c>
      <c r="AT122" s="31">
        <v>54274</v>
      </c>
      <c r="AU122" s="31">
        <v>55995</v>
      </c>
      <c r="AV122" s="31">
        <v>109820</v>
      </c>
      <c r="AW122" s="31">
        <v>54074</v>
      </c>
      <c r="AX122" s="31">
        <v>55746</v>
      </c>
      <c r="AY122" s="31">
        <v>109316</v>
      </c>
      <c r="AZ122" s="31">
        <v>53845</v>
      </c>
      <c r="BA122" s="31">
        <v>55471</v>
      </c>
      <c r="BB122" s="31">
        <v>108782</v>
      </c>
      <c r="BC122" s="31">
        <v>53595</v>
      </c>
      <c r="BD122" s="31">
        <v>55187</v>
      </c>
      <c r="BE122" s="31">
        <v>108231</v>
      </c>
      <c r="BF122" s="31">
        <v>53337</v>
      </c>
      <c r="BG122" s="31">
        <v>54894</v>
      </c>
      <c r="BH122" s="31">
        <v>107644</v>
      </c>
      <c r="BI122" s="31">
        <v>53063</v>
      </c>
      <c r="BJ122" s="31">
        <v>54581</v>
      </c>
      <c r="BK122" s="31">
        <v>107027</v>
      </c>
      <c r="BL122" s="31">
        <v>52761</v>
      </c>
      <c r="BM122" s="31">
        <v>54266</v>
      </c>
      <c r="BN122" s="31">
        <v>106373</v>
      </c>
      <c r="BO122" s="31">
        <v>52454</v>
      </c>
      <c r="BP122" s="31">
        <v>53919</v>
      </c>
      <c r="BQ122" s="31">
        <v>105716</v>
      </c>
      <c r="BR122" s="31">
        <v>52133</v>
      </c>
      <c r="BS122" s="31">
        <v>53583</v>
      </c>
      <c r="BT122" s="31">
        <v>105034</v>
      </c>
      <c r="BU122" s="31">
        <v>51809</v>
      </c>
      <c r="BV122" s="31">
        <v>53225</v>
      </c>
      <c r="BW122" s="31">
        <v>104329</v>
      </c>
      <c r="BX122" s="31">
        <v>51475</v>
      </c>
      <c r="BY122" s="31">
        <v>52854</v>
      </c>
    </row>
    <row r="123" spans="1:77" ht="20.100000000000001" customHeight="1" x14ac:dyDescent="0.25">
      <c r="A123" s="30" t="s">
        <v>98</v>
      </c>
      <c r="B123" s="31" t="s">
        <v>400</v>
      </c>
      <c r="C123" s="31">
        <v>111213</v>
      </c>
      <c r="D123" s="31">
        <v>54358</v>
      </c>
      <c r="E123" s="31">
        <v>56855</v>
      </c>
      <c r="F123" s="31">
        <v>111427</v>
      </c>
      <c r="G123" s="31">
        <v>54464</v>
      </c>
      <c r="H123" s="31">
        <v>56963</v>
      </c>
      <c r="I123" s="31">
        <v>111618</v>
      </c>
      <c r="J123" s="31">
        <v>54553</v>
      </c>
      <c r="K123" s="31">
        <v>57065</v>
      </c>
      <c r="L123" s="31">
        <v>111805</v>
      </c>
      <c r="M123" s="31">
        <v>54650</v>
      </c>
      <c r="N123" s="31">
        <v>57155</v>
      </c>
      <c r="O123" s="31">
        <v>111975</v>
      </c>
      <c r="P123" s="31">
        <v>54735</v>
      </c>
      <c r="Q123" s="31">
        <v>57240</v>
      </c>
      <c r="R123" s="31">
        <v>112122</v>
      </c>
      <c r="S123" s="31">
        <v>54813</v>
      </c>
      <c r="T123" s="31">
        <v>57309</v>
      </c>
      <c r="U123" s="31">
        <v>112255</v>
      </c>
      <c r="V123" s="31">
        <v>54887</v>
      </c>
      <c r="W123" s="31">
        <v>57368</v>
      </c>
      <c r="X123" s="31">
        <v>112371</v>
      </c>
      <c r="Y123" s="31">
        <v>54949</v>
      </c>
      <c r="Z123" s="31">
        <v>57422</v>
      </c>
      <c r="AA123" s="31">
        <v>112446</v>
      </c>
      <c r="AB123" s="31">
        <v>54995</v>
      </c>
      <c r="AC123" s="31">
        <v>57451</v>
      </c>
      <c r="AD123" s="31">
        <v>112522</v>
      </c>
      <c r="AE123" s="31">
        <v>55045</v>
      </c>
      <c r="AF123" s="31">
        <v>57477</v>
      </c>
      <c r="AG123" s="31">
        <v>112570</v>
      </c>
      <c r="AH123" s="31">
        <v>55071</v>
      </c>
      <c r="AI123" s="31">
        <v>57499</v>
      </c>
      <c r="AJ123" s="31">
        <v>112584</v>
      </c>
      <c r="AK123" s="31">
        <v>55086</v>
      </c>
      <c r="AL123" s="31">
        <v>57498</v>
      </c>
      <c r="AM123" s="31">
        <v>112563</v>
      </c>
      <c r="AN123" s="31">
        <v>55078</v>
      </c>
      <c r="AO123" s="31">
        <v>57485</v>
      </c>
      <c r="AP123" s="31">
        <v>112520</v>
      </c>
      <c r="AQ123" s="31">
        <v>55057</v>
      </c>
      <c r="AR123" s="31">
        <v>57463</v>
      </c>
      <c r="AS123" s="31">
        <v>112447</v>
      </c>
      <c r="AT123" s="31">
        <v>55018</v>
      </c>
      <c r="AU123" s="31">
        <v>57429</v>
      </c>
      <c r="AV123" s="31">
        <v>112329</v>
      </c>
      <c r="AW123" s="31">
        <v>54956</v>
      </c>
      <c r="AX123" s="31">
        <v>57373</v>
      </c>
      <c r="AY123" s="31">
        <v>112190</v>
      </c>
      <c r="AZ123" s="31">
        <v>54882</v>
      </c>
      <c r="BA123" s="31">
        <v>57308</v>
      </c>
      <c r="BB123" s="31">
        <v>112009</v>
      </c>
      <c r="BC123" s="31">
        <v>54782</v>
      </c>
      <c r="BD123" s="31">
        <v>57227</v>
      </c>
      <c r="BE123" s="31">
        <v>111791</v>
      </c>
      <c r="BF123" s="31">
        <v>54659</v>
      </c>
      <c r="BG123" s="31">
        <v>57132</v>
      </c>
      <c r="BH123" s="31">
        <v>111551</v>
      </c>
      <c r="BI123" s="31">
        <v>54537</v>
      </c>
      <c r="BJ123" s="31">
        <v>57014</v>
      </c>
      <c r="BK123" s="31">
        <v>111273</v>
      </c>
      <c r="BL123" s="31">
        <v>54383</v>
      </c>
      <c r="BM123" s="31">
        <v>56890</v>
      </c>
      <c r="BN123" s="31">
        <v>110999</v>
      </c>
      <c r="BO123" s="31">
        <v>54239</v>
      </c>
      <c r="BP123" s="31">
        <v>56760</v>
      </c>
      <c r="BQ123" s="31">
        <v>110669</v>
      </c>
      <c r="BR123" s="31">
        <v>54072</v>
      </c>
      <c r="BS123" s="31">
        <v>56597</v>
      </c>
      <c r="BT123" s="31">
        <v>110340</v>
      </c>
      <c r="BU123" s="31">
        <v>53903</v>
      </c>
      <c r="BV123" s="31">
        <v>56437</v>
      </c>
      <c r="BW123" s="31">
        <v>109990</v>
      </c>
      <c r="BX123" s="31">
        <v>53724</v>
      </c>
      <c r="BY123" s="31">
        <v>56266</v>
      </c>
    </row>
    <row r="124" spans="1:77" ht="20.100000000000001" customHeight="1" x14ac:dyDescent="0.25">
      <c r="A124" s="30" t="s">
        <v>99</v>
      </c>
      <c r="B124" s="31" t="s">
        <v>400</v>
      </c>
      <c r="C124" s="31">
        <v>64591</v>
      </c>
      <c r="D124" s="31">
        <v>31822</v>
      </c>
      <c r="E124" s="31">
        <v>32769</v>
      </c>
      <c r="F124" s="31">
        <v>64452</v>
      </c>
      <c r="G124" s="31">
        <v>31757</v>
      </c>
      <c r="H124" s="31">
        <v>32695</v>
      </c>
      <c r="I124" s="31">
        <v>64305</v>
      </c>
      <c r="J124" s="31">
        <v>31686</v>
      </c>
      <c r="K124" s="31">
        <v>32619</v>
      </c>
      <c r="L124" s="31">
        <v>64162</v>
      </c>
      <c r="M124" s="31">
        <v>31617</v>
      </c>
      <c r="N124" s="31">
        <v>32545</v>
      </c>
      <c r="O124" s="31">
        <v>64023</v>
      </c>
      <c r="P124" s="31">
        <v>31555</v>
      </c>
      <c r="Q124" s="31">
        <v>32468</v>
      </c>
      <c r="R124" s="31">
        <v>63862</v>
      </c>
      <c r="S124" s="31">
        <v>31471</v>
      </c>
      <c r="T124" s="31">
        <v>32391</v>
      </c>
      <c r="U124" s="31">
        <v>63714</v>
      </c>
      <c r="V124" s="31">
        <v>31404</v>
      </c>
      <c r="W124" s="31">
        <v>32310</v>
      </c>
      <c r="X124" s="31">
        <v>63563</v>
      </c>
      <c r="Y124" s="31">
        <v>31335</v>
      </c>
      <c r="Z124" s="31">
        <v>32228</v>
      </c>
      <c r="AA124" s="31">
        <v>63391</v>
      </c>
      <c r="AB124" s="31">
        <v>31255</v>
      </c>
      <c r="AC124" s="31">
        <v>32136</v>
      </c>
      <c r="AD124" s="31">
        <v>63223</v>
      </c>
      <c r="AE124" s="31">
        <v>31177</v>
      </c>
      <c r="AF124" s="31">
        <v>32046</v>
      </c>
      <c r="AG124" s="31">
        <v>63046</v>
      </c>
      <c r="AH124" s="31">
        <v>31100</v>
      </c>
      <c r="AI124" s="31">
        <v>31946</v>
      </c>
      <c r="AJ124" s="31">
        <v>62858</v>
      </c>
      <c r="AK124" s="31">
        <v>31014</v>
      </c>
      <c r="AL124" s="31">
        <v>31844</v>
      </c>
      <c r="AM124" s="31">
        <v>62637</v>
      </c>
      <c r="AN124" s="31">
        <v>30916</v>
      </c>
      <c r="AO124" s="31">
        <v>31721</v>
      </c>
      <c r="AP124" s="31">
        <v>62403</v>
      </c>
      <c r="AQ124" s="31">
        <v>30803</v>
      </c>
      <c r="AR124" s="31">
        <v>31600</v>
      </c>
      <c r="AS124" s="31">
        <v>62164</v>
      </c>
      <c r="AT124" s="31">
        <v>30688</v>
      </c>
      <c r="AU124" s="31">
        <v>31476</v>
      </c>
      <c r="AV124" s="31">
        <v>61881</v>
      </c>
      <c r="AW124" s="31">
        <v>30555</v>
      </c>
      <c r="AX124" s="31">
        <v>31326</v>
      </c>
      <c r="AY124" s="31">
        <v>61586</v>
      </c>
      <c r="AZ124" s="31">
        <v>30405</v>
      </c>
      <c r="BA124" s="31">
        <v>31181</v>
      </c>
      <c r="BB124" s="31">
        <v>61289</v>
      </c>
      <c r="BC124" s="31">
        <v>30255</v>
      </c>
      <c r="BD124" s="31">
        <v>31034</v>
      </c>
      <c r="BE124" s="31">
        <v>60968</v>
      </c>
      <c r="BF124" s="31">
        <v>30091</v>
      </c>
      <c r="BG124" s="31">
        <v>30877</v>
      </c>
      <c r="BH124" s="31">
        <v>60612</v>
      </c>
      <c r="BI124" s="31">
        <v>29916</v>
      </c>
      <c r="BJ124" s="31">
        <v>30696</v>
      </c>
      <c r="BK124" s="31">
        <v>60243</v>
      </c>
      <c r="BL124" s="31">
        <v>29722</v>
      </c>
      <c r="BM124" s="31">
        <v>30521</v>
      </c>
      <c r="BN124" s="31">
        <v>59854</v>
      </c>
      <c r="BO124" s="31">
        <v>29529</v>
      </c>
      <c r="BP124" s="31">
        <v>30325</v>
      </c>
      <c r="BQ124" s="31">
        <v>59464</v>
      </c>
      <c r="BR124" s="31">
        <v>29329</v>
      </c>
      <c r="BS124" s="31">
        <v>30135</v>
      </c>
      <c r="BT124" s="31">
        <v>59055</v>
      </c>
      <c r="BU124" s="31">
        <v>29116</v>
      </c>
      <c r="BV124" s="31">
        <v>29939</v>
      </c>
      <c r="BW124" s="31">
        <v>58627</v>
      </c>
      <c r="BX124" s="31">
        <v>28905</v>
      </c>
      <c r="BY124" s="31">
        <v>29722</v>
      </c>
    </row>
    <row r="125" spans="1:77" ht="20.100000000000001" customHeight="1" x14ac:dyDescent="0.25">
      <c r="A125" s="30" t="s">
        <v>100</v>
      </c>
      <c r="B125" s="31" t="s">
        <v>400</v>
      </c>
      <c r="C125" s="31">
        <v>65306</v>
      </c>
      <c r="D125" s="31">
        <v>30535</v>
      </c>
      <c r="E125" s="31">
        <v>34771</v>
      </c>
      <c r="F125" s="31">
        <v>64917</v>
      </c>
      <c r="G125" s="31">
        <v>30342</v>
      </c>
      <c r="H125" s="31">
        <v>34575</v>
      </c>
      <c r="I125" s="31">
        <v>64529</v>
      </c>
      <c r="J125" s="31">
        <v>30147</v>
      </c>
      <c r="K125" s="31">
        <v>34382</v>
      </c>
      <c r="L125" s="31">
        <v>64151</v>
      </c>
      <c r="M125" s="31">
        <v>29955</v>
      </c>
      <c r="N125" s="31">
        <v>34196</v>
      </c>
      <c r="O125" s="31">
        <v>63770</v>
      </c>
      <c r="P125" s="31">
        <v>29760</v>
      </c>
      <c r="Q125" s="31">
        <v>34010</v>
      </c>
      <c r="R125" s="31">
        <v>63398</v>
      </c>
      <c r="S125" s="31">
        <v>29577</v>
      </c>
      <c r="T125" s="31">
        <v>33821</v>
      </c>
      <c r="U125" s="31">
        <v>63026</v>
      </c>
      <c r="V125" s="31">
        <v>29392</v>
      </c>
      <c r="W125" s="31">
        <v>33634</v>
      </c>
      <c r="X125" s="31">
        <v>62658</v>
      </c>
      <c r="Y125" s="31">
        <v>29218</v>
      </c>
      <c r="Z125" s="31">
        <v>33440</v>
      </c>
      <c r="AA125" s="31">
        <v>62293</v>
      </c>
      <c r="AB125" s="31">
        <v>29039</v>
      </c>
      <c r="AC125" s="31">
        <v>33254</v>
      </c>
      <c r="AD125" s="31">
        <v>61931</v>
      </c>
      <c r="AE125" s="31">
        <v>28871</v>
      </c>
      <c r="AF125" s="31">
        <v>33060</v>
      </c>
      <c r="AG125" s="31">
        <v>61555</v>
      </c>
      <c r="AH125" s="31">
        <v>28687</v>
      </c>
      <c r="AI125" s="31">
        <v>32868</v>
      </c>
      <c r="AJ125" s="31">
        <v>61139</v>
      </c>
      <c r="AK125" s="31">
        <v>28493</v>
      </c>
      <c r="AL125" s="31">
        <v>32646</v>
      </c>
      <c r="AM125" s="31">
        <v>60715</v>
      </c>
      <c r="AN125" s="31">
        <v>28289</v>
      </c>
      <c r="AO125" s="31">
        <v>32426</v>
      </c>
      <c r="AP125" s="31">
        <v>60265</v>
      </c>
      <c r="AQ125" s="31">
        <v>28080</v>
      </c>
      <c r="AR125" s="31">
        <v>32185</v>
      </c>
      <c r="AS125" s="31">
        <v>59786</v>
      </c>
      <c r="AT125" s="31">
        <v>27854</v>
      </c>
      <c r="AU125" s="31">
        <v>31932</v>
      </c>
      <c r="AV125" s="31">
        <v>59289</v>
      </c>
      <c r="AW125" s="31">
        <v>27614</v>
      </c>
      <c r="AX125" s="31">
        <v>31675</v>
      </c>
      <c r="AY125" s="31">
        <v>58766</v>
      </c>
      <c r="AZ125" s="31">
        <v>27364</v>
      </c>
      <c r="BA125" s="31">
        <v>31402</v>
      </c>
      <c r="BB125" s="31">
        <v>58231</v>
      </c>
      <c r="BC125" s="31">
        <v>27116</v>
      </c>
      <c r="BD125" s="31">
        <v>31115</v>
      </c>
      <c r="BE125" s="31">
        <v>57683</v>
      </c>
      <c r="BF125" s="31">
        <v>26857</v>
      </c>
      <c r="BG125" s="31">
        <v>30826</v>
      </c>
      <c r="BH125" s="31">
        <v>57111</v>
      </c>
      <c r="BI125" s="31">
        <v>26591</v>
      </c>
      <c r="BJ125" s="31">
        <v>30520</v>
      </c>
      <c r="BK125" s="31">
        <v>56515</v>
      </c>
      <c r="BL125" s="31">
        <v>26311</v>
      </c>
      <c r="BM125" s="31">
        <v>30204</v>
      </c>
      <c r="BN125" s="31">
        <v>55925</v>
      </c>
      <c r="BO125" s="31">
        <v>26030</v>
      </c>
      <c r="BP125" s="31">
        <v>29895</v>
      </c>
      <c r="BQ125" s="31">
        <v>55309</v>
      </c>
      <c r="BR125" s="31">
        <v>25740</v>
      </c>
      <c r="BS125" s="31">
        <v>29569</v>
      </c>
      <c r="BT125" s="31">
        <v>54687</v>
      </c>
      <c r="BU125" s="31">
        <v>25453</v>
      </c>
      <c r="BV125" s="31">
        <v>29234</v>
      </c>
      <c r="BW125" s="31">
        <v>54055</v>
      </c>
      <c r="BX125" s="31">
        <v>25158</v>
      </c>
      <c r="BY125" s="31">
        <v>28897</v>
      </c>
    </row>
    <row r="126" spans="1:77" ht="20.100000000000001" customHeight="1" x14ac:dyDescent="0.25">
      <c r="A126" s="30" t="s">
        <v>101</v>
      </c>
      <c r="B126" s="31" t="s">
        <v>400</v>
      </c>
      <c r="C126" s="31">
        <v>46524</v>
      </c>
      <c r="D126" s="31">
        <v>22023</v>
      </c>
      <c r="E126" s="31">
        <v>24501</v>
      </c>
      <c r="F126" s="31">
        <v>46292</v>
      </c>
      <c r="G126" s="31">
        <v>21909</v>
      </c>
      <c r="H126" s="31">
        <v>24383</v>
      </c>
      <c r="I126" s="31">
        <v>46054</v>
      </c>
      <c r="J126" s="31">
        <v>21790</v>
      </c>
      <c r="K126" s="31">
        <v>24264</v>
      </c>
      <c r="L126" s="31">
        <v>45819</v>
      </c>
      <c r="M126" s="31">
        <v>21678</v>
      </c>
      <c r="N126" s="31">
        <v>24141</v>
      </c>
      <c r="O126" s="31">
        <v>45594</v>
      </c>
      <c r="P126" s="31">
        <v>21570</v>
      </c>
      <c r="Q126" s="31">
        <v>24024</v>
      </c>
      <c r="R126" s="31">
        <v>45355</v>
      </c>
      <c r="S126" s="31">
        <v>21456</v>
      </c>
      <c r="T126" s="31">
        <v>23899</v>
      </c>
      <c r="U126" s="31">
        <v>45118</v>
      </c>
      <c r="V126" s="31">
        <v>21339</v>
      </c>
      <c r="W126" s="31">
        <v>23779</v>
      </c>
      <c r="X126" s="31">
        <v>44887</v>
      </c>
      <c r="Y126" s="31">
        <v>21230</v>
      </c>
      <c r="Z126" s="31">
        <v>23657</v>
      </c>
      <c r="AA126" s="31">
        <v>44650</v>
      </c>
      <c r="AB126" s="31">
        <v>21113</v>
      </c>
      <c r="AC126" s="31">
        <v>23537</v>
      </c>
      <c r="AD126" s="31">
        <v>44422</v>
      </c>
      <c r="AE126" s="31">
        <v>21007</v>
      </c>
      <c r="AF126" s="31">
        <v>23415</v>
      </c>
      <c r="AG126" s="31">
        <v>44172</v>
      </c>
      <c r="AH126" s="31">
        <v>20887</v>
      </c>
      <c r="AI126" s="31">
        <v>23285</v>
      </c>
      <c r="AJ126" s="31">
        <v>43911</v>
      </c>
      <c r="AK126" s="31">
        <v>20766</v>
      </c>
      <c r="AL126" s="31">
        <v>23145</v>
      </c>
      <c r="AM126" s="31">
        <v>43635</v>
      </c>
      <c r="AN126" s="31">
        <v>20633</v>
      </c>
      <c r="AO126" s="31">
        <v>23002</v>
      </c>
      <c r="AP126" s="31">
        <v>43331</v>
      </c>
      <c r="AQ126" s="31">
        <v>20492</v>
      </c>
      <c r="AR126" s="31">
        <v>22839</v>
      </c>
      <c r="AS126" s="31">
        <v>43023</v>
      </c>
      <c r="AT126" s="31">
        <v>20348</v>
      </c>
      <c r="AU126" s="31">
        <v>22675</v>
      </c>
      <c r="AV126" s="31">
        <v>42692</v>
      </c>
      <c r="AW126" s="31">
        <v>20196</v>
      </c>
      <c r="AX126" s="31">
        <v>22496</v>
      </c>
      <c r="AY126" s="31">
        <v>42351</v>
      </c>
      <c r="AZ126" s="31">
        <v>20033</v>
      </c>
      <c r="BA126" s="31">
        <v>22318</v>
      </c>
      <c r="BB126" s="31">
        <v>41986</v>
      </c>
      <c r="BC126" s="31">
        <v>19869</v>
      </c>
      <c r="BD126" s="31">
        <v>22117</v>
      </c>
      <c r="BE126" s="31">
        <v>41618</v>
      </c>
      <c r="BF126" s="31">
        <v>19698</v>
      </c>
      <c r="BG126" s="31">
        <v>21920</v>
      </c>
      <c r="BH126" s="31">
        <v>41234</v>
      </c>
      <c r="BI126" s="31">
        <v>19518</v>
      </c>
      <c r="BJ126" s="31">
        <v>21716</v>
      </c>
      <c r="BK126" s="31">
        <v>40843</v>
      </c>
      <c r="BL126" s="31">
        <v>19336</v>
      </c>
      <c r="BM126" s="31">
        <v>21507</v>
      </c>
      <c r="BN126" s="31">
        <v>40444</v>
      </c>
      <c r="BO126" s="31">
        <v>19155</v>
      </c>
      <c r="BP126" s="31">
        <v>21289</v>
      </c>
      <c r="BQ126" s="31">
        <v>40038</v>
      </c>
      <c r="BR126" s="31">
        <v>18971</v>
      </c>
      <c r="BS126" s="31">
        <v>21067</v>
      </c>
      <c r="BT126" s="31">
        <v>39614</v>
      </c>
      <c r="BU126" s="31">
        <v>18777</v>
      </c>
      <c r="BV126" s="31">
        <v>20837</v>
      </c>
      <c r="BW126" s="31">
        <v>39197</v>
      </c>
      <c r="BX126" s="31">
        <v>18592</v>
      </c>
      <c r="BY126" s="31">
        <v>20605</v>
      </c>
    </row>
    <row r="127" spans="1:77" ht="20.100000000000001" customHeight="1" x14ac:dyDescent="0.25">
      <c r="A127" s="30" t="s">
        <v>102</v>
      </c>
      <c r="B127" s="31" t="s">
        <v>400</v>
      </c>
      <c r="C127" s="31">
        <v>21721</v>
      </c>
      <c r="D127" s="31">
        <v>10783</v>
      </c>
      <c r="E127" s="31">
        <v>10938</v>
      </c>
      <c r="F127" s="31">
        <v>21604</v>
      </c>
      <c r="G127" s="31">
        <v>10725</v>
      </c>
      <c r="H127" s="31">
        <v>10879</v>
      </c>
      <c r="I127" s="31">
        <v>21495</v>
      </c>
      <c r="J127" s="31">
        <v>10664</v>
      </c>
      <c r="K127" s="31">
        <v>10831</v>
      </c>
      <c r="L127" s="31">
        <v>21401</v>
      </c>
      <c r="M127" s="31">
        <v>10617</v>
      </c>
      <c r="N127" s="31">
        <v>10784</v>
      </c>
      <c r="O127" s="31">
        <v>21269</v>
      </c>
      <c r="P127" s="31">
        <v>10553</v>
      </c>
      <c r="Q127" s="31">
        <v>10716</v>
      </c>
      <c r="R127" s="31">
        <v>21160</v>
      </c>
      <c r="S127" s="31">
        <v>10500</v>
      </c>
      <c r="T127" s="31">
        <v>10660</v>
      </c>
      <c r="U127" s="31">
        <v>21044</v>
      </c>
      <c r="V127" s="31">
        <v>10441</v>
      </c>
      <c r="W127" s="31">
        <v>10603</v>
      </c>
      <c r="X127" s="31">
        <v>20923</v>
      </c>
      <c r="Y127" s="31">
        <v>10380</v>
      </c>
      <c r="Z127" s="31">
        <v>10543</v>
      </c>
      <c r="AA127" s="31">
        <v>20831</v>
      </c>
      <c r="AB127" s="31">
        <v>10331</v>
      </c>
      <c r="AC127" s="31">
        <v>10500</v>
      </c>
      <c r="AD127" s="31">
        <v>20691</v>
      </c>
      <c r="AE127" s="31">
        <v>10262</v>
      </c>
      <c r="AF127" s="31">
        <v>10429</v>
      </c>
      <c r="AG127" s="31">
        <v>20584</v>
      </c>
      <c r="AH127" s="31">
        <v>10209</v>
      </c>
      <c r="AI127" s="31">
        <v>10375</v>
      </c>
      <c r="AJ127" s="31">
        <v>20442</v>
      </c>
      <c r="AK127" s="31">
        <v>10144</v>
      </c>
      <c r="AL127" s="31">
        <v>10298</v>
      </c>
      <c r="AM127" s="31">
        <v>20325</v>
      </c>
      <c r="AN127" s="31">
        <v>10085</v>
      </c>
      <c r="AO127" s="31">
        <v>10240</v>
      </c>
      <c r="AP127" s="31">
        <v>20165</v>
      </c>
      <c r="AQ127" s="31">
        <v>9998</v>
      </c>
      <c r="AR127" s="31">
        <v>10167</v>
      </c>
      <c r="AS127" s="31">
        <v>20010</v>
      </c>
      <c r="AT127" s="31">
        <v>9920</v>
      </c>
      <c r="AU127" s="31">
        <v>10090</v>
      </c>
      <c r="AV127" s="31">
        <v>19863</v>
      </c>
      <c r="AW127" s="31">
        <v>9845</v>
      </c>
      <c r="AX127" s="31">
        <v>10018</v>
      </c>
      <c r="AY127" s="31">
        <v>19687</v>
      </c>
      <c r="AZ127" s="31">
        <v>9755</v>
      </c>
      <c r="BA127" s="31">
        <v>9932</v>
      </c>
      <c r="BB127" s="31">
        <v>19528</v>
      </c>
      <c r="BC127" s="31">
        <v>9668</v>
      </c>
      <c r="BD127" s="31">
        <v>9860</v>
      </c>
      <c r="BE127" s="31">
        <v>19331</v>
      </c>
      <c r="BF127" s="31">
        <v>9570</v>
      </c>
      <c r="BG127" s="31">
        <v>9761</v>
      </c>
      <c r="BH127" s="31">
        <v>19142</v>
      </c>
      <c r="BI127" s="31">
        <v>9468</v>
      </c>
      <c r="BJ127" s="31">
        <v>9674</v>
      </c>
      <c r="BK127" s="31">
        <v>18947</v>
      </c>
      <c r="BL127" s="31">
        <v>9363</v>
      </c>
      <c r="BM127" s="31">
        <v>9584</v>
      </c>
      <c r="BN127" s="31">
        <v>18741</v>
      </c>
      <c r="BO127" s="31">
        <v>9257</v>
      </c>
      <c r="BP127" s="31">
        <v>9484</v>
      </c>
      <c r="BQ127" s="31">
        <v>18533</v>
      </c>
      <c r="BR127" s="31">
        <v>9153</v>
      </c>
      <c r="BS127" s="31">
        <v>9380</v>
      </c>
      <c r="BT127" s="31">
        <v>18322</v>
      </c>
      <c r="BU127" s="31">
        <v>9045</v>
      </c>
      <c r="BV127" s="31">
        <v>9277</v>
      </c>
      <c r="BW127" s="31">
        <v>18115</v>
      </c>
      <c r="BX127" s="31">
        <v>8936</v>
      </c>
      <c r="BY127" s="31">
        <v>9179</v>
      </c>
    </row>
    <row r="128" spans="1:77" ht="20.100000000000001" customHeight="1" x14ac:dyDescent="0.25">
      <c r="A128" s="30" t="s">
        <v>103</v>
      </c>
      <c r="B128" s="31" t="s">
        <v>400</v>
      </c>
      <c r="C128" s="31">
        <v>94742</v>
      </c>
      <c r="D128" s="31">
        <v>46357</v>
      </c>
      <c r="E128" s="31">
        <v>48385</v>
      </c>
      <c r="F128" s="31">
        <v>94767</v>
      </c>
      <c r="G128" s="31">
        <v>46368</v>
      </c>
      <c r="H128" s="31">
        <v>48399</v>
      </c>
      <c r="I128" s="31">
        <v>94766</v>
      </c>
      <c r="J128" s="31">
        <v>46373</v>
      </c>
      <c r="K128" s="31">
        <v>48393</v>
      </c>
      <c r="L128" s="31">
        <v>94767</v>
      </c>
      <c r="M128" s="31">
        <v>46382</v>
      </c>
      <c r="N128" s="31">
        <v>48385</v>
      </c>
      <c r="O128" s="31">
        <v>94752</v>
      </c>
      <c r="P128" s="31">
        <v>46380</v>
      </c>
      <c r="Q128" s="31">
        <v>48372</v>
      </c>
      <c r="R128" s="31">
        <v>94719</v>
      </c>
      <c r="S128" s="31">
        <v>46367</v>
      </c>
      <c r="T128" s="31">
        <v>48352</v>
      </c>
      <c r="U128" s="31">
        <v>94671</v>
      </c>
      <c r="V128" s="31">
        <v>46352</v>
      </c>
      <c r="W128" s="31">
        <v>48319</v>
      </c>
      <c r="X128" s="31">
        <v>94622</v>
      </c>
      <c r="Y128" s="31">
        <v>46340</v>
      </c>
      <c r="Z128" s="31">
        <v>48282</v>
      </c>
      <c r="AA128" s="31">
        <v>94558</v>
      </c>
      <c r="AB128" s="31">
        <v>46308</v>
      </c>
      <c r="AC128" s="31">
        <v>48250</v>
      </c>
      <c r="AD128" s="31">
        <v>94458</v>
      </c>
      <c r="AE128" s="31">
        <v>46271</v>
      </c>
      <c r="AF128" s="31">
        <v>48187</v>
      </c>
      <c r="AG128" s="31">
        <v>94352</v>
      </c>
      <c r="AH128" s="31">
        <v>46226</v>
      </c>
      <c r="AI128" s="31">
        <v>48126</v>
      </c>
      <c r="AJ128" s="31">
        <v>94196</v>
      </c>
      <c r="AK128" s="31">
        <v>46154</v>
      </c>
      <c r="AL128" s="31">
        <v>48042</v>
      </c>
      <c r="AM128" s="31">
        <v>94008</v>
      </c>
      <c r="AN128" s="31">
        <v>46068</v>
      </c>
      <c r="AO128" s="31">
        <v>47940</v>
      </c>
      <c r="AP128" s="31">
        <v>93797</v>
      </c>
      <c r="AQ128" s="31">
        <v>45973</v>
      </c>
      <c r="AR128" s="31">
        <v>47824</v>
      </c>
      <c r="AS128" s="31">
        <v>93537</v>
      </c>
      <c r="AT128" s="31">
        <v>45845</v>
      </c>
      <c r="AU128" s="31">
        <v>47692</v>
      </c>
      <c r="AV128" s="31">
        <v>93250</v>
      </c>
      <c r="AW128" s="31">
        <v>45707</v>
      </c>
      <c r="AX128" s="31">
        <v>47543</v>
      </c>
      <c r="AY128" s="31">
        <v>92926</v>
      </c>
      <c r="AZ128" s="31">
        <v>45553</v>
      </c>
      <c r="BA128" s="31">
        <v>47373</v>
      </c>
      <c r="BB128" s="31">
        <v>92563</v>
      </c>
      <c r="BC128" s="31">
        <v>45375</v>
      </c>
      <c r="BD128" s="31">
        <v>47188</v>
      </c>
      <c r="BE128" s="31">
        <v>92171</v>
      </c>
      <c r="BF128" s="31">
        <v>45179</v>
      </c>
      <c r="BG128" s="31">
        <v>46992</v>
      </c>
      <c r="BH128" s="31">
        <v>91759</v>
      </c>
      <c r="BI128" s="31">
        <v>44976</v>
      </c>
      <c r="BJ128" s="31">
        <v>46783</v>
      </c>
      <c r="BK128" s="31">
        <v>91327</v>
      </c>
      <c r="BL128" s="31">
        <v>44763</v>
      </c>
      <c r="BM128" s="31">
        <v>46564</v>
      </c>
      <c r="BN128" s="31">
        <v>90859</v>
      </c>
      <c r="BO128" s="31">
        <v>44535</v>
      </c>
      <c r="BP128" s="31">
        <v>46324</v>
      </c>
      <c r="BQ128" s="31">
        <v>90371</v>
      </c>
      <c r="BR128" s="31">
        <v>44294</v>
      </c>
      <c r="BS128" s="31">
        <v>46077</v>
      </c>
      <c r="BT128" s="31">
        <v>89858</v>
      </c>
      <c r="BU128" s="31">
        <v>44046</v>
      </c>
      <c r="BV128" s="31">
        <v>45812</v>
      </c>
      <c r="BW128" s="31">
        <v>89334</v>
      </c>
      <c r="BX128" s="31">
        <v>43796</v>
      </c>
      <c r="BY128" s="31">
        <v>45538</v>
      </c>
    </row>
    <row r="129" spans="1:77" ht="20.100000000000001" customHeight="1" x14ac:dyDescent="0.25">
      <c r="A129" s="30" t="s">
        <v>104</v>
      </c>
      <c r="B129" s="31" t="s">
        <v>400</v>
      </c>
      <c r="C129" s="31">
        <v>26319</v>
      </c>
      <c r="D129" s="31">
        <v>13100</v>
      </c>
      <c r="E129" s="31">
        <v>13219</v>
      </c>
      <c r="F129" s="31">
        <v>26258</v>
      </c>
      <c r="G129" s="31">
        <v>13059</v>
      </c>
      <c r="H129" s="31">
        <v>13199</v>
      </c>
      <c r="I129" s="31">
        <v>26183</v>
      </c>
      <c r="J129" s="31">
        <v>13012</v>
      </c>
      <c r="K129" s="31">
        <v>13171</v>
      </c>
      <c r="L129" s="31">
        <v>26105</v>
      </c>
      <c r="M129" s="31">
        <v>12966</v>
      </c>
      <c r="N129" s="31">
        <v>13139</v>
      </c>
      <c r="O129" s="31">
        <v>26043</v>
      </c>
      <c r="P129" s="31">
        <v>12924</v>
      </c>
      <c r="Q129" s="31">
        <v>13119</v>
      </c>
      <c r="R129" s="31">
        <v>25978</v>
      </c>
      <c r="S129" s="31">
        <v>12887</v>
      </c>
      <c r="T129" s="31">
        <v>13091</v>
      </c>
      <c r="U129" s="31">
        <v>25876</v>
      </c>
      <c r="V129" s="31">
        <v>12824</v>
      </c>
      <c r="W129" s="31">
        <v>13052</v>
      </c>
      <c r="X129" s="31">
        <v>25809</v>
      </c>
      <c r="Y129" s="31">
        <v>12786</v>
      </c>
      <c r="Z129" s="31">
        <v>13023</v>
      </c>
      <c r="AA129" s="31">
        <v>25725</v>
      </c>
      <c r="AB129" s="31">
        <v>12742</v>
      </c>
      <c r="AC129" s="31">
        <v>12983</v>
      </c>
      <c r="AD129" s="31">
        <v>25635</v>
      </c>
      <c r="AE129" s="31">
        <v>12687</v>
      </c>
      <c r="AF129" s="31">
        <v>12948</v>
      </c>
      <c r="AG129" s="31">
        <v>25548</v>
      </c>
      <c r="AH129" s="31">
        <v>12637</v>
      </c>
      <c r="AI129" s="31">
        <v>12911</v>
      </c>
      <c r="AJ129" s="31">
        <v>25451</v>
      </c>
      <c r="AK129" s="31">
        <v>12586</v>
      </c>
      <c r="AL129" s="31">
        <v>12865</v>
      </c>
      <c r="AM129" s="31">
        <v>25343</v>
      </c>
      <c r="AN129" s="31">
        <v>12526</v>
      </c>
      <c r="AO129" s="31">
        <v>12817</v>
      </c>
      <c r="AP129" s="31">
        <v>25219</v>
      </c>
      <c r="AQ129" s="31">
        <v>12459</v>
      </c>
      <c r="AR129" s="31">
        <v>12760</v>
      </c>
      <c r="AS129" s="31">
        <v>25105</v>
      </c>
      <c r="AT129" s="31">
        <v>12398</v>
      </c>
      <c r="AU129" s="31">
        <v>12707</v>
      </c>
      <c r="AV129" s="31">
        <v>24964</v>
      </c>
      <c r="AW129" s="31">
        <v>12323</v>
      </c>
      <c r="AX129" s="31">
        <v>12641</v>
      </c>
      <c r="AY129" s="31">
        <v>24815</v>
      </c>
      <c r="AZ129" s="31">
        <v>12245</v>
      </c>
      <c r="BA129" s="31">
        <v>12570</v>
      </c>
      <c r="BB129" s="31">
        <v>24678</v>
      </c>
      <c r="BC129" s="31">
        <v>12165</v>
      </c>
      <c r="BD129" s="31">
        <v>12513</v>
      </c>
      <c r="BE129" s="31">
        <v>24515</v>
      </c>
      <c r="BF129" s="31">
        <v>12083</v>
      </c>
      <c r="BG129" s="31">
        <v>12432</v>
      </c>
      <c r="BH129" s="31">
        <v>24365</v>
      </c>
      <c r="BI129" s="31">
        <v>12001</v>
      </c>
      <c r="BJ129" s="31">
        <v>12364</v>
      </c>
      <c r="BK129" s="31">
        <v>24180</v>
      </c>
      <c r="BL129" s="31">
        <v>11902</v>
      </c>
      <c r="BM129" s="31">
        <v>12278</v>
      </c>
      <c r="BN129" s="31">
        <v>24013</v>
      </c>
      <c r="BO129" s="31">
        <v>11812</v>
      </c>
      <c r="BP129" s="31">
        <v>12201</v>
      </c>
      <c r="BQ129" s="31">
        <v>23833</v>
      </c>
      <c r="BR129" s="31">
        <v>11718</v>
      </c>
      <c r="BS129" s="31">
        <v>12115</v>
      </c>
      <c r="BT129" s="31">
        <v>23655</v>
      </c>
      <c r="BU129" s="31">
        <v>11627</v>
      </c>
      <c r="BV129" s="31">
        <v>12028</v>
      </c>
      <c r="BW129" s="31">
        <v>23460</v>
      </c>
      <c r="BX129" s="31">
        <v>11520</v>
      </c>
      <c r="BY129" s="31">
        <v>11940</v>
      </c>
    </row>
    <row r="130" spans="1:77" ht="20.100000000000001" customHeight="1" x14ac:dyDescent="0.25">
      <c r="A130" s="30" t="s">
        <v>105</v>
      </c>
      <c r="B130" s="31" t="s">
        <v>409</v>
      </c>
      <c r="C130" s="31">
        <v>50002</v>
      </c>
      <c r="D130" s="31">
        <v>24511</v>
      </c>
      <c r="E130" s="31">
        <v>25491</v>
      </c>
      <c r="F130" s="31">
        <v>49859</v>
      </c>
      <c r="G130" s="31">
        <v>24454</v>
      </c>
      <c r="H130" s="31">
        <v>25405</v>
      </c>
      <c r="I130" s="31">
        <v>49725</v>
      </c>
      <c r="J130" s="31">
        <v>24402</v>
      </c>
      <c r="K130" s="31">
        <v>25323</v>
      </c>
      <c r="L130" s="31">
        <v>49566</v>
      </c>
      <c r="M130" s="31">
        <v>24340</v>
      </c>
      <c r="N130" s="31">
        <v>25226</v>
      </c>
      <c r="O130" s="31">
        <v>49414</v>
      </c>
      <c r="P130" s="31">
        <v>24275</v>
      </c>
      <c r="Q130" s="31">
        <v>25139</v>
      </c>
      <c r="R130" s="31">
        <v>49257</v>
      </c>
      <c r="S130" s="31">
        <v>24210</v>
      </c>
      <c r="T130" s="31">
        <v>25047</v>
      </c>
      <c r="U130" s="31">
        <v>49100</v>
      </c>
      <c r="V130" s="31">
        <v>24147</v>
      </c>
      <c r="W130" s="31">
        <v>24953</v>
      </c>
      <c r="X130" s="31">
        <v>48927</v>
      </c>
      <c r="Y130" s="31">
        <v>24068</v>
      </c>
      <c r="Z130" s="31">
        <v>24859</v>
      </c>
      <c r="AA130" s="31">
        <v>48750</v>
      </c>
      <c r="AB130" s="31">
        <v>23997</v>
      </c>
      <c r="AC130" s="31">
        <v>24753</v>
      </c>
      <c r="AD130" s="31">
        <v>48566</v>
      </c>
      <c r="AE130" s="31">
        <v>23911</v>
      </c>
      <c r="AF130" s="31">
        <v>24655</v>
      </c>
      <c r="AG130" s="31">
        <v>48367</v>
      </c>
      <c r="AH130" s="31">
        <v>23825</v>
      </c>
      <c r="AI130" s="31">
        <v>24542</v>
      </c>
      <c r="AJ130" s="31">
        <v>48169</v>
      </c>
      <c r="AK130" s="31">
        <v>23730</v>
      </c>
      <c r="AL130" s="31">
        <v>24439</v>
      </c>
      <c r="AM130" s="31">
        <v>47944</v>
      </c>
      <c r="AN130" s="31">
        <v>23626</v>
      </c>
      <c r="AO130" s="31">
        <v>24318</v>
      </c>
      <c r="AP130" s="31">
        <v>47720</v>
      </c>
      <c r="AQ130" s="31">
        <v>23523</v>
      </c>
      <c r="AR130" s="31">
        <v>24197</v>
      </c>
      <c r="AS130" s="31">
        <v>47481</v>
      </c>
      <c r="AT130" s="31">
        <v>23413</v>
      </c>
      <c r="AU130" s="31">
        <v>24068</v>
      </c>
      <c r="AV130" s="31">
        <v>47224</v>
      </c>
      <c r="AW130" s="31">
        <v>23284</v>
      </c>
      <c r="AX130" s="31">
        <v>23940</v>
      </c>
      <c r="AY130" s="31">
        <v>46963</v>
      </c>
      <c r="AZ130" s="31">
        <v>23165</v>
      </c>
      <c r="BA130" s="31">
        <v>23798</v>
      </c>
      <c r="BB130" s="31">
        <v>46675</v>
      </c>
      <c r="BC130" s="31">
        <v>23024</v>
      </c>
      <c r="BD130" s="31">
        <v>23651</v>
      </c>
      <c r="BE130" s="31">
        <v>46394</v>
      </c>
      <c r="BF130" s="31">
        <v>22886</v>
      </c>
      <c r="BG130" s="31">
        <v>23508</v>
      </c>
      <c r="BH130" s="31">
        <v>46096</v>
      </c>
      <c r="BI130" s="31">
        <v>22747</v>
      </c>
      <c r="BJ130" s="31">
        <v>23349</v>
      </c>
      <c r="BK130" s="31">
        <v>45784</v>
      </c>
      <c r="BL130" s="31">
        <v>22600</v>
      </c>
      <c r="BM130" s="31">
        <v>23184</v>
      </c>
      <c r="BN130" s="31">
        <v>45449</v>
      </c>
      <c r="BO130" s="31">
        <v>22431</v>
      </c>
      <c r="BP130" s="31">
        <v>23018</v>
      </c>
      <c r="BQ130" s="31">
        <v>45130</v>
      </c>
      <c r="BR130" s="31">
        <v>22281</v>
      </c>
      <c r="BS130" s="31">
        <v>22849</v>
      </c>
      <c r="BT130" s="31">
        <v>44789</v>
      </c>
      <c r="BU130" s="31">
        <v>22126</v>
      </c>
      <c r="BV130" s="31">
        <v>22663</v>
      </c>
      <c r="BW130" s="31">
        <v>44435</v>
      </c>
      <c r="BX130" s="31">
        <v>21955</v>
      </c>
      <c r="BY130" s="31">
        <v>22480</v>
      </c>
    </row>
    <row r="131" spans="1:77" ht="20.100000000000001" customHeight="1" x14ac:dyDescent="0.25">
      <c r="A131" s="30" t="s">
        <v>106</v>
      </c>
      <c r="B131" s="31" t="s">
        <v>409</v>
      </c>
      <c r="C131" s="31">
        <v>112764</v>
      </c>
      <c r="D131" s="31">
        <v>54905</v>
      </c>
      <c r="E131" s="31">
        <v>57859</v>
      </c>
      <c r="F131" s="31">
        <v>112403</v>
      </c>
      <c r="G131" s="31">
        <v>54721</v>
      </c>
      <c r="H131" s="31">
        <v>57682</v>
      </c>
      <c r="I131" s="31">
        <v>112050</v>
      </c>
      <c r="J131" s="31">
        <v>54536</v>
      </c>
      <c r="K131" s="31">
        <v>57514</v>
      </c>
      <c r="L131" s="31">
        <v>111692</v>
      </c>
      <c r="M131" s="31">
        <v>54346</v>
      </c>
      <c r="N131" s="31">
        <v>57346</v>
      </c>
      <c r="O131" s="31">
        <v>111313</v>
      </c>
      <c r="P131" s="31">
        <v>54150</v>
      </c>
      <c r="Q131" s="31">
        <v>57163</v>
      </c>
      <c r="R131" s="31">
        <v>110906</v>
      </c>
      <c r="S131" s="31">
        <v>53939</v>
      </c>
      <c r="T131" s="31">
        <v>56967</v>
      </c>
      <c r="U131" s="31">
        <v>110494</v>
      </c>
      <c r="V131" s="31">
        <v>53725</v>
      </c>
      <c r="W131" s="31">
        <v>56769</v>
      </c>
      <c r="X131" s="31">
        <v>110080</v>
      </c>
      <c r="Y131" s="31">
        <v>53514</v>
      </c>
      <c r="Z131" s="31">
        <v>56566</v>
      </c>
      <c r="AA131" s="31">
        <v>109636</v>
      </c>
      <c r="AB131" s="31">
        <v>53285</v>
      </c>
      <c r="AC131" s="31">
        <v>56351</v>
      </c>
      <c r="AD131" s="31">
        <v>109188</v>
      </c>
      <c r="AE131" s="31">
        <v>53057</v>
      </c>
      <c r="AF131" s="31">
        <v>56131</v>
      </c>
      <c r="AG131" s="31">
        <v>108706</v>
      </c>
      <c r="AH131" s="31">
        <v>52807</v>
      </c>
      <c r="AI131" s="31">
        <v>55899</v>
      </c>
      <c r="AJ131" s="31">
        <v>108198</v>
      </c>
      <c r="AK131" s="31">
        <v>52552</v>
      </c>
      <c r="AL131" s="31">
        <v>55646</v>
      </c>
      <c r="AM131" s="31">
        <v>107656</v>
      </c>
      <c r="AN131" s="31">
        <v>52279</v>
      </c>
      <c r="AO131" s="31">
        <v>55377</v>
      </c>
      <c r="AP131" s="31">
        <v>107083</v>
      </c>
      <c r="AQ131" s="31">
        <v>51988</v>
      </c>
      <c r="AR131" s="31">
        <v>55095</v>
      </c>
      <c r="AS131" s="31">
        <v>106477</v>
      </c>
      <c r="AT131" s="31">
        <v>51677</v>
      </c>
      <c r="AU131" s="31">
        <v>54800</v>
      </c>
      <c r="AV131" s="31">
        <v>105831</v>
      </c>
      <c r="AW131" s="31">
        <v>51351</v>
      </c>
      <c r="AX131" s="31">
        <v>54480</v>
      </c>
      <c r="AY131" s="31">
        <v>105171</v>
      </c>
      <c r="AZ131" s="31">
        <v>51016</v>
      </c>
      <c r="BA131" s="31">
        <v>54155</v>
      </c>
      <c r="BB131" s="31">
        <v>104469</v>
      </c>
      <c r="BC131" s="31">
        <v>50666</v>
      </c>
      <c r="BD131" s="31">
        <v>53803</v>
      </c>
      <c r="BE131" s="31">
        <v>103747</v>
      </c>
      <c r="BF131" s="31">
        <v>50298</v>
      </c>
      <c r="BG131" s="31">
        <v>53449</v>
      </c>
      <c r="BH131" s="31">
        <v>103002</v>
      </c>
      <c r="BI131" s="31">
        <v>49927</v>
      </c>
      <c r="BJ131" s="31">
        <v>53075</v>
      </c>
      <c r="BK131" s="31">
        <v>102224</v>
      </c>
      <c r="BL131" s="31">
        <v>49539</v>
      </c>
      <c r="BM131" s="31">
        <v>52685</v>
      </c>
      <c r="BN131" s="31">
        <v>101435</v>
      </c>
      <c r="BO131" s="31">
        <v>49147</v>
      </c>
      <c r="BP131" s="31">
        <v>52288</v>
      </c>
      <c r="BQ131" s="31">
        <v>100621</v>
      </c>
      <c r="BR131" s="31">
        <v>48749</v>
      </c>
      <c r="BS131" s="31">
        <v>51872</v>
      </c>
      <c r="BT131" s="31">
        <v>99779</v>
      </c>
      <c r="BU131" s="31">
        <v>48339</v>
      </c>
      <c r="BV131" s="31">
        <v>51440</v>
      </c>
      <c r="BW131" s="31">
        <v>98920</v>
      </c>
      <c r="BX131" s="31">
        <v>47928</v>
      </c>
      <c r="BY131" s="31">
        <v>50992</v>
      </c>
    </row>
    <row r="132" spans="1:77" ht="20.100000000000001" customHeight="1" x14ac:dyDescent="0.25">
      <c r="A132" s="30" t="s">
        <v>107</v>
      </c>
      <c r="B132" s="31" t="s">
        <v>409</v>
      </c>
      <c r="C132" s="31">
        <v>58270</v>
      </c>
      <c r="D132" s="31">
        <v>28879</v>
      </c>
      <c r="E132" s="31">
        <v>29391</v>
      </c>
      <c r="F132" s="31">
        <v>58186</v>
      </c>
      <c r="G132" s="31">
        <v>28826</v>
      </c>
      <c r="H132" s="31">
        <v>29360</v>
      </c>
      <c r="I132" s="31">
        <v>58134</v>
      </c>
      <c r="J132" s="31">
        <v>28797</v>
      </c>
      <c r="K132" s="31">
        <v>29337</v>
      </c>
      <c r="L132" s="31">
        <v>58060</v>
      </c>
      <c r="M132" s="31">
        <v>28752</v>
      </c>
      <c r="N132" s="31">
        <v>29308</v>
      </c>
      <c r="O132" s="31">
        <v>57998</v>
      </c>
      <c r="P132" s="31">
        <v>28732</v>
      </c>
      <c r="Q132" s="31">
        <v>29266</v>
      </c>
      <c r="R132" s="31">
        <v>57914</v>
      </c>
      <c r="S132" s="31">
        <v>28680</v>
      </c>
      <c r="T132" s="31">
        <v>29234</v>
      </c>
      <c r="U132" s="31">
        <v>57840</v>
      </c>
      <c r="V132" s="31">
        <v>28647</v>
      </c>
      <c r="W132" s="31">
        <v>29193</v>
      </c>
      <c r="X132" s="31">
        <v>57765</v>
      </c>
      <c r="Y132" s="31">
        <v>28611</v>
      </c>
      <c r="Z132" s="31">
        <v>29154</v>
      </c>
      <c r="AA132" s="31">
        <v>57696</v>
      </c>
      <c r="AB132" s="31">
        <v>28579</v>
      </c>
      <c r="AC132" s="31">
        <v>29117</v>
      </c>
      <c r="AD132" s="31">
        <v>57619</v>
      </c>
      <c r="AE132" s="31">
        <v>28548</v>
      </c>
      <c r="AF132" s="31">
        <v>29071</v>
      </c>
      <c r="AG132" s="31">
        <v>57523</v>
      </c>
      <c r="AH132" s="31">
        <v>28504</v>
      </c>
      <c r="AI132" s="31">
        <v>29019</v>
      </c>
      <c r="AJ132" s="31">
        <v>57421</v>
      </c>
      <c r="AK132" s="31">
        <v>28450</v>
      </c>
      <c r="AL132" s="31">
        <v>28971</v>
      </c>
      <c r="AM132" s="31">
        <v>57317</v>
      </c>
      <c r="AN132" s="31">
        <v>28404</v>
      </c>
      <c r="AO132" s="31">
        <v>28913</v>
      </c>
      <c r="AP132" s="31">
        <v>57173</v>
      </c>
      <c r="AQ132" s="31">
        <v>28337</v>
      </c>
      <c r="AR132" s="31">
        <v>28836</v>
      </c>
      <c r="AS132" s="31">
        <v>57027</v>
      </c>
      <c r="AT132" s="31">
        <v>28260</v>
      </c>
      <c r="AU132" s="31">
        <v>28767</v>
      </c>
      <c r="AV132" s="31">
        <v>56876</v>
      </c>
      <c r="AW132" s="31">
        <v>28186</v>
      </c>
      <c r="AX132" s="31">
        <v>28690</v>
      </c>
      <c r="AY132" s="31">
        <v>56688</v>
      </c>
      <c r="AZ132" s="31">
        <v>28090</v>
      </c>
      <c r="BA132" s="31">
        <v>28598</v>
      </c>
      <c r="BB132" s="31">
        <v>56500</v>
      </c>
      <c r="BC132" s="31">
        <v>27992</v>
      </c>
      <c r="BD132" s="31">
        <v>28508</v>
      </c>
      <c r="BE132" s="31">
        <v>56283</v>
      </c>
      <c r="BF132" s="31">
        <v>27880</v>
      </c>
      <c r="BG132" s="31">
        <v>28403</v>
      </c>
      <c r="BH132" s="31">
        <v>56058</v>
      </c>
      <c r="BI132" s="31">
        <v>27765</v>
      </c>
      <c r="BJ132" s="31">
        <v>28293</v>
      </c>
      <c r="BK132" s="31">
        <v>55809</v>
      </c>
      <c r="BL132" s="31">
        <v>27631</v>
      </c>
      <c r="BM132" s="31">
        <v>28178</v>
      </c>
      <c r="BN132" s="31">
        <v>55560</v>
      </c>
      <c r="BO132" s="31">
        <v>27501</v>
      </c>
      <c r="BP132" s="31">
        <v>28059</v>
      </c>
      <c r="BQ132" s="31">
        <v>55279</v>
      </c>
      <c r="BR132" s="31">
        <v>27356</v>
      </c>
      <c r="BS132" s="31">
        <v>27923</v>
      </c>
      <c r="BT132" s="31">
        <v>55005</v>
      </c>
      <c r="BU132" s="31">
        <v>27212</v>
      </c>
      <c r="BV132" s="31">
        <v>27793</v>
      </c>
      <c r="BW132" s="31">
        <v>54704</v>
      </c>
      <c r="BX132" s="31">
        <v>27059</v>
      </c>
      <c r="BY132" s="31">
        <v>27645</v>
      </c>
    </row>
    <row r="133" spans="1:77" ht="20.100000000000001" customHeight="1" x14ac:dyDescent="0.25">
      <c r="A133" s="30" t="s">
        <v>108</v>
      </c>
      <c r="B133" s="31" t="s">
        <v>409</v>
      </c>
      <c r="C133" s="31">
        <v>43536</v>
      </c>
      <c r="D133" s="31">
        <v>21387</v>
      </c>
      <c r="E133" s="31">
        <v>22149</v>
      </c>
      <c r="F133" s="31">
        <v>43546</v>
      </c>
      <c r="G133" s="31">
        <v>21395</v>
      </c>
      <c r="H133" s="31">
        <v>22151</v>
      </c>
      <c r="I133" s="31">
        <v>43574</v>
      </c>
      <c r="J133" s="31">
        <v>21401</v>
      </c>
      <c r="K133" s="31">
        <v>22173</v>
      </c>
      <c r="L133" s="31">
        <v>43587</v>
      </c>
      <c r="M133" s="31">
        <v>21405</v>
      </c>
      <c r="N133" s="31">
        <v>22182</v>
      </c>
      <c r="O133" s="31">
        <v>43590</v>
      </c>
      <c r="P133" s="31">
        <v>21403</v>
      </c>
      <c r="Q133" s="31">
        <v>22187</v>
      </c>
      <c r="R133" s="31">
        <v>43595</v>
      </c>
      <c r="S133" s="31">
        <v>21405</v>
      </c>
      <c r="T133" s="31">
        <v>22190</v>
      </c>
      <c r="U133" s="31">
        <v>43581</v>
      </c>
      <c r="V133" s="31">
        <v>21394</v>
      </c>
      <c r="W133" s="31">
        <v>22187</v>
      </c>
      <c r="X133" s="31">
        <v>43571</v>
      </c>
      <c r="Y133" s="31">
        <v>21388</v>
      </c>
      <c r="Z133" s="31">
        <v>22183</v>
      </c>
      <c r="AA133" s="31">
        <v>43550</v>
      </c>
      <c r="AB133" s="31">
        <v>21375</v>
      </c>
      <c r="AC133" s="31">
        <v>22175</v>
      </c>
      <c r="AD133" s="31">
        <v>43522</v>
      </c>
      <c r="AE133" s="31">
        <v>21361</v>
      </c>
      <c r="AF133" s="31">
        <v>22161</v>
      </c>
      <c r="AG133" s="31">
        <v>43470</v>
      </c>
      <c r="AH133" s="31">
        <v>21336</v>
      </c>
      <c r="AI133" s="31">
        <v>22134</v>
      </c>
      <c r="AJ133" s="31">
        <v>43425</v>
      </c>
      <c r="AK133" s="31">
        <v>21301</v>
      </c>
      <c r="AL133" s="31">
        <v>22124</v>
      </c>
      <c r="AM133" s="31">
        <v>43349</v>
      </c>
      <c r="AN133" s="31">
        <v>21261</v>
      </c>
      <c r="AO133" s="31">
        <v>22088</v>
      </c>
      <c r="AP133" s="31">
        <v>43290</v>
      </c>
      <c r="AQ133" s="31">
        <v>21226</v>
      </c>
      <c r="AR133" s="31">
        <v>22064</v>
      </c>
      <c r="AS133" s="31">
        <v>43200</v>
      </c>
      <c r="AT133" s="31">
        <v>21175</v>
      </c>
      <c r="AU133" s="31">
        <v>22025</v>
      </c>
      <c r="AV133" s="31">
        <v>43100</v>
      </c>
      <c r="AW133" s="31">
        <v>21120</v>
      </c>
      <c r="AX133" s="31">
        <v>21980</v>
      </c>
      <c r="AY133" s="31">
        <v>42997</v>
      </c>
      <c r="AZ133" s="31">
        <v>21068</v>
      </c>
      <c r="BA133" s="31">
        <v>21929</v>
      </c>
      <c r="BB133" s="31">
        <v>42873</v>
      </c>
      <c r="BC133" s="31">
        <v>21002</v>
      </c>
      <c r="BD133" s="31">
        <v>21871</v>
      </c>
      <c r="BE133" s="31">
        <v>42742</v>
      </c>
      <c r="BF133" s="31">
        <v>20928</v>
      </c>
      <c r="BG133" s="31">
        <v>21814</v>
      </c>
      <c r="BH133" s="31">
        <v>42598</v>
      </c>
      <c r="BI133" s="31">
        <v>20851</v>
      </c>
      <c r="BJ133" s="31">
        <v>21747</v>
      </c>
      <c r="BK133" s="31">
        <v>42450</v>
      </c>
      <c r="BL133" s="31">
        <v>20774</v>
      </c>
      <c r="BM133" s="31">
        <v>21676</v>
      </c>
      <c r="BN133" s="31">
        <v>42290</v>
      </c>
      <c r="BO133" s="31">
        <v>20693</v>
      </c>
      <c r="BP133" s="31">
        <v>21597</v>
      </c>
      <c r="BQ133" s="31">
        <v>42115</v>
      </c>
      <c r="BR133" s="31">
        <v>20598</v>
      </c>
      <c r="BS133" s="31">
        <v>21517</v>
      </c>
      <c r="BT133" s="31">
        <v>41927</v>
      </c>
      <c r="BU133" s="31">
        <v>20505</v>
      </c>
      <c r="BV133" s="31">
        <v>21422</v>
      </c>
      <c r="BW133" s="31">
        <v>41771</v>
      </c>
      <c r="BX133" s="31">
        <v>20426</v>
      </c>
      <c r="BY133" s="31">
        <v>21345</v>
      </c>
    </row>
    <row r="134" spans="1:77" ht="20.100000000000001" customHeight="1" x14ac:dyDescent="0.25">
      <c r="A134" s="30" t="s">
        <v>109</v>
      </c>
      <c r="B134" s="31" t="s">
        <v>409</v>
      </c>
      <c r="C134" s="31">
        <v>255418</v>
      </c>
      <c r="D134" s="31">
        <v>124522</v>
      </c>
      <c r="E134" s="31">
        <v>130896</v>
      </c>
      <c r="F134" s="31">
        <v>257255</v>
      </c>
      <c r="G134" s="31">
        <v>125411</v>
      </c>
      <c r="H134" s="31">
        <v>131844</v>
      </c>
      <c r="I134" s="31">
        <v>259026</v>
      </c>
      <c r="J134" s="31">
        <v>126279</v>
      </c>
      <c r="K134" s="31">
        <v>132747</v>
      </c>
      <c r="L134" s="31">
        <v>260738</v>
      </c>
      <c r="M134" s="31">
        <v>127111</v>
      </c>
      <c r="N134" s="31">
        <v>133627</v>
      </c>
      <c r="O134" s="31">
        <v>262387</v>
      </c>
      <c r="P134" s="31">
        <v>127918</v>
      </c>
      <c r="Q134" s="31">
        <v>134469</v>
      </c>
      <c r="R134" s="31">
        <v>263950</v>
      </c>
      <c r="S134" s="31">
        <v>128683</v>
      </c>
      <c r="T134" s="31">
        <v>135267</v>
      </c>
      <c r="U134" s="31">
        <v>265428</v>
      </c>
      <c r="V134" s="31">
        <v>129414</v>
      </c>
      <c r="W134" s="31">
        <v>136014</v>
      </c>
      <c r="X134" s="31">
        <v>266757</v>
      </c>
      <c r="Y134" s="31">
        <v>130066</v>
      </c>
      <c r="Z134" s="31">
        <v>136691</v>
      </c>
      <c r="AA134" s="31">
        <v>267971</v>
      </c>
      <c r="AB134" s="31">
        <v>130657</v>
      </c>
      <c r="AC134" s="31">
        <v>137314</v>
      </c>
      <c r="AD134" s="31">
        <v>269123</v>
      </c>
      <c r="AE134" s="31">
        <v>131224</v>
      </c>
      <c r="AF134" s="31">
        <v>137899</v>
      </c>
      <c r="AG134" s="31">
        <v>270204</v>
      </c>
      <c r="AH134" s="31">
        <v>131744</v>
      </c>
      <c r="AI134" s="31">
        <v>138460</v>
      </c>
      <c r="AJ134" s="31">
        <v>271229</v>
      </c>
      <c r="AK134" s="31">
        <v>132240</v>
      </c>
      <c r="AL134" s="31">
        <v>138989</v>
      </c>
      <c r="AM134" s="31">
        <v>272211</v>
      </c>
      <c r="AN134" s="31">
        <v>132718</v>
      </c>
      <c r="AO134" s="31">
        <v>139493</v>
      </c>
      <c r="AP134" s="31">
        <v>273111</v>
      </c>
      <c r="AQ134" s="31">
        <v>133146</v>
      </c>
      <c r="AR134" s="31">
        <v>139965</v>
      </c>
      <c r="AS134" s="31">
        <v>273951</v>
      </c>
      <c r="AT134" s="31">
        <v>133543</v>
      </c>
      <c r="AU134" s="31">
        <v>140408</v>
      </c>
      <c r="AV134" s="31">
        <v>274713</v>
      </c>
      <c r="AW134" s="31">
        <v>133898</v>
      </c>
      <c r="AX134" s="31">
        <v>140815</v>
      </c>
      <c r="AY134" s="31">
        <v>275399</v>
      </c>
      <c r="AZ134" s="31">
        <v>134207</v>
      </c>
      <c r="BA134" s="31">
        <v>141192</v>
      </c>
      <c r="BB134" s="31">
        <v>276034</v>
      </c>
      <c r="BC134" s="31">
        <v>134499</v>
      </c>
      <c r="BD134" s="31">
        <v>141535</v>
      </c>
      <c r="BE134" s="31">
        <v>276586</v>
      </c>
      <c r="BF134" s="31">
        <v>134740</v>
      </c>
      <c r="BG134" s="31">
        <v>141846</v>
      </c>
      <c r="BH134" s="31">
        <v>277065</v>
      </c>
      <c r="BI134" s="31">
        <v>134945</v>
      </c>
      <c r="BJ134" s="31">
        <v>142120</v>
      </c>
      <c r="BK134" s="31">
        <v>277489</v>
      </c>
      <c r="BL134" s="31">
        <v>135119</v>
      </c>
      <c r="BM134" s="31">
        <v>142370</v>
      </c>
      <c r="BN134" s="31">
        <v>277857</v>
      </c>
      <c r="BO134" s="31">
        <v>135277</v>
      </c>
      <c r="BP134" s="31">
        <v>142580</v>
      </c>
      <c r="BQ134" s="31">
        <v>278158</v>
      </c>
      <c r="BR134" s="31">
        <v>135402</v>
      </c>
      <c r="BS134" s="31">
        <v>142756</v>
      </c>
      <c r="BT134" s="31">
        <v>278412</v>
      </c>
      <c r="BU134" s="31">
        <v>135509</v>
      </c>
      <c r="BV134" s="31">
        <v>142903</v>
      </c>
      <c r="BW134" s="31">
        <v>278636</v>
      </c>
      <c r="BX134" s="31">
        <v>135609</v>
      </c>
      <c r="BY134" s="31">
        <v>143027</v>
      </c>
    </row>
    <row r="135" spans="1:77" ht="20.100000000000001" customHeight="1" x14ac:dyDescent="0.25">
      <c r="A135" s="30" t="s">
        <v>110</v>
      </c>
      <c r="B135" s="31" t="s">
        <v>409</v>
      </c>
      <c r="C135" s="31">
        <v>196533</v>
      </c>
      <c r="D135" s="31">
        <v>97023</v>
      </c>
      <c r="E135" s="31">
        <v>99510</v>
      </c>
      <c r="F135" s="31">
        <v>197007</v>
      </c>
      <c r="G135" s="31">
        <v>97244</v>
      </c>
      <c r="H135" s="31">
        <v>99763</v>
      </c>
      <c r="I135" s="31">
        <v>197476</v>
      </c>
      <c r="J135" s="31">
        <v>97477</v>
      </c>
      <c r="K135" s="31">
        <v>99999</v>
      </c>
      <c r="L135" s="31">
        <v>197907</v>
      </c>
      <c r="M135" s="31">
        <v>97690</v>
      </c>
      <c r="N135" s="31">
        <v>100217</v>
      </c>
      <c r="O135" s="31">
        <v>198341</v>
      </c>
      <c r="P135" s="31">
        <v>97915</v>
      </c>
      <c r="Q135" s="31">
        <v>100426</v>
      </c>
      <c r="R135" s="31">
        <v>198739</v>
      </c>
      <c r="S135" s="31">
        <v>98132</v>
      </c>
      <c r="T135" s="31">
        <v>100607</v>
      </c>
      <c r="U135" s="31">
        <v>199151</v>
      </c>
      <c r="V135" s="31">
        <v>98354</v>
      </c>
      <c r="W135" s="31">
        <v>100797</v>
      </c>
      <c r="X135" s="31">
        <v>199510</v>
      </c>
      <c r="Y135" s="31">
        <v>98552</v>
      </c>
      <c r="Z135" s="31">
        <v>100958</v>
      </c>
      <c r="AA135" s="31">
        <v>199845</v>
      </c>
      <c r="AB135" s="31">
        <v>98743</v>
      </c>
      <c r="AC135" s="31">
        <v>101102</v>
      </c>
      <c r="AD135" s="31">
        <v>200200</v>
      </c>
      <c r="AE135" s="31">
        <v>98951</v>
      </c>
      <c r="AF135" s="31">
        <v>101249</v>
      </c>
      <c r="AG135" s="31">
        <v>200497</v>
      </c>
      <c r="AH135" s="31">
        <v>99131</v>
      </c>
      <c r="AI135" s="31">
        <v>101366</v>
      </c>
      <c r="AJ135" s="31">
        <v>200754</v>
      </c>
      <c r="AK135" s="31">
        <v>99281</v>
      </c>
      <c r="AL135" s="31">
        <v>101473</v>
      </c>
      <c r="AM135" s="31">
        <v>200979</v>
      </c>
      <c r="AN135" s="31">
        <v>99421</v>
      </c>
      <c r="AO135" s="31">
        <v>101558</v>
      </c>
      <c r="AP135" s="31">
        <v>201130</v>
      </c>
      <c r="AQ135" s="31">
        <v>99515</v>
      </c>
      <c r="AR135" s="31">
        <v>101615</v>
      </c>
      <c r="AS135" s="31">
        <v>201238</v>
      </c>
      <c r="AT135" s="31">
        <v>99591</v>
      </c>
      <c r="AU135" s="31">
        <v>101647</v>
      </c>
      <c r="AV135" s="31">
        <v>201278</v>
      </c>
      <c r="AW135" s="31">
        <v>99624</v>
      </c>
      <c r="AX135" s="31">
        <v>101654</v>
      </c>
      <c r="AY135" s="31">
        <v>201284</v>
      </c>
      <c r="AZ135" s="31">
        <v>99634</v>
      </c>
      <c r="BA135" s="31">
        <v>101650</v>
      </c>
      <c r="BB135" s="31">
        <v>201210</v>
      </c>
      <c r="BC135" s="31">
        <v>99598</v>
      </c>
      <c r="BD135" s="31">
        <v>101612</v>
      </c>
      <c r="BE135" s="31">
        <v>201086</v>
      </c>
      <c r="BF135" s="31">
        <v>99542</v>
      </c>
      <c r="BG135" s="31">
        <v>101544</v>
      </c>
      <c r="BH135" s="31">
        <v>200924</v>
      </c>
      <c r="BI135" s="31">
        <v>99454</v>
      </c>
      <c r="BJ135" s="31">
        <v>101470</v>
      </c>
      <c r="BK135" s="31">
        <v>200694</v>
      </c>
      <c r="BL135" s="31">
        <v>99336</v>
      </c>
      <c r="BM135" s="31">
        <v>101358</v>
      </c>
      <c r="BN135" s="31">
        <v>200420</v>
      </c>
      <c r="BO135" s="31">
        <v>99191</v>
      </c>
      <c r="BP135" s="31">
        <v>101229</v>
      </c>
      <c r="BQ135" s="31">
        <v>200120</v>
      </c>
      <c r="BR135" s="31">
        <v>99031</v>
      </c>
      <c r="BS135" s="31">
        <v>101089</v>
      </c>
      <c r="BT135" s="31">
        <v>199763</v>
      </c>
      <c r="BU135" s="31">
        <v>98845</v>
      </c>
      <c r="BV135" s="31">
        <v>100918</v>
      </c>
      <c r="BW135" s="31">
        <v>199382</v>
      </c>
      <c r="BX135" s="31">
        <v>98644</v>
      </c>
      <c r="BY135" s="31">
        <v>100738</v>
      </c>
    </row>
    <row r="136" spans="1:77" ht="20.100000000000001" customHeight="1" x14ac:dyDescent="0.25">
      <c r="A136" s="30" t="s">
        <v>111</v>
      </c>
      <c r="B136" s="31" t="s">
        <v>409</v>
      </c>
      <c r="C136" s="31">
        <v>127006</v>
      </c>
      <c r="D136" s="31">
        <v>61357</v>
      </c>
      <c r="E136" s="31">
        <v>65649</v>
      </c>
      <c r="F136" s="31">
        <v>126779</v>
      </c>
      <c r="G136" s="31">
        <v>61210</v>
      </c>
      <c r="H136" s="31">
        <v>65569</v>
      </c>
      <c r="I136" s="31">
        <v>126525</v>
      </c>
      <c r="J136" s="31">
        <v>61052</v>
      </c>
      <c r="K136" s="31">
        <v>65473</v>
      </c>
      <c r="L136" s="31">
        <v>126262</v>
      </c>
      <c r="M136" s="31">
        <v>60901</v>
      </c>
      <c r="N136" s="31">
        <v>65361</v>
      </c>
      <c r="O136" s="31">
        <v>125991</v>
      </c>
      <c r="P136" s="31">
        <v>60740</v>
      </c>
      <c r="Q136" s="31">
        <v>65251</v>
      </c>
      <c r="R136" s="31">
        <v>125693</v>
      </c>
      <c r="S136" s="31">
        <v>60569</v>
      </c>
      <c r="T136" s="31">
        <v>65124</v>
      </c>
      <c r="U136" s="31">
        <v>125378</v>
      </c>
      <c r="V136" s="31">
        <v>60405</v>
      </c>
      <c r="W136" s="31">
        <v>64973</v>
      </c>
      <c r="X136" s="31">
        <v>125011</v>
      </c>
      <c r="Y136" s="31">
        <v>60209</v>
      </c>
      <c r="Z136" s="31">
        <v>64802</v>
      </c>
      <c r="AA136" s="31">
        <v>124647</v>
      </c>
      <c r="AB136" s="31">
        <v>60020</v>
      </c>
      <c r="AC136" s="31">
        <v>64627</v>
      </c>
      <c r="AD136" s="31">
        <v>124265</v>
      </c>
      <c r="AE136" s="31">
        <v>59826</v>
      </c>
      <c r="AF136" s="31">
        <v>64439</v>
      </c>
      <c r="AG136" s="31">
        <v>123849</v>
      </c>
      <c r="AH136" s="31">
        <v>59619</v>
      </c>
      <c r="AI136" s="31">
        <v>64230</v>
      </c>
      <c r="AJ136" s="31">
        <v>123384</v>
      </c>
      <c r="AK136" s="31">
        <v>59379</v>
      </c>
      <c r="AL136" s="31">
        <v>64005</v>
      </c>
      <c r="AM136" s="31">
        <v>122899</v>
      </c>
      <c r="AN136" s="31">
        <v>59136</v>
      </c>
      <c r="AO136" s="31">
        <v>63763</v>
      </c>
      <c r="AP136" s="31">
        <v>122376</v>
      </c>
      <c r="AQ136" s="31">
        <v>58877</v>
      </c>
      <c r="AR136" s="31">
        <v>63499</v>
      </c>
      <c r="AS136" s="31">
        <v>121813</v>
      </c>
      <c r="AT136" s="31">
        <v>58592</v>
      </c>
      <c r="AU136" s="31">
        <v>63221</v>
      </c>
      <c r="AV136" s="31">
        <v>121226</v>
      </c>
      <c r="AW136" s="31">
        <v>58294</v>
      </c>
      <c r="AX136" s="31">
        <v>62932</v>
      </c>
      <c r="AY136" s="31">
        <v>120600</v>
      </c>
      <c r="AZ136" s="31">
        <v>57983</v>
      </c>
      <c r="BA136" s="31">
        <v>62617</v>
      </c>
      <c r="BB136" s="31">
        <v>119948</v>
      </c>
      <c r="BC136" s="31">
        <v>57656</v>
      </c>
      <c r="BD136" s="31">
        <v>62292</v>
      </c>
      <c r="BE136" s="31">
        <v>119248</v>
      </c>
      <c r="BF136" s="31">
        <v>57305</v>
      </c>
      <c r="BG136" s="31">
        <v>61943</v>
      </c>
      <c r="BH136" s="31">
        <v>118551</v>
      </c>
      <c r="BI136" s="31">
        <v>56959</v>
      </c>
      <c r="BJ136" s="31">
        <v>61592</v>
      </c>
      <c r="BK136" s="31">
        <v>117839</v>
      </c>
      <c r="BL136" s="31">
        <v>56602</v>
      </c>
      <c r="BM136" s="31">
        <v>61237</v>
      </c>
      <c r="BN136" s="31">
        <v>117075</v>
      </c>
      <c r="BO136" s="31">
        <v>56224</v>
      </c>
      <c r="BP136" s="31">
        <v>60851</v>
      </c>
      <c r="BQ136" s="31">
        <v>116309</v>
      </c>
      <c r="BR136" s="31">
        <v>55843</v>
      </c>
      <c r="BS136" s="31">
        <v>60466</v>
      </c>
      <c r="BT136" s="31">
        <v>115521</v>
      </c>
      <c r="BU136" s="31">
        <v>55457</v>
      </c>
      <c r="BV136" s="31">
        <v>60064</v>
      </c>
      <c r="BW136" s="31">
        <v>114712</v>
      </c>
      <c r="BX136" s="31">
        <v>55062</v>
      </c>
      <c r="BY136" s="31">
        <v>59650</v>
      </c>
    </row>
    <row r="137" spans="1:77" ht="20.100000000000001" customHeight="1" x14ac:dyDescent="0.25">
      <c r="A137" s="30" t="s">
        <v>112</v>
      </c>
      <c r="B137" s="31" t="s">
        <v>409</v>
      </c>
      <c r="C137" s="31">
        <v>91425</v>
      </c>
      <c r="D137" s="31">
        <v>45022</v>
      </c>
      <c r="E137" s="31">
        <v>46403</v>
      </c>
      <c r="F137" s="31">
        <v>91626</v>
      </c>
      <c r="G137" s="31">
        <v>45112</v>
      </c>
      <c r="H137" s="31">
        <v>46514</v>
      </c>
      <c r="I137" s="31">
        <v>91842</v>
      </c>
      <c r="J137" s="31">
        <v>45215</v>
      </c>
      <c r="K137" s="31">
        <v>46627</v>
      </c>
      <c r="L137" s="31">
        <v>92037</v>
      </c>
      <c r="M137" s="31">
        <v>45306</v>
      </c>
      <c r="N137" s="31">
        <v>46731</v>
      </c>
      <c r="O137" s="31">
        <v>92233</v>
      </c>
      <c r="P137" s="31">
        <v>45391</v>
      </c>
      <c r="Q137" s="31">
        <v>46842</v>
      </c>
      <c r="R137" s="31">
        <v>92417</v>
      </c>
      <c r="S137" s="31">
        <v>45470</v>
      </c>
      <c r="T137" s="31">
        <v>46947</v>
      </c>
      <c r="U137" s="31">
        <v>92587</v>
      </c>
      <c r="V137" s="31">
        <v>45542</v>
      </c>
      <c r="W137" s="31">
        <v>47045</v>
      </c>
      <c r="X137" s="31">
        <v>92743</v>
      </c>
      <c r="Y137" s="31">
        <v>45626</v>
      </c>
      <c r="Z137" s="31">
        <v>47117</v>
      </c>
      <c r="AA137" s="31">
        <v>92888</v>
      </c>
      <c r="AB137" s="31">
        <v>45693</v>
      </c>
      <c r="AC137" s="31">
        <v>47195</v>
      </c>
      <c r="AD137" s="31">
        <v>93043</v>
      </c>
      <c r="AE137" s="31">
        <v>45762</v>
      </c>
      <c r="AF137" s="31">
        <v>47281</v>
      </c>
      <c r="AG137" s="31">
        <v>93149</v>
      </c>
      <c r="AH137" s="31">
        <v>45807</v>
      </c>
      <c r="AI137" s="31">
        <v>47342</v>
      </c>
      <c r="AJ137" s="31">
        <v>93237</v>
      </c>
      <c r="AK137" s="31">
        <v>45848</v>
      </c>
      <c r="AL137" s="31">
        <v>47389</v>
      </c>
      <c r="AM137" s="31">
        <v>93314</v>
      </c>
      <c r="AN137" s="31">
        <v>45877</v>
      </c>
      <c r="AO137" s="31">
        <v>47437</v>
      </c>
      <c r="AP137" s="31">
        <v>93344</v>
      </c>
      <c r="AQ137" s="31">
        <v>45878</v>
      </c>
      <c r="AR137" s="31">
        <v>47466</v>
      </c>
      <c r="AS137" s="31">
        <v>93355</v>
      </c>
      <c r="AT137" s="31">
        <v>45875</v>
      </c>
      <c r="AU137" s="31">
        <v>47480</v>
      </c>
      <c r="AV137" s="31">
        <v>93337</v>
      </c>
      <c r="AW137" s="31">
        <v>45855</v>
      </c>
      <c r="AX137" s="31">
        <v>47482</v>
      </c>
      <c r="AY137" s="31">
        <v>93281</v>
      </c>
      <c r="AZ137" s="31">
        <v>45808</v>
      </c>
      <c r="BA137" s="31">
        <v>47473</v>
      </c>
      <c r="BB137" s="31">
        <v>93201</v>
      </c>
      <c r="BC137" s="31">
        <v>45759</v>
      </c>
      <c r="BD137" s="31">
        <v>47442</v>
      </c>
      <c r="BE137" s="31">
        <v>93109</v>
      </c>
      <c r="BF137" s="31">
        <v>45698</v>
      </c>
      <c r="BG137" s="31">
        <v>47411</v>
      </c>
      <c r="BH137" s="31">
        <v>92979</v>
      </c>
      <c r="BI137" s="31">
        <v>45619</v>
      </c>
      <c r="BJ137" s="31">
        <v>47360</v>
      </c>
      <c r="BK137" s="31">
        <v>92844</v>
      </c>
      <c r="BL137" s="31">
        <v>45533</v>
      </c>
      <c r="BM137" s="31">
        <v>47311</v>
      </c>
      <c r="BN137" s="31">
        <v>92667</v>
      </c>
      <c r="BO137" s="31">
        <v>45436</v>
      </c>
      <c r="BP137" s="31">
        <v>47231</v>
      </c>
      <c r="BQ137" s="31">
        <v>92474</v>
      </c>
      <c r="BR137" s="31">
        <v>45321</v>
      </c>
      <c r="BS137" s="31">
        <v>47153</v>
      </c>
      <c r="BT137" s="31">
        <v>92252</v>
      </c>
      <c r="BU137" s="31">
        <v>45205</v>
      </c>
      <c r="BV137" s="31">
        <v>47047</v>
      </c>
      <c r="BW137" s="31">
        <v>92036</v>
      </c>
      <c r="BX137" s="31">
        <v>45079</v>
      </c>
      <c r="BY137" s="31">
        <v>46957</v>
      </c>
    </row>
    <row r="138" spans="1:77" ht="20.100000000000001" customHeight="1" x14ac:dyDescent="0.25">
      <c r="A138" s="30" t="s">
        <v>113</v>
      </c>
      <c r="B138" s="31" t="s">
        <v>409</v>
      </c>
      <c r="C138" s="31">
        <v>103130</v>
      </c>
      <c r="D138" s="31">
        <v>50443</v>
      </c>
      <c r="E138" s="31">
        <v>52687</v>
      </c>
      <c r="F138" s="31">
        <v>103593</v>
      </c>
      <c r="G138" s="31">
        <v>50659</v>
      </c>
      <c r="H138" s="31">
        <v>52934</v>
      </c>
      <c r="I138" s="31">
        <v>104063</v>
      </c>
      <c r="J138" s="31">
        <v>50876</v>
      </c>
      <c r="K138" s="31">
        <v>53187</v>
      </c>
      <c r="L138" s="31">
        <v>104537</v>
      </c>
      <c r="M138" s="31">
        <v>51104</v>
      </c>
      <c r="N138" s="31">
        <v>53433</v>
      </c>
      <c r="O138" s="31">
        <v>104980</v>
      </c>
      <c r="P138" s="31">
        <v>51309</v>
      </c>
      <c r="Q138" s="31">
        <v>53671</v>
      </c>
      <c r="R138" s="31">
        <v>105402</v>
      </c>
      <c r="S138" s="31">
        <v>51510</v>
      </c>
      <c r="T138" s="31">
        <v>53892</v>
      </c>
      <c r="U138" s="31">
        <v>105800</v>
      </c>
      <c r="V138" s="31">
        <v>51693</v>
      </c>
      <c r="W138" s="31">
        <v>54107</v>
      </c>
      <c r="X138" s="31">
        <v>106185</v>
      </c>
      <c r="Y138" s="31">
        <v>51867</v>
      </c>
      <c r="Z138" s="31">
        <v>54318</v>
      </c>
      <c r="AA138" s="31">
        <v>106542</v>
      </c>
      <c r="AB138" s="31">
        <v>52032</v>
      </c>
      <c r="AC138" s="31">
        <v>54510</v>
      </c>
      <c r="AD138" s="31">
        <v>106867</v>
      </c>
      <c r="AE138" s="31">
        <v>52185</v>
      </c>
      <c r="AF138" s="31">
        <v>54682</v>
      </c>
      <c r="AG138" s="31">
        <v>107176</v>
      </c>
      <c r="AH138" s="31">
        <v>52324</v>
      </c>
      <c r="AI138" s="31">
        <v>54852</v>
      </c>
      <c r="AJ138" s="31">
        <v>107432</v>
      </c>
      <c r="AK138" s="31">
        <v>52426</v>
      </c>
      <c r="AL138" s="31">
        <v>55006</v>
      </c>
      <c r="AM138" s="31">
        <v>107673</v>
      </c>
      <c r="AN138" s="31">
        <v>52528</v>
      </c>
      <c r="AO138" s="31">
        <v>55145</v>
      </c>
      <c r="AP138" s="31">
        <v>107855</v>
      </c>
      <c r="AQ138" s="31">
        <v>52598</v>
      </c>
      <c r="AR138" s="31">
        <v>55257</v>
      </c>
      <c r="AS138" s="31">
        <v>108016</v>
      </c>
      <c r="AT138" s="31">
        <v>52651</v>
      </c>
      <c r="AU138" s="31">
        <v>55365</v>
      </c>
      <c r="AV138" s="31">
        <v>108139</v>
      </c>
      <c r="AW138" s="31">
        <v>52693</v>
      </c>
      <c r="AX138" s="31">
        <v>55446</v>
      </c>
      <c r="AY138" s="31">
        <v>108231</v>
      </c>
      <c r="AZ138" s="31">
        <v>52716</v>
      </c>
      <c r="BA138" s="31">
        <v>55515</v>
      </c>
      <c r="BB138" s="31">
        <v>108280</v>
      </c>
      <c r="BC138" s="31">
        <v>52721</v>
      </c>
      <c r="BD138" s="31">
        <v>55559</v>
      </c>
      <c r="BE138" s="31">
        <v>108315</v>
      </c>
      <c r="BF138" s="31">
        <v>52718</v>
      </c>
      <c r="BG138" s="31">
        <v>55597</v>
      </c>
      <c r="BH138" s="31">
        <v>108304</v>
      </c>
      <c r="BI138" s="31">
        <v>52690</v>
      </c>
      <c r="BJ138" s="31">
        <v>55614</v>
      </c>
      <c r="BK138" s="31">
        <v>108260</v>
      </c>
      <c r="BL138" s="31">
        <v>52645</v>
      </c>
      <c r="BM138" s="31">
        <v>55615</v>
      </c>
      <c r="BN138" s="31">
        <v>108227</v>
      </c>
      <c r="BO138" s="31">
        <v>52614</v>
      </c>
      <c r="BP138" s="31">
        <v>55613</v>
      </c>
      <c r="BQ138" s="31">
        <v>108155</v>
      </c>
      <c r="BR138" s="31">
        <v>52558</v>
      </c>
      <c r="BS138" s="31">
        <v>55597</v>
      </c>
      <c r="BT138" s="31">
        <v>108067</v>
      </c>
      <c r="BU138" s="31">
        <v>52498</v>
      </c>
      <c r="BV138" s="31">
        <v>55569</v>
      </c>
      <c r="BW138" s="31">
        <v>107966</v>
      </c>
      <c r="BX138" s="31">
        <v>52437</v>
      </c>
      <c r="BY138" s="31">
        <v>55529</v>
      </c>
    </row>
    <row r="139" spans="1:77" ht="20.100000000000001" customHeight="1" x14ac:dyDescent="0.25">
      <c r="A139" s="30" t="s">
        <v>114</v>
      </c>
      <c r="B139" s="31" t="s">
        <v>409</v>
      </c>
      <c r="C139" s="31">
        <v>760264</v>
      </c>
      <c r="D139" s="31">
        <v>354525</v>
      </c>
      <c r="E139" s="31">
        <v>405739</v>
      </c>
      <c r="F139" s="31">
        <v>761572</v>
      </c>
      <c r="G139" s="31">
        <v>354914</v>
      </c>
      <c r="H139" s="31">
        <v>406658</v>
      </c>
      <c r="I139" s="31">
        <v>762964</v>
      </c>
      <c r="J139" s="31">
        <v>355366</v>
      </c>
      <c r="K139" s="31">
        <v>407598</v>
      </c>
      <c r="L139" s="31">
        <v>764323</v>
      </c>
      <c r="M139" s="31">
        <v>355838</v>
      </c>
      <c r="N139" s="31">
        <v>408485</v>
      </c>
      <c r="O139" s="31">
        <v>765669</v>
      </c>
      <c r="P139" s="31">
        <v>356340</v>
      </c>
      <c r="Q139" s="31">
        <v>409329</v>
      </c>
      <c r="R139" s="31">
        <v>766969</v>
      </c>
      <c r="S139" s="31">
        <v>356844</v>
      </c>
      <c r="T139" s="31">
        <v>410125</v>
      </c>
      <c r="U139" s="31">
        <v>768222</v>
      </c>
      <c r="V139" s="31">
        <v>357360</v>
      </c>
      <c r="W139" s="31">
        <v>410862</v>
      </c>
      <c r="X139" s="31">
        <v>769315</v>
      </c>
      <c r="Y139" s="31">
        <v>357838</v>
      </c>
      <c r="Z139" s="31">
        <v>411477</v>
      </c>
      <c r="AA139" s="31">
        <v>770322</v>
      </c>
      <c r="AB139" s="31">
        <v>358302</v>
      </c>
      <c r="AC139" s="31">
        <v>412020</v>
      </c>
      <c r="AD139" s="31">
        <v>771298</v>
      </c>
      <c r="AE139" s="31">
        <v>358762</v>
      </c>
      <c r="AF139" s="31">
        <v>412536</v>
      </c>
      <c r="AG139" s="31">
        <v>772093</v>
      </c>
      <c r="AH139" s="31">
        <v>359154</v>
      </c>
      <c r="AI139" s="31">
        <v>412939</v>
      </c>
      <c r="AJ139" s="31">
        <v>772712</v>
      </c>
      <c r="AK139" s="31">
        <v>359472</v>
      </c>
      <c r="AL139" s="31">
        <v>413240</v>
      </c>
      <c r="AM139" s="31">
        <v>773163</v>
      </c>
      <c r="AN139" s="31">
        <v>359702</v>
      </c>
      <c r="AO139" s="31">
        <v>413461</v>
      </c>
      <c r="AP139" s="31">
        <v>773464</v>
      </c>
      <c r="AQ139" s="31">
        <v>359878</v>
      </c>
      <c r="AR139" s="31">
        <v>413586</v>
      </c>
      <c r="AS139" s="31">
        <v>773593</v>
      </c>
      <c r="AT139" s="31">
        <v>359975</v>
      </c>
      <c r="AU139" s="31">
        <v>413618</v>
      </c>
      <c r="AV139" s="31">
        <v>773585</v>
      </c>
      <c r="AW139" s="31">
        <v>360001</v>
      </c>
      <c r="AX139" s="31">
        <v>413584</v>
      </c>
      <c r="AY139" s="31">
        <v>773426</v>
      </c>
      <c r="AZ139" s="31">
        <v>359966</v>
      </c>
      <c r="BA139" s="31">
        <v>413460</v>
      </c>
      <c r="BB139" s="31">
        <v>773147</v>
      </c>
      <c r="BC139" s="31">
        <v>359879</v>
      </c>
      <c r="BD139" s="31">
        <v>413268</v>
      </c>
      <c r="BE139" s="31">
        <v>772745</v>
      </c>
      <c r="BF139" s="31">
        <v>359737</v>
      </c>
      <c r="BG139" s="31">
        <v>413008</v>
      </c>
      <c r="BH139" s="31">
        <v>772256</v>
      </c>
      <c r="BI139" s="31">
        <v>359563</v>
      </c>
      <c r="BJ139" s="31">
        <v>412693</v>
      </c>
      <c r="BK139" s="31">
        <v>771664</v>
      </c>
      <c r="BL139" s="31">
        <v>359345</v>
      </c>
      <c r="BM139" s="31">
        <v>412319</v>
      </c>
      <c r="BN139" s="31">
        <v>771038</v>
      </c>
      <c r="BO139" s="31">
        <v>359120</v>
      </c>
      <c r="BP139" s="31">
        <v>411918</v>
      </c>
      <c r="BQ139" s="31">
        <v>770378</v>
      </c>
      <c r="BR139" s="31">
        <v>358895</v>
      </c>
      <c r="BS139" s="31">
        <v>411483</v>
      </c>
      <c r="BT139" s="31">
        <v>769729</v>
      </c>
      <c r="BU139" s="31">
        <v>358676</v>
      </c>
      <c r="BV139" s="31">
        <v>411053</v>
      </c>
      <c r="BW139" s="31">
        <v>769095</v>
      </c>
      <c r="BX139" s="31">
        <v>358492</v>
      </c>
      <c r="BY139" s="31">
        <v>410603</v>
      </c>
    </row>
    <row r="140" spans="1:77" ht="20.100000000000001" customHeight="1" x14ac:dyDescent="0.25">
      <c r="A140" s="30" t="s">
        <v>115</v>
      </c>
      <c r="B140" s="31" t="s">
        <v>409</v>
      </c>
      <c r="C140" s="31">
        <v>152842</v>
      </c>
      <c r="D140" s="31">
        <v>74220</v>
      </c>
      <c r="E140" s="31">
        <v>78622</v>
      </c>
      <c r="F140" s="31">
        <v>152691</v>
      </c>
      <c r="G140" s="31">
        <v>74114</v>
      </c>
      <c r="H140" s="31">
        <v>78577</v>
      </c>
      <c r="I140" s="31">
        <v>152554</v>
      </c>
      <c r="J140" s="31">
        <v>74030</v>
      </c>
      <c r="K140" s="31">
        <v>78524</v>
      </c>
      <c r="L140" s="31">
        <v>152369</v>
      </c>
      <c r="M140" s="31">
        <v>73917</v>
      </c>
      <c r="N140" s="31">
        <v>78452</v>
      </c>
      <c r="O140" s="31">
        <v>152166</v>
      </c>
      <c r="P140" s="31">
        <v>73805</v>
      </c>
      <c r="Q140" s="31">
        <v>78361</v>
      </c>
      <c r="R140" s="31">
        <v>151948</v>
      </c>
      <c r="S140" s="31">
        <v>73690</v>
      </c>
      <c r="T140" s="31">
        <v>78258</v>
      </c>
      <c r="U140" s="31">
        <v>151691</v>
      </c>
      <c r="V140" s="31">
        <v>73559</v>
      </c>
      <c r="W140" s="31">
        <v>78132</v>
      </c>
      <c r="X140" s="31">
        <v>151424</v>
      </c>
      <c r="Y140" s="31">
        <v>73439</v>
      </c>
      <c r="Z140" s="31">
        <v>77985</v>
      </c>
      <c r="AA140" s="31">
        <v>151105</v>
      </c>
      <c r="AB140" s="31">
        <v>73282</v>
      </c>
      <c r="AC140" s="31">
        <v>77823</v>
      </c>
      <c r="AD140" s="31">
        <v>150795</v>
      </c>
      <c r="AE140" s="31">
        <v>73144</v>
      </c>
      <c r="AF140" s="31">
        <v>77651</v>
      </c>
      <c r="AG140" s="31">
        <v>150433</v>
      </c>
      <c r="AH140" s="31">
        <v>72983</v>
      </c>
      <c r="AI140" s="31">
        <v>77450</v>
      </c>
      <c r="AJ140" s="31">
        <v>150015</v>
      </c>
      <c r="AK140" s="31">
        <v>72795</v>
      </c>
      <c r="AL140" s="31">
        <v>77220</v>
      </c>
      <c r="AM140" s="31">
        <v>149554</v>
      </c>
      <c r="AN140" s="31">
        <v>72581</v>
      </c>
      <c r="AO140" s="31">
        <v>76973</v>
      </c>
      <c r="AP140" s="31">
        <v>149056</v>
      </c>
      <c r="AQ140" s="31">
        <v>72354</v>
      </c>
      <c r="AR140" s="31">
        <v>76702</v>
      </c>
      <c r="AS140" s="31">
        <v>148499</v>
      </c>
      <c r="AT140" s="31">
        <v>72103</v>
      </c>
      <c r="AU140" s="31">
        <v>76396</v>
      </c>
      <c r="AV140" s="31">
        <v>147919</v>
      </c>
      <c r="AW140" s="31">
        <v>71835</v>
      </c>
      <c r="AX140" s="31">
        <v>76084</v>
      </c>
      <c r="AY140" s="31">
        <v>147292</v>
      </c>
      <c r="AZ140" s="31">
        <v>71547</v>
      </c>
      <c r="BA140" s="31">
        <v>75745</v>
      </c>
      <c r="BB140" s="31">
        <v>146593</v>
      </c>
      <c r="BC140" s="31">
        <v>71218</v>
      </c>
      <c r="BD140" s="31">
        <v>75375</v>
      </c>
      <c r="BE140" s="31">
        <v>145899</v>
      </c>
      <c r="BF140" s="31">
        <v>70904</v>
      </c>
      <c r="BG140" s="31">
        <v>74995</v>
      </c>
      <c r="BH140" s="31">
        <v>145161</v>
      </c>
      <c r="BI140" s="31">
        <v>70552</v>
      </c>
      <c r="BJ140" s="31">
        <v>74609</v>
      </c>
      <c r="BK140" s="31">
        <v>144405</v>
      </c>
      <c r="BL140" s="31">
        <v>70206</v>
      </c>
      <c r="BM140" s="31">
        <v>74199</v>
      </c>
      <c r="BN140" s="31">
        <v>143614</v>
      </c>
      <c r="BO140" s="31">
        <v>69835</v>
      </c>
      <c r="BP140" s="31">
        <v>73779</v>
      </c>
      <c r="BQ140" s="31">
        <v>142798</v>
      </c>
      <c r="BR140" s="31">
        <v>69453</v>
      </c>
      <c r="BS140" s="31">
        <v>73345</v>
      </c>
      <c r="BT140" s="31">
        <v>141971</v>
      </c>
      <c r="BU140" s="31">
        <v>69072</v>
      </c>
      <c r="BV140" s="31">
        <v>72899</v>
      </c>
      <c r="BW140" s="31">
        <v>141125</v>
      </c>
      <c r="BX140" s="31">
        <v>68679</v>
      </c>
      <c r="BY140" s="31">
        <v>72446</v>
      </c>
    </row>
    <row r="141" spans="1:77" ht="20.100000000000001" customHeight="1" x14ac:dyDescent="0.25">
      <c r="A141" s="30" t="s">
        <v>116</v>
      </c>
      <c r="B141" s="31" t="s">
        <v>409</v>
      </c>
      <c r="C141" s="31">
        <v>113037</v>
      </c>
      <c r="D141" s="31">
        <v>55007</v>
      </c>
      <c r="E141" s="31">
        <v>58030</v>
      </c>
      <c r="F141" s="31">
        <v>114489</v>
      </c>
      <c r="G141" s="31">
        <v>55717</v>
      </c>
      <c r="H141" s="31">
        <v>58772</v>
      </c>
      <c r="I141" s="31">
        <v>115928</v>
      </c>
      <c r="J141" s="31">
        <v>56429</v>
      </c>
      <c r="K141" s="31">
        <v>59499</v>
      </c>
      <c r="L141" s="31">
        <v>117336</v>
      </c>
      <c r="M141" s="31">
        <v>57121</v>
      </c>
      <c r="N141" s="31">
        <v>60215</v>
      </c>
      <c r="O141" s="31">
        <v>118718</v>
      </c>
      <c r="P141" s="31">
        <v>57807</v>
      </c>
      <c r="Q141" s="31">
        <v>60911</v>
      </c>
      <c r="R141" s="31">
        <v>120047</v>
      </c>
      <c r="S141" s="31">
        <v>58463</v>
      </c>
      <c r="T141" s="31">
        <v>61584</v>
      </c>
      <c r="U141" s="31">
        <v>121345</v>
      </c>
      <c r="V141" s="31">
        <v>59102</v>
      </c>
      <c r="W141" s="31">
        <v>62243</v>
      </c>
      <c r="X141" s="31">
        <v>122548</v>
      </c>
      <c r="Y141" s="31">
        <v>59699</v>
      </c>
      <c r="Z141" s="31">
        <v>62849</v>
      </c>
      <c r="AA141" s="31">
        <v>123675</v>
      </c>
      <c r="AB141" s="31">
        <v>60246</v>
      </c>
      <c r="AC141" s="31">
        <v>63429</v>
      </c>
      <c r="AD141" s="31">
        <v>124787</v>
      </c>
      <c r="AE141" s="31">
        <v>60789</v>
      </c>
      <c r="AF141" s="31">
        <v>63998</v>
      </c>
      <c r="AG141" s="31">
        <v>125840</v>
      </c>
      <c r="AH141" s="31">
        <v>61308</v>
      </c>
      <c r="AI141" s="31">
        <v>64532</v>
      </c>
      <c r="AJ141" s="31">
        <v>126898</v>
      </c>
      <c r="AK141" s="31">
        <v>61826</v>
      </c>
      <c r="AL141" s="31">
        <v>65072</v>
      </c>
      <c r="AM141" s="31">
        <v>127900</v>
      </c>
      <c r="AN141" s="31">
        <v>62307</v>
      </c>
      <c r="AO141" s="31">
        <v>65593</v>
      </c>
      <c r="AP141" s="31">
        <v>128898</v>
      </c>
      <c r="AQ141" s="31">
        <v>62791</v>
      </c>
      <c r="AR141" s="31">
        <v>66107</v>
      </c>
      <c r="AS141" s="31">
        <v>129827</v>
      </c>
      <c r="AT141" s="31">
        <v>63240</v>
      </c>
      <c r="AU141" s="31">
        <v>66587</v>
      </c>
      <c r="AV141" s="31">
        <v>130739</v>
      </c>
      <c r="AW141" s="31">
        <v>63674</v>
      </c>
      <c r="AX141" s="31">
        <v>67065</v>
      </c>
      <c r="AY141" s="31">
        <v>131606</v>
      </c>
      <c r="AZ141" s="31">
        <v>64083</v>
      </c>
      <c r="BA141" s="31">
        <v>67523</v>
      </c>
      <c r="BB141" s="31">
        <v>132449</v>
      </c>
      <c r="BC141" s="31">
        <v>64487</v>
      </c>
      <c r="BD141" s="31">
        <v>67962</v>
      </c>
      <c r="BE141" s="31">
        <v>133257</v>
      </c>
      <c r="BF141" s="31">
        <v>64864</v>
      </c>
      <c r="BG141" s="31">
        <v>68393</v>
      </c>
      <c r="BH141" s="31">
        <v>134036</v>
      </c>
      <c r="BI141" s="31">
        <v>65232</v>
      </c>
      <c r="BJ141" s="31">
        <v>68804</v>
      </c>
      <c r="BK141" s="31">
        <v>134767</v>
      </c>
      <c r="BL141" s="31">
        <v>65580</v>
      </c>
      <c r="BM141" s="31">
        <v>69187</v>
      </c>
      <c r="BN141" s="31">
        <v>135487</v>
      </c>
      <c r="BO141" s="31">
        <v>65916</v>
      </c>
      <c r="BP141" s="31">
        <v>69571</v>
      </c>
      <c r="BQ141" s="31">
        <v>136189</v>
      </c>
      <c r="BR141" s="31">
        <v>66254</v>
      </c>
      <c r="BS141" s="31">
        <v>69935</v>
      </c>
      <c r="BT141" s="31">
        <v>136870</v>
      </c>
      <c r="BU141" s="31">
        <v>66577</v>
      </c>
      <c r="BV141" s="31">
        <v>70293</v>
      </c>
      <c r="BW141" s="31">
        <v>137530</v>
      </c>
      <c r="BX141" s="31">
        <v>66898</v>
      </c>
      <c r="BY141" s="31">
        <v>70632</v>
      </c>
    </row>
    <row r="142" spans="1:77" ht="20.100000000000001" customHeight="1" x14ac:dyDescent="0.25">
      <c r="A142" s="30" t="s">
        <v>117</v>
      </c>
      <c r="B142" s="31" t="s">
        <v>409</v>
      </c>
      <c r="C142" s="31">
        <v>112909</v>
      </c>
      <c r="D142" s="31">
        <v>53321</v>
      </c>
      <c r="E142" s="31">
        <v>59588</v>
      </c>
      <c r="F142" s="31">
        <v>112100</v>
      </c>
      <c r="G142" s="31">
        <v>52893</v>
      </c>
      <c r="H142" s="31">
        <v>59207</v>
      </c>
      <c r="I142" s="31">
        <v>111329</v>
      </c>
      <c r="J142" s="31">
        <v>52491</v>
      </c>
      <c r="K142" s="31">
        <v>58838</v>
      </c>
      <c r="L142" s="31">
        <v>110565</v>
      </c>
      <c r="M142" s="31">
        <v>52094</v>
      </c>
      <c r="N142" s="31">
        <v>58471</v>
      </c>
      <c r="O142" s="31">
        <v>109824</v>
      </c>
      <c r="P142" s="31">
        <v>51708</v>
      </c>
      <c r="Q142" s="31">
        <v>58116</v>
      </c>
      <c r="R142" s="31">
        <v>109093</v>
      </c>
      <c r="S142" s="31">
        <v>51335</v>
      </c>
      <c r="T142" s="31">
        <v>57758</v>
      </c>
      <c r="U142" s="31">
        <v>108411</v>
      </c>
      <c r="V142" s="31">
        <v>50990</v>
      </c>
      <c r="W142" s="31">
        <v>57421</v>
      </c>
      <c r="X142" s="31">
        <v>107754</v>
      </c>
      <c r="Y142" s="31">
        <v>50666</v>
      </c>
      <c r="Z142" s="31">
        <v>57088</v>
      </c>
      <c r="AA142" s="31">
        <v>107110</v>
      </c>
      <c r="AB142" s="31">
        <v>50345</v>
      </c>
      <c r="AC142" s="31">
        <v>56765</v>
      </c>
      <c r="AD142" s="31">
        <v>106541</v>
      </c>
      <c r="AE142" s="31">
        <v>50076</v>
      </c>
      <c r="AF142" s="31">
        <v>56465</v>
      </c>
      <c r="AG142" s="31">
        <v>105935</v>
      </c>
      <c r="AH142" s="31">
        <v>49783</v>
      </c>
      <c r="AI142" s="31">
        <v>56152</v>
      </c>
      <c r="AJ142" s="31">
        <v>105309</v>
      </c>
      <c r="AK142" s="31">
        <v>49483</v>
      </c>
      <c r="AL142" s="31">
        <v>55826</v>
      </c>
      <c r="AM142" s="31">
        <v>104634</v>
      </c>
      <c r="AN142" s="31">
        <v>49163</v>
      </c>
      <c r="AO142" s="31">
        <v>55471</v>
      </c>
      <c r="AP142" s="31">
        <v>103945</v>
      </c>
      <c r="AQ142" s="31">
        <v>48836</v>
      </c>
      <c r="AR142" s="31">
        <v>55109</v>
      </c>
      <c r="AS142" s="31">
        <v>103223</v>
      </c>
      <c r="AT142" s="31">
        <v>48489</v>
      </c>
      <c r="AU142" s="31">
        <v>54734</v>
      </c>
      <c r="AV142" s="31">
        <v>102453</v>
      </c>
      <c r="AW142" s="31">
        <v>48124</v>
      </c>
      <c r="AX142" s="31">
        <v>54329</v>
      </c>
      <c r="AY142" s="31">
        <v>101663</v>
      </c>
      <c r="AZ142" s="31">
        <v>47752</v>
      </c>
      <c r="BA142" s="31">
        <v>53911</v>
      </c>
      <c r="BB142" s="31">
        <v>100848</v>
      </c>
      <c r="BC142" s="31">
        <v>47367</v>
      </c>
      <c r="BD142" s="31">
        <v>53481</v>
      </c>
      <c r="BE142" s="31">
        <v>100006</v>
      </c>
      <c r="BF142" s="31">
        <v>46970</v>
      </c>
      <c r="BG142" s="31">
        <v>53036</v>
      </c>
      <c r="BH142" s="31">
        <v>99140</v>
      </c>
      <c r="BI142" s="31">
        <v>46561</v>
      </c>
      <c r="BJ142" s="31">
        <v>52579</v>
      </c>
      <c r="BK142" s="31">
        <v>98255</v>
      </c>
      <c r="BL142" s="31">
        <v>46145</v>
      </c>
      <c r="BM142" s="31">
        <v>52110</v>
      </c>
      <c r="BN142" s="31">
        <v>97345</v>
      </c>
      <c r="BO142" s="31">
        <v>45721</v>
      </c>
      <c r="BP142" s="31">
        <v>51624</v>
      </c>
      <c r="BQ142" s="31">
        <v>96424</v>
      </c>
      <c r="BR142" s="31">
        <v>45296</v>
      </c>
      <c r="BS142" s="31">
        <v>51128</v>
      </c>
      <c r="BT142" s="31">
        <v>95477</v>
      </c>
      <c r="BU142" s="31">
        <v>44862</v>
      </c>
      <c r="BV142" s="31">
        <v>50615</v>
      </c>
      <c r="BW142" s="31">
        <v>94538</v>
      </c>
      <c r="BX142" s="31">
        <v>44431</v>
      </c>
      <c r="BY142" s="31">
        <v>50107</v>
      </c>
    </row>
    <row r="143" spans="1:77" ht="20.100000000000001" customHeight="1" x14ac:dyDescent="0.25">
      <c r="A143" s="30" t="s">
        <v>118</v>
      </c>
      <c r="B143" s="31" t="s">
        <v>409</v>
      </c>
      <c r="C143" s="31">
        <v>156687</v>
      </c>
      <c r="D143" s="31">
        <v>76633</v>
      </c>
      <c r="E143" s="31">
        <v>80054</v>
      </c>
      <c r="F143" s="31">
        <v>157075</v>
      </c>
      <c r="G143" s="31">
        <v>76827</v>
      </c>
      <c r="H143" s="31">
        <v>80248</v>
      </c>
      <c r="I143" s="31">
        <v>157457</v>
      </c>
      <c r="J143" s="31">
        <v>77020</v>
      </c>
      <c r="K143" s="31">
        <v>80437</v>
      </c>
      <c r="L143" s="31">
        <v>157806</v>
      </c>
      <c r="M143" s="31">
        <v>77201</v>
      </c>
      <c r="N143" s="31">
        <v>80605</v>
      </c>
      <c r="O143" s="31">
        <v>158114</v>
      </c>
      <c r="P143" s="31">
        <v>77367</v>
      </c>
      <c r="Q143" s="31">
        <v>80747</v>
      </c>
      <c r="R143" s="31">
        <v>158398</v>
      </c>
      <c r="S143" s="31">
        <v>77514</v>
      </c>
      <c r="T143" s="31">
        <v>80884</v>
      </c>
      <c r="U143" s="31">
        <v>158645</v>
      </c>
      <c r="V143" s="31">
        <v>77645</v>
      </c>
      <c r="W143" s="31">
        <v>81000</v>
      </c>
      <c r="X143" s="31">
        <v>158850</v>
      </c>
      <c r="Y143" s="31">
        <v>77754</v>
      </c>
      <c r="Z143" s="31">
        <v>81096</v>
      </c>
      <c r="AA143" s="31">
        <v>159010</v>
      </c>
      <c r="AB143" s="31">
        <v>77843</v>
      </c>
      <c r="AC143" s="31">
        <v>81167</v>
      </c>
      <c r="AD143" s="31">
        <v>159140</v>
      </c>
      <c r="AE143" s="31">
        <v>77928</v>
      </c>
      <c r="AF143" s="31">
        <v>81212</v>
      </c>
      <c r="AG143" s="31">
        <v>159223</v>
      </c>
      <c r="AH143" s="31">
        <v>77975</v>
      </c>
      <c r="AI143" s="31">
        <v>81248</v>
      </c>
      <c r="AJ143" s="31">
        <v>159254</v>
      </c>
      <c r="AK143" s="31">
        <v>77997</v>
      </c>
      <c r="AL143" s="31">
        <v>81257</v>
      </c>
      <c r="AM143" s="31">
        <v>159239</v>
      </c>
      <c r="AN143" s="31">
        <v>77997</v>
      </c>
      <c r="AO143" s="31">
        <v>81242</v>
      </c>
      <c r="AP143" s="31">
        <v>159165</v>
      </c>
      <c r="AQ143" s="31">
        <v>77967</v>
      </c>
      <c r="AR143" s="31">
        <v>81198</v>
      </c>
      <c r="AS143" s="31">
        <v>159038</v>
      </c>
      <c r="AT143" s="31">
        <v>77908</v>
      </c>
      <c r="AU143" s="31">
        <v>81130</v>
      </c>
      <c r="AV143" s="31">
        <v>158870</v>
      </c>
      <c r="AW143" s="31">
        <v>77823</v>
      </c>
      <c r="AX143" s="31">
        <v>81047</v>
      </c>
      <c r="AY143" s="31">
        <v>158650</v>
      </c>
      <c r="AZ143" s="31">
        <v>77721</v>
      </c>
      <c r="BA143" s="31">
        <v>80929</v>
      </c>
      <c r="BB143" s="31">
        <v>158371</v>
      </c>
      <c r="BC143" s="31">
        <v>77582</v>
      </c>
      <c r="BD143" s="31">
        <v>80789</v>
      </c>
      <c r="BE143" s="31">
        <v>158071</v>
      </c>
      <c r="BF143" s="31">
        <v>77428</v>
      </c>
      <c r="BG143" s="31">
        <v>80643</v>
      </c>
      <c r="BH143" s="31">
        <v>157714</v>
      </c>
      <c r="BI143" s="31">
        <v>77252</v>
      </c>
      <c r="BJ143" s="31">
        <v>80462</v>
      </c>
      <c r="BK143" s="31">
        <v>157317</v>
      </c>
      <c r="BL143" s="31">
        <v>77052</v>
      </c>
      <c r="BM143" s="31">
        <v>80265</v>
      </c>
      <c r="BN143" s="31">
        <v>156894</v>
      </c>
      <c r="BO143" s="31">
        <v>76833</v>
      </c>
      <c r="BP143" s="31">
        <v>80061</v>
      </c>
      <c r="BQ143" s="31">
        <v>156430</v>
      </c>
      <c r="BR143" s="31">
        <v>76607</v>
      </c>
      <c r="BS143" s="31">
        <v>79823</v>
      </c>
      <c r="BT143" s="31">
        <v>155944</v>
      </c>
      <c r="BU143" s="31">
        <v>76362</v>
      </c>
      <c r="BV143" s="31">
        <v>79582</v>
      </c>
      <c r="BW143" s="31">
        <v>155459</v>
      </c>
      <c r="BX143" s="31">
        <v>76128</v>
      </c>
      <c r="BY143" s="31">
        <v>79331</v>
      </c>
    </row>
    <row r="144" spans="1:77" ht="20.100000000000001" customHeight="1" x14ac:dyDescent="0.25">
      <c r="A144" s="30" t="s">
        <v>119</v>
      </c>
      <c r="B144" s="31" t="s">
        <v>409</v>
      </c>
      <c r="C144" s="31">
        <v>121268</v>
      </c>
      <c r="D144" s="31">
        <v>60057</v>
      </c>
      <c r="E144" s="31">
        <v>61211</v>
      </c>
      <c r="F144" s="31">
        <v>122055</v>
      </c>
      <c r="G144" s="31">
        <v>60448</v>
      </c>
      <c r="H144" s="31">
        <v>61607</v>
      </c>
      <c r="I144" s="31">
        <v>122821</v>
      </c>
      <c r="J144" s="31">
        <v>60833</v>
      </c>
      <c r="K144" s="31">
        <v>61988</v>
      </c>
      <c r="L144" s="31">
        <v>123566</v>
      </c>
      <c r="M144" s="31">
        <v>61198</v>
      </c>
      <c r="N144" s="31">
        <v>62368</v>
      </c>
      <c r="O144" s="31">
        <v>124312</v>
      </c>
      <c r="P144" s="31">
        <v>61574</v>
      </c>
      <c r="Q144" s="31">
        <v>62738</v>
      </c>
      <c r="R144" s="31">
        <v>125028</v>
      </c>
      <c r="S144" s="31">
        <v>61924</v>
      </c>
      <c r="T144" s="31">
        <v>63104</v>
      </c>
      <c r="U144" s="31">
        <v>125693</v>
      </c>
      <c r="V144" s="31">
        <v>62256</v>
      </c>
      <c r="W144" s="31">
        <v>63437</v>
      </c>
      <c r="X144" s="31">
        <v>126314</v>
      </c>
      <c r="Y144" s="31">
        <v>62566</v>
      </c>
      <c r="Z144" s="31">
        <v>63748</v>
      </c>
      <c r="AA144" s="31">
        <v>126897</v>
      </c>
      <c r="AB144" s="31">
        <v>62855</v>
      </c>
      <c r="AC144" s="31">
        <v>64042</v>
      </c>
      <c r="AD144" s="31">
        <v>127456</v>
      </c>
      <c r="AE144" s="31">
        <v>63133</v>
      </c>
      <c r="AF144" s="31">
        <v>64323</v>
      </c>
      <c r="AG144" s="31">
        <v>127977</v>
      </c>
      <c r="AH144" s="31">
        <v>63389</v>
      </c>
      <c r="AI144" s="31">
        <v>64588</v>
      </c>
      <c r="AJ144" s="31">
        <v>128464</v>
      </c>
      <c r="AK144" s="31">
        <v>63627</v>
      </c>
      <c r="AL144" s="31">
        <v>64837</v>
      </c>
      <c r="AM144" s="31">
        <v>128912</v>
      </c>
      <c r="AN144" s="31">
        <v>63844</v>
      </c>
      <c r="AO144" s="31">
        <v>65068</v>
      </c>
      <c r="AP144" s="31">
        <v>129319</v>
      </c>
      <c r="AQ144" s="31">
        <v>64049</v>
      </c>
      <c r="AR144" s="31">
        <v>65270</v>
      </c>
      <c r="AS144" s="31">
        <v>129684</v>
      </c>
      <c r="AT144" s="31">
        <v>64222</v>
      </c>
      <c r="AU144" s="31">
        <v>65462</v>
      </c>
      <c r="AV144" s="31">
        <v>130000</v>
      </c>
      <c r="AW144" s="31">
        <v>64360</v>
      </c>
      <c r="AX144" s="31">
        <v>65640</v>
      </c>
      <c r="AY144" s="31">
        <v>130282</v>
      </c>
      <c r="AZ144" s="31">
        <v>64487</v>
      </c>
      <c r="BA144" s="31">
        <v>65795</v>
      </c>
      <c r="BB144" s="31">
        <v>130517</v>
      </c>
      <c r="BC144" s="31">
        <v>64589</v>
      </c>
      <c r="BD144" s="31">
        <v>65928</v>
      </c>
      <c r="BE144" s="31">
        <v>130719</v>
      </c>
      <c r="BF144" s="31">
        <v>64669</v>
      </c>
      <c r="BG144" s="31">
        <v>66050</v>
      </c>
      <c r="BH144" s="31">
        <v>130881</v>
      </c>
      <c r="BI144" s="31">
        <v>64725</v>
      </c>
      <c r="BJ144" s="31">
        <v>66156</v>
      </c>
      <c r="BK144" s="31">
        <v>131016</v>
      </c>
      <c r="BL144" s="31">
        <v>64772</v>
      </c>
      <c r="BM144" s="31">
        <v>66244</v>
      </c>
      <c r="BN144" s="31">
        <v>131119</v>
      </c>
      <c r="BO144" s="31">
        <v>64801</v>
      </c>
      <c r="BP144" s="31">
        <v>66318</v>
      </c>
      <c r="BQ144" s="31">
        <v>131182</v>
      </c>
      <c r="BR144" s="31">
        <v>64811</v>
      </c>
      <c r="BS144" s="31">
        <v>66371</v>
      </c>
      <c r="BT144" s="31">
        <v>131237</v>
      </c>
      <c r="BU144" s="31">
        <v>64807</v>
      </c>
      <c r="BV144" s="31">
        <v>66430</v>
      </c>
      <c r="BW144" s="31">
        <v>131246</v>
      </c>
      <c r="BX144" s="31">
        <v>64791</v>
      </c>
      <c r="BY144" s="31">
        <v>66455</v>
      </c>
    </row>
    <row r="145" spans="1:77" ht="20.100000000000001" customHeight="1" x14ac:dyDescent="0.25">
      <c r="A145" s="30" t="s">
        <v>120</v>
      </c>
      <c r="B145" s="31" t="s">
        <v>409</v>
      </c>
      <c r="C145" s="31">
        <v>124729</v>
      </c>
      <c r="D145" s="31">
        <v>62297</v>
      </c>
      <c r="E145" s="31">
        <v>62432</v>
      </c>
      <c r="F145" s="31">
        <v>125217</v>
      </c>
      <c r="G145" s="31">
        <v>62553</v>
      </c>
      <c r="H145" s="31">
        <v>62664</v>
      </c>
      <c r="I145" s="31">
        <v>125687</v>
      </c>
      <c r="J145" s="31">
        <v>62802</v>
      </c>
      <c r="K145" s="31">
        <v>62885</v>
      </c>
      <c r="L145" s="31">
        <v>126147</v>
      </c>
      <c r="M145" s="31">
        <v>63041</v>
      </c>
      <c r="N145" s="31">
        <v>63106</v>
      </c>
      <c r="O145" s="31">
        <v>126589</v>
      </c>
      <c r="P145" s="31">
        <v>63276</v>
      </c>
      <c r="Q145" s="31">
        <v>63313</v>
      </c>
      <c r="R145" s="31">
        <v>127018</v>
      </c>
      <c r="S145" s="31">
        <v>63507</v>
      </c>
      <c r="T145" s="31">
        <v>63511</v>
      </c>
      <c r="U145" s="31">
        <v>127418</v>
      </c>
      <c r="V145" s="31">
        <v>63724</v>
      </c>
      <c r="W145" s="31">
        <v>63694</v>
      </c>
      <c r="X145" s="31">
        <v>127805</v>
      </c>
      <c r="Y145" s="31">
        <v>63935</v>
      </c>
      <c r="Z145" s="31">
        <v>63870</v>
      </c>
      <c r="AA145" s="31">
        <v>128177</v>
      </c>
      <c r="AB145" s="31">
        <v>64144</v>
      </c>
      <c r="AC145" s="31">
        <v>64033</v>
      </c>
      <c r="AD145" s="31">
        <v>128532</v>
      </c>
      <c r="AE145" s="31">
        <v>64341</v>
      </c>
      <c r="AF145" s="31">
        <v>64191</v>
      </c>
      <c r="AG145" s="31">
        <v>128856</v>
      </c>
      <c r="AH145" s="31">
        <v>64515</v>
      </c>
      <c r="AI145" s="31">
        <v>64341</v>
      </c>
      <c r="AJ145" s="31">
        <v>129142</v>
      </c>
      <c r="AK145" s="31">
        <v>64679</v>
      </c>
      <c r="AL145" s="31">
        <v>64463</v>
      </c>
      <c r="AM145" s="31">
        <v>129398</v>
      </c>
      <c r="AN145" s="31">
        <v>64822</v>
      </c>
      <c r="AO145" s="31">
        <v>64576</v>
      </c>
      <c r="AP145" s="31">
        <v>129616</v>
      </c>
      <c r="AQ145" s="31">
        <v>64941</v>
      </c>
      <c r="AR145" s="31">
        <v>64675</v>
      </c>
      <c r="AS145" s="31">
        <v>129786</v>
      </c>
      <c r="AT145" s="31">
        <v>65035</v>
      </c>
      <c r="AU145" s="31">
        <v>64751</v>
      </c>
      <c r="AV145" s="31">
        <v>129930</v>
      </c>
      <c r="AW145" s="31">
        <v>65110</v>
      </c>
      <c r="AX145" s="31">
        <v>64820</v>
      </c>
      <c r="AY145" s="31">
        <v>130013</v>
      </c>
      <c r="AZ145" s="31">
        <v>65159</v>
      </c>
      <c r="BA145" s="31">
        <v>64854</v>
      </c>
      <c r="BB145" s="31">
        <v>130065</v>
      </c>
      <c r="BC145" s="31">
        <v>65182</v>
      </c>
      <c r="BD145" s="31">
        <v>64883</v>
      </c>
      <c r="BE145" s="31">
        <v>130073</v>
      </c>
      <c r="BF145" s="31">
        <v>65183</v>
      </c>
      <c r="BG145" s="31">
        <v>64890</v>
      </c>
      <c r="BH145" s="31">
        <v>130050</v>
      </c>
      <c r="BI145" s="31">
        <v>65168</v>
      </c>
      <c r="BJ145" s="31">
        <v>64882</v>
      </c>
      <c r="BK145" s="31">
        <v>129981</v>
      </c>
      <c r="BL145" s="31">
        <v>65121</v>
      </c>
      <c r="BM145" s="31">
        <v>64860</v>
      </c>
      <c r="BN145" s="31">
        <v>129883</v>
      </c>
      <c r="BO145" s="31">
        <v>65066</v>
      </c>
      <c r="BP145" s="31">
        <v>64817</v>
      </c>
      <c r="BQ145" s="31">
        <v>129760</v>
      </c>
      <c r="BR145" s="31">
        <v>64991</v>
      </c>
      <c r="BS145" s="31">
        <v>64769</v>
      </c>
      <c r="BT145" s="31">
        <v>129606</v>
      </c>
      <c r="BU145" s="31">
        <v>64908</v>
      </c>
      <c r="BV145" s="31">
        <v>64698</v>
      </c>
      <c r="BW145" s="31">
        <v>129429</v>
      </c>
      <c r="BX145" s="31">
        <v>64808</v>
      </c>
      <c r="BY145" s="31">
        <v>64621</v>
      </c>
    </row>
    <row r="146" spans="1:77" ht="20.100000000000001" customHeight="1" x14ac:dyDescent="0.25">
      <c r="A146" s="30" t="s">
        <v>121</v>
      </c>
      <c r="B146" s="31" t="s">
        <v>409</v>
      </c>
      <c r="C146" s="31">
        <v>83026</v>
      </c>
      <c r="D146" s="31">
        <v>41125</v>
      </c>
      <c r="E146" s="31">
        <v>41901</v>
      </c>
      <c r="F146" s="31">
        <v>83167</v>
      </c>
      <c r="G146" s="31">
        <v>41204</v>
      </c>
      <c r="H146" s="31">
        <v>41963</v>
      </c>
      <c r="I146" s="31">
        <v>83292</v>
      </c>
      <c r="J146" s="31">
        <v>41272</v>
      </c>
      <c r="K146" s="31">
        <v>42020</v>
      </c>
      <c r="L146" s="31">
        <v>83414</v>
      </c>
      <c r="M146" s="31">
        <v>41342</v>
      </c>
      <c r="N146" s="31">
        <v>42072</v>
      </c>
      <c r="O146" s="31">
        <v>83503</v>
      </c>
      <c r="P146" s="31">
        <v>41399</v>
      </c>
      <c r="Q146" s="31">
        <v>42104</v>
      </c>
      <c r="R146" s="31">
        <v>83596</v>
      </c>
      <c r="S146" s="31">
        <v>41457</v>
      </c>
      <c r="T146" s="31">
        <v>42139</v>
      </c>
      <c r="U146" s="31">
        <v>83672</v>
      </c>
      <c r="V146" s="31">
        <v>41507</v>
      </c>
      <c r="W146" s="31">
        <v>42165</v>
      </c>
      <c r="X146" s="31">
        <v>83736</v>
      </c>
      <c r="Y146" s="31">
        <v>41548</v>
      </c>
      <c r="Z146" s="31">
        <v>42188</v>
      </c>
      <c r="AA146" s="31">
        <v>83779</v>
      </c>
      <c r="AB146" s="31">
        <v>41585</v>
      </c>
      <c r="AC146" s="31">
        <v>42194</v>
      </c>
      <c r="AD146" s="31">
        <v>83800</v>
      </c>
      <c r="AE146" s="31">
        <v>41610</v>
      </c>
      <c r="AF146" s="31">
        <v>42190</v>
      </c>
      <c r="AG146" s="31">
        <v>83816</v>
      </c>
      <c r="AH146" s="31">
        <v>41631</v>
      </c>
      <c r="AI146" s="31">
        <v>42185</v>
      </c>
      <c r="AJ146" s="31">
        <v>83823</v>
      </c>
      <c r="AK146" s="31">
        <v>41645</v>
      </c>
      <c r="AL146" s="31">
        <v>42178</v>
      </c>
      <c r="AM146" s="31">
        <v>83776</v>
      </c>
      <c r="AN146" s="31">
        <v>41629</v>
      </c>
      <c r="AO146" s="31">
        <v>42147</v>
      </c>
      <c r="AP146" s="31">
        <v>83719</v>
      </c>
      <c r="AQ146" s="31">
        <v>41610</v>
      </c>
      <c r="AR146" s="31">
        <v>42109</v>
      </c>
      <c r="AS146" s="31">
        <v>83655</v>
      </c>
      <c r="AT146" s="31">
        <v>41577</v>
      </c>
      <c r="AU146" s="31">
        <v>42078</v>
      </c>
      <c r="AV146" s="31">
        <v>83545</v>
      </c>
      <c r="AW146" s="31">
        <v>41529</v>
      </c>
      <c r="AX146" s="31">
        <v>42016</v>
      </c>
      <c r="AY146" s="31">
        <v>83408</v>
      </c>
      <c r="AZ146" s="31">
        <v>41459</v>
      </c>
      <c r="BA146" s="31">
        <v>41949</v>
      </c>
      <c r="BB146" s="31">
        <v>83272</v>
      </c>
      <c r="BC146" s="31">
        <v>41399</v>
      </c>
      <c r="BD146" s="31">
        <v>41873</v>
      </c>
      <c r="BE146" s="31">
        <v>83086</v>
      </c>
      <c r="BF146" s="31">
        <v>41303</v>
      </c>
      <c r="BG146" s="31">
        <v>41783</v>
      </c>
      <c r="BH146" s="31">
        <v>82888</v>
      </c>
      <c r="BI146" s="31">
        <v>41203</v>
      </c>
      <c r="BJ146" s="31">
        <v>41685</v>
      </c>
      <c r="BK146" s="31">
        <v>82683</v>
      </c>
      <c r="BL146" s="31">
        <v>41092</v>
      </c>
      <c r="BM146" s="31">
        <v>41591</v>
      </c>
      <c r="BN146" s="31">
        <v>82446</v>
      </c>
      <c r="BO146" s="31">
        <v>40971</v>
      </c>
      <c r="BP146" s="31">
        <v>41475</v>
      </c>
      <c r="BQ146" s="31">
        <v>82199</v>
      </c>
      <c r="BR146" s="31">
        <v>40845</v>
      </c>
      <c r="BS146" s="31">
        <v>41354</v>
      </c>
      <c r="BT146" s="31">
        <v>81935</v>
      </c>
      <c r="BU146" s="31">
        <v>40704</v>
      </c>
      <c r="BV146" s="31">
        <v>41231</v>
      </c>
      <c r="BW146" s="31">
        <v>81658</v>
      </c>
      <c r="BX146" s="31">
        <v>40560</v>
      </c>
      <c r="BY146" s="31">
        <v>41098</v>
      </c>
    </row>
    <row r="147" spans="1:77" ht="20.100000000000001" customHeight="1" x14ac:dyDescent="0.25">
      <c r="A147" s="30" t="s">
        <v>122</v>
      </c>
      <c r="B147" s="31" t="s">
        <v>409</v>
      </c>
      <c r="C147" s="31">
        <v>204842</v>
      </c>
      <c r="D147" s="31">
        <v>101910</v>
      </c>
      <c r="E147" s="31">
        <v>102932</v>
      </c>
      <c r="F147" s="31">
        <v>206008</v>
      </c>
      <c r="G147" s="31">
        <v>102484</v>
      </c>
      <c r="H147" s="31">
        <v>103524</v>
      </c>
      <c r="I147" s="31">
        <v>207158</v>
      </c>
      <c r="J147" s="31">
        <v>103045</v>
      </c>
      <c r="K147" s="31">
        <v>104113</v>
      </c>
      <c r="L147" s="31">
        <v>208284</v>
      </c>
      <c r="M147" s="31">
        <v>103600</v>
      </c>
      <c r="N147" s="31">
        <v>104684</v>
      </c>
      <c r="O147" s="31">
        <v>209365</v>
      </c>
      <c r="P147" s="31">
        <v>104142</v>
      </c>
      <c r="Q147" s="31">
        <v>105223</v>
      </c>
      <c r="R147" s="31">
        <v>210409</v>
      </c>
      <c r="S147" s="31">
        <v>104659</v>
      </c>
      <c r="T147" s="31">
        <v>105750</v>
      </c>
      <c r="U147" s="31">
        <v>211419</v>
      </c>
      <c r="V147" s="31">
        <v>105158</v>
      </c>
      <c r="W147" s="31">
        <v>106261</v>
      </c>
      <c r="X147" s="31">
        <v>212405</v>
      </c>
      <c r="Y147" s="31">
        <v>105653</v>
      </c>
      <c r="Z147" s="31">
        <v>106752</v>
      </c>
      <c r="AA147" s="31">
        <v>213315</v>
      </c>
      <c r="AB147" s="31">
        <v>106099</v>
      </c>
      <c r="AC147" s="31">
        <v>107216</v>
      </c>
      <c r="AD147" s="31">
        <v>214185</v>
      </c>
      <c r="AE147" s="31">
        <v>106532</v>
      </c>
      <c r="AF147" s="31">
        <v>107653</v>
      </c>
      <c r="AG147" s="31">
        <v>215015</v>
      </c>
      <c r="AH147" s="31">
        <v>106941</v>
      </c>
      <c r="AI147" s="31">
        <v>108074</v>
      </c>
      <c r="AJ147" s="31">
        <v>215774</v>
      </c>
      <c r="AK147" s="31">
        <v>107315</v>
      </c>
      <c r="AL147" s="31">
        <v>108459</v>
      </c>
      <c r="AM147" s="31">
        <v>216478</v>
      </c>
      <c r="AN147" s="31">
        <v>107666</v>
      </c>
      <c r="AO147" s="31">
        <v>108812</v>
      </c>
      <c r="AP147" s="31">
        <v>217113</v>
      </c>
      <c r="AQ147" s="31">
        <v>107981</v>
      </c>
      <c r="AR147" s="31">
        <v>109132</v>
      </c>
      <c r="AS147" s="31">
        <v>217691</v>
      </c>
      <c r="AT147" s="31">
        <v>108255</v>
      </c>
      <c r="AU147" s="31">
        <v>109436</v>
      </c>
      <c r="AV147" s="31">
        <v>218198</v>
      </c>
      <c r="AW147" s="31">
        <v>108496</v>
      </c>
      <c r="AX147" s="31">
        <v>109702</v>
      </c>
      <c r="AY147" s="31">
        <v>218643</v>
      </c>
      <c r="AZ147" s="31">
        <v>108699</v>
      </c>
      <c r="BA147" s="31">
        <v>109944</v>
      </c>
      <c r="BB147" s="31">
        <v>219026</v>
      </c>
      <c r="BC147" s="31">
        <v>108873</v>
      </c>
      <c r="BD147" s="31">
        <v>110153</v>
      </c>
      <c r="BE147" s="31">
        <v>219336</v>
      </c>
      <c r="BF147" s="31">
        <v>109003</v>
      </c>
      <c r="BG147" s="31">
        <v>110333</v>
      </c>
      <c r="BH147" s="31">
        <v>219599</v>
      </c>
      <c r="BI147" s="31">
        <v>109106</v>
      </c>
      <c r="BJ147" s="31">
        <v>110493</v>
      </c>
      <c r="BK147" s="31">
        <v>219810</v>
      </c>
      <c r="BL147" s="31">
        <v>109184</v>
      </c>
      <c r="BM147" s="31">
        <v>110626</v>
      </c>
      <c r="BN147" s="31">
        <v>219965</v>
      </c>
      <c r="BO147" s="31">
        <v>109233</v>
      </c>
      <c r="BP147" s="31">
        <v>110732</v>
      </c>
      <c r="BQ147" s="31">
        <v>220081</v>
      </c>
      <c r="BR147" s="31">
        <v>109262</v>
      </c>
      <c r="BS147" s="31">
        <v>110819</v>
      </c>
      <c r="BT147" s="31">
        <v>220144</v>
      </c>
      <c r="BU147" s="31">
        <v>109260</v>
      </c>
      <c r="BV147" s="31">
        <v>110884</v>
      </c>
      <c r="BW147" s="31">
        <v>220190</v>
      </c>
      <c r="BX147" s="31">
        <v>109256</v>
      </c>
      <c r="BY147" s="31">
        <v>110934</v>
      </c>
    </row>
    <row r="148" spans="1:77" ht="20.100000000000001" customHeight="1" x14ac:dyDescent="0.25">
      <c r="A148" s="30" t="s">
        <v>123</v>
      </c>
      <c r="B148" s="31" t="s">
        <v>409</v>
      </c>
      <c r="C148" s="31">
        <v>106665</v>
      </c>
      <c r="D148" s="31">
        <v>52687</v>
      </c>
      <c r="E148" s="31">
        <v>53978</v>
      </c>
      <c r="F148" s="31">
        <v>106663</v>
      </c>
      <c r="G148" s="31">
        <v>52717</v>
      </c>
      <c r="H148" s="31">
        <v>53946</v>
      </c>
      <c r="I148" s="31">
        <v>106659</v>
      </c>
      <c r="J148" s="31">
        <v>52746</v>
      </c>
      <c r="K148" s="31">
        <v>53913</v>
      </c>
      <c r="L148" s="31">
        <v>106623</v>
      </c>
      <c r="M148" s="31">
        <v>52756</v>
      </c>
      <c r="N148" s="31">
        <v>53867</v>
      </c>
      <c r="O148" s="31">
        <v>106570</v>
      </c>
      <c r="P148" s="31">
        <v>52768</v>
      </c>
      <c r="Q148" s="31">
        <v>53802</v>
      </c>
      <c r="R148" s="31">
        <v>106502</v>
      </c>
      <c r="S148" s="31">
        <v>52760</v>
      </c>
      <c r="T148" s="31">
        <v>53742</v>
      </c>
      <c r="U148" s="31">
        <v>106434</v>
      </c>
      <c r="V148" s="31">
        <v>52764</v>
      </c>
      <c r="W148" s="31">
        <v>53670</v>
      </c>
      <c r="X148" s="31">
        <v>106336</v>
      </c>
      <c r="Y148" s="31">
        <v>52742</v>
      </c>
      <c r="Z148" s="31">
        <v>53594</v>
      </c>
      <c r="AA148" s="31">
        <v>106207</v>
      </c>
      <c r="AB148" s="31">
        <v>52703</v>
      </c>
      <c r="AC148" s="31">
        <v>53504</v>
      </c>
      <c r="AD148" s="31">
        <v>106082</v>
      </c>
      <c r="AE148" s="31">
        <v>52680</v>
      </c>
      <c r="AF148" s="31">
        <v>53402</v>
      </c>
      <c r="AG148" s="31">
        <v>105909</v>
      </c>
      <c r="AH148" s="31">
        <v>52619</v>
      </c>
      <c r="AI148" s="31">
        <v>53290</v>
      </c>
      <c r="AJ148" s="31">
        <v>105700</v>
      </c>
      <c r="AK148" s="31">
        <v>52543</v>
      </c>
      <c r="AL148" s="31">
        <v>53157</v>
      </c>
      <c r="AM148" s="31">
        <v>105451</v>
      </c>
      <c r="AN148" s="31">
        <v>52444</v>
      </c>
      <c r="AO148" s="31">
        <v>53007</v>
      </c>
      <c r="AP148" s="31">
        <v>105179</v>
      </c>
      <c r="AQ148" s="31">
        <v>52328</v>
      </c>
      <c r="AR148" s="31">
        <v>52851</v>
      </c>
      <c r="AS148" s="31">
        <v>104870</v>
      </c>
      <c r="AT148" s="31">
        <v>52202</v>
      </c>
      <c r="AU148" s="31">
        <v>52668</v>
      </c>
      <c r="AV148" s="31">
        <v>104523</v>
      </c>
      <c r="AW148" s="31">
        <v>52043</v>
      </c>
      <c r="AX148" s="31">
        <v>52480</v>
      </c>
      <c r="AY148" s="31">
        <v>104125</v>
      </c>
      <c r="AZ148" s="31">
        <v>51869</v>
      </c>
      <c r="BA148" s="31">
        <v>52256</v>
      </c>
      <c r="BB148" s="31">
        <v>103707</v>
      </c>
      <c r="BC148" s="31">
        <v>51670</v>
      </c>
      <c r="BD148" s="31">
        <v>52037</v>
      </c>
      <c r="BE148" s="31">
        <v>103256</v>
      </c>
      <c r="BF148" s="31">
        <v>51454</v>
      </c>
      <c r="BG148" s="31">
        <v>51802</v>
      </c>
      <c r="BH148" s="31">
        <v>102782</v>
      </c>
      <c r="BI148" s="31">
        <v>51238</v>
      </c>
      <c r="BJ148" s="31">
        <v>51544</v>
      </c>
      <c r="BK148" s="31">
        <v>102294</v>
      </c>
      <c r="BL148" s="31">
        <v>51003</v>
      </c>
      <c r="BM148" s="31">
        <v>51291</v>
      </c>
      <c r="BN148" s="31">
        <v>101767</v>
      </c>
      <c r="BO148" s="31">
        <v>50751</v>
      </c>
      <c r="BP148" s="31">
        <v>51016</v>
      </c>
      <c r="BQ148" s="31">
        <v>101217</v>
      </c>
      <c r="BR148" s="31">
        <v>50490</v>
      </c>
      <c r="BS148" s="31">
        <v>50727</v>
      </c>
      <c r="BT148" s="31">
        <v>100662</v>
      </c>
      <c r="BU148" s="31">
        <v>50226</v>
      </c>
      <c r="BV148" s="31">
        <v>50436</v>
      </c>
      <c r="BW148" s="31">
        <v>100070</v>
      </c>
      <c r="BX148" s="31">
        <v>49942</v>
      </c>
      <c r="BY148" s="31">
        <v>50128</v>
      </c>
    </row>
    <row r="149" spans="1:77" ht="20.100000000000001" customHeight="1" x14ac:dyDescent="0.25">
      <c r="A149" s="30" t="s">
        <v>124</v>
      </c>
      <c r="B149" s="31" t="s">
        <v>409</v>
      </c>
      <c r="C149" s="31">
        <v>84128</v>
      </c>
      <c r="D149" s="31">
        <v>40259</v>
      </c>
      <c r="E149" s="31">
        <v>43869</v>
      </c>
      <c r="F149" s="31">
        <v>84064</v>
      </c>
      <c r="G149" s="31">
        <v>40209</v>
      </c>
      <c r="H149" s="31">
        <v>43855</v>
      </c>
      <c r="I149" s="31">
        <v>84009</v>
      </c>
      <c r="J149" s="31">
        <v>40173</v>
      </c>
      <c r="K149" s="31">
        <v>43836</v>
      </c>
      <c r="L149" s="31">
        <v>83948</v>
      </c>
      <c r="M149" s="31">
        <v>40130</v>
      </c>
      <c r="N149" s="31">
        <v>43818</v>
      </c>
      <c r="O149" s="31">
        <v>83907</v>
      </c>
      <c r="P149" s="31">
        <v>40097</v>
      </c>
      <c r="Q149" s="31">
        <v>43810</v>
      </c>
      <c r="R149" s="31">
        <v>83852</v>
      </c>
      <c r="S149" s="31">
        <v>40057</v>
      </c>
      <c r="T149" s="31">
        <v>43795</v>
      </c>
      <c r="U149" s="31">
        <v>83794</v>
      </c>
      <c r="V149" s="31">
        <v>40020</v>
      </c>
      <c r="W149" s="31">
        <v>43774</v>
      </c>
      <c r="X149" s="31">
        <v>83743</v>
      </c>
      <c r="Y149" s="31">
        <v>39992</v>
      </c>
      <c r="Z149" s="31">
        <v>43751</v>
      </c>
      <c r="AA149" s="31">
        <v>83693</v>
      </c>
      <c r="AB149" s="31">
        <v>39965</v>
      </c>
      <c r="AC149" s="31">
        <v>43728</v>
      </c>
      <c r="AD149" s="31">
        <v>83635</v>
      </c>
      <c r="AE149" s="31">
        <v>39930</v>
      </c>
      <c r="AF149" s="31">
        <v>43705</v>
      </c>
      <c r="AG149" s="31">
        <v>83560</v>
      </c>
      <c r="AH149" s="31">
        <v>39893</v>
      </c>
      <c r="AI149" s="31">
        <v>43667</v>
      </c>
      <c r="AJ149" s="31">
        <v>83437</v>
      </c>
      <c r="AK149" s="31">
        <v>39833</v>
      </c>
      <c r="AL149" s="31">
        <v>43604</v>
      </c>
      <c r="AM149" s="31">
        <v>83294</v>
      </c>
      <c r="AN149" s="31">
        <v>39763</v>
      </c>
      <c r="AO149" s="31">
        <v>43531</v>
      </c>
      <c r="AP149" s="31">
        <v>83113</v>
      </c>
      <c r="AQ149" s="31">
        <v>39672</v>
      </c>
      <c r="AR149" s="31">
        <v>43441</v>
      </c>
      <c r="AS149" s="31">
        <v>82895</v>
      </c>
      <c r="AT149" s="31">
        <v>39572</v>
      </c>
      <c r="AU149" s="31">
        <v>43323</v>
      </c>
      <c r="AV149" s="31">
        <v>82652</v>
      </c>
      <c r="AW149" s="31">
        <v>39455</v>
      </c>
      <c r="AX149" s="31">
        <v>43197</v>
      </c>
      <c r="AY149" s="31">
        <v>82369</v>
      </c>
      <c r="AZ149" s="31">
        <v>39321</v>
      </c>
      <c r="BA149" s="31">
        <v>43048</v>
      </c>
      <c r="BB149" s="31">
        <v>82069</v>
      </c>
      <c r="BC149" s="31">
        <v>39179</v>
      </c>
      <c r="BD149" s="31">
        <v>42890</v>
      </c>
      <c r="BE149" s="31">
        <v>81743</v>
      </c>
      <c r="BF149" s="31">
        <v>39031</v>
      </c>
      <c r="BG149" s="31">
        <v>42712</v>
      </c>
      <c r="BH149" s="31">
        <v>81390</v>
      </c>
      <c r="BI149" s="31">
        <v>38865</v>
      </c>
      <c r="BJ149" s="31">
        <v>42525</v>
      </c>
      <c r="BK149" s="31">
        <v>81012</v>
      </c>
      <c r="BL149" s="31">
        <v>38692</v>
      </c>
      <c r="BM149" s="31">
        <v>42320</v>
      </c>
      <c r="BN149" s="31">
        <v>80624</v>
      </c>
      <c r="BO149" s="31">
        <v>38510</v>
      </c>
      <c r="BP149" s="31">
        <v>42114</v>
      </c>
      <c r="BQ149" s="31">
        <v>80224</v>
      </c>
      <c r="BR149" s="31">
        <v>38324</v>
      </c>
      <c r="BS149" s="31">
        <v>41900</v>
      </c>
      <c r="BT149" s="31">
        <v>79797</v>
      </c>
      <c r="BU149" s="31">
        <v>38132</v>
      </c>
      <c r="BV149" s="31">
        <v>41665</v>
      </c>
      <c r="BW149" s="31">
        <v>79369</v>
      </c>
      <c r="BX149" s="31">
        <v>37942</v>
      </c>
      <c r="BY149" s="31">
        <v>41427</v>
      </c>
    </row>
    <row r="150" spans="1:77" ht="20.100000000000001" customHeight="1" x14ac:dyDescent="0.25">
      <c r="A150" s="30" t="s">
        <v>125</v>
      </c>
      <c r="B150" s="31" t="s">
        <v>409</v>
      </c>
      <c r="C150" s="31">
        <v>185426</v>
      </c>
      <c r="D150" s="31">
        <v>90409</v>
      </c>
      <c r="E150" s="31">
        <v>95017</v>
      </c>
      <c r="F150" s="31">
        <v>186008</v>
      </c>
      <c r="G150" s="31">
        <v>90670</v>
      </c>
      <c r="H150" s="31">
        <v>95338</v>
      </c>
      <c r="I150" s="31">
        <v>186619</v>
      </c>
      <c r="J150" s="31">
        <v>90953</v>
      </c>
      <c r="K150" s="31">
        <v>95666</v>
      </c>
      <c r="L150" s="31">
        <v>187182</v>
      </c>
      <c r="M150" s="31">
        <v>91223</v>
      </c>
      <c r="N150" s="31">
        <v>95959</v>
      </c>
      <c r="O150" s="31">
        <v>187774</v>
      </c>
      <c r="P150" s="31">
        <v>91506</v>
      </c>
      <c r="Q150" s="31">
        <v>96268</v>
      </c>
      <c r="R150" s="31">
        <v>188336</v>
      </c>
      <c r="S150" s="31">
        <v>91784</v>
      </c>
      <c r="T150" s="31">
        <v>96552</v>
      </c>
      <c r="U150" s="31">
        <v>188904</v>
      </c>
      <c r="V150" s="31">
        <v>92065</v>
      </c>
      <c r="W150" s="31">
        <v>96839</v>
      </c>
      <c r="X150" s="31">
        <v>189465</v>
      </c>
      <c r="Y150" s="31">
        <v>92355</v>
      </c>
      <c r="Z150" s="31">
        <v>97110</v>
      </c>
      <c r="AA150" s="31">
        <v>190005</v>
      </c>
      <c r="AB150" s="31">
        <v>92638</v>
      </c>
      <c r="AC150" s="31">
        <v>97367</v>
      </c>
      <c r="AD150" s="31">
        <v>190559</v>
      </c>
      <c r="AE150" s="31">
        <v>92920</v>
      </c>
      <c r="AF150" s="31">
        <v>97639</v>
      </c>
      <c r="AG150" s="31">
        <v>191083</v>
      </c>
      <c r="AH150" s="31">
        <v>93215</v>
      </c>
      <c r="AI150" s="31">
        <v>97868</v>
      </c>
      <c r="AJ150" s="31">
        <v>191532</v>
      </c>
      <c r="AK150" s="31">
        <v>93457</v>
      </c>
      <c r="AL150" s="31">
        <v>98075</v>
      </c>
      <c r="AM150" s="31">
        <v>191933</v>
      </c>
      <c r="AN150" s="31">
        <v>93679</v>
      </c>
      <c r="AO150" s="31">
        <v>98254</v>
      </c>
      <c r="AP150" s="31">
        <v>192264</v>
      </c>
      <c r="AQ150" s="31">
        <v>93864</v>
      </c>
      <c r="AR150" s="31">
        <v>98400</v>
      </c>
      <c r="AS150" s="31">
        <v>192538</v>
      </c>
      <c r="AT150" s="31">
        <v>94025</v>
      </c>
      <c r="AU150" s="31">
        <v>98513</v>
      </c>
      <c r="AV150" s="31">
        <v>192758</v>
      </c>
      <c r="AW150" s="31">
        <v>94151</v>
      </c>
      <c r="AX150" s="31">
        <v>98607</v>
      </c>
      <c r="AY150" s="31">
        <v>192895</v>
      </c>
      <c r="AZ150" s="31">
        <v>94234</v>
      </c>
      <c r="BA150" s="31">
        <v>98661</v>
      </c>
      <c r="BB150" s="31">
        <v>192988</v>
      </c>
      <c r="BC150" s="31">
        <v>94289</v>
      </c>
      <c r="BD150" s="31">
        <v>98699</v>
      </c>
      <c r="BE150" s="31">
        <v>193024</v>
      </c>
      <c r="BF150" s="31">
        <v>94325</v>
      </c>
      <c r="BG150" s="31">
        <v>98699</v>
      </c>
      <c r="BH150" s="31">
        <v>193011</v>
      </c>
      <c r="BI150" s="31">
        <v>94325</v>
      </c>
      <c r="BJ150" s="31">
        <v>98686</v>
      </c>
      <c r="BK150" s="31">
        <v>192946</v>
      </c>
      <c r="BL150" s="31">
        <v>94299</v>
      </c>
      <c r="BM150" s="31">
        <v>98647</v>
      </c>
      <c r="BN150" s="31">
        <v>192830</v>
      </c>
      <c r="BO150" s="31">
        <v>94245</v>
      </c>
      <c r="BP150" s="31">
        <v>98585</v>
      </c>
      <c r="BQ150" s="31">
        <v>192674</v>
      </c>
      <c r="BR150" s="31">
        <v>94169</v>
      </c>
      <c r="BS150" s="31">
        <v>98505</v>
      </c>
      <c r="BT150" s="31">
        <v>192478</v>
      </c>
      <c r="BU150" s="31">
        <v>94084</v>
      </c>
      <c r="BV150" s="31">
        <v>98394</v>
      </c>
      <c r="BW150" s="31">
        <v>192253</v>
      </c>
      <c r="BX150" s="31">
        <v>93979</v>
      </c>
      <c r="BY150" s="31">
        <v>98274</v>
      </c>
    </row>
    <row r="151" spans="1:77" ht="20.100000000000001" customHeight="1" x14ac:dyDescent="0.25">
      <c r="A151" s="30" t="s">
        <v>126</v>
      </c>
      <c r="B151" s="31" t="s">
        <v>409</v>
      </c>
      <c r="C151" s="31">
        <v>65191</v>
      </c>
      <c r="D151" s="31">
        <v>31267</v>
      </c>
      <c r="E151" s="31">
        <v>33924</v>
      </c>
      <c r="F151" s="31">
        <v>65197</v>
      </c>
      <c r="G151" s="31">
        <v>31272</v>
      </c>
      <c r="H151" s="31">
        <v>33925</v>
      </c>
      <c r="I151" s="31">
        <v>65227</v>
      </c>
      <c r="J151" s="31">
        <v>31288</v>
      </c>
      <c r="K151" s="31">
        <v>33939</v>
      </c>
      <c r="L151" s="31">
        <v>65248</v>
      </c>
      <c r="M151" s="31">
        <v>31304</v>
      </c>
      <c r="N151" s="31">
        <v>33944</v>
      </c>
      <c r="O151" s="31">
        <v>65266</v>
      </c>
      <c r="P151" s="31">
        <v>31319</v>
      </c>
      <c r="Q151" s="31">
        <v>33947</v>
      </c>
      <c r="R151" s="31">
        <v>65307</v>
      </c>
      <c r="S151" s="31">
        <v>31346</v>
      </c>
      <c r="T151" s="31">
        <v>33961</v>
      </c>
      <c r="U151" s="31">
        <v>65342</v>
      </c>
      <c r="V151" s="31">
        <v>31375</v>
      </c>
      <c r="W151" s="31">
        <v>33967</v>
      </c>
      <c r="X151" s="31">
        <v>65367</v>
      </c>
      <c r="Y151" s="31">
        <v>31397</v>
      </c>
      <c r="Z151" s="31">
        <v>33970</v>
      </c>
      <c r="AA151" s="31">
        <v>65401</v>
      </c>
      <c r="AB151" s="31">
        <v>31419</v>
      </c>
      <c r="AC151" s="31">
        <v>33982</v>
      </c>
      <c r="AD151" s="31">
        <v>65457</v>
      </c>
      <c r="AE151" s="31">
        <v>31457</v>
      </c>
      <c r="AF151" s="31">
        <v>34000</v>
      </c>
      <c r="AG151" s="31">
        <v>65477</v>
      </c>
      <c r="AH151" s="31">
        <v>31480</v>
      </c>
      <c r="AI151" s="31">
        <v>33997</v>
      </c>
      <c r="AJ151" s="31">
        <v>65491</v>
      </c>
      <c r="AK151" s="31">
        <v>31498</v>
      </c>
      <c r="AL151" s="31">
        <v>33993</v>
      </c>
      <c r="AM151" s="31">
        <v>65497</v>
      </c>
      <c r="AN151" s="31">
        <v>31507</v>
      </c>
      <c r="AO151" s="31">
        <v>33990</v>
      </c>
      <c r="AP151" s="31">
        <v>65465</v>
      </c>
      <c r="AQ151" s="31">
        <v>31506</v>
      </c>
      <c r="AR151" s="31">
        <v>33959</v>
      </c>
      <c r="AS151" s="31">
        <v>65442</v>
      </c>
      <c r="AT151" s="31">
        <v>31500</v>
      </c>
      <c r="AU151" s="31">
        <v>33942</v>
      </c>
      <c r="AV151" s="31">
        <v>65385</v>
      </c>
      <c r="AW151" s="31">
        <v>31480</v>
      </c>
      <c r="AX151" s="31">
        <v>33905</v>
      </c>
      <c r="AY151" s="31">
        <v>65314</v>
      </c>
      <c r="AZ151" s="31">
        <v>31454</v>
      </c>
      <c r="BA151" s="31">
        <v>33860</v>
      </c>
      <c r="BB151" s="31">
        <v>65215</v>
      </c>
      <c r="BC151" s="31">
        <v>31410</v>
      </c>
      <c r="BD151" s="31">
        <v>33805</v>
      </c>
      <c r="BE151" s="31">
        <v>65121</v>
      </c>
      <c r="BF151" s="31">
        <v>31366</v>
      </c>
      <c r="BG151" s="31">
        <v>33755</v>
      </c>
      <c r="BH151" s="31">
        <v>64993</v>
      </c>
      <c r="BI151" s="31">
        <v>31308</v>
      </c>
      <c r="BJ151" s="31">
        <v>33685</v>
      </c>
      <c r="BK151" s="31">
        <v>64856</v>
      </c>
      <c r="BL151" s="31">
        <v>31248</v>
      </c>
      <c r="BM151" s="31">
        <v>33608</v>
      </c>
      <c r="BN151" s="31">
        <v>64731</v>
      </c>
      <c r="BO151" s="31">
        <v>31188</v>
      </c>
      <c r="BP151" s="31">
        <v>33543</v>
      </c>
      <c r="BQ151" s="31">
        <v>64564</v>
      </c>
      <c r="BR151" s="31">
        <v>31117</v>
      </c>
      <c r="BS151" s="31">
        <v>33447</v>
      </c>
      <c r="BT151" s="31">
        <v>64399</v>
      </c>
      <c r="BU151" s="31">
        <v>31037</v>
      </c>
      <c r="BV151" s="31">
        <v>33362</v>
      </c>
      <c r="BW151" s="31">
        <v>64217</v>
      </c>
      <c r="BX151" s="31">
        <v>30950</v>
      </c>
      <c r="BY151" s="31">
        <v>33267</v>
      </c>
    </row>
    <row r="152" spans="1:77" ht="20.100000000000001" customHeight="1" x14ac:dyDescent="0.25">
      <c r="A152" s="30" t="s">
        <v>127</v>
      </c>
      <c r="B152" s="31" t="s">
        <v>412</v>
      </c>
      <c r="C152" s="31">
        <v>94207</v>
      </c>
      <c r="D152" s="31">
        <v>45493</v>
      </c>
      <c r="E152" s="31">
        <v>48714</v>
      </c>
      <c r="F152" s="31">
        <v>93861</v>
      </c>
      <c r="G152" s="31">
        <v>45282</v>
      </c>
      <c r="H152" s="31">
        <v>48579</v>
      </c>
      <c r="I152" s="31">
        <v>93517</v>
      </c>
      <c r="J152" s="31">
        <v>45080</v>
      </c>
      <c r="K152" s="31">
        <v>48437</v>
      </c>
      <c r="L152" s="31">
        <v>93175</v>
      </c>
      <c r="M152" s="31">
        <v>44875</v>
      </c>
      <c r="N152" s="31">
        <v>48300</v>
      </c>
      <c r="O152" s="31">
        <v>92831</v>
      </c>
      <c r="P152" s="31">
        <v>44676</v>
      </c>
      <c r="Q152" s="31">
        <v>48155</v>
      </c>
      <c r="R152" s="31">
        <v>92467</v>
      </c>
      <c r="S152" s="31">
        <v>44467</v>
      </c>
      <c r="T152" s="31">
        <v>48000</v>
      </c>
      <c r="U152" s="31">
        <v>92090</v>
      </c>
      <c r="V152" s="31">
        <v>44256</v>
      </c>
      <c r="W152" s="31">
        <v>47834</v>
      </c>
      <c r="X152" s="31">
        <v>91712</v>
      </c>
      <c r="Y152" s="31">
        <v>44048</v>
      </c>
      <c r="Z152" s="31">
        <v>47664</v>
      </c>
      <c r="AA152" s="31">
        <v>91299</v>
      </c>
      <c r="AB152" s="31">
        <v>43824</v>
      </c>
      <c r="AC152" s="31">
        <v>47475</v>
      </c>
      <c r="AD152" s="31">
        <v>90898</v>
      </c>
      <c r="AE152" s="31">
        <v>43611</v>
      </c>
      <c r="AF152" s="31">
        <v>47287</v>
      </c>
      <c r="AG152" s="31">
        <v>90468</v>
      </c>
      <c r="AH152" s="31">
        <v>43382</v>
      </c>
      <c r="AI152" s="31">
        <v>47086</v>
      </c>
      <c r="AJ152" s="31">
        <v>90008</v>
      </c>
      <c r="AK152" s="31">
        <v>43143</v>
      </c>
      <c r="AL152" s="31">
        <v>46865</v>
      </c>
      <c r="AM152" s="31">
        <v>89520</v>
      </c>
      <c r="AN152" s="31">
        <v>42894</v>
      </c>
      <c r="AO152" s="31">
        <v>46626</v>
      </c>
      <c r="AP152" s="31">
        <v>89006</v>
      </c>
      <c r="AQ152" s="31">
        <v>42630</v>
      </c>
      <c r="AR152" s="31">
        <v>46376</v>
      </c>
      <c r="AS152" s="31">
        <v>88462</v>
      </c>
      <c r="AT152" s="31">
        <v>42353</v>
      </c>
      <c r="AU152" s="31">
        <v>46109</v>
      </c>
      <c r="AV152" s="31">
        <v>87903</v>
      </c>
      <c r="AW152" s="31">
        <v>42073</v>
      </c>
      <c r="AX152" s="31">
        <v>45830</v>
      </c>
      <c r="AY152" s="31">
        <v>87325</v>
      </c>
      <c r="AZ152" s="31">
        <v>41779</v>
      </c>
      <c r="BA152" s="31">
        <v>45546</v>
      </c>
      <c r="BB152" s="31">
        <v>86727</v>
      </c>
      <c r="BC152" s="31">
        <v>41483</v>
      </c>
      <c r="BD152" s="31">
        <v>45244</v>
      </c>
      <c r="BE152" s="31">
        <v>86115</v>
      </c>
      <c r="BF152" s="31">
        <v>41177</v>
      </c>
      <c r="BG152" s="31">
        <v>44938</v>
      </c>
      <c r="BH152" s="31">
        <v>85494</v>
      </c>
      <c r="BI152" s="31">
        <v>40869</v>
      </c>
      <c r="BJ152" s="31">
        <v>44625</v>
      </c>
      <c r="BK152" s="31">
        <v>84857</v>
      </c>
      <c r="BL152" s="31">
        <v>40560</v>
      </c>
      <c r="BM152" s="31">
        <v>44297</v>
      </c>
      <c r="BN152" s="31">
        <v>84205</v>
      </c>
      <c r="BO152" s="31">
        <v>40239</v>
      </c>
      <c r="BP152" s="31">
        <v>43966</v>
      </c>
      <c r="BQ152" s="31">
        <v>83537</v>
      </c>
      <c r="BR152" s="31">
        <v>39913</v>
      </c>
      <c r="BS152" s="31">
        <v>43624</v>
      </c>
      <c r="BT152" s="31">
        <v>82868</v>
      </c>
      <c r="BU152" s="31">
        <v>39594</v>
      </c>
      <c r="BV152" s="31">
        <v>43274</v>
      </c>
      <c r="BW152" s="31">
        <v>82199</v>
      </c>
      <c r="BX152" s="31">
        <v>39277</v>
      </c>
      <c r="BY152" s="31">
        <v>42922</v>
      </c>
    </row>
    <row r="153" spans="1:77" ht="20.100000000000001" customHeight="1" x14ac:dyDescent="0.25">
      <c r="A153" s="30" t="s">
        <v>128</v>
      </c>
      <c r="B153" s="31" t="s">
        <v>412</v>
      </c>
      <c r="C153" s="31">
        <v>84662</v>
      </c>
      <c r="D153" s="31">
        <v>41574</v>
      </c>
      <c r="E153" s="31">
        <v>43088</v>
      </c>
      <c r="F153" s="31">
        <v>84575</v>
      </c>
      <c r="G153" s="31">
        <v>41528</v>
      </c>
      <c r="H153" s="31">
        <v>43047</v>
      </c>
      <c r="I153" s="31">
        <v>84467</v>
      </c>
      <c r="J153" s="31">
        <v>41484</v>
      </c>
      <c r="K153" s="31">
        <v>42983</v>
      </c>
      <c r="L153" s="31">
        <v>84324</v>
      </c>
      <c r="M153" s="31">
        <v>41411</v>
      </c>
      <c r="N153" s="31">
        <v>42913</v>
      </c>
      <c r="O153" s="31">
        <v>84154</v>
      </c>
      <c r="P153" s="31">
        <v>41330</v>
      </c>
      <c r="Q153" s="31">
        <v>42824</v>
      </c>
      <c r="R153" s="31">
        <v>83957</v>
      </c>
      <c r="S153" s="31">
        <v>41230</v>
      </c>
      <c r="T153" s="31">
        <v>42727</v>
      </c>
      <c r="U153" s="31">
        <v>83750</v>
      </c>
      <c r="V153" s="31">
        <v>41133</v>
      </c>
      <c r="W153" s="31">
        <v>42617</v>
      </c>
      <c r="X153" s="31">
        <v>83500</v>
      </c>
      <c r="Y153" s="31">
        <v>41014</v>
      </c>
      <c r="Z153" s="31">
        <v>42486</v>
      </c>
      <c r="AA153" s="31">
        <v>83240</v>
      </c>
      <c r="AB153" s="31">
        <v>40890</v>
      </c>
      <c r="AC153" s="31">
        <v>42350</v>
      </c>
      <c r="AD153" s="31">
        <v>82925</v>
      </c>
      <c r="AE153" s="31">
        <v>40741</v>
      </c>
      <c r="AF153" s="31">
        <v>42184</v>
      </c>
      <c r="AG153" s="31">
        <v>82615</v>
      </c>
      <c r="AH153" s="31">
        <v>40586</v>
      </c>
      <c r="AI153" s="31">
        <v>42029</v>
      </c>
      <c r="AJ153" s="31">
        <v>82272</v>
      </c>
      <c r="AK153" s="31">
        <v>40417</v>
      </c>
      <c r="AL153" s="31">
        <v>41855</v>
      </c>
      <c r="AM153" s="31">
        <v>81916</v>
      </c>
      <c r="AN153" s="31">
        <v>40245</v>
      </c>
      <c r="AO153" s="31">
        <v>41671</v>
      </c>
      <c r="AP153" s="31">
        <v>81525</v>
      </c>
      <c r="AQ153" s="31">
        <v>40049</v>
      </c>
      <c r="AR153" s="31">
        <v>41476</v>
      </c>
      <c r="AS153" s="31">
        <v>81113</v>
      </c>
      <c r="AT153" s="31">
        <v>39840</v>
      </c>
      <c r="AU153" s="31">
        <v>41273</v>
      </c>
      <c r="AV153" s="31">
        <v>80675</v>
      </c>
      <c r="AW153" s="31">
        <v>39618</v>
      </c>
      <c r="AX153" s="31">
        <v>41057</v>
      </c>
      <c r="AY153" s="31">
        <v>80219</v>
      </c>
      <c r="AZ153" s="31">
        <v>39394</v>
      </c>
      <c r="BA153" s="31">
        <v>40825</v>
      </c>
      <c r="BB153" s="31">
        <v>79750</v>
      </c>
      <c r="BC153" s="31">
        <v>39153</v>
      </c>
      <c r="BD153" s="31">
        <v>40597</v>
      </c>
      <c r="BE153" s="31">
        <v>79256</v>
      </c>
      <c r="BF153" s="31">
        <v>38904</v>
      </c>
      <c r="BG153" s="31">
        <v>40352</v>
      </c>
      <c r="BH153" s="31">
        <v>78739</v>
      </c>
      <c r="BI153" s="31">
        <v>38641</v>
      </c>
      <c r="BJ153" s="31">
        <v>40098</v>
      </c>
      <c r="BK153" s="31">
        <v>78221</v>
      </c>
      <c r="BL153" s="31">
        <v>38388</v>
      </c>
      <c r="BM153" s="31">
        <v>39833</v>
      </c>
      <c r="BN153" s="31">
        <v>77670</v>
      </c>
      <c r="BO153" s="31">
        <v>38118</v>
      </c>
      <c r="BP153" s="31">
        <v>39552</v>
      </c>
      <c r="BQ153" s="31">
        <v>77125</v>
      </c>
      <c r="BR153" s="31">
        <v>37843</v>
      </c>
      <c r="BS153" s="31">
        <v>39282</v>
      </c>
      <c r="BT153" s="31">
        <v>76565</v>
      </c>
      <c r="BU153" s="31">
        <v>37566</v>
      </c>
      <c r="BV153" s="31">
        <v>38999</v>
      </c>
      <c r="BW153" s="31">
        <v>75995</v>
      </c>
      <c r="BX153" s="31">
        <v>37293</v>
      </c>
      <c r="BY153" s="31">
        <v>38702</v>
      </c>
    </row>
    <row r="154" spans="1:77" ht="20.100000000000001" customHeight="1" x14ac:dyDescent="0.25">
      <c r="A154" s="30" t="s">
        <v>129</v>
      </c>
      <c r="B154" s="31" t="s">
        <v>412</v>
      </c>
      <c r="C154" s="31">
        <v>133502</v>
      </c>
      <c r="D154" s="31">
        <v>65592</v>
      </c>
      <c r="E154" s="31">
        <v>67910</v>
      </c>
      <c r="F154" s="31">
        <v>133287</v>
      </c>
      <c r="G154" s="31">
        <v>65549</v>
      </c>
      <c r="H154" s="31">
        <v>67738</v>
      </c>
      <c r="I154" s="31">
        <v>132991</v>
      </c>
      <c r="J154" s="31">
        <v>65465</v>
      </c>
      <c r="K154" s="31">
        <v>67526</v>
      </c>
      <c r="L154" s="31">
        <v>132633</v>
      </c>
      <c r="M154" s="31">
        <v>65351</v>
      </c>
      <c r="N154" s="31">
        <v>67282</v>
      </c>
      <c r="O154" s="31">
        <v>132214</v>
      </c>
      <c r="P154" s="31">
        <v>65204</v>
      </c>
      <c r="Q154" s="31">
        <v>67010</v>
      </c>
      <c r="R154" s="31">
        <v>131736</v>
      </c>
      <c r="S154" s="31">
        <v>65030</v>
      </c>
      <c r="T154" s="31">
        <v>66706</v>
      </c>
      <c r="U154" s="31">
        <v>131201</v>
      </c>
      <c r="V154" s="31">
        <v>64823</v>
      </c>
      <c r="W154" s="31">
        <v>66378</v>
      </c>
      <c r="X154" s="31">
        <v>130614</v>
      </c>
      <c r="Y154" s="31">
        <v>64591</v>
      </c>
      <c r="Z154" s="31">
        <v>66023</v>
      </c>
      <c r="AA154" s="31">
        <v>129954</v>
      </c>
      <c r="AB154" s="31">
        <v>64310</v>
      </c>
      <c r="AC154" s="31">
        <v>65644</v>
      </c>
      <c r="AD154" s="31">
        <v>129239</v>
      </c>
      <c r="AE154" s="31">
        <v>64003</v>
      </c>
      <c r="AF154" s="31">
        <v>65236</v>
      </c>
      <c r="AG154" s="31">
        <v>128503</v>
      </c>
      <c r="AH154" s="31">
        <v>63680</v>
      </c>
      <c r="AI154" s="31">
        <v>64823</v>
      </c>
      <c r="AJ154" s="31">
        <v>127738</v>
      </c>
      <c r="AK154" s="31">
        <v>63339</v>
      </c>
      <c r="AL154" s="31">
        <v>64399</v>
      </c>
      <c r="AM154" s="31">
        <v>126934</v>
      </c>
      <c r="AN154" s="31">
        <v>62972</v>
      </c>
      <c r="AO154" s="31">
        <v>63962</v>
      </c>
      <c r="AP154" s="31">
        <v>126116</v>
      </c>
      <c r="AQ154" s="31">
        <v>62592</v>
      </c>
      <c r="AR154" s="31">
        <v>63524</v>
      </c>
      <c r="AS154" s="31">
        <v>125258</v>
      </c>
      <c r="AT154" s="31">
        <v>62189</v>
      </c>
      <c r="AU154" s="31">
        <v>63069</v>
      </c>
      <c r="AV154" s="31">
        <v>124376</v>
      </c>
      <c r="AW154" s="31">
        <v>61778</v>
      </c>
      <c r="AX154" s="31">
        <v>62598</v>
      </c>
      <c r="AY154" s="31">
        <v>123469</v>
      </c>
      <c r="AZ154" s="31">
        <v>61350</v>
      </c>
      <c r="BA154" s="31">
        <v>62119</v>
      </c>
      <c r="BB154" s="31">
        <v>122536</v>
      </c>
      <c r="BC154" s="31">
        <v>60900</v>
      </c>
      <c r="BD154" s="31">
        <v>61636</v>
      </c>
      <c r="BE154" s="31">
        <v>121570</v>
      </c>
      <c r="BF154" s="31">
        <v>60445</v>
      </c>
      <c r="BG154" s="31">
        <v>61125</v>
      </c>
      <c r="BH154" s="31">
        <v>120584</v>
      </c>
      <c r="BI154" s="31">
        <v>59960</v>
      </c>
      <c r="BJ154" s="31">
        <v>60624</v>
      </c>
      <c r="BK154" s="31">
        <v>119568</v>
      </c>
      <c r="BL154" s="31">
        <v>59474</v>
      </c>
      <c r="BM154" s="31">
        <v>60094</v>
      </c>
      <c r="BN154" s="31">
        <v>118505</v>
      </c>
      <c r="BO154" s="31">
        <v>58964</v>
      </c>
      <c r="BP154" s="31">
        <v>59541</v>
      </c>
      <c r="BQ154" s="31">
        <v>117437</v>
      </c>
      <c r="BR154" s="31">
        <v>58449</v>
      </c>
      <c r="BS154" s="31">
        <v>58988</v>
      </c>
      <c r="BT154" s="31">
        <v>116338</v>
      </c>
      <c r="BU154" s="31">
        <v>57916</v>
      </c>
      <c r="BV154" s="31">
        <v>58422</v>
      </c>
      <c r="BW154" s="31">
        <v>115236</v>
      </c>
      <c r="BX154" s="31">
        <v>57398</v>
      </c>
      <c r="BY154" s="31">
        <v>57838</v>
      </c>
    </row>
    <row r="155" spans="1:77" ht="20.100000000000001" customHeight="1" x14ac:dyDescent="0.25">
      <c r="A155" s="30" t="s">
        <v>130</v>
      </c>
      <c r="B155" s="31" t="s">
        <v>412</v>
      </c>
      <c r="C155" s="31">
        <v>235848</v>
      </c>
      <c r="D155" s="31">
        <v>110611</v>
      </c>
      <c r="E155" s="31">
        <v>125237</v>
      </c>
      <c r="F155" s="31">
        <v>234222</v>
      </c>
      <c r="G155" s="31">
        <v>109793</v>
      </c>
      <c r="H155" s="31">
        <v>124429</v>
      </c>
      <c r="I155" s="31">
        <v>232627</v>
      </c>
      <c r="J155" s="31">
        <v>108990</v>
      </c>
      <c r="K155" s="31">
        <v>123637</v>
      </c>
      <c r="L155" s="31">
        <v>231023</v>
      </c>
      <c r="M155" s="31">
        <v>108197</v>
      </c>
      <c r="N155" s="31">
        <v>122826</v>
      </c>
      <c r="O155" s="31">
        <v>229432</v>
      </c>
      <c r="P155" s="31">
        <v>107412</v>
      </c>
      <c r="Q155" s="31">
        <v>122020</v>
      </c>
      <c r="R155" s="31">
        <v>227825</v>
      </c>
      <c r="S155" s="31">
        <v>106621</v>
      </c>
      <c r="T155" s="31">
        <v>121204</v>
      </c>
      <c r="U155" s="31">
        <v>226243</v>
      </c>
      <c r="V155" s="31">
        <v>105853</v>
      </c>
      <c r="W155" s="31">
        <v>120390</v>
      </c>
      <c r="X155" s="31">
        <v>224673</v>
      </c>
      <c r="Y155" s="31">
        <v>105094</v>
      </c>
      <c r="Z155" s="31">
        <v>119579</v>
      </c>
      <c r="AA155" s="31">
        <v>223092</v>
      </c>
      <c r="AB155" s="31">
        <v>104341</v>
      </c>
      <c r="AC155" s="31">
        <v>118751</v>
      </c>
      <c r="AD155" s="31">
        <v>221530</v>
      </c>
      <c r="AE155" s="31">
        <v>103592</v>
      </c>
      <c r="AF155" s="31">
        <v>117938</v>
      </c>
      <c r="AG155" s="31">
        <v>219910</v>
      </c>
      <c r="AH155" s="31">
        <v>102825</v>
      </c>
      <c r="AI155" s="31">
        <v>117085</v>
      </c>
      <c r="AJ155" s="31">
        <v>218240</v>
      </c>
      <c r="AK155" s="31">
        <v>102031</v>
      </c>
      <c r="AL155" s="31">
        <v>116209</v>
      </c>
      <c r="AM155" s="31">
        <v>216523</v>
      </c>
      <c r="AN155" s="31">
        <v>101224</v>
      </c>
      <c r="AO155" s="31">
        <v>115299</v>
      </c>
      <c r="AP155" s="31">
        <v>214756</v>
      </c>
      <c r="AQ155" s="31">
        <v>100390</v>
      </c>
      <c r="AR155" s="31">
        <v>114366</v>
      </c>
      <c r="AS155" s="31">
        <v>212952</v>
      </c>
      <c r="AT155" s="31">
        <v>99536</v>
      </c>
      <c r="AU155" s="31">
        <v>113416</v>
      </c>
      <c r="AV155" s="31">
        <v>211097</v>
      </c>
      <c r="AW155" s="31">
        <v>98667</v>
      </c>
      <c r="AX155" s="31">
        <v>112430</v>
      </c>
      <c r="AY155" s="31">
        <v>209213</v>
      </c>
      <c r="AZ155" s="31">
        <v>97774</v>
      </c>
      <c r="BA155" s="31">
        <v>111439</v>
      </c>
      <c r="BB155" s="31">
        <v>207295</v>
      </c>
      <c r="BC155" s="31">
        <v>96872</v>
      </c>
      <c r="BD155" s="31">
        <v>110423</v>
      </c>
      <c r="BE155" s="31">
        <v>205342</v>
      </c>
      <c r="BF155" s="31">
        <v>95950</v>
      </c>
      <c r="BG155" s="31">
        <v>109392</v>
      </c>
      <c r="BH155" s="31">
        <v>203361</v>
      </c>
      <c r="BI155" s="31">
        <v>95019</v>
      </c>
      <c r="BJ155" s="31">
        <v>108342</v>
      </c>
      <c r="BK155" s="31">
        <v>201341</v>
      </c>
      <c r="BL155" s="31">
        <v>94076</v>
      </c>
      <c r="BM155" s="31">
        <v>107265</v>
      </c>
      <c r="BN155" s="31">
        <v>199285</v>
      </c>
      <c r="BO155" s="31">
        <v>93123</v>
      </c>
      <c r="BP155" s="31">
        <v>106162</v>
      </c>
      <c r="BQ155" s="31">
        <v>197209</v>
      </c>
      <c r="BR155" s="31">
        <v>92159</v>
      </c>
      <c r="BS155" s="31">
        <v>105050</v>
      </c>
      <c r="BT155" s="31">
        <v>195106</v>
      </c>
      <c r="BU155" s="31">
        <v>91197</v>
      </c>
      <c r="BV155" s="31">
        <v>103909</v>
      </c>
      <c r="BW155" s="31">
        <v>193020</v>
      </c>
      <c r="BX155" s="31">
        <v>90242</v>
      </c>
      <c r="BY155" s="31">
        <v>102778</v>
      </c>
    </row>
    <row r="156" spans="1:77" ht="20.100000000000001" customHeight="1" x14ac:dyDescent="0.25">
      <c r="A156" s="30" t="s">
        <v>131</v>
      </c>
      <c r="B156" s="31" t="s">
        <v>412</v>
      </c>
      <c r="C156" s="31">
        <v>76117</v>
      </c>
      <c r="D156" s="31">
        <v>37150</v>
      </c>
      <c r="E156" s="31">
        <v>38967</v>
      </c>
      <c r="F156" s="31">
        <v>75992</v>
      </c>
      <c r="G156" s="31">
        <v>37051</v>
      </c>
      <c r="H156" s="31">
        <v>38941</v>
      </c>
      <c r="I156" s="31">
        <v>75869</v>
      </c>
      <c r="J156" s="31">
        <v>36963</v>
      </c>
      <c r="K156" s="31">
        <v>38906</v>
      </c>
      <c r="L156" s="31">
        <v>75730</v>
      </c>
      <c r="M156" s="31">
        <v>36870</v>
      </c>
      <c r="N156" s="31">
        <v>38860</v>
      </c>
      <c r="O156" s="31">
        <v>75589</v>
      </c>
      <c r="P156" s="31">
        <v>36785</v>
      </c>
      <c r="Q156" s="31">
        <v>38804</v>
      </c>
      <c r="R156" s="31">
        <v>75437</v>
      </c>
      <c r="S156" s="31">
        <v>36704</v>
      </c>
      <c r="T156" s="31">
        <v>38733</v>
      </c>
      <c r="U156" s="31">
        <v>75288</v>
      </c>
      <c r="V156" s="31">
        <v>36625</v>
      </c>
      <c r="W156" s="31">
        <v>38663</v>
      </c>
      <c r="X156" s="31">
        <v>75131</v>
      </c>
      <c r="Y156" s="31">
        <v>36546</v>
      </c>
      <c r="Z156" s="31">
        <v>38585</v>
      </c>
      <c r="AA156" s="31">
        <v>74952</v>
      </c>
      <c r="AB156" s="31">
        <v>36468</v>
      </c>
      <c r="AC156" s="31">
        <v>38484</v>
      </c>
      <c r="AD156" s="31">
        <v>74806</v>
      </c>
      <c r="AE156" s="31">
        <v>36404</v>
      </c>
      <c r="AF156" s="31">
        <v>38402</v>
      </c>
      <c r="AG156" s="31">
        <v>74658</v>
      </c>
      <c r="AH156" s="31">
        <v>36352</v>
      </c>
      <c r="AI156" s="31">
        <v>38306</v>
      </c>
      <c r="AJ156" s="31">
        <v>74467</v>
      </c>
      <c r="AK156" s="31">
        <v>36276</v>
      </c>
      <c r="AL156" s="31">
        <v>38191</v>
      </c>
      <c r="AM156" s="31">
        <v>74277</v>
      </c>
      <c r="AN156" s="31">
        <v>36199</v>
      </c>
      <c r="AO156" s="31">
        <v>38078</v>
      </c>
      <c r="AP156" s="31">
        <v>74040</v>
      </c>
      <c r="AQ156" s="31">
        <v>36093</v>
      </c>
      <c r="AR156" s="31">
        <v>37947</v>
      </c>
      <c r="AS156" s="31">
        <v>73787</v>
      </c>
      <c r="AT156" s="31">
        <v>35981</v>
      </c>
      <c r="AU156" s="31">
        <v>37806</v>
      </c>
      <c r="AV156" s="31">
        <v>73523</v>
      </c>
      <c r="AW156" s="31">
        <v>35871</v>
      </c>
      <c r="AX156" s="31">
        <v>37652</v>
      </c>
      <c r="AY156" s="31">
        <v>73222</v>
      </c>
      <c r="AZ156" s="31">
        <v>35731</v>
      </c>
      <c r="BA156" s="31">
        <v>37491</v>
      </c>
      <c r="BB156" s="31">
        <v>72920</v>
      </c>
      <c r="BC156" s="31">
        <v>35596</v>
      </c>
      <c r="BD156" s="31">
        <v>37324</v>
      </c>
      <c r="BE156" s="31">
        <v>72588</v>
      </c>
      <c r="BF156" s="31">
        <v>35446</v>
      </c>
      <c r="BG156" s="31">
        <v>37142</v>
      </c>
      <c r="BH156" s="31">
        <v>72255</v>
      </c>
      <c r="BI156" s="31">
        <v>35288</v>
      </c>
      <c r="BJ156" s="31">
        <v>36967</v>
      </c>
      <c r="BK156" s="31">
        <v>71903</v>
      </c>
      <c r="BL156" s="31">
        <v>35126</v>
      </c>
      <c r="BM156" s="31">
        <v>36777</v>
      </c>
      <c r="BN156" s="31">
        <v>71551</v>
      </c>
      <c r="BO156" s="31">
        <v>34955</v>
      </c>
      <c r="BP156" s="31">
        <v>36596</v>
      </c>
      <c r="BQ156" s="31">
        <v>71178</v>
      </c>
      <c r="BR156" s="31">
        <v>34784</v>
      </c>
      <c r="BS156" s="31">
        <v>36394</v>
      </c>
      <c r="BT156" s="31">
        <v>70808</v>
      </c>
      <c r="BU156" s="31">
        <v>34616</v>
      </c>
      <c r="BV156" s="31">
        <v>36192</v>
      </c>
      <c r="BW156" s="31">
        <v>70436</v>
      </c>
      <c r="BX156" s="31">
        <v>34444</v>
      </c>
      <c r="BY156" s="31">
        <v>35992</v>
      </c>
    </row>
    <row r="157" spans="1:77" ht="20.100000000000001" customHeight="1" x14ac:dyDescent="0.25">
      <c r="A157" s="30" t="s">
        <v>132</v>
      </c>
      <c r="B157" s="31" t="s">
        <v>412</v>
      </c>
      <c r="C157" s="31">
        <v>121393</v>
      </c>
      <c r="D157" s="31">
        <v>58679</v>
      </c>
      <c r="E157" s="31">
        <v>62714</v>
      </c>
      <c r="F157" s="31">
        <v>120867</v>
      </c>
      <c r="G157" s="31">
        <v>58454</v>
      </c>
      <c r="H157" s="31">
        <v>62413</v>
      </c>
      <c r="I157" s="31">
        <v>120321</v>
      </c>
      <c r="J157" s="31">
        <v>58216</v>
      </c>
      <c r="K157" s="31">
        <v>62105</v>
      </c>
      <c r="L157" s="31">
        <v>119755</v>
      </c>
      <c r="M157" s="31">
        <v>57977</v>
      </c>
      <c r="N157" s="31">
        <v>61778</v>
      </c>
      <c r="O157" s="31">
        <v>119155</v>
      </c>
      <c r="P157" s="31">
        <v>57710</v>
      </c>
      <c r="Q157" s="31">
        <v>61445</v>
      </c>
      <c r="R157" s="31">
        <v>118539</v>
      </c>
      <c r="S157" s="31">
        <v>57451</v>
      </c>
      <c r="T157" s="31">
        <v>61088</v>
      </c>
      <c r="U157" s="31">
        <v>117879</v>
      </c>
      <c r="V157" s="31">
        <v>57159</v>
      </c>
      <c r="W157" s="31">
        <v>60720</v>
      </c>
      <c r="X157" s="31">
        <v>117213</v>
      </c>
      <c r="Y157" s="31">
        <v>56866</v>
      </c>
      <c r="Z157" s="31">
        <v>60347</v>
      </c>
      <c r="AA157" s="31">
        <v>116522</v>
      </c>
      <c r="AB157" s="31">
        <v>56551</v>
      </c>
      <c r="AC157" s="31">
        <v>59971</v>
      </c>
      <c r="AD157" s="31">
        <v>115808</v>
      </c>
      <c r="AE157" s="31">
        <v>56228</v>
      </c>
      <c r="AF157" s="31">
        <v>59580</v>
      </c>
      <c r="AG157" s="31">
        <v>115061</v>
      </c>
      <c r="AH157" s="31">
        <v>55891</v>
      </c>
      <c r="AI157" s="31">
        <v>59170</v>
      </c>
      <c r="AJ157" s="31">
        <v>114287</v>
      </c>
      <c r="AK157" s="31">
        <v>55533</v>
      </c>
      <c r="AL157" s="31">
        <v>58754</v>
      </c>
      <c r="AM157" s="31">
        <v>113481</v>
      </c>
      <c r="AN157" s="31">
        <v>55165</v>
      </c>
      <c r="AO157" s="31">
        <v>58316</v>
      </c>
      <c r="AP157" s="31">
        <v>112662</v>
      </c>
      <c r="AQ157" s="31">
        <v>54788</v>
      </c>
      <c r="AR157" s="31">
        <v>57874</v>
      </c>
      <c r="AS157" s="31">
        <v>111811</v>
      </c>
      <c r="AT157" s="31">
        <v>54397</v>
      </c>
      <c r="AU157" s="31">
        <v>57414</v>
      </c>
      <c r="AV157" s="31">
        <v>110920</v>
      </c>
      <c r="AW157" s="31">
        <v>53985</v>
      </c>
      <c r="AX157" s="31">
        <v>56935</v>
      </c>
      <c r="AY157" s="31">
        <v>110006</v>
      </c>
      <c r="AZ157" s="31">
        <v>53558</v>
      </c>
      <c r="BA157" s="31">
        <v>56448</v>
      </c>
      <c r="BB157" s="31">
        <v>109072</v>
      </c>
      <c r="BC157" s="31">
        <v>53121</v>
      </c>
      <c r="BD157" s="31">
        <v>55951</v>
      </c>
      <c r="BE157" s="31">
        <v>108138</v>
      </c>
      <c r="BF157" s="31">
        <v>52688</v>
      </c>
      <c r="BG157" s="31">
        <v>55450</v>
      </c>
      <c r="BH157" s="31">
        <v>107163</v>
      </c>
      <c r="BI157" s="31">
        <v>52224</v>
      </c>
      <c r="BJ157" s="31">
        <v>54939</v>
      </c>
      <c r="BK157" s="31">
        <v>106184</v>
      </c>
      <c r="BL157" s="31">
        <v>51774</v>
      </c>
      <c r="BM157" s="31">
        <v>54410</v>
      </c>
      <c r="BN157" s="31">
        <v>105161</v>
      </c>
      <c r="BO157" s="31">
        <v>51304</v>
      </c>
      <c r="BP157" s="31">
        <v>53857</v>
      </c>
      <c r="BQ157" s="31">
        <v>104131</v>
      </c>
      <c r="BR157" s="31">
        <v>50824</v>
      </c>
      <c r="BS157" s="31">
        <v>53307</v>
      </c>
      <c r="BT157" s="31">
        <v>103090</v>
      </c>
      <c r="BU157" s="31">
        <v>50350</v>
      </c>
      <c r="BV157" s="31">
        <v>52740</v>
      </c>
      <c r="BW157" s="31">
        <v>102048</v>
      </c>
      <c r="BX157" s="31">
        <v>49880</v>
      </c>
      <c r="BY157" s="31">
        <v>52168</v>
      </c>
    </row>
    <row r="158" spans="1:77" ht="20.100000000000001" customHeight="1" x14ac:dyDescent="0.25">
      <c r="A158" s="30" t="s">
        <v>133</v>
      </c>
      <c r="B158" s="31" t="s">
        <v>412</v>
      </c>
      <c r="C158" s="31">
        <v>71117</v>
      </c>
      <c r="D158" s="31">
        <v>34373</v>
      </c>
      <c r="E158" s="31">
        <v>36744</v>
      </c>
      <c r="F158" s="31">
        <v>70950</v>
      </c>
      <c r="G158" s="31">
        <v>34312</v>
      </c>
      <c r="H158" s="31">
        <v>36638</v>
      </c>
      <c r="I158" s="31">
        <v>70770</v>
      </c>
      <c r="J158" s="31">
        <v>34239</v>
      </c>
      <c r="K158" s="31">
        <v>36531</v>
      </c>
      <c r="L158" s="31">
        <v>70568</v>
      </c>
      <c r="M158" s="31">
        <v>34155</v>
      </c>
      <c r="N158" s="31">
        <v>36413</v>
      </c>
      <c r="O158" s="31">
        <v>70335</v>
      </c>
      <c r="P158" s="31">
        <v>34061</v>
      </c>
      <c r="Q158" s="31">
        <v>36274</v>
      </c>
      <c r="R158" s="31">
        <v>70086</v>
      </c>
      <c r="S158" s="31">
        <v>33962</v>
      </c>
      <c r="T158" s="31">
        <v>36124</v>
      </c>
      <c r="U158" s="31">
        <v>69839</v>
      </c>
      <c r="V158" s="31">
        <v>33856</v>
      </c>
      <c r="W158" s="31">
        <v>35983</v>
      </c>
      <c r="X158" s="31">
        <v>69556</v>
      </c>
      <c r="Y158" s="31">
        <v>33730</v>
      </c>
      <c r="Z158" s="31">
        <v>35826</v>
      </c>
      <c r="AA158" s="31">
        <v>69265</v>
      </c>
      <c r="AB158" s="31">
        <v>33606</v>
      </c>
      <c r="AC158" s="31">
        <v>35659</v>
      </c>
      <c r="AD158" s="31">
        <v>68947</v>
      </c>
      <c r="AE158" s="31">
        <v>33459</v>
      </c>
      <c r="AF158" s="31">
        <v>35488</v>
      </c>
      <c r="AG158" s="31">
        <v>68621</v>
      </c>
      <c r="AH158" s="31">
        <v>33314</v>
      </c>
      <c r="AI158" s="31">
        <v>35307</v>
      </c>
      <c r="AJ158" s="31">
        <v>68257</v>
      </c>
      <c r="AK158" s="31">
        <v>33152</v>
      </c>
      <c r="AL158" s="31">
        <v>35105</v>
      </c>
      <c r="AM158" s="31">
        <v>67888</v>
      </c>
      <c r="AN158" s="31">
        <v>32982</v>
      </c>
      <c r="AO158" s="31">
        <v>34906</v>
      </c>
      <c r="AP158" s="31">
        <v>67503</v>
      </c>
      <c r="AQ158" s="31">
        <v>32807</v>
      </c>
      <c r="AR158" s="31">
        <v>34696</v>
      </c>
      <c r="AS158" s="31">
        <v>67101</v>
      </c>
      <c r="AT158" s="31">
        <v>32627</v>
      </c>
      <c r="AU158" s="31">
        <v>34474</v>
      </c>
      <c r="AV158" s="31">
        <v>66685</v>
      </c>
      <c r="AW158" s="31">
        <v>32439</v>
      </c>
      <c r="AX158" s="31">
        <v>34246</v>
      </c>
      <c r="AY158" s="31">
        <v>66261</v>
      </c>
      <c r="AZ158" s="31">
        <v>32242</v>
      </c>
      <c r="BA158" s="31">
        <v>34019</v>
      </c>
      <c r="BB158" s="31">
        <v>65814</v>
      </c>
      <c r="BC158" s="31">
        <v>32038</v>
      </c>
      <c r="BD158" s="31">
        <v>33776</v>
      </c>
      <c r="BE158" s="31">
        <v>65354</v>
      </c>
      <c r="BF158" s="31">
        <v>31827</v>
      </c>
      <c r="BG158" s="31">
        <v>33527</v>
      </c>
      <c r="BH158" s="31">
        <v>64887</v>
      </c>
      <c r="BI158" s="31">
        <v>31614</v>
      </c>
      <c r="BJ158" s="31">
        <v>33273</v>
      </c>
      <c r="BK158" s="31">
        <v>64407</v>
      </c>
      <c r="BL158" s="31">
        <v>31394</v>
      </c>
      <c r="BM158" s="31">
        <v>33013</v>
      </c>
      <c r="BN158" s="31">
        <v>63907</v>
      </c>
      <c r="BO158" s="31">
        <v>31167</v>
      </c>
      <c r="BP158" s="31">
        <v>32740</v>
      </c>
      <c r="BQ158" s="31">
        <v>63400</v>
      </c>
      <c r="BR158" s="31">
        <v>30933</v>
      </c>
      <c r="BS158" s="31">
        <v>32467</v>
      </c>
      <c r="BT158" s="31">
        <v>62888</v>
      </c>
      <c r="BU158" s="31">
        <v>30705</v>
      </c>
      <c r="BV158" s="31">
        <v>32183</v>
      </c>
      <c r="BW158" s="31">
        <v>62367</v>
      </c>
      <c r="BX158" s="31">
        <v>30472</v>
      </c>
      <c r="BY158" s="31">
        <v>31895</v>
      </c>
    </row>
    <row r="159" spans="1:77" ht="20.100000000000001" customHeight="1" x14ac:dyDescent="0.25">
      <c r="A159" s="30" t="s">
        <v>134</v>
      </c>
      <c r="B159" s="31" t="s">
        <v>412</v>
      </c>
      <c r="C159" s="31">
        <v>136019</v>
      </c>
      <c r="D159" s="31">
        <v>65939</v>
      </c>
      <c r="E159" s="31">
        <v>70080</v>
      </c>
      <c r="F159" s="31">
        <v>135548</v>
      </c>
      <c r="G159" s="31">
        <v>65679</v>
      </c>
      <c r="H159" s="31">
        <v>69869</v>
      </c>
      <c r="I159" s="31">
        <v>135087</v>
      </c>
      <c r="J159" s="31">
        <v>65426</v>
      </c>
      <c r="K159" s="31">
        <v>69661</v>
      </c>
      <c r="L159" s="31">
        <v>134582</v>
      </c>
      <c r="M159" s="31">
        <v>65157</v>
      </c>
      <c r="N159" s="31">
        <v>69425</v>
      </c>
      <c r="O159" s="31">
        <v>134077</v>
      </c>
      <c r="P159" s="31">
        <v>64885</v>
      </c>
      <c r="Q159" s="31">
        <v>69192</v>
      </c>
      <c r="R159" s="31">
        <v>133543</v>
      </c>
      <c r="S159" s="31">
        <v>64612</v>
      </c>
      <c r="T159" s="31">
        <v>68931</v>
      </c>
      <c r="U159" s="31">
        <v>133017</v>
      </c>
      <c r="V159" s="31">
        <v>64347</v>
      </c>
      <c r="W159" s="31">
        <v>68670</v>
      </c>
      <c r="X159" s="31">
        <v>132493</v>
      </c>
      <c r="Y159" s="31">
        <v>64082</v>
      </c>
      <c r="Z159" s="31">
        <v>68411</v>
      </c>
      <c r="AA159" s="31">
        <v>131916</v>
      </c>
      <c r="AB159" s="31">
        <v>63801</v>
      </c>
      <c r="AC159" s="31">
        <v>68115</v>
      </c>
      <c r="AD159" s="31">
        <v>131408</v>
      </c>
      <c r="AE159" s="31">
        <v>63557</v>
      </c>
      <c r="AF159" s="31">
        <v>67851</v>
      </c>
      <c r="AG159" s="31">
        <v>130852</v>
      </c>
      <c r="AH159" s="31">
        <v>63288</v>
      </c>
      <c r="AI159" s="31">
        <v>67564</v>
      </c>
      <c r="AJ159" s="31">
        <v>130280</v>
      </c>
      <c r="AK159" s="31">
        <v>63015</v>
      </c>
      <c r="AL159" s="31">
        <v>67265</v>
      </c>
      <c r="AM159" s="31">
        <v>129656</v>
      </c>
      <c r="AN159" s="31">
        <v>62716</v>
      </c>
      <c r="AO159" s="31">
        <v>66940</v>
      </c>
      <c r="AP159" s="31">
        <v>129005</v>
      </c>
      <c r="AQ159" s="31">
        <v>62406</v>
      </c>
      <c r="AR159" s="31">
        <v>66599</v>
      </c>
      <c r="AS159" s="31">
        <v>128335</v>
      </c>
      <c r="AT159" s="31">
        <v>62085</v>
      </c>
      <c r="AU159" s="31">
        <v>66250</v>
      </c>
      <c r="AV159" s="31">
        <v>127623</v>
      </c>
      <c r="AW159" s="31">
        <v>61742</v>
      </c>
      <c r="AX159" s="31">
        <v>65881</v>
      </c>
      <c r="AY159" s="31">
        <v>126860</v>
      </c>
      <c r="AZ159" s="31">
        <v>61379</v>
      </c>
      <c r="BA159" s="31">
        <v>65481</v>
      </c>
      <c r="BB159" s="31">
        <v>126094</v>
      </c>
      <c r="BC159" s="31">
        <v>61017</v>
      </c>
      <c r="BD159" s="31">
        <v>65077</v>
      </c>
      <c r="BE159" s="31">
        <v>125291</v>
      </c>
      <c r="BF159" s="31">
        <v>60638</v>
      </c>
      <c r="BG159" s="31">
        <v>64653</v>
      </c>
      <c r="BH159" s="31">
        <v>124477</v>
      </c>
      <c r="BI159" s="31">
        <v>60254</v>
      </c>
      <c r="BJ159" s="31">
        <v>64223</v>
      </c>
      <c r="BK159" s="31">
        <v>123634</v>
      </c>
      <c r="BL159" s="31">
        <v>59856</v>
      </c>
      <c r="BM159" s="31">
        <v>63778</v>
      </c>
      <c r="BN159" s="31">
        <v>122811</v>
      </c>
      <c r="BO159" s="31">
        <v>59475</v>
      </c>
      <c r="BP159" s="31">
        <v>63336</v>
      </c>
      <c r="BQ159" s="31">
        <v>121962</v>
      </c>
      <c r="BR159" s="31">
        <v>59078</v>
      </c>
      <c r="BS159" s="31">
        <v>62884</v>
      </c>
      <c r="BT159" s="31">
        <v>121093</v>
      </c>
      <c r="BU159" s="31">
        <v>58678</v>
      </c>
      <c r="BV159" s="31">
        <v>62415</v>
      </c>
      <c r="BW159" s="31">
        <v>120245</v>
      </c>
      <c r="BX159" s="31">
        <v>58286</v>
      </c>
      <c r="BY159" s="31">
        <v>61959</v>
      </c>
    </row>
    <row r="160" spans="1:77" ht="20.100000000000001" customHeight="1" x14ac:dyDescent="0.25">
      <c r="A160" s="30" t="s">
        <v>135</v>
      </c>
      <c r="B160" s="31" t="s">
        <v>412</v>
      </c>
      <c r="C160" s="31">
        <v>113275</v>
      </c>
      <c r="D160" s="31">
        <v>54672</v>
      </c>
      <c r="E160" s="31">
        <v>58603</v>
      </c>
      <c r="F160" s="31">
        <v>112864</v>
      </c>
      <c r="G160" s="31">
        <v>54449</v>
      </c>
      <c r="H160" s="31">
        <v>58415</v>
      </c>
      <c r="I160" s="31">
        <v>112475</v>
      </c>
      <c r="J160" s="31">
        <v>54239</v>
      </c>
      <c r="K160" s="31">
        <v>58236</v>
      </c>
      <c r="L160" s="31">
        <v>112009</v>
      </c>
      <c r="M160" s="31">
        <v>53995</v>
      </c>
      <c r="N160" s="31">
        <v>58014</v>
      </c>
      <c r="O160" s="31">
        <v>111572</v>
      </c>
      <c r="P160" s="31">
        <v>53764</v>
      </c>
      <c r="Q160" s="31">
        <v>57808</v>
      </c>
      <c r="R160" s="31">
        <v>111080</v>
      </c>
      <c r="S160" s="31">
        <v>53515</v>
      </c>
      <c r="T160" s="31">
        <v>57565</v>
      </c>
      <c r="U160" s="31">
        <v>110612</v>
      </c>
      <c r="V160" s="31">
        <v>53278</v>
      </c>
      <c r="W160" s="31">
        <v>57334</v>
      </c>
      <c r="X160" s="31">
        <v>110129</v>
      </c>
      <c r="Y160" s="31">
        <v>53037</v>
      </c>
      <c r="Z160" s="31">
        <v>57092</v>
      </c>
      <c r="AA160" s="31">
        <v>109626</v>
      </c>
      <c r="AB160" s="31">
        <v>52791</v>
      </c>
      <c r="AC160" s="31">
        <v>56835</v>
      </c>
      <c r="AD160" s="31">
        <v>109174</v>
      </c>
      <c r="AE160" s="31">
        <v>52574</v>
      </c>
      <c r="AF160" s="31">
        <v>56600</v>
      </c>
      <c r="AG160" s="31">
        <v>108682</v>
      </c>
      <c r="AH160" s="31">
        <v>52343</v>
      </c>
      <c r="AI160" s="31">
        <v>56339</v>
      </c>
      <c r="AJ160" s="31">
        <v>108157</v>
      </c>
      <c r="AK160" s="31">
        <v>52104</v>
      </c>
      <c r="AL160" s="31">
        <v>56053</v>
      </c>
      <c r="AM160" s="31">
        <v>107606</v>
      </c>
      <c r="AN160" s="31">
        <v>51839</v>
      </c>
      <c r="AO160" s="31">
        <v>55767</v>
      </c>
      <c r="AP160" s="31">
        <v>107017</v>
      </c>
      <c r="AQ160" s="31">
        <v>51563</v>
      </c>
      <c r="AR160" s="31">
        <v>55454</v>
      </c>
      <c r="AS160" s="31">
        <v>106394</v>
      </c>
      <c r="AT160" s="31">
        <v>51272</v>
      </c>
      <c r="AU160" s="31">
        <v>55122</v>
      </c>
      <c r="AV160" s="31">
        <v>105754</v>
      </c>
      <c r="AW160" s="31">
        <v>50972</v>
      </c>
      <c r="AX160" s="31">
        <v>54782</v>
      </c>
      <c r="AY160" s="31">
        <v>105083</v>
      </c>
      <c r="AZ160" s="31">
        <v>50664</v>
      </c>
      <c r="BA160" s="31">
        <v>54419</v>
      </c>
      <c r="BB160" s="31">
        <v>104404</v>
      </c>
      <c r="BC160" s="31">
        <v>50342</v>
      </c>
      <c r="BD160" s="31">
        <v>54062</v>
      </c>
      <c r="BE160" s="31">
        <v>103694</v>
      </c>
      <c r="BF160" s="31">
        <v>50016</v>
      </c>
      <c r="BG160" s="31">
        <v>53678</v>
      </c>
      <c r="BH160" s="31">
        <v>102987</v>
      </c>
      <c r="BI160" s="31">
        <v>49690</v>
      </c>
      <c r="BJ160" s="31">
        <v>53297</v>
      </c>
      <c r="BK160" s="31">
        <v>102231</v>
      </c>
      <c r="BL160" s="31">
        <v>49339</v>
      </c>
      <c r="BM160" s="31">
        <v>52892</v>
      </c>
      <c r="BN160" s="31">
        <v>101509</v>
      </c>
      <c r="BO160" s="31">
        <v>49001</v>
      </c>
      <c r="BP160" s="31">
        <v>52508</v>
      </c>
      <c r="BQ160" s="31">
        <v>100793</v>
      </c>
      <c r="BR160" s="31">
        <v>48675</v>
      </c>
      <c r="BS160" s="31">
        <v>52118</v>
      </c>
      <c r="BT160" s="31">
        <v>100056</v>
      </c>
      <c r="BU160" s="31">
        <v>48337</v>
      </c>
      <c r="BV160" s="31">
        <v>51719</v>
      </c>
      <c r="BW160" s="31">
        <v>99318</v>
      </c>
      <c r="BX160" s="31">
        <v>47992</v>
      </c>
      <c r="BY160" s="31">
        <v>51326</v>
      </c>
    </row>
    <row r="161" spans="1:77" ht="20.100000000000001" customHeight="1" x14ac:dyDescent="0.25">
      <c r="A161" s="30" t="s">
        <v>136</v>
      </c>
      <c r="B161" s="31" t="s">
        <v>412</v>
      </c>
      <c r="C161" s="31">
        <v>151368</v>
      </c>
      <c r="D161" s="31">
        <v>71880</v>
      </c>
      <c r="E161" s="31">
        <v>79488</v>
      </c>
      <c r="F161" s="31">
        <v>151436</v>
      </c>
      <c r="G161" s="31">
        <v>71900</v>
      </c>
      <c r="H161" s="31">
        <v>79536</v>
      </c>
      <c r="I161" s="31">
        <v>151454</v>
      </c>
      <c r="J161" s="31">
        <v>71906</v>
      </c>
      <c r="K161" s="31">
        <v>79548</v>
      </c>
      <c r="L161" s="31">
        <v>151474</v>
      </c>
      <c r="M161" s="31">
        <v>71914</v>
      </c>
      <c r="N161" s="31">
        <v>79560</v>
      </c>
      <c r="O161" s="31">
        <v>151459</v>
      </c>
      <c r="P161" s="31">
        <v>71893</v>
      </c>
      <c r="Q161" s="31">
        <v>79566</v>
      </c>
      <c r="R161" s="31">
        <v>151402</v>
      </c>
      <c r="S161" s="31">
        <v>71867</v>
      </c>
      <c r="T161" s="31">
        <v>79535</v>
      </c>
      <c r="U161" s="31">
        <v>151317</v>
      </c>
      <c r="V161" s="31">
        <v>71820</v>
      </c>
      <c r="W161" s="31">
        <v>79497</v>
      </c>
      <c r="X161" s="31">
        <v>151174</v>
      </c>
      <c r="Y161" s="31">
        <v>71749</v>
      </c>
      <c r="Z161" s="31">
        <v>79425</v>
      </c>
      <c r="AA161" s="31">
        <v>150992</v>
      </c>
      <c r="AB161" s="31">
        <v>71654</v>
      </c>
      <c r="AC161" s="31">
        <v>79338</v>
      </c>
      <c r="AD161" s="31">
        <v>150766</v>
      </c>
      <c r="AE161" s="31">
        <v>71551</v>
      </c>
      <c r="AF161" s="31">
        <v>79215</v>
      </c>
      <c r="AG161" s="31">
        <v>150532</v>
      </c>
      <c r="AH161" s="31">
        <v>71429</v>
      </c>
      <c r="AI161" s="31">
        <v>79103</v>
      </c>
      <c r="AJ161" s="31">
        <v>150253</v>
      </c>
      <c r="AK161" s="31">
        <v>71299</v>
      </c>
      <c r="AL161" s="31">
        <v>78954</v>
      </c>
      <c r="AM161" s="31">
        <v>149938</v>
      </c>
      <c r="AN161" s="31">
        <v>71147</v>
      </c>
      <c r="AO161" s="31">
        <v>78791</v>
      </c>
      <c r="AP161" s="31">
        <v>149604</v>
      </c>
      <c r="AQ161" s="31">
        <v>70989</v>
      </c>
      <c r="AR161" s="31">
        <v>78615</v>
      </c>
      <c r="AS161" s="31">
        <v>149230</v>
      </c>
      <c r="AT161" s="31">
        <v>70814</v>
      </c>
      <c r="AU161" s="31">
        <v>78416</v>
      </c>
      <c r="AV161" s="31">
        <v>148833</v>
      </c>
      <c r="AW161" s="31">
        <v>70633</v>
      </c>
      <c r="AX161" s="31">
        <v>78200</v>
      </c>
      <c r="AY161" s="31">
        <v>148405</v>
      </c>
      <c r="AZ161" s="31">
        <v>70434</v>
      </c>
      <c r="BA161" s="31">
        <v>77971</v>
      </c>
      <c r="BB161" s="31">
        <v>147955</v>
      </c>
      <c r="BC161" s="31">
        <v>70225</v>
      </c>
      <c r="BD161" s="31">
        <v>77730</v>
      </c>
      <c r="BE161" s="31">
        <v>147496</v>
      </c>
      <c r="BF161" s="31">
        <v>70015</v>
      </c>
      <c r="BG161" s="31">
        <v>77481</v>
      </c>
      <c r="BH161" s="31">
        <v>146980</v>
      </c>
      <c r="BI161" s="31">
        <v>69784</v>
      </c>
      <c r="BJ161" s="31">
        <v>77196</v>
      </c>
      <c r="BK161" s="31">
        <v>146491</v>
      </c>
      <c r="BL161" s="31">
        <v>69568</v>
      </c>
      <c r="BM161" s="31">
        <v>76923</v>
      </c>
      <c r="BN161" s="31">
        <v>145968</v>
      </c>
      <c r="BO161" s="31">
        <v>69334</v>
      </c>
      <c r="BP161" s="31">
        <v>76634</v>
      </c>
      <c r="BQ161" s="31">
        <v>145434</v>
      </c>
      <c r="BR161" s="31">
        <v>69103</v>
      </c>
      <c r="BS161" s="31">
        <v>76331</v>
      </c>
      <c r="BT161" s="31">
        <v>144900</v>
      </c>
      <c r="BU161" s="31">
        <v>68877</v>
      </c>
      <c r="BV161" s="31">
        <v>76023</v>
      </c>
      <c r="BW161" s="31">
        <v>144349</v>
      </c>
      <c r="BX161" s="31">
        <v>68650</v>
      </c>
      <c r="BY161" s="31">
        <v>75699</v>
      </c>
    </row>
    <row r="162" spans="1:77" ht="20.100000000000001" customHeight="1" x14ac:dyDescent="0.25">
      <c r="A162" s="30" t="s">
        <v>137</v>
      </c>
      <c r="B162" s="31" t="s">
        <v>412</v>
      </c>
      <c r="C162" s="31">
        <v>126733</v>
      </c>
      <c r="D162" s="31">
        <v>60968</v>
      </c>
      <c r="E162" s="31">
        <v>65765</v>
      </c>
      <c r="F162" s="31">
        <v>126224</v>
      </c>
      <c r="G162" s="31">
        <v>60693</v>
      </c>
      <c r="H162" s="31">
        <v>65531</v>
      </c>
      <c r="I162" s="31">
        <v>125710</v>
      </c>
      <c r="J162" s="31">
        <v>60418</v>
      </c>
      <c r="K162" s="31">
        <v>65292</v>
      </c>
      <c r="L162" s="31">
        <v>125203</v>
      </c>
      <c r="M162" s="31">
        <v>60156</v>
      </c>
      <c r="N162" s="31">
        <v>65047</v>
      </c>
      <c r="O162" s="31">
        <v>124679</v>
      </c>
      <c r="P162" s="31">
        <v>59878</v>
      </c>
      <c r="Q162" s="31">
        <v>64801</v>
      </c>
      <c r="R162" s="31">
        <v>124143</v>
      </c>
      <c r="S162" s="31">
        <v>59591</v>
      </c>
      <c r="T162" s="31">
        <v>64552</v>
      </c>
      <c r="U162" s="31">
        <v>123600</v>
      </c>
      <c r="V162" s="31">
        <v>59306</v>
      </c>
      <c r="W162" s="31">
        <v>64294</v>
      </c>
      <c r="X162" s="31">
        <v>123038</v>
      </c>
      <c r="Y162" s="31">
        <v>59019</v>
      </c>
      <c r="Z162" s="31">
        <v>64019</v>
      </c>
      <c r="AA162" s="31">
        <v>122465</v>
      </c>
      <c r="AB162" s="31">
        <v>58713</v>
      </c>
      <c r="AC162" s="31">
        <v>63752</v>
      </c>
      <c r="AD162" s="31">
        <v>121898</v>
      </c>
      <c r="AE162" s="31">
        <v>58422</v>
      </c>
      <c r="AF162" s="31">
        <v>63476</v>
      </c>
      <c r="AG162" s="31">
        <v>121280</v>
      </c>
      <c r="AH162" s="31">
        <v>58105</v>
      </c>
      <c r="AI162" s="31">
        <v>63175</v>
      </c>
      <c r="AJ162" s="31">
        <v>120637</v>
      </c>
      <c r="AK162" s="31">
        <v>57776</v>
      </c>
      <c r="AL162" s="31">
        <v>62861</v>
      </c>
      <c r="AM162" s="31">
        <v>119956</v>
      </c>
      <c r="AN162" s="31">
        <v>57425</v>
      </c>
      <c r="AO162" s="31">
        <v>62531</v>
      </c>
      <c r="AP162" s="31">
        <v>119241</v>
      </c>
      <c r="AQ162" s="31">
        <v>57063</v>
      </c>
      <c r="AR162" s="31">
        <v>62178</v>
      </c>
      <c r="AS162" s="31">
        <v>118499</v>
      </c>
      <c r="AT162" s="31">
        <v>56689</v>
      </c>
      <c r="AU162" s="31">
        <v>61810</v>
      </c>
      <c r="AV162" s="31">
        <v>117720</v>
      </c>
      <c r="AW162" s="31">
        <v>56299</v>
      </c>
      <c r="AX162" s="31">
        <v>61421</v>
      </c>
      <c r="AY162" s="31">
        <v>116918</v>
      </c>
      <c r="AZ162" s="31">
        <v>55901</v>
      </c>
      <c r="BA162" s="31">
        <v>61017</v>
      </c>
      <c r="BB162" s="31">
        <v>116090</v>
      </c>
      <c r="BC162" s="31">
        <v>55487</v>
      </c>
      <c r="BD162" s="31">
        <v>60603</v>
      </c>
      <c r="BE162" s="31">
        <v>115245</v>
      </c>
      <c r="BF162" s="31">
        <v>55068</v>
      </c>
      <c r="BG162" s="31">
        <v>60177</v>
      </c>
      <c r="BH162" s="31">
        <v>114382</v>
      </c>
      <c r="BI162" s="31">
        <v>54647</v>
      </c>
      <c r="BJ162" s="31">
        <v>59735</v>
      </c>
      <c r="BK162" s="31">
        <v>113487</v>
      </c>
      <c r="BL162" s="31">
        <v>54213</v>
      </c>
      <c r="BM162" s="31">
        <v>59274</v>
      </c>
      <c r="BN162" s="31">
        <v>112588</v>
      </c>
      <c r="BO162" s="31">
        <v>53781</v>
      </c>
      <c r="BP162" s="31">
        <v>58807</v>
      </c>
      <c r="BQ162" s="31">
        <v>111666</v>
      </c>
      <c r="BR162" s="31">
        <v>53344</v>
      </c>
      <c r="BS162" s="31">
        <v>58322</v>
      </c>
      <c r="BT162" s="31">
        <v>110737</v>
      </c>
      <c r="BU162" s="31">
        <v>52907</v>
      </c>
      <c r="BV162" s="31">
        <v>57830</v>
      </c>
      <c r="BW162" s="31">
        <v>109803</v>
      </c>
      <c r="BX162" s="31">
        <v>52473</v>
      </c>
      <c r="BY162" s="31">
        <v>57330</v>
      </c>
    </row>
    <row r="163" spans="1:77" ht="20.100000000000001" customHeight="1" x14ac:dyDescent="0.25">
      <c r="A163" s="30" t="s">
        <v>138</v>
      </c>
      <c r="B163" s="31" t="s">
        <v>412</v>
      </c>
      <c r="C163" s="31">
        <v>179006</v>
      </c>
      <c r="D163" s="31">
        <v>86146</v>
      </c>
      <c r="E163" s="31">
        <v>92860</v>
      </c>
      <c r="F163" s="31">
        <v>177551</v>
      </c>
      <c r="G163" s="31">
        <v>85352</v>
      </c>
      <c r="H163" s="31">
        <v>92199</v>
      </c>
      <c r="I163" s="31">
        <v>176121</v>
      </c>
      <c r="J163" s="31">
        <v>84570</v>
      </c>
      <c r="K163" s="31">
        <v>91551</v>
      </c>
      <c r="L163" s="31">
        <v>174703</v>
      </c>
      <c r="M163" s="31">
        <v>83807</v>
      </c>
      <c r="N163" s="31">
        <v>90896</v>
      </c>
      <c r="O163" s="31">
        <v>173309</v>
      </c>
      <c r="P163" s="31">
        <v>83056</v>
      </c>
      <c r="Q163" s="31">
        <v>90253</v>
      </c>
      <c r="R163" s="31">
        <v>171899</v>
      </c>
      <c r="S163" s="31">
        <v>82297</v>
      </c>
      <c r="T163" s="31">
        <v>89602</v>
      </c>
      <c r="U163" s="31">
        <v>170539</v>
      </c>
      <c r="V163" s="31">
        <v>81573</v>
      </c>
      <c r="W163" s="31">
        <v>88966</v>
      </c>
      <c r="X163" s="31">
        <v>169219</v>
      </c>
      <c r="Y163" s="31">
        <v>80875</v>
      </c>
      <c r="Z163" s="31">
        <v>88344</v>
      </c>
      <c r="AA163" s="31">
        <v>167897</v>
      </c>
      <c r="AB163" s="31">
        <v>80180</v>
      </c>
      <c r="AC163" s="31">
        <v>87717</v>
      </c>
      <c r="AD163" s="31">
        <v>166630</v>
      </c>
      <c r="AE163" s="31">
        <v>79520</v>
      </c>
      <c r="AF163" s="31">
        <v>87110</v>
      </c>
      <c r="AG163" s="31">
        <v>165304</v>
      </c>
      <c r="AH163" s="31">
        <v>78833</v>
      </c>
      <c r="AI163" s="31">
        <v>86471</v>
      </c>
      <c r="AJ163" s="31">
        <v>163946</v>
      </c>
      <c r="AK163" s="31">
        <v>78139</v>
      </c>
      <c r="AL163" s="31">
        <v>85807</v>
      </c>
      <c r="AM163" s="31">
        <v>162540</v>
      </c>
      <c r="AN163" s="31">
        <v>77426</v>
      </c>
      <c r="AO163" s="31">
        <v>85114</v>
      </c>
      <c r="AP163" s="31">
        <v>161095</v>
      </c>
      <c r="AQ163" s="31">
        <v>76697</v>
      </c>
      <c r="AR163" s="31">
        <v>84398</v>
      </c>
      <c r="AS163" s="31">
        <v>159607</v>
      </c>
      <c r="AT163" s="31">
        <v>75956</v>
      </c>
      <c r="AU163" s="31">
        <v>83651</v>
      </c>
      <c r="AV163" s="31">
        <v>158089</v>
      </c>
      <c r="AW163" s="31">
        <v>75200</v>
      </c>
      <c r="AX163" s="31">
        <v>82889</v>
      </c>
      <c r="AY163" s="31">
        <v>156549</v>
      </c>
      <c r="AZ163" s="31">
        <v>74440</v>
      </c>
      <c r="BA163" s="31">
        <v>82109</v>
      </c>
      <c r="BB163" s="31">
        <v>154961</v>
      </c>
      <c r="BC163" s="31">
        <v>73664</v>
      </c>
      <c r="BD163" s="31">
        <v>81297</v>
      </c>
      <c r="BE163" s="31">
        <v>153376</v>
      </c>
      <c r="BF163" s="31">
        <v>72893</v>
      </c>
      <c r="BG163" s="31">
        <v>80483</v>
      </c>
      <c r="BH163" s="31">
        <v>151772</v>
      </c>
      <c r="BI163" s="31">
        <v>72115</v>
      </c>
      <c r="BJ163" s="31">
        <v>79657</v>
      </c>
      <c r="BK163" s="31">
        <v>150146</v>
      </c>
      <c r="BL163" s="31">
        <v>71326</v>
      </c>
      <c r="BM163" s="31">
        <v>78820</v>
      </c>
      <c r="BN163" s="31">
        <v>148518</v>
      </c>
      <c r="BO163" s="31">
        <v>70549</v>
      </c>
      <c r="BP163" s="31">
        <v>77969</v>
      </c>
      <c r="BQ163" s="31">
        <v>146896</v>
      </c>
      <c r="BR163" s="31">
        <v>69770</v>
      </c>
      <c r="BS163" s="31">
        <v>77126</v>
      </c>
      <c r="BT163" s="31">
        <v>145288</v>
      </c>
      <c r="BU163" s="31">
        <v>69001</v>
      </c>
      <c r="BV163" s="31">
        <v>76287</v>
      </c>
      <c r="BW163" s="31">
        <v>143671</v>
      </c>
      <c r="BX163" s="31">
        <v>68238</v>
      </c>
      <c r="BY163" s="31">
        <v>75433</v>
      </c>
    </row>
    <row r="164" spans="1:77" ht="20.100000000000001" customHeight="1" x14ac:dyDescent="0.25">
      <c r="A164" s="30" t="s">
        <v>139</v>
      </c>
      <c r="B164" s="31" t="s">
        <v>412</v>
      </c>
      <c r="C164" s="31">
        <v>58002</v>
      </c>
      <c r="D164" s="31">
        <v>27921</v>
      </c>
      <c r="E164" s="31">
        <v>30081</v>
      </c>
      <c r="F164" s="31">
        <v>57734</v>
      </c>
      <c r="G164" s="31">
        <v>27801</v>
      </c>
      <c r="H164" s="31">
        <v>29933</v>
      </c>
      <c r="I164" s="31">
        <v>57484</v>
      </c>
      <c r="J164" s="31">
        <v>27689</v>
      </c>
      <c r="K164" s="31">
        <v>29795</v>
      </c>
      <c r="L164" s="31">
        <v>57232</v>
      </c>
      <c r="M164" s="31">
        <v>27580</v>
      </c>
      <c r="N164" s="31">
        <v>29652</v>
      </c>
      <c r="O164" s="31">
        <v>56975</v>
      </c>
      <c r="P164" s="31">
        <v>27468</v>
      </c>
      <c r="Q164" s="31">
        <v>29507</v>
      </c>
      <c r="R164" s="31">
        <v>56716</v>
      </c>
      <c r="S164" s="31">
        <v>27354</v>
      </c>
      <c r="T164" s="31">
        <v>29362</v>
      </c>
      <c r="U164" s="31">
        <v>56455</v>
      </c>
      <c r="V164" s="31">
        <v>27238</v>
      </c>
      <c r="W164" s="31">
        <v>29217</v>
      </c>
      <c r="X164" s="31">
        <v>56205</v>
      </c>
      <c r="Y164" s="31">
        <v>27134</v>
      </c>
      <c r="Z164" s="31">
        <v>29071</v>
      </c>
      <c r="AA164" s="31">
        <v>55940</v>
      </c>
      <c r="AB164" s="31">
        <v>27023</v>
      </c>
      <c r="AC164" s="31">
        <v>28917</v>
      </c>
      <c r="AD164" s="31">
        <v>55691</v>
      </c>
      <c r="AE164" s="31">
        <v>26915</v>
      </c>
      <c r="AF164" s="31">
        <v>28776</v>
      </c>
      <c r="AG164" s="31">
        <v>55432</v>
      </c>
      <c r="AH164" s="31">
        <v>26809</v>
      </c>
      <c r="AI164" s="31">
        <v>28623</v>
      </c>
      <c r="AJ164" s="31">
        <v>55144</v>
      </c>
      <c r="AK164" s="31">
        <v>26686</v>
      </c>
      <c r="AL164" s="31">
        <v>28458</v>
      </c>
      <c r="AM164" s="31">
        <v>54847</v>
      </c>
      <c r="AN164" s="31">
        <v>26559</v>
      </c>
      <c r="AO164" s="31">
        <v>28288</v>
      </c>
      <c r="AP164" s="31">
        <v>54528</v>
      </c>
      <c r="AQ164" s="31">
        <v>26425</v>
      </c>
      <c r="AR164" s="31">
        <v>28103</v>
      </c>
      <c r="AS164" s="31">
        <v>54200</v>
      </c>
      <c r="AT164" s="31">
        <v>26281</v>
      </c>
      <c r="AU164" s="31">
        <v>27919</v>
      </c>
      <c r="AV164" s="31">
        <v>53858</v>
      </c>
      <c r="AW164" s="31">
        <v>26134</v>
      </c>
      <c r="AX164" s="31">
        <v>27724</v>
      </c>
      <c r="AY164" s="31">
        <v>53503</v>
      </c>
      <c r="AZ164" s="31">
        <v>25979</v>
      </c>
      <c r="BA164" s="31">
        <v>27524</v>
      </c>
      <c r="BB164" s="31">
        <v>53132</v>
      </c>
      <c r="BC164" s="31">
        <v>25820</v>
      </c>
      <c r="BD164" s="31">
        <v>27312</v>
      </c>
      <c r="BE164" s="31">
        <v>52751</v>
      </c>
      <c r="BF164" s="31">
        <v>25652</v>
      </c>
      <c r="BG164" s="31">
        <v>27099</v>
      </c>
      <c r="BH164" s="31">
        <v>52372</v>
      </c>
      <c r="BI164" s="31">
        <v>25487</v>
      </c>
      <c r="BJ164" s="31">
        <v>26885</v>
      </c>
      <c r="BK164" s="31">
        <v>51980</v>
      </c>
      <c r="BL164" s="31">
        <v>25317</v>
      </c>
      <c r="BM164" s="31">
        <v>26663</v>
      </c>
      <c r="BN164" s="31">
        <v>51584</v>
      </c>
      <c r="BO164" s="31">
        <v>25140</v>
      </c>
      <c r="BP164" s="31">
        <v>26444</v>
      </c>
      <c r="BQ164" s="31">
        <v>51196</v>
      </c>
      <c r="BR164" s="31">
        <v>24970</v>
      </c>
      <c r="BS164" s="31">
        <v>26226</v>
      </c>
      <c r="BT164" s="31">
        <v>50797</v>
      </c>
      <c r="BU164" s="31">
        <v>24792</v>
      </c>
      <c r="BV164" s="31">
        <v>26005</v>
      </c>
      <c r="BW164" s="31">
        <v>50415</v>
      </c>
      <c r="BX164" s="31">
        <v>24625</v>
      </c>
      <c r="BY164" s="31">
        <v>25790</v>
      </c>
    </row>
    <row r="165" spans="1:77" ht="20.100000000000001" customHeight="1" x14ac:dyDescent="0.25">
      <c r="A165" s="30" t="s">
        <v>140</v>
      </c>
      <c r="B165" s="31" t="s">
        <v>412</v>
      </c>
      <c r="C165" s="31">
        <v>192989</v>
      </c>
      <c r="D165" s="31">
        <v>92872</v>
      </c>
      <c r="E165" s="31">
        <v>100117</v>
      </c>
      <c r="F165" s="31">
        <v>191931</v>
      </c>
      <c r="G165" s="31">
        <v>92326</v>
      </c>
      <c r="H165" s="31">
        <v>99605</v>
      </c>
      <c r="I165" s="31">
        <v>190945</v>
      </c>
      <c r="J165" s="31">
        <v>91825</v>
      </c>
      <c r="K165" s="31">
        <v>99120</v>
      </c>
      <c r="L165" s="31">
        <v>189950</v>
      </c>
      <c r="M165" s="31">
        <v>91329</v>
      </c>
      <c r="N165" s="31">
        <v>98621</v>
      </c>
      <c r="O165" s="31">
        <v>188999</v>
      </c>
      <c r="P165" s="31">
        <v>90857</v>
      </c>
      <c r="Q165" s="31">
        <v>98142</v>
      </c>
      <c r="R165" s="31">
        <v>188046</v>
      </c>
      <c r="S165" s="31">
        <v>90385</v>
      </c>
      <c r="T165" s="31">
        <v>97661</v>
      </c>
      <c r="U165" s="31">
        <v>187142</v>
      </c>
      <c r="V165" s="31">
        <v>89950</v>
      </c>
      <c r="W165" s="31">
        <v>97192</v>
      </c>
      <c r="X165" s="31">
        <v>186258</v>
      </c>
      <c r="Y165" s="31">
        <v>89527</v>
      </c>
      <c r="Z165" s="31">
        <v>96731</v>
      </c>
      <c r="AA165" s="31">
        <v>185371</v>
      </c>
      <c r="AB165" s="31">
        <v>89104</v>
      </c>
      <c r="AC165" s="31">
        <v>96267</v>
      </c>
      <c r="AD165" s="31">
        <v>184566</v>
      </c>
      <c r="AE165" s="31">
        <v>88735</v>
      </c>
      <c r="AF165" s="31">
        <v>95831</v>
      </c>
      <c r="AG165" s="31">
        <v>183694</v>
      </c>
      <c r="AH165" s="31">
        <v>88329</v>
      </c>
      <c r="AI165" s="31">
        <v>95365</v>
      </c>
      <c r="AJ165" s="31">
        <v>182783</v>
      </c>
      <c r="AK165" s="31">
        <v>87914</v>
      </c>
      <c r="AL165" s="31">
        <v>94869</v>
      </c>
      <c r="AM165" s="31">
        <v>181817</v>
      </c>
      <c r="AN165" s="31">
        <v>87467</v>
      </c>
      <c r="AO165" s="31">
        <v>94350</v>
      </c>
      <c r="AP165" s="31">
        <v>180801</v>
      </c>
      <c r="AQ165" s="31">
        <v>87003</v>
      </c>
      <c r="AR165" s="31">
        <v>93798</v>
      </c>
      <c r="AS165" s="31">
        <v>179748</v>
      </c>
      <c r="AT165" s="31">
        <v>86518</v>
      </c>
      <c r="AU165" s="31">
        <v>93230</v>
      </c>
      <c r="AV165" s="31">
        <v>178656</v>
      </c>
      <c r="AW165" s="31">
        <v>86018</v>
      </c>
      <c r="AX165" s="31">
        <v>92638</v>
      </c>
      <c r="AY165" s="31">
        <v>177527</v>
      </c>
      <c r="AZ165" s="31">
        <v>85499</v>
      </c>
      <c r="BA165" s="31">
        <v>92028</v>
      </c>
      <c r="BB165" s="31">
        <v>176379</v>
      </c>
      <c r="BC165" s="31">
        <v>84975</v>
      </c>
      <c r="BD165" s="31">
        <v>91404</v>
      </c>
      <c r="BE165" s="31">
        <v>175209</v>
      </c>
      <c r="BF165" s="31">
        <v>84445</v>
      </c>
      <c r="BG165" s="31">
        <v>90764</v>
      </c>
      <c r="BH165" s="31">
        <v>174013</v>
      </c>
      <c r="BI165" s="31">
        <v>83899</v>
      </c>
      <c r="BJ165" s="31">
        <v>90114</v>
      </c>
      <c r="BK165" s="31">
        <v>172795</v>
      </c>
      <c r="BL165" s="31">
        <v>83352</v>
      </c>
      <c r="BM165" s="31">
        <v>89443</v>
      </c>
      <c r="BN165" s="31">
        <v>171578</v>
      </c>
      <c r="BO165" s="31">
        <v>82802</v>
      </c>
      <c r="BP165" s="31">
        <v>88776</v>
      </c>
      <c r="BQ165" s="31">
        <v>170359</v>
      </c>
      <c r="BR165" s="31">
        <v>82262</v>
      </c>
      <c r="BS165" s="31">
        <v>88097</v>
      </c>
      <c r="BT165" s="31">
        <v>169144</v>
      </c>
      <c r="BU165" s="31">
        <v>81727</v>
      </c>
      <c r="BV165" s="31">
        <v>87417</v>
      </c>
      <c r="BW165" s="31">
        <v>167938</v>
      </c>
      <c r="BX165" s="31">
        <v>81202</v>
      </c>
      <c r="BY165" s="31">
        <v>86736</v>
      </c>
    </row>
    <row r="166" spans="1:77" ht="20.100000000000001" customHeight="1" x14ac:dyDescent="0.25">
      <c r="A166" s="30" t="s">
        <v>141</v>
      </c>
      <c r="B166" s="31" t="s">
        <v>412</v>
      </c>
      <c r="C166" s="31">
        <v>183802</v>
      </c>
      <c r="D166" s="31">
        <v>88804</v>
      </c>
      <c r="E166" s="31">
        <v>94998</v>
      </c>
      <c r="F166" s="31">
        <v>182489</v>
      </c>
      <c r="G166" s="31">
        <v>88152</v>
      </c>
      <c r="H166" s="31">
        <v>94337</v>
      </c>
      <c r="I166" s="31">
        <v>181210</v>
      </c>
      <c r="J166" s="31">
        <v>87521</v>
      </c>
      <c r="K166" s="31">
        <v>93689</v>
      </c>
      <c r="L166" s="31">
        <v>179934</v>
      </c>
      <c r="M166" s="31">
        <v>86885</v>
      </c>
      <c r="N166" s="31">
        <v>93049</v>
      </c>
      <c r="O166" s="31">
        <v>178687</v>
      </c>
      <c r="P166" s="31">
        <v>86272</v>
      </c>
      <c r="Q166" s="31">
        <v>92415</v>
      </c>
      <c r="R166" s="31">
        <v>177413</v>
      </c>
      <c r="S166" s="31">
        <v>85641</v>
      </c>
      <c r="T166" s="31">
        <v>91772</v>
      </c>
      <c r="U166" s="31">
        <v>176191</v>
      </c>
      <c r="V166" s="31">
        <v>85041</v>
      </c>
      <c r="W166" s="31">
        <v>91150</v>
      </c>
      <c r="X166" s="31">
        <v>174994</v>
      </c>
      <c r="Y166" s="31">
        <v>84457</v>
      </c>
      <c r="Z166" s="31">
        <v>90537</v>
      </c>
      <c r="AA166" s="31">
        <v>173783</v>
      </c>
      <c r="AB166" s="31">
        <v>83862</v>
      </c>
      <c r="AC166" s="31">
        <v>89921</v>
      </c>
      <c r="AD166" s="31">
        <v>172639</v>
      </c>
      <c r="AE166" s="31">
        <v>83302</v>
      </c>
      <c r="AF166" s="31">
        <v>89337</v>
      </c>
      <c r="AG166" s="31">
        <v>171450</v>
      </c>
      <c r="AH166" s="31">
        <v>82721</v>
      </c>
      <c r="AI166" s="31">
        <v>88729</v>
      </c>
      <c r="AJ166" s="31">
        <v>170195</v>
      </c>
      <c r="AK166" s="31">
        <v>82112</v>
      </c>
      <c r="AL166" s="31">
        <v>88083</v>
      </c>
      <c r="AM166" s="31">
        <v>168906</v>
      </c>
      <c r="AN166" s="31">
        <v>81486</v>
      </c>
      <c r="AO166" s="31">
        <v>87420</v>
      </c>
      <c r="AP166" s="31">
        <v>167556</v>
      </c>
      <c r="AQ166" s="31">
        <v>80840</v>
      </c>
      <c r="AR166" s="31">
        <v>86716</v>
      </c>
      <c r="AS166" s="31">
        <v>166164</v>
      </c>
      <c r="AT166" s="31">
        <v>80169</v>
      </c>
      <c r="AU166" s="31">
        <v>85995</v>
      </c>
      <c r="AV166" s="31">
        <v>164722</v>
      </c>
      <c r="AW166" s="31">
        <v>79478</v>
      </c>
      <c r="AX166" s="31">
        <v>85244</v>
      </c>
      <c r="AY166" s="31">
        <v>163244</v>
      </c>
      <c r="AZ166" s="31">
        <v>78768</v>
      </c>
      <c r="BA166" s="31">
        <v>84476</v>
      </c>
      <c r="BB166" s="31">
        <v>161742</v>
      </c>
      <c r="BC166" s="31">
        <v>78051</v>
      </c>
      <c r="BD166" s="31">
        <v>83691</v>
      </c>
      <c r="BE166" s="31">
        <v>160200</v>
      </c>
      <c r="BF166" s="31">
        <v>77314</v>
      </c>
      <c r="BG166" s="31">
        <v>82886</v>
      </c>
      <c r="BH166" s="31">
        <v>158647</v>
      </c>
      <c r="BI166" s="31">
        <v>76571</v>
      </c>
      <c r="BJ166" s="31">
        <v>82076</v>
      </c>
      <c r="BK166" s="31">
        <v>157073</v>
      </c>
      <c r="BL166" s="31">
        <v>75827</v>
      </c>
      <c r="BM166" s="31">
        <v>81246</v>
      </c>
      <c r="BN166" s="31">
        <v>155493</v>
      </c>
      <c r="BO166" s="31">
        <v>75069</v>
      </c>
      <c r="BP166" s="31">
        <v>80424</v>
      </c>
      <c r="BQ166" s="31">
        <v>153906</v>
      </c>
      <c r="BR166" s="31">
        <v>74319</v>
      </c>
      <c r="BS166" s="31">
        <v>79587</v>
      </c>
      <c r="BT166" s="31">
        <v>152319</v>
      </c>
      <c r="BU166" s="31">
        <v>73564</v>
      </c>
      <c r="BV166" s="31">
        <v>78755</v>
      </c>
      <c r="BW166" s="31">
        <v>150736</v>
      </c>
      <c r="BX166" s="31">
        <v>72818</v>
      </c>
      <c r="BY166" s="31">
        <v>77918</v>
      </c>
    </row>
    <row r="167" spans="1:77" ht="20.100000000000001" customHeight="1" x14ac:dyDescent="0.25">
      <c r="A167" s="30" t="s">
        <v>142</v>
      </c>
      <c r="B167" s="31" t="s">
        <v>412</v>
      </c>
      <c r="C167" s="31">
        <v>69787</v>
      </c>
      <c r="D167" s="31">
        <v>33398</v>
      </c>
      <c r="E167" s="31">
        <v>36389</v>
      </c>
      <c r="F167" s="31">
        <v>69305</v>
      </c>
      <c r="G167" s="31">
        <v>33148</v>
      </c>
      <c r="H167" s="31">
        <v>36157</v>
      </c>
      <c r="I167" s="31">
        <v>68841</v>
      </c>
      <c r="J167" s="31">
        <v>32905</v>
      </c>
      <c r="K167" s="31">
        <v>35936</v>
      </c>
      <c r="L167" s="31">
        <v>68371</v>
      </c>
      <c r="M167" s="31">
        <v>32666</v>
      </c>
      <c r="N167" s="31">
        <v>35705</v>
      </c>
      <c r="O167" s="31">
        <v>67900</v>
      </c>
      <c r="P167" s="31">
        <v>32422</v>
      </c>
      <c r="Q167" s="31">
        <v>35478</v>
      </c>
      <c r="R167" s="31">
        <v>67432</v>
      </c>
      <c r="S167" s="31">
        <v>32182</v>
      </c>
      <c r="T167" s="31">
        <v>35250</v>
      </c>
      <c r="U167" s="31">
        <v>66963</v>
      </c>
      <c r="V167" s="31">
        <v>31945</v>
      </c>
      <c r="W167" s="31">
        <v>35018</v>
      </c>
      <c r="X167" s="31">
        <v>66499</v>
      </c>
      <c r="Y167" s="31">
        <v>31707</v>
      </c>
      <c r="Z167" s="31">
        <v>34792</v>
      </c>
      <c r="AA167" s="31">
        <v>66033</v>
      </c>
      <c r="AB167" s="31">
        <v>31474</v>
      </c>
      <c r="AC167" s="31">
        <v>34559</v>
      </c>
      <c r="AD167" s="31">
        <v>65573</v>
      </c>
      <c r="AE167" s="31">
        <v>31245</v>
      </c>
      <c r="AF167" s="31">
        <v>34328</v>
      </c>
      <c r="AG167" s="31">
        <v>65088</v>
      </c>
      <c r="AH167" s="31">
        <v>31012</v>
      </c>
      <c r="AI167" s="31">
        <v>34076</v>
      </c>
      <c r="AJ167" s="31">
        <v>64590</v>
      </c>
      <c r="AK167" s="31">
        <v>30765</v>
      </c>
      <c r="AL167" s="31">
        <v>33825</v>
      </c>
      <c r="AM167" s="31">
        <v>64076</v>
      </c>
      <c r="AN167" s="31">
        <v>30521</v>
      </c>
      <c r="AO167" s="31">
        <v>33555</v>
      </c>
      <c r="AP167" s="31">
        <v>63533</v>
      </c>
      <c r="AQ167" s="31">
        <v>30260</v>
      </c>
      <c r="AR167" s="31">
        <v>33273</v>
      </c>
      <c r="AS167" s="31">
        <v>62981</v>
      </c>
      <c r="AT167" s="31">
        <v>29997</v>
      </c>
      <c r="AU167" s="31">
        <v>32984</v>
      </c>
      <c r="AV167" s="31">
        <v>62406</v>
      </c>
      <c r="AW167" s="31">
        <v>29727</v>
      </c>
      <c r="AX167" s="31">
        <v>32679</v>
      </c>
      <c r="AY167" s="31">
        <v>61822</v>
      </c>
      <c r="AZ167" s="31">
        <v>29453</v>
      </c>
      <c r="BA167" s="31">
        <v>32369</v>
      </c>
      <c r="BB167" s="31">
        <v>61230</v>
      </c>
      <c r="BC167" s="31">
        <v>29177</v>
      </c>
      <c r="BD167" s="31">
        <v>32053</v>
      </c>
      <c r="BE167" s="31">
        <v>60621</v>
      </c>
      <c r="BF167" s="31">
        <v>28891</v>
      </c>
      <c r="BG167" s="31">
        <v>31730</v>
      </c>
      <c r="BH167" s="31">
        <v>60003</v>
      </c>
      <c r="BI167" s="31">
        <v>28597</v>
      </c>
      <c r="BJ167" s="31">
        <v>31406</v>
      </c>
      <c r="BK167" s="31">
        <v>59384</v>
      </c>
      <c r="BL167" s="31">
        <v>28315</v>
      </c>
      <c r="BM167" s="31">
        <v>31069</v>
      </c>
      <c r="BN167" s="31">
        <v>58758</v>
      </c>
      <c r="BO167" s="31">
        <v>28023</v>
      </c>
      <c r="BP167" s="31">
        <v>30735</v>
      </c>
      <c r="BQ167" s="31">
        <v>58131</v>
      </c>
      <c r="BR167" s="31">
        <v>27736</v>
      </c>
      <c r="BS167" s="31">
        <v>30395</v>
      </c>
      <c r="BT167" s="31">
        <v>57507</v>
      </c>
      <c r="BU167" s="31">
        <v>27445</v>
      </c>
      <c r="BV167" s="31">
        <v>30062</v>
      </c>
      <c r="BW167" s="31">
        <v>56879</v>
      </c>
      <c r="BX167" s="31">
        <v>27156</v>
      </c>
      <c r="BY167" s="31">
        <v>29723</v>
      </c>
    </row>
    <row r="168" spans="1:77" ht="20.100000000000001" customHeight="1" x14ac:dyDescent="0.25">
      <c r="A168" s="30" t="s">
        <v>143</v>
      </c>
      <c r="B168" s="31" t="s">
        <v>412</v>
      </c>
      <c r="C168" s="31">
        <v>112758</v>
      </c>
      <c r="D168" s="31">
        <v>53630</v>
      </c>
      <c r="E168" s="31">
        <v>59128</v>
      </c>
      <c r="F168" s="31">
        <v>112570</v>
      </c>
      <c r="G168" s="31">
        <v>53528</v>
      </c>
      <c r="H168" s="31">
        <v>59042</v>
      </c>
      <c r="I168" s="31">
        <v>112436</v>
      </c>
      <c r="J168" s="31">
        <v>53454</v>
      </c>
      <c r="K168" s="31">
        <v>58982</v>
      </c>
      <c r="L168" s="31">
        <v>112296</v>
      </c>
      <c r="M168" s="31">
        <v>53379</v>
      </c>
      <c r="N168" s="31">
        <v>58917</v>
      </c>
      <c r="O168" s="31">
        <v>112173</v>
      </c>
      <c r="P168" s="31">
        <v>53314</v>
      </c>
      <c r="Q168" s="31">
        <v>58859</v>
      </c>
      <c r="R168" s="31">
        <v>112052</v>
      </c>
      <c r="S168" s="31">
        <v>53256</v>
      </c>
      <c r="T168" s="31">
        <v>58796</v>
      </c>
      <c r="U168" s="31">
        <v>111950</v>
      </c>
      <c r="V168" s="31">
        <v>53213</v>
      </c>
      <c r="W168" s="31">
        <v>58737</v>
      </c>
      <c r="X168" s="31">
        <v>111853</v>
      </c>
      <c r="Y168" s="31">
        <v>53180</v>
      </c>
      <c r="Z168" s="31">
        <v>58673</v>
      </c>
      <c r="AA168" s="31">
        <v>111726</v>
      </c>
      <c r="AB168" s="31">
        <v>53130</v>
      </c>
      <c r="AC168" s="31">
        <v>58596</v>
      </c>
      <c r="AD168" s="31">
        <v>111650</v>
      </c>
      <c r="AE168" s="31">
        <v>53113</v>
      </c>
      <c r="AF168" s="31">
        <v>58537</v>
      </c>
      <c r="AG168" s="31">
        <v>111549</v>
      </c>
      <c r="AH168" s="31">
        <v>53087</v>
      </c>
      <c r="AI168" s="31">
        <v>58462</v>
      </c>
      <c r="AJ168" s="31">
        <v>111419</v>
      </c>
      <c r="AK168" s="31">
        <v>53048</v>
      </c>
      <c r="AL168" s="31">
        <v>58371</v>
      </c>
      <c r="AM168" s="31">
        <v>111269</v>
      </c>
      <c r="AN168" s="31">
        <v>52998</v>
      </c>
      <c r="AO168" s="31">
        <v>58271</v>
      </c>
      <c r="AP168" s="31">
        <v>111102</v>
      </c>
      <c r="AQ168" s="31">
        <v>52948</v>
      </c>
      <c r="AR168" s="31">
        <v>58154</v>
      </c>
      <c r="AS168" s="31">
        <v>110902</v>
      </c>
      <c r="AT168" s="31">
        <v>52881</v>
      </c>
      <c r="AU168" s="31">
        <v>58021</v>
      </c>
      <c r="AV168" s="31">
        <v>110688</v>
      </c>
      <c r="AW168" s="31">
        <v>52811</v>
      </c>
      <c r="AX168" s="31">
        <v>57877</v>
      </c>
      <c r="AY168" s="31">
        <v>110458</v>
      </c>
      <c r="AZ168" s="31">
        <v>52732</v>
      </c>
      <c r="BA168" s="31">
        <v>57726</v>
      </c>
      <c r="BB168" s="31">
        <v>110204</v>
      </c>
      <c r="BC168" s="31">
        <v>52646</v>
      </c>
      <c r="BD168" s="31">
        <v>57558</v>
      </c>
      <c r="BE168" s="31">
        <v>109940</v>
      </c>
      <c r="BF168" s="31">
        <v>52553</v>
      </c>
      <c r="BG168" s="31">
        <v>57387</v>
      </c>
      <c r="BH168" s="31">
        <v>109671</v>
      </c>
      <c r="BI168" s="31">
        <v>52459</v>
      </c>
      <c r="BJ168" s="31">
        <v>57212</v>
      </c>
      <c r="BK168" s="31">
        <v>109387</v>
      </c>
      <c r="BL168" s="31">
        <v>52355</v>
      </c>
      <c r="BM168" s="31">
        <v>57032</v>
      </c>
      <c r="BN168" s="31">
        <v>109109</v>
      </c>
      <c r="BO168" s="31">
        <v>52253</v>
      </c>
      <c r="BP168" s="31">
        <v>56856</v>
      </c>
      <c r="BQ168" s="31">
        <v>108844</v>
      </c>
      <c r="BR168" s="31">
        <v>52161</v>
      </c>
      <c r="BS168" s="31">
        <v>56683</v>
      </c>
      <c r="BT168" s="31">
        <v>108580</v>
      </c>
      <c r="BU168" s="31">
        <v>52070</v>
      </c>
      <c r="BV168" s="31">
        <v>56510</v>
      </c>
      <c r="BW168" s="31">
        <v>108328</v>
      </c>
      <c r="BX168" s="31">
        <v>51987</v>
      </c>
      <c r="BY168" s="31">
        <v>56341</v>
      </c>
    </row>
    <row r="169" spans="1:77" ht="20.100000000000001" customHeight="1" x14ac:dyDescent="0.25">
      <c r="A169" s="30" t="s">
        <v>144</v>
      </c>
      <c r="B169" s="31" t="s">
        <v>412</v>
      </c>
      <c r="C169" s="31">
        <v>141885</v>
      </c>
      <c r="D169" s="31">
        <v>68894</v>
      </c>
      <c r="E169" s="31">
        <v>72991</v>
      </c>
      <c r="F169" s="31">
        <v>141181</v>
      </c>
      <c r="G169" s="31">
        <v>68503</v>
      </c>
      <c r="H169" s="31">
        <v>72678</v>
      </c>
      <c r="I169" s="31">
        <v>140505</v>
      </c>
      <c r="J169" s="31">
        <v>68126</v>
      </c>
      <c r="K169" s="31">
        <v>72379</v>
      </c>
      <c r="L169" s="31">
        <v>139829</v>
      </c>
      <c r="M169" s="31">
        <v>67755</v>
      </c>
      <c r="N169" s="31">
        <v>72074</v>
      </c>
      <c r="O169" s="31">
        <v>139149</v>
      </c>
      <c r="P169" s="31">
        <v>67380</v>
      </c>
      <c r="Q169" s="31">
        <v>71769</v>
      </c>
      <c r="R169" s="31">
        <v>138452</v>
      </c>
      <c r="S169" s="31">
        <v>66998</v>
      </c>
      <c r="T169" s="31">
        <v>71454</v>
      </c>
      <c r="U169" s="31">
        <v>137767</v>
      </c>
      <c r="V169" s="31">
        <v>66627</v>
      </c>
      <c r="W169" s="31">
        <v>71140</v>
      </c>
      <c r="X169" s="31">
        <v>137103</v>
      </c>
      <c r="Y169" s="31">
        <v>66260</v>
      </c>
      <c r="Z169" s="31">
        <v>70843</v>
      </c>
      <c r="AA169" s="31">
        <v>136412</v>
      </c>
      <c r="AB169" s="31">
        <v>65889</v>
      </c>
      <c r="AC169" s="31">
        <v>70523</v>
      </c>
      <c r="AD169" s="31">
        <v>135762</v>
      </c>
      <c r="AE169" s="31">
        <v>65539</v>
      </c>
      <c r="AF169" s="31">
        <v>70223</v>
      </c>
      <c r="AG169" s="31">
        <v>135070</v>
      </c>
      <c r="AH169" s="31">
        <v>65172</v>
      </c>
      <c r="AI169" s="31">
        <v>69898</v>
      </c>
      <c r="AJ169" s="31">
        <v>134325</v>
      </c>
      <c r="AK169" s="31">
        <v>64785</v>
      </c>
      <c r="AL169" s="31">
        <v>69540</v>
      </c>
      <c r="AM169" s="31">
        <v>133547</v>
      </c>
      <c r="AN169" s="31">
        <v>64379</v>
      </c>
      <c r="AO169" s="31">
        <v>69168</v>
      </c>
      <c r="AP169" s="31">
        <v>132730</v>
      </c>
      <c r="AQ169" s="31">
        <v>63958</v>
      </c>
      <c r="AR169" s="31">
        <v>68772</v>
      </c>
      <c r="AS169" s="31">
        <v>131847</v>
      </c>
      <c r="AT169" s="31">
        <v>63504</v>
      </c>
      <c r="AU169" s="31">
        <v>68343</v>
      </c>
      <c r="AV169" s="31">
        <v>130960</v>
      </c>
      <c r="AW169" s="31">
        <v>63055</v>
      </c>
      <c r="AX169" s="31">
        <v>67905</v>
      </c>
      <c r="AY169" s="31">
        <v>130029</v>
      </c>
      <c r="AZ169" s="31">
        <v>62586</v>
      </c>
      <c r="BA169" s="31">
        <v>67443</v>
      </c>
      <c r="BB169" s="31">
        <v>129051</v>
      </c>
      <c r="BC169" s="31">
        <v>62092</v>
      </c>
      <c r="BD169" s="31">
        <v>66959</v>
      </c>
      <c r="BE169" s="31">
        <v>128065</v>
      </c>
      <c r="BF169" s="31">
        <v>61605</v>
      </c>
      <c r="BG169" s="31">
        <v>66460</v>
      </c>
      <c r="BH169" s="31">
        <v>127054</v>
      </c>
      <c r="BI169" s="31">
        <v>61105</v>
      </c>
      <c r="BJ169" s="31">
        <v>65949</v>
      </c>
      <c r="BK169" s="31">
        <v>126033</v>
      </c>
      <c r="BL169" s="31">
        <v>60604</v>
      </c>
      <c r="BM169" s="31">
        <v>65429</v>
      </c>
      <c r="BN169" s="31">
        <v>125022</v>
      </c>
      <c r="BO169" s="31">
        <v>60106</v>
      </c>
      <c r="BP169" s="31">
        <v>64916</v>
      </c>
      <c r="BQ169" s="31">
        <v>123993</v>
      </c>
      <c r="BR169" s="31">
        <v>59608</v>
      </c>
      <c r="BS169" s="31">
        <v>64385</v>
      </c>
      <c r="BT169" s="31">
        <v>122975</v>
      </c>
      <c r="BU169" s="31">
        <v>59115</v>
      </c>
      <c r="BV169" s="31">
        <v>63860</v>
      </c>
      <c r="BW169" s="31">
        <v>121944</v>
      </c>
      <c r="BX169" s="31">
        <v>58617</v>
      </c>
      <c r="BY169" s="31">
        <v>63327</v>
      </c>
    </row>
    <row r="170" spans="1:77" ht="20.100000000000001" customHeight="1" x14ac:dyDescent="0.25">
      <c r="A170" s="30" t="s">
        <v>145</v>
      </c>
      <c r="B170" s="31" t="s">
        <v>412</v>
      </c>
      <c r="C170" s="31">
        <v>53299</v>
      </c>
      <c r="D170" s="31">
        <v>25761</v>
      </c>
      <c r="E170" s="31">
        <v>27538</v>
      </c>
      <c r="F170" s="31">
        <v>52992</v>
      </c>
      <c r="G170" s="31">
        <v>25620</v>
      </c>
      <c r="H170" s="31">
        <v>27372</v>
      </c>
      <c r="I170" s="31">
        <v>52696</v>
      </c>
      <c r="J170" s="31">
        <v>25477</v>
      </c>
      <c r="K170" s="31">
        <v>27219</v>
      </c>
      <c r="L170" s="31">
        <v>52395</v>
      </c>
      <c r="M170" s="31">
        <v>25343</v>
      </c>
      <c r="N170" s="31">
        <v>27052</v>
      </c>
      <c r="O170" s="31">
        <v>52096</v>
      </c>
      <c r="P170" s="31">
        <v>25203</v>
      </c>
      <c r="Q170" s="31">
        <v>26893</v>
      </c>
      <c r="R170" s="31">
        <v>51801</v>
      </c>
      <c r="S170" s="31">
        <v>25065</v>
      </c>
      <c r="T170" s="31">
        <v>26736</v>
      </c>
      <c r="U170" s="31">
        <v>51507</v>
      </c>
      <c r="V170" s="31">
        <v>24931</v>
      </c>
      <c r="W170" s="31">
        <v>26576</v>
      </c>
      <c r="X170" s="31">
        <v>51224</v>
      </c>
      <c r="Y170" s="31">
        <v>24799</v>
      </c>
      <c r="Z170" s="31">
        <v>26425</v>
      </c>
      <c r="AA170" s="31">
        <v>50930</v>
      </c>
      <c r="AB170" s="31">
        <v>24662</v>
      </c>
      <c r="AC170" s="31">
        <v>26268</v>
      </c>
      <c r="AD170" s="31">
        <v>50668</v>
      </c>
      <c r="AE170" s="31">
        <v>24546</v>
      </c>
      <c r="AF170" s="31">
        <v>26122</v>
      </c>
      <c r="AG170" s="31">
        <v>50371</v>
      </c>
      <c r="AH170" s="31">
        <v>24410</v>
      </c>
      <c r="AI170" s="31">
        <v>25961</v>
      </c>
      <c r="AJ170" s="31">
        <v>50063</v>
      </c>
      <c r="AK170" s="31">
        <v>24270</v>
      </c>
      <c r="AL170" s="31">
        <v>25793</v>
      </c>
      <c r="AM170" s="31">
        <v>49734</v>
      </c>
      <c r="AN170" s="31">
        <v>24120</v>
      </c>
      <c r="AO170" s="31">
        <v>25614</v>
      </c>
      <c r="AP170" s="31">
        <v>49385</v>
      </c>
      <c r="AQ170" s="31">
        <v>23965</v>
      </c>
      <c r="AR170" s="31">
        <v>25420</v>
      </c>
      <c r="AS170" s="31">
        <v>49041</v>
      </c>
      <c r="AT170" s="31">
        <v>23805</v>
      </c>
      <c r="AU170" s="31">
        <v>25236</v>
      </c>
      <c r="AV170" s="31">
        <v>48664</v>
      </c>
      <c r="AW170" s="31">
        <v>23636</v>
      </c>
      <c r="AX170" s="31">
        <v>25028</v>
      </c>
      <c r="AY170" s="31">
        <v>48271</v>
      </c>
      <c r="AZ170" s="31">
        <v>23462</v>
      </c>
      <c r="BA170" s="31">
        <v>24809</v>
      </c>
      <c r="BB170" s="31">
        <v>47873</v>
      </c>
      <c r="BC170" s="31">
        <v>23284</v>
      </c>
      <c r="BD170" s="31">
        <v>24589</v>
      </c>
      <c r="BE170" s="31">
        <v>47462</v>
      </c>
      <c r="BF170" s="31">
        <v>23098</v>
      </c>
      <c r="BG170" s="31">
        <v>24364</v>
      </c>
      <c r="BH170" s="31">
        <v>47031</v>
      </c>
      <c r="BI170" s="31">
        <v>22906</v>
      </c>
      <c r="BJ170" s="31">
        <v>24125</v>
      </c>
      <c r="BK170" s="31">
        <v>46621</v>
      </c>
      <c r="BL170" s="31">
        <v>22721</v>
      </c>
      <c r="BM170" s="31">
        <v>23900</v>
      </c>
      <c r="BN170" s="31">
        <v>46200</v>
      </c>
      <c r="BO170" s="31">
        <v>22535</v>
      </c>
      <c r="BP170" s="31">
        <v>23665</v>
      </c>
      <c r="BQ170" s="31">
        <v>45764</v>
      </c>
      <c r="BR170" s="31">
        <v>22341</v>
      </c>
      <c r="BS170" s="31">
        <v>23423</v>
      </c>
      <c r="BT170" s="31">
        <v>45340</v>
      </c>
      <c r="BU170" s="31">
        <v>22154</v>
      </c>
      <c r="BV170" s="31">
        <v>23186</v>
      </c>
      <c r="BW170" s="31">
        <v>44905</v>
      </c>
      <c r="BX170" s="31">
        <v>21962</v>
      </c>
      <c r="BY170" s="31">
        <v>22943</v>
      </c>
    </row>
    <row r="171" spans="1:77" ht="20.100000000000001" customHeight="1" x14ac:dyDescent="0.25">
      <c r="A171" s="30" t="s">
        <v>146</v>
      </c>
      <c r="B171" s="31" t="s">
        <v>412</v>
      </c>
      <c r="C171" s="31">
        <v>214781</v>
      </c>
      <c r="D171" s="31">
        <v>101818</v>
      </c>
      <c r="E171" s="31">
        <v>112963</v>
      </c>
      <c r="F171" s="31">
        <v>212752</v>
      </c>
      <c r="G171" s="31">
        <v>100790</v>
      </c>
      <c r="H171" s="31">
        <v>111962</v>
      </c>
      <c r="I171" s="31">
        <v>210727</v>
      </c>
      <c r="J171" s="31">
        <v>99761</v>
      </c>
      <c r="K171" s="31">
        <v>110966</v>
      </c>
      <c r="L171" s="31">
        <v>208697</v>
      </c>
      <c r="M171" s="31">
        <v>98740</v>
      </c>
      <c r="N171" s="31">
        <v>109957</v>
      </c>
      <c r="O171" s="31">
        <v>206649</v>
      </c>
      <c r="P171" s="31">
        <v>97704</v>
      </c>
      <c r="Q171" s="31">
        <v>108945</v>
      </c>
      <c r="R171" s="31">
        <v>204574</v>
      </c>
      <c r="S171" s="31">
        <v>96669</v>
      </c>
      <c r="T171" s="31">
        <v>107905</v>
      </c>
      <c r="U171" s="31">
        <v>202532</v>
      </c>
      <c r="V171" s="31">
        <v>95641</v>
      </c>
      <c r="W171" s="31">
        <v>106891</v>
      </c>
      <c r="X171" s="31">
        <v>200498</v>
      </c>
      <c r="Y171" s="31">
        <v>94623</v>
      </c>
      <c r="Z171" s="31">
        <v>105875</v>
      </c>
      <c r="AA171" s="31">
        <v>198482</v>
      </c>
      <c r="AB171" s="31">
        <v>93624</v>
      </c>
      <c r="AC171" s="31">
        <v>104858</v>
      </c>
      <c r="AD171" s="31">
        <v>196455</v>
      </c>
      <c r="AE171" s="31">
        <v>92610</v>
      </c>
      <c r="AF171" s="31">
        <v>103845</v>
      </c>
      <c r="AG171" s="31">
        <v>194383</v>
      </c>
      <c r="AH171" s="31">
        <v>91582</v>
      </c>
      <c r="AI171" s="31">
        <v>102801</v>
      </c>
      <c r="AJ171" s="31">
        <v>192245</v>
      </c>
      <c r="AK171" s="31">
        <v>90526</v>
      </c>
      <c r="AL171" s="31">
        <v>101719</v>
      </c>
      <c r="AM171" s="31">
        <v>190057</v>
      </c>
      <c r="AN171" s="31">
        <v>89448</v>
      </c>
      <c r="AO171" s="31">
        <v>100609</v>
      </c>
      <c r="AP171" s="31">
        <v>187819</v>
      </c>
      <c r="AQ171" s="31">
        <v>88347</v>
      </c>
      <c r="AR171" s="31">
        <v>99472</v>
      </c>
      <c r="AS171" s="31">
        <v>185517</v>
      </c>
      <c r="AT171" s="31">
        <v>87225</v>
      </c>
      <c r="AU171" s="31">
        <v>98292</v>
      </c>
      <c r="AV171" s="31">
        <v>183178</v>
      </c>
      <c r="AW171" s="31">
        <v>86084</v>
      </c>
      <c r="AX171" s="31">
        <v>97094</v>
      </c>
      <c r="AY171" s="31">
        <v>180802</v>
      </c>
      <c r="AZ171" s="31">
        <v>84929</v>
      </c>
      <c r="BA171" s="31">
        <v>95873</v>
      </c>
      <c r="BB171" s="31">
        <v>178379</v>
      </c>
      <c r="BC171" s="31">
        <v>83752</v>
      </c>
      <c r="BD171" s="31">
        <v>94627</v>
      </c>
      <c r="BE171" s="31">
        <v>175940</v>
      </c>
      <c r="BF171" s="31">
        <v>82579</v>
      </c>
      <c r="BG171" s="31">
        <v>93361</v>
      </c>
      <c r="BH171" s="31">
        <v>173473</v>
      </c>
      <c r="BI171" s="31">
        <v>81392</v>
      </c>
      <c r="BJ171" s="31">
        <v>92081</v>
      </c>
      <c r="BK171" s="31">
        <v>170977</v>
      </c>
      <c r="BL171" s="31">
        <v>80206</v>
      </c>
      <c r="BM171" s="31">
        <v>90771</v>
      </c>
      <c r="BN171" s="31">
        <v>168455</v>
      </c>
      <c r="BO171" s="31">
        <v>79013</v>
      </c>
      <c r="BP171" s="31">
        <v>89442</v>
      </c>
      <c r="BQ171" s="31">
        <v>165906</v>
      </c>
      <c r="BR171" s="31">
        <v>77811</v>
      </c>
      <c r="BS171" s="31">
        <v>88095</v>
      </c>
      <c r="BT171" s="31">
        <v>163356</v>
      </c>
      <c r="BU171" s="31">
        <v>76628</v>
      </c>
      <c r="BV171" s="31">
        <v>86728</v>
      </c>
      <c r="BW171" s="31">
        <v>160809</v>
      </c>
      <c r="BX171" s="31">
        <v>75449</v>
      </c>
      <c r="BY171" s="31">
        <v>85360</v>
      </c>
    </row>
    <row r="172" spans="1:77" ht="20.100000000000001" customHeight="1" x14ac:dyDescent="0.25">
      <c r="A172" s="30" t="s">
        <v>147</v>
      </c>
      <c r="B172" s="31" t="s">
        <v>412</v>
      </c>
      <c r="C172" s="31">
        <v>302726</v>
      </c>
      <c r="D172" s="31">
        <v>142648</v>
      </c>
      <c r="E172" s="31">
        <v>160078</v>
      </c>
      <c r="F172" s="31">
        <v>300446</v>
      </c>
      <c r="G172" s="31">
        <v>141451</v>
      </c>
      <c r="H172" s="31">
        <v>158995</v>
      </c>
      <c r="I172" s="31">
        <v>298247</v>
      </c>
      <c r="J172" s="31">
        <v>140307</v>
      </c>
      <c r="K172" s="31">
        <v>157940</v>
      </c>
      <c r="L172" s="31">
        <v>296060</v>
      </c>
      <c r="M172" s="31">
        <v>139172</v>
      </c>
      <c r="N172" s="31">
        <v>156888</v>
      </c>
      <c r="O172" s="31">
        <v>293946</v>
      </c>
      <c r="P172" s="31">
        <v>138081</v>
      </c>
      <c r="Q172" s="31">
        <v>155865</v>
      </c>
      <c r="R172" s="31">
        <v>291828</v>
      </c>
      <c r="S172" s="31">
        <v>136995</v>
      </c>
      <c r="T172" s="31">
        <v>154833</v>
      </c>
      <c r="U172" s="31">
        <v>289768</v>
      </c>
      <c r="V172" s="31">
        <v>135950</v>
      </c>
      <c r="W172" s="31">
        <v>153818</v>
      </c>
      <c r="X172" s="31">
        <v>287751</v>
      </c>
      <c r="Y172" s="31">
        <v>134945</v>
      </c>
      <c r="Z172" s="31">
        <v>152806</v>
      </c>
      <c r="AA172" s="31">
        <v>285749</v>
      </c>
      <c r="AB172" s="31">
        <v>133953</v>
      </c>
      <c r="AC172" s="31">
        <v>151796</v>
      </c>
      <c r="AD172" s="31">
        <v>283810</v>
      </c>
      <c r="AE172" s="31">
        <v>133007</v>
      </c>
      <c r="AF172" s="31">
        <v>150803</v>
      </c>
      <c r="AG172" s="31">
        <v>281796</v>
      </c>
      <c r="AH172" s="31">
        <v>132037</v>
      </c>
      <c r="AI172" s="31">
        <v>149759</v>
      </c>
      <c r="AJ172" s="31">
        <v>279714</v>
      </c>
      <c r="AK172" s="31">
        <v>131039</v>
      </c>
      <c r="AL172" s="31">
        <v>148675</v>
      </c>
      <c r="AM172" s="31">
        <v>277550</v>
      </c>
      <c r="AN172" s="31">
        <v>130015</v>
      </c>
      <c r="AO172" s="31">
        <v>147535</v>
      </c>
      <c r="AP172" s="31">
        <v>275332</v>
      </c>
      <c r="AQ172" s="31">
        <v>128964</v>
      </c>
      <c r="AR172" s="31">
        <v>146368</v>
      </c>
      <c r="AS172" s="31">
        <v>273050</v>
      </c>
      <c r="AT172" s="31">
        <v>127894</v>
      </c>
      <c r="AU172" s="31">
        <v>145156</v>
      </c>
      <c r="AV172" s="31">
        <v>270709</v>
      </c>
      <c r="AW172" s="31">
        <v>126803</v>
      </c>
      <c r="AX172" s="31">
        <v>143906</v>
      </c>
      <c r="AY172" s="31">
        <v>268304</v>
      </c>
      <c r="AZ172" s="31">
        <v>125695</v>
      </c>
      <c r="BA172" s="31">
        <v>142609</v>
      </c>
      <c r="BB172" s="31">
        <v>265860</v>
      </c>
      <c r="BC172" s="31">
        <v>124572</v>
      </c>
      <c r="BD172" s="31">
        <v>141288</v>
      </c>
      <c r="BE172" s="31">
        <v>263390</v>
      </c>
      <c r="BF172" s="31">
        <v>123447</v>
      </c>
      <c r="BG172" s="31">
        <v>139943</v>
      </c>
      <c r="BH172" s="31">
        <v>260893</v>
      </c>
      <c r="BI172" s="31">
        <v>122311</v>
      </c>
      <c r="BJ172" s="31">
        <v>138582</v>
      </c>
      <c r="BK172" s="31">
        <v>258389</v>
      </c>
      <c r="BL172" s="31">
        <v>121185</v>
      </c>
      <c r="BM172" s="31">
        <v>137204</v>
      </c>
      <c r="BN172" s="31">
        <v>255878</v>
      </c>
      <c r="BO172" s="31">
        <v>120056</v>
      </c>
      <c r="BP172" s="31">
        <v>135822</v>
      </c>
      <c r="BQ172" s="31">
        <v>253387</v>
      </c>
      <c r="BR172" s="31">
        <v>118947</v>
      </c>
      <c r="BS172" s="31">
        <v>134440</v>
      </c>
      <c r="BT172" s="31">
        <v>250910</v>
      </c>
      <c r="BU172" s="31">
        <v>117846</v>
      </c>
      <c r="BV172" s="31">
        <v>133064</v>
      </c>
      <c r="BW172" s="31">
        <v>248455</v>
      </c>
      <c r="BX172" s="31">
        <v>116766</v>
      </c>
      <c r="BY172" s="31">
        <v>131689</v>
      </c>
    </row>
    <row r="173" spans="1:77" ht="20.100000000000001" customHeight="1" x14ac:dyDescent="0.25">
      <c r="A173" s="30" t="s">
        <v>148</v>
      </c>
      <c r="B173" s="31" t="s">
        <v>412</v>
      </c>
      <c r="C173" s="31">
        <v>74508</v>
      </c>
      <c r="D173" s="31">
        <v>36151</v>
      </c>
      <c r="E173" s="31">
        <v>38357</v>
      </c>
      <c r="F173" s="31">
        <v>74424</v>
      </c>
      <c r="G173" s="31">
        <v>36097</v>
      </c>
      <c r="H173" s="31">
        <v>38327</v>
      </c>
      <c r="I173" s="31">
        <v>74355</v>
      </c>
      <c r="J173" s="31">
        <v>36053</v>
      </c>
      <c r="K173" s="31">
        <v>38302</v>
      </c>
      <c r="L173" s="31">
        <v>74275</v>
      </c>
      <c r="M173" s="31">
        <v>36000</v>
      </c>
      <c r="N173" s="31">
        <v>38275</v>
      </c>
      <c r="O173" s="31">
        <v>74196</v>
      </c>
      <c r="P173" s="31">
        <v>35955</v>
      </c>
      <c r="Q173" s="31">
        <v>38241</v>
      </c>
      <c r="R173" s="31">
        <v>74104</v>
      </c>
      <c r="S173" s="31">
        <v>35907</v>
      </c>
      <c r="T173" s="31">
        <v>38197</v>
      </c>
      <c r="U173" s="31">
        <v>74004</v>
      </c>
      <c r="V173" s="31">
        <v>35851</v>
      </c>
      <c r="W173" s="31">
        <v>38153</v>
      </c>
      <c r="X173" s="31">
        <v>73880</v>
      </c>
      <c r="Y173" s="31">
        <v>35788</v>
      </c>
      <c r="Z173" s="31">
        <v>38092</v>
      </c>
      <c r="AA173" s="31">
        <v>73756</v>
      </c>
      <c r="AB173" s="31">
        <v>35728</v>
      </c>
      <c r="AC173" s="31">
        <v>38028</v>
      </c>
      <c r="AD173" s="31">
        <v>73611</v>
      </c>
      <c r="AE173" s="31">
        <v>35656</v>
      </c>
      <c r="AF173" s="31">
        <v>37955</v>
      </c>
      <c r="AG173" s="31">
        <v>73449</v>
      </c>
      <c r="AH173" s="31">
        <v>35578</v>
      </c>
      <c r="AI173" s="31">
        <v>37871</v>
      </c>
      <c r="AJ173" s="31">
        <v>73254</v>
      </c>
      <c r="AK173" s="31">
        <v>35480</v>
      </c>
      <c r="AL173" s="31">
        <v>37774</v>
      </c>
      <c r="AM173" s="31">
        <v>73024</v>
      </c>
      <c r="AN173" s="31">
        <v>35369</v>
      </c>
      <c r="AO173" s="31">
        <v>37655</v>
      </c>
      <c r="AP173" s="31">
        <v>72781</v>
      </c>
      <c r="AQ173" s="31">
        <v>35253</v>
      </c>
      <c r="AR173" s="31">
        <v>37528</v>
      </c>
      <c r="AS173" s="31">
        <v>72502</v>
      </c>
      <c r="AT173" s="31">
        <v>35121</v>
      </c>
      <c r="AU173" s="31">
        <v>37381</v>
      </c>
      <c r="AV173" s="31">
        <v>72206</v>
      </c>
      <c r="AW173" s="31">
        <v>34982</v>
      </c>
      <c r="AX173" s="31">
        <v>37224</v>
      </c>
      <c r="AY173" s="31">
        <v>71891</v>
      </c>
      <c r="AZ173" s="31">
        <v>34835</v>
      </c>
      <c r="BA173" s="31">
        <v>37056</v>
      </c>
      <c r="BB173" s="31">
        <v>71561</v>
      </c>
      <c r="BC173" s="31">
        <v>34681</v>
      </c>
      <c r="BD173" s="31">
        <v>36880</v>
      </c>
      <c r="BE173" s="31">
        <v>71194</v>
      </c>
      <c r="BF173" s="31">
        <v>34511</v>
      </c>
      <c r="BG173" s="31">
        <v>36683</v>
      </c>
      <c r="BH173" s="31">
        <v>70834</v>
      </c>
      <c r="BI173" s="31">
        <v>34345</v>
      </c>
      <c r="BJ173" s="31">
        <v>36489</v>
      </c>
      <c r="BK173" s="31">
        <v>70458</v>
      </c>
      <c r="BL173" s="31">
        <v>34166</v>
      </c>
      <c r="BM173" s="31">
        <v>36292</v>
      </c>
      <c r="BN173" s="31">
        <v>70084</v>
      </c>
      <c r="BO173" s="31">
        <v>33990</v>
      </c>
      <c r="BP173" s="31">
        <v>36094</v>
      </c>
      <c r="BQ173" s="31">
        <v>69708</v>
      </c>
      <c r="BR173" s="31">
        <v>33816</v>
      </c>
      <c r="BS173" s="31">
        <v>35892</v>
      </c>
      <c r="BT173" s="31">
        <v>69313</v>
      </c>
      <c r="BU173" s="31">
        <v>33636</v>
      </c>
      <c r="BV173" s="31">
        <v>35677</v>
      </c>
      <c r="BW173" s="31">
        <v>68928</v>
      </c>
      <c r="BX173" s="31">
        <v>33460</v>
      </c>
      <c r="BY173" s="31">
        <v>35468</v>
      </c>
    </row>
    <row r="174" spans="1:77" ht="20.100000000000001" customHeight="1" x14ac:dyDescent="0.25">
      <c r="A174" s="30" t="s">
        <v>149</v>
      </c>
      <c r="B174" s="31" t="s">
        <v>412</v>
      </c>
      <c r="C174" s="31">
        <v>107990</v>
      </c>
      <c r="D174" s="31">
        <v>51542</v>
      </c>
      <c r="E174" s="31">
        <v>56448</v>
      </c>
      <c r="F174" s="31">
        <v>107245</v>
      </c>
      <c r="G174" s="31">
        <v>51133</v>
      </c>
      <c r="H174" s="31">
        <v>56112</v>
      </c>
      <c r="I174" s="31">
        <v>106540</v>
      </c>
      <c r="J174" s="31">
        <v>50747</v>
      </c>
      <c r="K174" s="31">
        <v>55793</v>
      </c>
      <c r="L174" s="31">
        <v>105812</v>
      </c>
      <c r="M174" s="31">
        <v>50360</v>
      </c>
      <c r="N174" s="31">
        <v>55452</v>
      </c>
      <c r="O174" s="31">
        <v>105124</v>
      </c>
      <c r="P174" s="31">
        <v>49993</v>
      </c>
      <c r="Q174" s="31">
        <v>55131</v>
      </c>
      <c r="R174" s="31">
        <v>104426</v>
      </c>
      <c r="S174" s="31">
        <v>49639</v>
      </c>
      <c r="T174" s="31">
        <v>54787</v>
      </c>
      <c r="U174" s="31">
        <v>103784</v>
      </c>
      <c r="V174" s="31">
        <v>49309</v>
      </c>
      <c r="W174" s="31">
        <v>54475</v>
      </c>
      <c r="X174" s="31">
        <v>103177</v>
      </c>
      <c r="Y174" s="31">
        <v>49010</v>
      </c>
      <c r="Z174" s="31">
        <v>54167</v>
      </c>
      <c r="AA174" s="31">
        <v>102560</v>
      </c>
      <c r="AB174" s="31">
        <v>48708</v>
      </c>
      <c r="AC174" s="31">
        <v>53852</v>
      </c>
      <c r="AD174" s="31">
        <v>102072</v>
      </c>
      <c r="AE174" s="31">
        <v>48491</v>
      </c>
      <c r="AF174" s="31">
        <v>53581</v>
      </c>
      <c r="AG174" s="31">
        <v>101578</v>
      </c>
      <c r="AH174" s="31">
        <v>48263</v>
      </c>
      <c r="AI174" s="31">
        <v>53315</v>
      </c>
      <c r="AJ174" s="31">
        <v>101026</v>
      </c>
      <c r="AK174" s="31">
        <v>48016</v>
      </c>
      <c r="AL174" s="31">
        <v>53010</v>
      </c>
      <c r="AM174" s="31">
        <v>100467</v>
      </c>
      <c r="AN174" s="31">
        <v>47758</v>
      </c>
      <c r="AO174" s="31">
        <v>52709</v>
      </c>
      <c r="AP174" s="31">
        <v>99885</v>
      </c>
      <c r="AQ174" s="31">
        <v>47499</v>
      </c>
      <c r="AR174" s="31">
        <v>52386</v>
      </c>
      <c r="AS174" s="31">
        <v>99250</v>
      </c>
      <c r="AT174" s="31">
        <v>47206</v>
      </c>
      <c r="AU174" s="31">
        <v>52044</v>
      </c>
      <c r="AV174" s="31">
        <v>98631</v>
      </c>
      <c r="AW174" s="31">
        <v>46921</v>
      </c>
      <c r="AX174" s="31">
        <v>51710</v>
      </c>
      <c r="AY174" s="31">
        <v>97974</v>
      </c>
      <c r="AZ174" s="31">
        <v>46624</v>
      </c>
      <c r="BA174" s="31">
        <v>51350</v>
      </c>
      <c r="BB174" s="31">
        <v>97307</v>
      </c>
      <c r="BC174" s="31">
        <v>46309</v>
      </c>
      <c r="BD174" s="31">
        <v>50998</v>
      </c>
      <c r="BE174" s="31">
        <v>96641</v>
      </c>
      <c r="BF174" s="31">
        <v>45999</v>
      </c>
      <c r="BG174" s="31">
        <v>50642</v>
      </c>
      <c r="BH174" s="31">
        <v>95960</v>
      </c>
      <c r="BI174" s="31">
        <v>45676</v>
      </c>
      <c r="BJ174" s="31">
        <v>50284</v>
      </c>
      <c r="BK174" s="31">
        <v>95269</v>
      </c>
      <c r="BL174" s="31">
        <v>45348</v>
      </c>
      <c r="BM174" s="31">
        <v>49921</v>
      </c>
      <c r="BN174" s="31">
        <v>94568</v>
      </c>
      <c r="BO174" s="31">
        <v>45016</v>
      </c>
      <c r="BP174" s="31">
        <v>49552</v>
      </c>
      <c r="BQ174" s="31">
        <v>93862</v>
      </c>
      <c r="BR174" s="31">
        <v>44679</v>
      </c>
      <c r="BS174" s="31">
        <v>49183</v>
      </c>
      <c r="BT174" s="31">
        <v>93145</v>
      </c>
      <c r="BU174" s="31">
        <v>44346</v>
      </c>
      <c r="BV174" s="31">
        <v>48799</v>
      </c>
      <c r="BW174" s="31">
        <v>92433</v>
      </c>
      <c r="BX174" s="31">
        <v>44014</v>
      </c>
      <c r="BY174" s="31">
        <v>48419</v>
      </c>
    </row>
    <row r="175" spans="1:77" ht="20.100000000000001" customHeight="1" x14ac:dyDescent="0.25">
      <c r="A175" s="30" t="s">
        <v>150</v>
      </c>
      <c r="B175" s="31" t="s">
        <v>412</v>
      </c>
      <c r="C175" s="31">
        <v>93283</v>
      </c>
      <c r="D175" s="31">
        <v>45425</v>
      </c>
      <c r="E175" s="31">
        <v>47858</v>
      </c>
      <c r="F175" s="31">
        <v>93717</v>
      </c>
      <c r="G175" s="31">
        <v>45634</v>
      </c>
      <c r="H175" s="31">
        <v>48083</v>
      </c>
      <c r="I175" s="31">
        <v>94140</v>
      </c>
      <c r="J175" s="31">
        <v>45841</v>
      </c>
      <c r="K175" s="31">
        <v>48299</v>
      </c>
      <c r="L175" s="31">
        <v>94561</v>
      </c>
      <c r="M175" s="31">
        <v>46051</v>
      </c>
      <c r="N175" s="31">
        <v>48510</v>
      </c>
      <c r="O175" s="31">
        <v>94960</v>
      </c>
      <c r="P175" s="31">
        <v>46248</v>
      </c>
      <c r="Q175" s="31">
        <v>48712</v>
      </c>
      <c r="R175" s="31">
        <v>95346</v>
      </c>
      <c r="S175" s="31">
        <v>46444</v>
      </c>
      <c r="T175" s="31">
        <v>48902</v>
      </c>
      <c r="U175" s="31">
        <v>95711</v>
      </c>
      <c r="V175" s="31">
        <v>46629</v>
      </c>
      <c r="W175" s="31">
        <v>49082</v>
      </c>
      <c r="X175" s="31">
        <v>96041</v>
      </c>
      <c r="Y175" s="31">
        <v>46801</v>
      </c>
      <c r="Z175" s="31">
        <v>49240</v>
      </c>
      <c r="AA175" s="31">
        <v>96341</v>
      </c>
      <c r="AB175" s="31">
        <v>46958</v>
      </c>
      <c r="AC175" s="31">
        <v>49383</v>
      </c>
      <c r="AD175" s="31">
        <v>96638</v>
      </c>
      <c r="AE175" s="31">
        <v>47121</v>
      </c>
      <c r="AF175" s="31">
        <v>49517</v>
      </c>
      <c r="AG175" s="31">
        <v>96897</v>
      </c>
      <c r="AH175" s="31">
        <v>47265</v>
      </c>
      <c r="AI175" s="31">
        <v>49632</v>
      </c>
      <c r="AJ175" s="31">
        <v>97123</v>
      </c>
      <c r="AK175" s="31">
        <v>47388</v>
      </c>
      <c r="AL175" s="31">
        <v>49735</v>
      </c>
      <c r="AM175" s="31">
        <v>97324</v>
      </c>
      <c r="AN175" s="31">
        <v>47504</v>
      </c>
      <c r="AO175" s="31">
        <v>49820</v>
      </c>
      <c r="AP175" s="31">
        <v>97491</v>
      </c>
      <c r="AQ175" s="31">
        <v>47602</v>
      </c>
      <c r="AR175" s="31">
        <v>49889</v>
      </c>
      <c r="AS175" s="31">
        <v>97637</v>
      </c>
      <c r="AT175" s="31">
        <v>47689</v>
      </c>
      <c r="AU175" s="31">
        <v>49948</v>
      </c>
      <c r="AV175" s="31">
        <v>97748</v>
      </c>
      <c r="AW175" s="31">
        <v>47762</v>
      </c>
      <c r="AX175" s="31">
        <v>49986</v>
      </c>
      <c r="AY175" s="31">
        <v>97829</v>
      </c>
      <c r="AZ175" s="31">
        <v>47824</v>
      </c>
      <c r="BA175" s="31">
        <v>50005</v>
      </c>
      <c r="BB175" s="31">
        <v>97906</v>
      </c>
      <c r="BC175" s="31">
        <v>47882</v>
      </c>
      <c r="BD175" s="31">
        <v>50024</v>
      </c>
      <c r="BE175" s="31">
        <v>97948</v>
      </c>
      <c r="BF175" s="31">
        <v>47928</v>
      </c>
      <c r="BG175" s="31">
        <v>50020</v>
      </c>
      <c r="BH175" s="31">
        <v>97970</v>
      </c>
      <c r="BI175" s="31">
        <v>47960</v>
      </c>
      <c r="BJ175" s="31">
        <v>50010</v>
      </c>
      <c r="BK175" s="31">
        <v>98001</v>
      </c>
      <c r="BL175" s="31">
        <v>47999</v>
      </c>
      <c r="BM175" s="31">
        <v>50002</v>
      </c>
      <c r="BN175" s="31">
        <v>98026</v>
      </c>
      <c r="BO175" s="31">
        <v>48039</v>
      </c>
      <c r="BP175" s="31">
        <v>49987</v>
      </c>
      <c r="BQ175" s="31">
        <v>98037</v>
      </c>
      <c r="BR175" s="31">
        <v>48068</v>
      </c>
      <c r="BS175" s="31">
        <v>49969</v>
      </c>
      <c r="BT175" s="31">
        <v>98048</v>
      </c>
      <c r="BU175" s="31">
        <v>48103</v>
      </c>
      <c r="BV175" s="31">
        <v>49945</v>
      </c>
      <c r="BW175" s="31">
        <v>98057</v>
      </c>
      <c r="BX175" s="31">
        <v>48139</v>
      </c>
      <c r="BY175" s="31">
        <v>49918</v>
      </c>
    </row>
    <row r="176" spans="1:77" ht="20.100000000000001" customHeight="1" x14ac:dyDescent="0.25">
      <c r="A176" s="30" t="s">
        <v>151</v>
      </c>
      <c r="B176" s="31" t="s">
        <v>412</v>
      </c>
      <c r="C176" s="31">
        <v>74932</v>
      </c>
      <c r="D176" s="31">
        <v>36862</v>
      </c>
      <c r="E176" s="31">
        <v>38070</v>
      </c>
      <c r="F176" s="31">
        <v>75119</v>
      </c>
      <c r="G176" s="31">
        <v>36927</v>
      </c>
      <c r="H176" s="31">
        <v>38192</v>
      </c>
      <c r="I176" s="31">
        <v>75292</v>
      </c>
      <c r="J176" s="31">
        <v>36990</v>
      </c>
      <c r="K176" s="31">
        <v>38302</v>
      </c>
      <c r="L176" s="31">
        <v>75418</v>
      </c>
      <c r="M176" s="31">
        <v>37034</v>
      </c>
      <c r="N176" s="31">
        <v>38384</v>
      </c>
      <c r="O176" s="31">
        <v>75510</v>
      </c>
      <c r="P176" s="31">
        <v>37054</v>
      </c>
      <c r="Q176" s="31">
        <v>38456</v>
      </c>
      <c r="R176" s="31">
        <v>75563</v>
      </c>
      <c r="S176" s="31">
        <v>37061</v>
      </c>
      <c r="T176" s="31">
        <v>38502</v>
      </c>
      <c r="U176" s="31">
        <v>75583</v>
      </c>
      <c r="V176" s="31">
        <v>37056</v>
      </c>
      <c r="W176" s="31">
        <v>38527</v>
      </c>
      <c r="X176" s="31">
        <v>75593</v>
      </c>
      <c r="Y176" s="31">
        <v>37044</v>
      </c>
      <c r="Z176" s="31">
        <v>38549</v>
      </c>
      <c r="AA176" s="31">
        <v>75544</v>
      </c>
      <c r="AB176" s="31">
        <v>36997</v>
      </c>
      <c r="AC176" s="31">
        <v>38547</v>
      </c>
      <c r="AD176" s="31">
        <v>75471</v>
      </c>
      <c r="AE176" s="31">
        <v>36953</v>
      </c>
      <c r="AF176" s="31">
        <v>38518</v>
      </c>
      <c r="AG176" s="31">
        <v>75368</v>
      </c>
      <c r="AH176" s="31">
        <v>36884</v>
      </c>
      <c r="AI176" s="31">
        <v>38484</v>
      </c>
      <c r="AJ176" s="31">
        <v>75234</v>
      </c>
      <c r="AK176" s="31">
        <v>36808</v>
      </c>
      <c r="AL176" s="31">
        <v>38426</v>
      </c>
      <c r="AM176" s="31">
        <v>75092</v>
      </c>
      <c r="AN176" s="31">
        <v>36723</v>
      </c>
      <c r="AO176" s="31">
        <v>38369</v>
      </c>
      <c r="AP176" s="31">
        <v>74909</v>
      </c>
      <c r="AQ176" s="31">
        <v>36620</v>
      </c>
      <c r="AR176" s="31">
        <v>38289</v>
      </c>
      <c r="AS176" s="31">
        <v>74689</v>
      </c>
      <c r="AT176" s="31">
        <v>36502</v>
      </c>
      <c r="AU176" s="31">
        <v>38187</v>
      </c>
      <c r="AV176" s="31">
        <v>74471</v>
      </c>
      <c r="AW176" s="31">
        <v>36381</v>
      </c>
      <c r="AX176" s="31">
        <v>38090</v>
      </c>
      <c r="AY176" s="31">
        <v>74207</v>
      </c>
      <c r="AZ176" s="31">
        <v>36235</v>
      </c>
      <c r="BA176" s="31">
        <v>37972</v>
      </c>
      <c r="BB176" s="31">
        <v>73933</v>
      </c>
      <c r="BC176" s="31">
        <v>36090</v>
      </c>
      <c r="BD176" s="31">
        <v>37843</v>
      </c>
      <c r="BE176" s="31">
        <v>73634</v>
      </c>
      <c r="BF176" s="31">
        <v>35933</v>
      </c>
      <c r="BG176" s="31">
        <v>37701</v>
      </c>
      <c r="BH176" s="31">
        <v>73338</v>
      </c>
      <c r="BI176" s="31">
        <v>35786</v>
      </c>
      <c r="BJ176" s="31">
        <v>37552</v>
      </c>
      <c r="BK176" s="31">
        <v>73014</v>
      </c>
      <c r="BL176" s="31">
        <v>35614</v>
      </c>
      <c r="BM176" s="31">
        <v>37400</v>
      </c>
      <c r="BN176" s="31">
        <v>72696</v>
      </c>
      <c r="BO176" s="31">
        <v>35445</v>
      </c>
      <c r="BP176" s="31">
        <v>37251</v>
      </c>
      <c r="BQ176" s="31">
        <v>72370</v>
      </c>
      <c r="BR176" s="31">
        <v>35275</v>
      </c>
      <c r="BS176" s="31">
        <v>37095</v>
      </c>
      <c r="BT176" s="31">
        <v>72038</v>
      </c>
      <c r="BU176" s="31">
        <v>35106</v>
      </c>
      <c r="BV176" s="31">
        <v>36932</v>
      </c>
      <c r="BW176" s="31">
        <v>71712</v>
      </c>
      <c r="BX176" s="31">
        <v>34937</v>
      </c>
      <c r="BY176" s="31">
        <v>36775</v>
      </c>
    </row>
    <row r="177" spans="1:77" ht="20.100000000000001" customHeight="1" x14ac:dyDescent="0.25">
      <c r="A177" s="30" t="s">
        <v>152</v>
      </c>
      <c r="B177" s="31" t="s">
        <v>412</v>
      </c>
      <c r="C177" s="31">
        <v>140183</v>
      </c>
      <c r="D177" s="31">
        <v>68425</v>
      </c>
      <c r="E177" s="31">
        <v>71758</v>
      </c>
      <c r="F177" s="31">
        <v>139966</v>
      </c>
      <c r="G177" s="31">
        <v>68249</v>
      </c>
      <c r="H177" s="31">
        <v>71717</v>
      </c>
      <c r="I177" s="31">
        <v>139775</v>
      </c>
      <c r="J177" s="31">
        <v>68091</v>
      </c>
      <c r="K177" s="31">
        <v>71684</v>
      </c>
      <c r="L177" s="31">
        <v>139586</v>
      </c>
      <c r="M177" s="31">
        <v>67938</v>
      </c>
      <c r="N177" s="31">
        <v>71648</v>
      </c>
      <c r="O177" s="31">
        <v>139386</v>
      </c>
      <c r="P177" s="31">
        <v>67780</v>
      </c>
      <c r="Q177" s="31">
        <v>71606</v>
      </c>
      <c r="R177" s="31">
        <v>139160</v>
      </c>
      <c r="S177" s="31">
        <v>67613</v>
      </c>
      <c r="T177" s="31">
        <v>71547</v>
      </c>
      <c r="U177" s="31">
        <v>138943</v>
      </c>
      <c r="V177" s="31">
        <v>67448</v>
      </c>
      <c r="W177" s="31">
        <v>71495</v>
      </c>
      <c r="X177" s="31">
        <v>138706</v>
      </c>
      <c r="Y177" s="31">
        <v>67282</v>
      </c>
      <c r="Z177" s="31">
        <v>71424</v>
      </c>
      <c r="AA177" s="31">
        <v>138450</v>
      </c>
      <c r="AB177" s="31">
        <v>67109</v>
      </c>
      <c r="AC177" s="31">
        <v>71341</v>
      </c>
      <c r="AD177" s="31">
        <v>138205</v>
      </c>
      <c r="AE177" s="31">
        <v>66941</v>
      </c>
      <c r="AF177" s="31">
        <v>71264</v>
      </c>
      <c r="AG177" s="31">
        <v>137897</v>
      </c>
      <c r="AH177" s="31">
        <v>66739</v>
      </c>
      <c r="AI177" s="31">
        <v>71158</v>
      </c>
      <c r="AJ177" s="31">
        <v>137542</v>
      </c>
      <c r="AK177" s="31">
        <v>66525</v>
      </c>
      <c r="AL177" s="31">
        <v>71017</v>
      </c>
      <c r="AM177" s="31">
        <v>137136</v>
      </c>
      <c r="AN177" s="31">
        <v>66288</v>
      </c>
      <c r="AO177" s="31">
        <v>70848</v>
      </c>
      <c r="AP177" s="31">
        <v>136675</v>
      </c>
      <c r="AQ177" s="31">
        <v>66022</v>
      </c>
      <c r="AR177" s="31">
        <v>70653</v>
      </c>
      <c r="AS177" s="31">
        <v>136175</v>
      </c>
      <c r="AT177" s="31">
        <v>65743</v>
      </c>
      <c r="AU177" s="31">
        <v>70432</v>
      </c>
      <c r="AV177" s="31">
        <v>135623</v>
      </c>
      <c r="AW177" s="31">
        <v>65434</v>
      </c>
      <c r="AX177" s="31">
        <v>70189</v>
      </c>
      <c r="AY177" s="31">
        <v>135034</v>
      </c>
      <c r="AZ177" s="31">
        <v>65117</v>
      </c>
      <c r="BA177" s="31">
        <v>69917</v>
      </c>
      <c r="BB177" s="31">
        <v>134408</v>
      </c>
      <c r="BC177" s="31">
        <v>64782</v>
      </c>
      <c r="BD177" s="31">
        <v>69626</v>
      </c>
      <c r="BE177" s="31">
        <v>133749</v>
      </c>
      <c r="BF177" s="31">
        <v>64435</v>
      </c>
      <c r="BG177" s="31">
        <v>69314</v>
      </c>
      <c r="BH177" s="31">
        <v>133077</v>
      </c>
      <c r="BI177" s="31">
        <v>64085</v>
      </c>
      <c r="BJ177" s="31">
        <v>68992</v>
      </c>
      <c r="BK177" s="31">
        <v>132376</v>
      </c>
      <c r="BL177" s="31">
        <v>63722</v>
      </c>
      <c r="BM177" s="31">
        <v>68654</v>
      </c>
      <c r="BN177" s="31">
        <v>131687</v>
      </c>
      <c r="BO177" s="31">
        <v>63361</v>
      </c>
      <c r="BP177" s="31">
        <v>68326</v>
      </c>
      <c r="BQ177" s="31">
        <v>130978</v>
      </c>
      <c r="BR177" s="31">
        <v>63002</v>
      </c>
      <c r="BS177" s="31">
        <v>67976</v>
      </c>
      <c r="BT177" s="31">
        <v>130275</v>
      </c>
      <c r="BU177" s="31">
        <v>62646</v>
      </c>
      <c r="BV177" s="31">
        <v>67629</v>
      </c>
      <c r="BW177" s="31">
        <v>129560</v>
      </c>
      <c r="BX177" s="31">
        <v>62294</v>
      </c>
      <c r="BY177" s="31">
        <v>67266</v>
      </c>
    </row>
    <row r="178" spans="1:77" ht="20.100000000000001" customHeight="1" x14ac:dyDescent="0.25">
      <c r="A178" s="30" t="s">
        <v>153</v>
      </c>
      <c r="B178" s="31" t="s">
        <v>412</v>
      </c>
      <c r="C178" s="31">
        <v>126560</v>
      </c>
      <c r="D178" s="31">
        <v>61025</v>
      </c>
      <c r="E178" s="31">
        <v>65535</v>
      </c>
      <c r="F178" s="31">
        <v>125700</v>
      </c>
      <c r="G178" s="31">
        <v>60547</v>
      </c>
      <c r="H178" s="31">
        <v>65153</v>
      </c>
      <c r="I178" s="31">
        <v>124838</v>
      </c>
      <c r="J178" s="31">
        <v>60075</v>
      </c>
      <c r="K178" s="31">
        <v>64763</v>
      </c>
      <c r="L178" s="31">
        <v>123955</v>
      </c>
      <c r="M178" s="31">
        <v>59594</v>
      </c>
      <c r="N178" s="31">
        <v>64361</v>
      </c>
      <c r="O178" s="31">
        <v>123064</v>
      </c>
      <c r="P178" s="31">
        <v>59108</v>
      </c>
      <c r="Q178" s="31">
        <v>63956</v>
      </c>
      <c r="R178" s="31">
        <v>122154</v>
      </c>
      <c r="S178" s="31">
        <v>58626</v>
      </c>
      <c r="T178" s="31">
        <v>63528</v>
      </c>
      <c r="U178" s="31">
        <v>121248</v>
      </c>
      <c r="V178" s="31">
        <v>58147</v>
      </c>
      <c r="W178" s="31">
        <v>63101</v>
      </c>
      <c r="X178" s="31">
        <v>120345</v>
      </c>
      <c r="Y178" s="31">
        <v>57673</v>
      </c>
      <c r="Z178" s="31">
        <v>62672</v>
      </c>
      <c r="AA178" s="31">
        <v>119438</v>
      </c>
      <c r="AB178" s="31">
        <v>57204</v>
      </c>
      <c r="AC178" s="31">
        <v>62234</v>
      </c>
      <c r="AD178" s="31">
        <v>118532</v>
      </c>
      <c r="AE178" s="31">
        <v>56739</v>
      </c>
      <c r="AF178" s="31">
        <v>61793</v>
      </c>
      <c r="AG178" s="31">
        <v>117579</v>
      </c>
      <c r="AH178" s="31">
        <v>56260</v>
      </c>
      <c r="AI178" s="31">
        <v>61319</v>
      </c>
      <c r="AJ178" s="31">
        <v>116579</v>
      </c>
      <c r="AK178" s="31">
        <v>55752</v>
      </c>
      <c r="AL178" s="31">
        <v>60827</v>
      </c>
      <c r="AM178" s="31">
        <v>115535</v>
      </c>
      <c r="AN178" s="31">
        <v>55228</v>
      </c>
      <c r="AO178" s="31">
        <v>60307</v>
      </c>
      <c r="AP178" s="31">
        <v>114462</v>
      </c>
      <c r="AQ178" s="31">
        <v>54691</v>
      </c>
      <c r="AR178" s="31">
        <v>59771</v>
      </c>
      <c r="AS178" s="31">
        <v>113354</v>
      </c>
      <c r="AT178" s="31">
        <v>54136</v>
      </c>
      <c r="AU178" s="31">
        <v>59218</v>
      </c>
      <c r="AV178" s="31">
        <v>112211</v>
      </c>
      <c r="AW178" s="31">
        <v>53571</v>
      </c>
      <c r="AX178" s="31">
        <v>58640</v>
      </c>
      <c r="AY178" s="31">
        <v>111042</v>
      </c>
      <c r="AZ178" s="31">
        <v>52986</v>
      </c>
      <c r="BA178" s="31">
        <v>58056</v>
      </c>
      <c r="BB178" s="31">
        <v>109854</v>
      </c>
      <c r="BC178" s="31">
        <v>52402</v>
      </c>
      <c r="BD178" s="31">
        <v>57452</v>
      </c>
      <c r="BE178" s="31">
        <v>108636</v>
      </c>
      <c r="BF178" s="31">
        <v>51802</v>
      </c>
      <c r="BG178" s="31">
        <v>56834</v>
      </c>
      <c r="BH178" s="31">
        <v>107419</v>
      </c>
      <c r="BI178" s="31">
        <v>51200</v>
      </c>
      <c r="BJ178" s="31">
        <v>56219</v>
      </c>
      <c r="BK178" s="31">
        <v>106181</v>
      </c>
      <c r="BL178" s="31">
        <v>50597</v>
      </c>
      <c r="BM178" s="31">
        <v>55584</v>
      </c>
      <c r="BN178" s="31">
        <v>104932</v>
      </c>
      <c r="BO178" s="31">
        <v>49987</v>
      </c>
      <c r="BP178" s="31">
        <v>54945</v>
      </c>
      <c r="BQ178" s="31">
        <v>103669</v>
      </c>
      <c r="BR178" s="31">
        <v>49379</v>
      </c>
      <c r="BS178" s="31">
        <v>54290</v>
      </c>
      <c r="BT178" s="31">
        <v>102403</v>
      </c>
      <c r="BU178" s="31">
        <v>48769</v>
      </c>
      <c r="BV178" s="31">
        <v>53634</v>
      </c>
      <c r="BW178" s="31">
        <v>101128</v>
      </c>
      <c r="BX178" s="31">
        <v>48160</v>
      </c>
      <c r="BY178" s="31">
        <v>52968</v>
      </c>
    </row>
    <row r="179" spans="1:77" ht="20.100000000000001" customHeight="1" x14ac:dyDescent="0.25">
      <c r="A179" s="30" t="s">
        <v>154</v>
      </c>
      <c r="B179" s="31" t="s">
        <v>412</v>
      </c>
      <c r="C179" s="31">
        <v>57255</v>
      </c>
      <c r="D179" s="31">
        <v>28047</v>
      </c>
      <c r="E179" s="31">
        <v>29208</v>
      </c>
      <c r="F179" s="31">
        <v>57516</v>
      </c>
      <c r="G179" s="31">
        <v>28147</v>
      </c>
      <c r="H179" s="31">
        <v>29369</v>
      </c>
      <c r="I179" s="31">
        <v>57773</v>
      </c>
      <c r="J179" s="31">
        <v>28245</v>
      </c>
      <c r="K179" s="31">
        <v>29528</v>
      </c>
      <c r="L179" s="31">
        <v>58011</v>
      </c>
      <c r="M179" s="31">
        <v>28341</v>
      </c>
      <c r="N179" s="31">
        <v>29670</v>
      </c>
      <c r="O179" s="31">
        <v>58246</v>
      </c>
      <c r="P179" s="31">
        <v>28428</v>
      </c>
      <c r="Q179" s="31">
        <v>29818</v>
      </c>
      <c r="R179" s="31">
        <v>58459</v>
      </c>
      <c r="S179" s="31">
        <v>28505</v>
      </c>
      <c r="T179" s="31">
        <v>29954</v>
      </c>
      <c r="U179" s="31">
        <v>58658</v>
      </c>
      <c r="V179" s="31">
        <v>28584</v>
      </c>
      <c r="W179" s="31">
        <v>30074</v>
      </c>
      <c r="X179" s="31">
        <v>58849</v>
      </c>
      <c r="Y179" s="31">
        <v>28660</v>
      </c>
      <c r="Z179" s="31">
        <v>30189</v>
      </c>
      <c r="AA179" s="31">
        <v>59008</v>
      </c>
      <c r="AB179" s="31">
        <v>28722</v>
      </c>
      <c r="AC179" s="31">
        <v>30286</v>
      </c>
      <c r="AD179" s="31">
        <v>59156</v>
      </c>
      <c r="AE179" s="31">
        <v>28779</v>
      </c>
      <c r="AF179" s="31">
        <v>30377</v>
      </c>
      <c r="AG179" s="31">
        <v>59292</v>
      </c>
      <c r="AH179" s="31">
        <v>28825</v>
      </c>
      <c r="AI179" s="31">
        <v>30467</v>
      </c>
      <c r="AJ179" s="31">
        <v>59392</v>
      </c>
      <c r="AK179" s="31">
        <v>28858</v>
      </c>
      <c r="AL179" s="31">
        <v>30534</v>
      </c>
      <c r="AM179" s="31">
        <v>59480</v>
      </c>
      <c r="AN179" s="31">
        <v>28892</v>
      </c>
      <c r="AO179" s="31">
        <v>30588</v>
      </c>
      <c r="AP179" s="31">
        <v>59560</v>
      </c>
      <c r="AQ179" s="31">
        <v>28909</v>
      </c>
      <c r="AR179" s="31">
        <v>30651</v>
      </c>
      <c r="AS179" s="31">
        <v>59605</v>
      </c>
      <c r="AT179" s="31">
        <v>28921</v>
      </c>
      <c r="AU179" s="31">
        <v>30684</v>
      </c>
      <c r="AV179" s="31">
        <v>59639</v>
      </c>
      <c r="AW179" s="31">
        <v>28925</v>
      </c>
      <c r="AX179" s="31">
        <v>30714</v>
      </c>
      <c r="AY179" s="31">
        <v>59655</v>
      </c>
      <c r="AZ179" s="31">
        <v>28919</v>
      </c>
      <c r="BA179" s="31">
        <v>30736</v>
      </c>
      <c r="BB179" s="31">
        <v>59643</v>
      </c>
      <c r="BC179" s="31">
        <v>28900</v>
      </c>
      <c r="BD179" s="31">
        <v>30743</v>
      </c>
      <c r="BE179" s="31">
        <v>59630</v>
      </c>
      <c r="BF179" s="31">
        <v>28879</v>
      </c>
      <c r="BG179" s="31">
        <v>30751</v>
      </c>
      <c r="BH179" s="31">
        <v>59599</v>
      </c>
      <c r="BI179" s="31">
        <v>28855</v>
      </c>
      <c r="BJ179" s="31">
        <v>30744</v>
      </c>
      <c r="BK179" s="31">
        <v>59566</v>
      </c>
      <c r="BL179" s="31">
        <v>28825</v>
      </c>
      <c r="BM179" s="31">
        <v>30741</v>
      </c>
      <c r="BN179" s="31">
        <v>59518</v>
      </c>
      <c r="BO179" s="31">
        <v>28790</v>
      </c>
      <c r="BP179" s="31">
        <v>30728</v>
      </c>
      <c r="BQ179" s="31">
        <v>59463</v>
      </c>
      <c r="BR179" s="31">
        <v>28757</v>
      </c>
      <c r="BS179" s="31">
        <v>30706</v>
      </c>
      <c r="BT179" s="31">
        <v>59407</v>
      </c>
      <c r="BU179" s="31">
        <v>28719</v>
      </c>
      <c r="BV179" s="31">
        <v>30688</v>
      </c>
      <c r="BW179" s="31">
        <v>59334</v>
      </c>
      <c r="BX179" s="31">
        <v>28674</v>
      </c>
      <c r="BY179" s="31">
        <v>30660</v>
      </c>
    </row>
    <row r="180" spans="1:77" ht="20.100000000000001" customHeight="1" x14ac:dyDescent="0.25">
      <c r="A180" s="30" t="s">
        <v>155</v>
      </c>
      <c r="B180" s="31" t="s">
        <v>412</v>
      </c>
      <c r="C180" s="31">
        <v>106875</v>
      </c>
      <c r="D180" s="31">
        <v>52097</v>
      </c>
      <c r="E180" s="31">
        <v>54778</v>
      </c>
      <c r="F180" s="31">
        <v>107169</v>
      </c>
      <c r="G180" s="31">
        <v>52187</v>
      </c>
      <c r="H180" s="31">
        <v>54982</v>
      </c>
      <c r="I180" s="31">
        <v>107419</v>
      </c>
      <c r="J180" s="31">
        <v>52254</v>
      </c>
      <c r="K180" s="31">
        <v>55165</v>
      </c>
      <c r="L180" s="31">
        <v>107629</v>
      </c>
      <c r="M180" s="31">
        <v>52315</v>
      </c>
      <c r="N180" s="31">
        <v>55314</v>
      </c>
      <c r="O180" s="31">
        <v>107760</v>
      </c>
      <c r="P180" s="31">
        <v>52338</v>
      </c>
      <c r="Q180" s="31">
        <v>55422</v>
      </c>
      <c r="R180" s="31">
        <v>107860</v>
      </c>
      <c r="S180" s="31">
        <v>52337</v>
      </c>
      <c r="T180" s="31">
        <v>55523</v>
      </c>
      <c r="U180" s="31">
        <v>107895</v>
      </c>
      <c r="V180" s="31">
        <v>52312</v>
      </c>
      <c r="W180" s="31">
        <v>55583</v>
      </c>
      <c r="X180" s="31">
        <v>107890</v>
      </c>
      <c r="Y180" s="31">
        <v>52277</v>
      </c>
      <c r="Z180" s="31">
        <v>55613</v>
      </c>
      <c r="AA180" s="31">
        <v>107817</v>
      </c>
      <c r="AB180" s="31">
        <v>52206</v>
      </c>
      <c r="AC180" s="31">
        <v>55611</v>
      </c>
      <c r="AD180" s="31">
        <v>107711</v>
      </c>
      <c r="AE180" s="31">
        <v>52126</v>
      </c>
      <c r="AF180" s="31">
        <v>55585</v>
      </c>
      <c r="AG180" s="31">
        <v>107568</v>
      </c>
      <c r="AH180" s="31">
        <v>52024</v>
      </c>
      <c r="AI180" s="31">
        <v>55544</v>
      </c>
      <c r="AJ180" s="31">
        <v>107362</v>
      </c>
      <c r="AK180" s="31">
        <v>51898</v>
      </c>
      <c r="AL180" s="31">
        <v>55464</v>
      </c>
      <c r="AM180" s="31">
        <v>107131</v>
      </c>
      <c r="AN180" s="31">
        <v>51752</v>
      </c>
      <c r="AO180" s="31">
        <v>55379</v>
      </c>
      <c r="AP180" s="31">
        <v>106838</v>
      </c>
      <c r="AQ180" s="31">
        <v>51577</v>
      </c>
      <c r="AR180" s="31">
        <v>55261</v>
      </c>
      <c r="AS180" s="31">
        <v>106517</v>
      </c>
      <c r="AT180" s="31">
        <v>51390</v>
      </c>
      <c r="AU180" s="31">
        <v>55127</v>
      </c>
      <c r="AV180" s="31">
        <v>106149</v>
      </c>
      <c r="AW180" s="31">
        <v>51186</v>
      </c>
      <c r="AX180" s="31">
        <v>54963</v>
      </c>
      <c r="AY180" s="31">
        <v>105747</v>
      </c>
      <c r="AZ180" s="31">
        <v>50954</v>
      </c>
      <c r="BA180" s="31">
        <v>54793</v>
      </c>
      <c r="BB180" s="31">
        <v>105292</v>
      </c>
      <c r="BC180" s="31">
        <v>50697</v>
      </c>
      <c r="BD180" s="31">
        <v>54595</v>
      </c>
      <c r="BE180" s="31">
        <v>104828</v>
      </c>
      <c r="BF180" s="31">
        <v>50442</v>
      </c>
      <c r="BG180" s="31">
        <v>54386</v>
      </c>
      <c r="BH180" s="31">
        <v>104326</v>
      </c>
      <c r="BI180" s="31">
        <v>50170</v>
      </c>
      <c r="BJ180" s="31">
        <v>54156</v>
      </c>
      <c r="BK180" s="31">
        <v>103819</v>
      </c>
      <c r="BL180" s="31">
        <v>49891</v>
      </c>
      <c r="BM180" s="31">
        <v>53928</v>
      </c>
      <c r="BN180" s="31">
        <v>103288</v>
      </c>
      <c r="BO180" s="31">
        <v>49607</v>
      </c>
      <c r="BP180" s="31">
        <v>53681</v>
      </c>
      <c r="BQ180" s="31">
        <v>102718</v>
      </c>
      <c r="BR180" s="31">
        <v>49300</v>
      </c>
      <c r="BS180" s="31">
        <v>53418</v>
      </c>
      <c r="BT180" s="31">
        <v>102147</v>
      </c>
      <c r="BU180" s="31">
        <v>48997</v>
      </c>
      <c r="BV180" s="31">
        <v>53150</v>
      </c>
      <c r="BW180" s="31">
        <v>101544</v>
      </c>
      <c r="BX180" s="31">
        <v>48676</v>
      </c>
      <c r="BY180" s="31">
        <v>52868</v>
      </c>
    </row>
    <row r="181" spans="1:77" ht="20.100000000000001" customHeight="1" x14ac:dyDescent="0.25">
      <c r="A181" s="30" t="s">
        <v>156</v>
      </c>
      <c r="B181" s="31" t="s">
        <v>412</v>
      </c>
      <c r="C181" s="31">
        <v>155802</v>
      </c>
      <c r="D181" s="31">
        <v>75308</v>
      </c>
      <c r="E181" s="31">
        <v>80494</v>
      </c>
      <c r="F181" s="31">
        <v>155885</v>
      </c>
      <c r="G181" s="31">
        <v>75318</v>
      </c>
      <c r="H181" s="31">
        <v>80567</v>
      </c>
      <c r="I181" s="31">
        <v>155953</v>
      </c>
      <c r="J181" s="31">
        <v>75322</v>
      </c>
      <c r="K181" s="31">
        <v>80631</v>
      </c>
      <c r="L181" s="31">
        <v>155982</v>
      </c>
      <c r="M181" s="31">
        <v>75315</v>
      </c>
      <c r="N181" s="31">
        <v>80667</v>
      </c>
      <c r="O181" s="31">
        <v>156007</v>
      </c>
      <c r="P181" s="31">
        <v>75302</v>
      </c>
      <c r="Q181" s="31">
        <v>80705</v>
      </c>
      <c r="R181" s="31">
        <v>155977</v>
      </c>
      <c r="S181" s="31">
        <v>75269</v>
      </c>
      <c r="T181" s="31">
        <v>80708</v>
      </c>
      <c r="U181" s="31">
        <v>155921</v>
      </c>
      <c r="V181" s="31">
        <v>75224</v>
      </c>
      <c r="W181" s="31">
        <v>80697</v>
      </c>
      <c r="X181" s="31">
        <v>155819</v>
      </c>
      <c r="Y181" s="31">
        <v>75157</v>
      </c>
      <c r="Z181" s="31">
        <v>80662</v>
      </c>
      <c r="AA181" s="31">
        <v>155674</v>
      </c>
      <c r="AB181" s="31">
        <v>75080</v>
      </c>
      <c r="AC181" s="31">
        <v>80594</v>
      </c>
      <c r="AD181" s="31">
        <v>155521</v>
      </c>
      <c r="AE181" s="31">
        <v>74998</v>
      </c>
      <c r="AF181" s="31">
        <v>80523</v>
      </c>
      <c r="AG181" s="31">
        <v>155303</v>
      </c>
      <c r="AH181" s="31">
        <v>74890</v>
      </c>
      <c r="AI181" s="31">
        <v>80413</v>
      </c>
      <c r="AJ181" s="31">
        <v>155045</v>
      </c>
      <c r="AK181" s="31">
        <v>74770</v>
      </c>
      <c r="AL181" s="31">
        <v>80275</v>
      </c>
      <c r="AM181" s="31">
        <v>154725</v>
      </c>
      <c r="AN181" s="31">
        <v>74612</v>
      </c>
      <c r="AO181" s="31">
        <v>80113</v>
      </c>
      <c r="AP181" s="31">
        <v>154358</v>
      </c>
      <c r="AQ181" s="31">
        <v>74435</v>
      </c>
      <c r="AR181" s="31">
        <v>79923</v>
      </c>
      <c r="AS181" s="31">
        <v>153942</v>
      </c>
      <c r="AT181" s="31">
        <v>74243</v>
      </c>
      <c r="AU181" s="31">
        <v>79699</v>
      </c>
      <c r="AV181" s="31">
        <v>153484</v>
      </c>
      <c r="AW181" s="31">
        <v>74023</v>
      </c>
      <c r="AX181" s="31">
        <v>79461</v>
      </c>
      <c r="AY181" s="31">
        <v>152988</v>
      </c>
      <c r="AZ181" s="31">
        <v>73793</v>
      </c>
      <c r="BA181" s="31">
        <v>79195</v>
      </c>
      <c r="BB181" s="31">
        <v>152455</v>
      </c>
      <c r="BC181" s="31">
        <v>73540</v>
      </c>
      <c r="BD181" s="31">
        <v>78915</v>
      </c>
      <c r="BE181" s="31">
        <v>151897</v>
      </c>
      <c r="BF181" s="31">
        <v>73286</v>
      </c>
      <c r="BG181" s="31">
        <v>78611</v>
      </c>
      <c r="BH181" s="31">
        <v>151324</v>
      </c>
      <c r="BI181" s="31">
        <v>73017</v>
      </c>
      <c r="BJ181" s="31">
        <v>78307</v>
      </c>
      <c r="BK181" s="31">
        <v>150725</v>
      </c>
      <c r="BL181" s="31">
        <v>72749</v>
      </c>
      <c r="BM181" s="31">
        <v>77976</v>
      </c>
      <c r="BN181" s="31">
        <v>150142</v>
      </c>
      <c r="BO181" s="31">
        <v>72482</v>
      </c>
      <c r="BP181" s="31">
        <v>77660</v>
      </c>
      <c r="BQ181" s="31">
        <v>149538</v>
      </c>
      <c r="BR181" s="31">
        <v>72213</v>
      </c>
      <c r="BS181" s="31">
        <v>77325</v>
      </c>
      <c r="BT181" s="31">
        <v>148931</v>
      </c>
      <c r="BU181" s="31">
        <v>71942</v>
      </c>
      <c r="BV181" s="31">
        <v>76989</v>
      </c>
      <c r="BW181" s="31">
        <v>148326</v>
      </c>
      <c r="BX181" s="31">
        <v>71674</v>
      </c>
      <c r="BY181" s="31">
        <v>76652</v>
      </c>
    </row>
    <row r="182" spans="1:77" ht="20.100000000000001" customHeight="1" x14ac:dyDescent="0.25">
      <c r="A182" s="30" t="s">
        <v>157</v>
      </c>
      <c r="B182" s="31" t="s">
        <v>412</v>
      </c>
      <c r="C182" s="31">
        <v>91013</v>
      </c>
      <c r="D182" s="31">
        <v>44404</v>
      </c>
      <c r="E182" s="31">
        <v>46609</v>
      </c>
      <c r="F182" s="31">
        <v>90248</v>
      </c>
      <c r="G182" s="31">
        <v>43925</v>
      </c>
      <c r="H182" s="31">
        <v>46323</v>
      </c>
      <c r="I182" s="31">
        <v>89495</v>
      </c>
      <c r="J182" s="31">
        <v>43451</v>
      </c>
      <c r="K182" s="31">
        <v>46044</v>
      </c>
      <c r="L182" s="31">
        <v>88742</v>
      </c>
      <c r="M182" s="31">
        <v>42989</v>
      </c>
      <c r="N182" s="31">
        <v>45753</v>
      </c>
      <c r="O182" s="31">
        <v>88005</v>
      </c>
      <c r="P182" s="31">
        <v>42542</v>
      </c>
      <c r="Q182" s="31">
        <v>45463</v>
      </c>
      <c r="R182" s="31">
        <v>87268</v>
      </c>
      <c r="S182" s="31">
        <v>42100</v>
      </c>
      <c r="T182" s="31">
        <v>45168</v>
      </c>
      <c r="U182" s="31">
        <v>86557</v>
      </c>
      <c r="V182" s="31">
        <v>41680</v>
      </c>
      <c r="W182" s="31">
        <v>44877</v>
      </c>
      <c r="X182" s="31">
        <v>85886</v>
      </c>
      <c r="Y182" s="31">
        <v>41286</v>
      </c>
      <c r="Z182" s="31">
        <v>44600</v>
      </c>
      <c r="AA182" s="31">
        <v>85215</v>
      </c>
      <c r="AB182" s="31">
        <v>40900</v>
      </c>
      <c r="AC182" s="31">
        <v>44315</v>
      </c>
      <c r="AD182" s="31">
        <v>84568</v>
      </c>
      <c r="AE182" s="31">
        <v>40538</v>
      </c>
      <c r="AF182" s="31">
        <v>44030</v>
      </c>
      <c r="AG182" s="31">
        <v>83886</v>
      </c>
      <c r="AH182" s="31">
        <v>40159</v>
      </c>
      <c r="AI182" s="31">
        <v>43727</v>
      </c>
      <c r="AJ182" s="31">
        <v>83178</v>
      </c>
      <c r="AK182" s="31">
        <v>39769</v>
      </c>
      <c r="AL182" s="31">
        <v>43409</v>
      </c>
      <c r="AM182" s="31">
        <v>82424</v>
      </c>
      <c r="AN182" s="31">
        <v>39368</v>
      </c>
      <c r="AO182" s="31">
        <v>43056</v>
      </c>
      <c r="AP182" s="31">
        <v>81637</v>
      </c>
      <c r="AQ182" s="31">
        <v>38951</v>
      </c>
      <c r="AR182" s="31">
        <v>42686</v>
      </c>
      <c r="AS182" s="31">
        <v>80828</v>
      </c>
      <c r="AT182" s="31">
        <v>38531</v>
      </c>
      <c r="AU182" s="31">
        <v>42297</v>
      </c>
      <c r="AV182" s="31">
        <v>79975</v>
      </c>
      <c r="AW182" s="31">
        <v>38099</v>
      </c>
      <c r="AX182" s="31">
        <v>41876</v>
      </c>
      <c r="AY182" s="31">
        <v>79098</v>
      </c>
      <c r="AZ182" s="31">
        <v>37654</v>
      </c>
      <c r="BA182" s="31">
        <v>41444</v>
      </c>
      <c r="BB182" s="31">
        <v>78202</v>
      </c>
      <c r="BC182" s="31">
        <v>37213</v>
      </c>
      <c r="BD182" s="31">
        <v>40989</v>
      </c>
      <c r="BE182" s="31">
        <v>77279</v>
      </c>
      <c r="BF182" s="31">
        <v>36756</v>
      </c>
      <c r="BG182" s="31">
        <v>40523</v>
      </c>
      <c r="BH182" s="31">
        <v>76346</v>
      </c>
      <c r="BI182" s="31">
        <v>36301</v>
      </c>
      <c r="BJ182" s="31">
        <v>40045</v>
      </c>
      <c r="BK182" s="31">
        <v>75405</v>
      </c>
      <c r="BL182" s="31">
        <v>35845</v>
      </c>
      <c r="BM182" s="31">
        <v>39560</v>
      </c>
      <c r="BN182" s="31">
        <v>74450</v>
      </c>
      <c r="BO182" s="31">
        <v>35384</v>
      </c>
      <c r="BP182" s="31">
        <v>39066</v>
      </c>
      <c r="BQ182" s="31">
        <v>73480</v>
      </c>
      <c r="BR182" s="31">
        <v>34923</v>
      </c>
      <c r="BS182" s="31">
        <v>38557</v>
      </c>
      <c r="BT182" s="31">
        <v>72513</v>
      </c>
      <c r="BU182" s="31">
        <v>34472</v>
      </c>
      <c r="BV182" s="31">
        <v>38041</v>
      </c>
      <c r="BW182" s="31">
        <v>71558</v>
      </c>
      <c r="BX182" s="31">
        <v>34029</v>
      </c>
      <c r="BY182" s="31">
        <v>37529</v>
      </c>
    </row>
    <row r="183" spans="1:77" ht="20.100000000000001" customHeight="1" x14ac:dyDescent="0.25">
      <c r="A183" s="30" t="s">
        <v>158</v>
      </c>
      <c r="B183" s="31" t="s">
        <v>412</v>
      </c>
      <c r="C183" s="31">
        <v>157262</v>
      </c>
      <c r="D183" s="31">
        <v>76371</v>
      </c>
      <c r="E183" s="31">
        <v>80891</v>
      </c>
      <c r="F183" s="31">
        <v>158288</v>
      </c>
      <c r="G183" s="31">
        <v>76870</v>
      </c>
      <c r="H183" s="31">
        <v>81418</v>
      </c>
      <c r="I183" s="31">
        <v>159229</v>
      </c>
      <c r="J183" s="31">
        <v>77329</v>
      </c>
      <c r="K183" s="31">
        <v>81900</v>
      </c>
      <c r="L183" s="31">
        <v>160083</v>
      </c>
      <c r="M183" s="31">
        <v>77737</v>
      </c>
      <c r="N183" s="31">
        <v>82346</v>
      </c>
      <c r="O183" s="31">
        <v>160886</v>
      </c>
      <c r="P183" s="31">
        <v>78135</v>
      </c>
      <c r="Q183" s="31">
        <v>82751</v>
      </c>
      <c r="R183" s="31">
        <v>161615</v>
      </c>
      <c r="S183" s="31">
        <v>78495</v>
      </c>
      <c r="T183" s="31">
        <v>83120</v>
      </c>
      <c r="U183" s="31">
        <v>162257</v>
      </c>
      <c r="V183" s="31">
        <v>78816</v>
      </c>
      <c r="W183" s="31">
        <v>83441</v>
      </c>
      <c r="X183" s="31">
        <v>162804</v>
      </c>
      <c r="Y183" s="31">
        <v>79093</v>
      </c>
      <c r="Z183" s="31">
        <v>83711</v>
      </c>
      <c r="AA183" s="31">
        <v>163253</v>
      </c>
      <c r="AB183" s="31">
        <v>79311</v>
      </c>
      <c r="AC183" s="31">
        <v>83942</v>
      </c>
      <c r="AD183" s="31">
        <v>163647</v>
      </c>
      <c r="AE183" s="31">
        <v>79507</v>
      </c>
      <c r="AF183" s="31">
        <v>84140</v>
      </c>
      <c r="AG183" s="31">
        <v>163986</v>
      </c>
      <c r="AH183" s="31">
        <v>79681</v>
      </c>
      <c r="AI183" s="31">
        <v>84305</v>
      </c>
      <c r="AJ183" s="31">
        <v>164284</v>
      </c>
      <c r="AK183" s="31">
        <v>79828</v>
      </c>
      <c r="AL183" s="31">
        <v>84456</v>
      </c>
      <c r="AM183" s="31">
        <v>164536</v>
      </c>
      <c r="AN183" s="31">
        <v>79962</v>
      </c>
      <c r="AO183" s="31">
        <v>84574</v>
      </c>
      <c r="AP183" s="31">
        <v>164726</v>
      </c>
      <c r="AQ183" s="31">
        <v>80053</v>
      </c>
      <c r="AR183" s="31">
        <v>84673</v>
      </c>
      <c r="AS183" s="31">
        <v>164893</v>
      </c>
      <c r="AT183" s="31">
        <v>80137</v>
      </c>
      <c r="AU183" s="31">
        <v>84756</v>
      </c>
      <c r="AV183" s="31">
        <v>165009</v>
      </c>
      <c r="AW183" s="31">
        <v>80202</v>
      </c>
      <c r="AX183" s="31">
        <v>84807</v>
      </c>
      <c r="AY183" s="31">
        <v>165083</v>
      </c>
      <c r="AZ183" s="31">
        <v>80239</v>
      </c>
      <c r="BA183" s="31">
        <v>84844</v>
      </c>
      <c r="BB183" s="31">
        <v>165109</v>
      </c>
      <c r="BC183" s="31">
        <v>80257</v>
      </c>
      <c r="BD183" s="31">
        <v>84852</v>
      </c>
      <c r="BE183" s="31">
        <v>165096</v>
      </c>
      <c r="BF183" s="31">
        <v>80257</v>
      </c>
      <c r="BG183" s="31">
        <v>84839</v>
      </c>
      <c r="BH183" s="31">
        <v>165038</v>
      </c>
      <c r="BI183" s="31">
        <v>80231</v>
      </c>
      <c r="BJ183" s="31">
        <v>84807</v>
      </c>
      <c r="BK183" s="31">
        <v>164971</v>
      </c>
      <c r="BL183" s="31">
        <v>80204</v>
      </c>
      <c r="BM183" s="31">
        <v>84767</v>
      </c>
      <c r="BN183" s="31">
        <v>164860</v>
      </c>
      <c r="BO183" s="31">
        <v>80160</v>
      </c>
      <c r="BP183" s="31">
        <v>84700</v>
      </c>
      <c r="BQ183" s="31">
        <v>164726</v>
      </c>
      <c r="BR183" s="31">
        <v>80100</v>
      </c>
      <c r="BS183" s="31">
        <v>84626</v>
      </c>
      <c r="BT183" s="31">
        <v>164581</v>
      </c>
      <c r="BU183" s="31">
        <v>80044</v>
      </c>
      <c r="BV183" s="31">
        <v>84537</v>
      </c>
      <c r="BW183" s="31">
        <v>164416</v>
      </c>
      <c r="BX183" s="31">
        <v>79982</v>
      </c>
      <c r="BY183" s="31">
        <v>84434</v>
      </c>
    </row>
    <row r="184" spans="1:77" ht="20.100000000000001" customHeight="1" x14ac:dyDescent="0.25">
      <c r="A184" s="30" t="s">
        <v>159</v>
      </c>
      <c r="B184" s="31" t="s">
        <v>412</v>
      </c>
      <c r="C184" s="31">
        <v>173546</v>
      </c>
      <c r="D184" s="31">
        <v>83318</v>
      </c>
      <c r="E184" s="31">
        <v>90228</v>
      </c>
      <c r="F184" s="31">
        <v>174044</v>
      </c>
      <c r="G184" s="31">
        <v>83549</v>
      </c>
      <c r="H184" s="31">
        <v>90495</v>
      </c>
      <c r="I184" s="31">
        <v>174522</v>
      </c>
      <c r="J184" s="31">
        <v>83767</v>
      </c>
      <c r="K184" s="31">
        <v>90755</v>
      </c>
      <c r="L184" s="31">
        <v>174938</v>
      </c>
      <c r="M184" s="31">
        <v>83966</v>
      </c>
      <c r="N184" s="31">
        <v>90972</v>
      </c>
      <c r="O184" s="31">
        <v>175315</v>
      </c>
      <c r="P184" s="31">
        <v>84158</v>
      </c>
      <c r="Q184" s="31">
        <v>91157</v>
      </c>
      <c r="R184" s="31">
        <v>175633</v>
      </c>
      <c r="S184" s="31">
        <v>84319</v>
      </c>
      <c r="T184" s="31">
        <v>91314</v>
      </c>
      <c r="U184" s="31">
        <v>175918</v>
      </c>
      <c r="V184" s="31">
        <v>84476</v>
      </c>
      <c r="W184" s="31">
        <v>91442</v>
      </c>
      <c r="X184" s="31">
        <v>176121</v>
      </c>
      <c r="Y184" s="31">
        <v>84592</v>
      </c>
      <c r="Z184" s="31">
        <v>91529</v>
      </c>
      <c r="AA184" s="31">
        <v>176273</v>
      </c>
      <c r="AB184" s="31">
        <v>84688</v>
      </c>
      <c r="AC184" s="31">
        <v>91585</v>
      </c>
      <c r="AD184" s="31">
        <v>176393</v>
      </c>
      <c r="AE184" s="31">
        <v>84783</v>
      </c>
      <c r="AF184" s="31">
        <v>91610</v>
      </c>
      <c r="AG184" s="31">
        <v>176461</v>
      </c>
      <c r="AH184" s="31">
        <v>84847</v>
      </c>
      <c r="AI184" s="31">
        <v>91614</v>
      </c>
      <c r="AJ184" s="31">
        <v>176477</v>
      </c>
      <c r="AK184" s="31">
        <v>84885</v>
      </c>
      <c r="AL184" s="31">
        <v>91592</v>
      </c>
      <c r="AM184" s="31">
        <v>176450</v>
      </c>
      <c r="AN184" s="31">
        <v>84901</v>
      </c>
      <c r="AO184" s="31">
        <v>91549</v>
      </c>
      <c r="AP184" s="31">
        <v>176364</v>
      </c>
      <c r="AQ184" s="31">
        <v>84893</v>
      </c>
      <c r="AR184" s="31">
        <v>91471</v>
      </c>
      <c r="AS184" s="31">
        <v>176216</v>
      </c>
      <c r="AT184" s="31">
        <v>84852</v>
      </c>
      <c r="AU184" s="31">
        <v>91364</v>
      </c>
      <c r="AV184" s="31">
        <v>176026</v>
      </c>
      <c r="AW184" s="31">
        <v>84792</v>
      </c>
      <c r="AX184" s="31">
        <v>91234</v>
      </c>
      <c r="AY184" s="31">
        <v>175777</v>
      </c>
      <c r="AZ184" s="31">
        <v>84704</v>
      </c>
      <c r="BA184" s="31">
        <v>91073</v>
      </c>
      <c r="BB184" s="31">
        <v>175488</v>
      </c>
      <c r="BC184" s="31">
        <v>84592</v>
      </c>
      <c r="BD184" s="31">
        <v>90896</v>
      </c>
      <c r="BE184" s="31">
        <v>175137</v>
      </c>
      <c r="BF184" s="31">
        <v>84459</v>
      </c>
      <c r="BG184" s="31">
        <v>90678</v>
      </c>
      <c r="BH184" s="31">
        <v>174760</v>
      </c>
      <c r="BI184" s="31">
        <v>84304</v>
      </c>
      <c r="BJ184" s="31">
        <v>90456</v>
      </c>
      <c r="BK184" s="31">
        <v>174370</v>
      </c>
      <c r="BL184" s="31">
        <v>84145</v>
      </c>
      <c r="BM184" s="31">
        <v>90225</v>
      </c>
      <c r="BN184" s="31">
        <v>173930</v>
      </c>
      <c r="BO184" s="31">
        <v>83966</v>
      </c>
      <c r="BP184" s="31">
        <v>89964</v>
      </c>
      <c r="BQ184" s="31">
        <v>173468</v>
      </c>
      <c r="BR184" s="31">
        <v>83785</v>
      </c>
      <c r="BS184" s="31">
        <v>89683</v>
      </c>
      <c r="BT184" s="31">
        <v>172985</v>
      </c>
      <c r="BU184" s="31">
        <v>83597</v>
      </c>
      <c r="BV184" s="31">
        <v>89388</v>
      </c>
      <c r="BW184" s="31">
        <v>172477</v>
      </c>
      <c r="BX184" s="31">
        <v>83400</v>
      </c>
      <c r="BY184" s="31">
        <v>89077</v>
      </c>
    </row>
    <row r="185" spans="1:77" ht="20.100000000000001" customHeight="1" x14ac:dyDescent="0.25">
      <c r="A185" s="30" t="s">
        <v>160</v>
      </c>
      <c r="B185" s="31" t="s">
        <v>412</v>
      </c>
      <c r="C185" s="31">
        <v>173360</v>
      </c>
      <c r="D185" s="31">
        <v>81543</v>
      </c>
      <c r="E185" s="31">
        <v>91817</v>
      </c>
      <c r="F185" s="31">
        <v>172809</v>
      </c>
      <c r="G185" s="31">
        <v>81239</v>
      </c>
      <c r="H185" s="31">
        <v>91570</v>
      </c>
      <c r="I185" s="31">
        <v>172292</v>
      </c>
      <c r="J185" s="31">
        <v>80955</v>
      </c>
      <c r="K185" s="31">
        <v>91337</v>
      </c>
      <c r="L185" s="31">
        <v>171755</v>
      </c>
      <c r="M185" s="31">
        <v>80669</v>
      </c>
      <c r="N185" s="31">
        <v>91086</v>
      </c>
      <c r="O185" s="31">
        <v>171241</v>
      </c>
      <c r="P185" s="31">
        <v>80397</v>
      </c>
      <c r="Q185" s="31">
        <v>90844</v>
      </c>
      <c r="R185" s="31">
        <v>170704</v>
      </c>
      <c r="S185" s="31">
        <v>80125</v>
      </c>
      <c r="T185" s="31">
        <v>90579</v>
      </c>
      <c r="U185" s="31">
        <v>170190</v>
      </c>
      <c r="V185" s="31">
        <v>79860</v>
      </c>
      <c r="W185" s="31">
        <v>90330</v>
      </c>
      <c r="X185" s="31">
        <v>169669</v>
      </c>
      <c r="Y185" s="31">
        <v>79612</v>
      </c>
      <c r="Z185" s="31">
        <v>90057</v>
      </c>
      <c r="AA185" s="31">
        <v>169149</v>
      </c>
      <c r="AB185" s="31">
        <v>79365</v>
      </c>
      <c r="AC185" s="31">
        <v>89784</v>
      </c>
      <c r="AD185" s="31">
        <v>168643</v>
      </c>
      <c r="AE185" s="31">
        <v>79137</v>
      </c>
      <c r="AF185" s="31">
        <v>89506</v>
      </c>
      <c r="AG185" s="31">
        <v>168081</v>
      </c>
      <c r="AH185" s="31">
        <v>78875</v>
      </c>
      <c r="AI185" s="31">
        <v>89206</v>
      </c>
      <c r="AJ185" s="31">
        <v>167481</v>
      </c>
      <c r="AK185" s="31">
        <v>78606</v>
      </c>
      <c r="AL185" s="31">
        <v>88875</v>
      </c>
      <c r="AM185" s="31">
        <v>166833</v>
      </c>
      <c r="AN185" s="31">
        <v>78304</v>
      </c>
      <c r="AO185" s="31">
        <v>88529</v>
      </c>
      <c r="AP185" s="31">
        <v>166141</v>
      </c>
      <c r="AQ185" s="31">
        <v>77989</v>
      </c>
      <c r="AR185" s="31">
        <v>88152</v>
      </c>
      <c r="AS185" s="31">
        <v>165411</v>
      </c>
      <c r="AT185" s="31">
        <v>77657</v>
      </c>
      <c r="AU185" s="31">
        <v>87754</v>
      </c>
      <c r="AV185" s="31">
        <v>164637</v>
      </c>
      <c r="AW185" s="31">
        <v>77308</v>
      </c>
      <c r="AX185" s="31">
        <v>87329</v>
      </c>
      <c r="AY185" s="31">
        <v>163828</v>
      </c>
      <c r="AZ185" s="31">
        <v>76941</v>
      </c>
      <c r="BA185" s="31">
        <v>86887</v>
      </c>
      <c r="BB185" s="31">
        <v>162985</v>
      </c>
      <c r="BC185" s="31">
        <v>76564</v>
      </c>
      <c r="BD185" s="31">
        <v>86421</v>
      </c>
      <c r="BE185" s="31">
        <v>162124</v>
      </c>
      <c r="BF185" s="31">
        <v>76179</v>
      </c>
      <c r="BG185" s="31">
        <v>85945</v>
      </c>
      <c r="BH185" s="31">
        <v>161237</v>
      </c>
      <c r="BI185" s="31">
        <v>75788</v>
      </c>
      <c r="BJ185" s="31">
        <v>85449</v>
      </c>
      <c r="BK185" s="31">
        <v>160338</v>
      </c>
      <c r="BL185" s="31">
        <v>75390</v>
      </c>
      <c r="BM185" s="31">
        <v>84948</v>
      </c>
      <c r="BN185" s="31">
        <v>159414</v>
      </c>
      <c r="BO185" s="31">
        <v>74994</v>
      </c>
      <c r="BP185" s="31">
        <v>84420</v>
      </c>
      <c r="BQ185" s="31">
        <v>158488</v>
      </c>
      <c r="BR185" s="31">
        <v>74596</v>
      </c>
      <c r="BS185" s="31">
        <v>83892</v>
      </c>
      <c r="BT185" s="31">
        <v>157560</v>
      </c>
      <c r="BU185" s="31">
        <v>74205</v>
      </c>
      <c r="BV185" s="31">
        <v>83355</v>
      </c>
      <c r="BW185" s="31">
        <v>156632</v>
      </c>
      <c r="BX185" s="31">
        <v>73822</v>
      </c>
      <c r="BY185" s="31">
        <v>82810</v>
      </c>
    </row>
    <row r="186" spans="1:77" ht="20.100000000000001" customHeight="1" x14ac:dyDescent="0.25">
      <c r="A186" s="30" t="s">
        <v>161</v>
      </c>
      <c r="B186" s="31" t="s">
        <v>412</v>
      </c>
      <c r="C186" s="31">
        <v>151276</v>
      </c>
      <c r="D186" s="31">
        <v>74111</v>
      </c>
      <c r="E186" s="31">
        <v>77165</v>
      </c>
      <c r="F186" s="31">
        <v>151466</v>
      </c>
      <c r="G186" s="31">
        <v>74250</v>
      </c>
      <c r="H186" s="31">
        <v>77216</v>
      </c>
      <c r="I186" s="31">
        <v>151624</v>
      </c>
      <c r="J186" s="31">
        <v>74378</v>
      </c>
      <c r="K186" s="31">
        <v>77246</v>
      </c>
      <c r="L186" s="31">
        <v>151699</v>
      </c>
      <c r="M186" s="31">
        <v>74468</v>
      </c>
      <c r="N186" s="31">
        <v>77231</v>
      </c>
      <c r="O186" s="31">
        <v>151743</v>
      </c>
      <c r="P186" s="31">
        <v>74540</v>
      </c>
      <c r="Q186" s="31">
        <v>77203</v>
      </c>
      <c r="R186" s="31">
        <v>151737</v>
      </c>
      <c r="S186" s="31">
        <v>74594</v>
      </c>
      <c r="T186" s="31">
        <v>77143</v>
      </c>
      <c r="U186" s="31">
        <v>151659</v>
      </c>
      <c r="V186" s="31">
        <v>74605</v>
      </c>
      <c r="W186" s="31">
        <v>77054</v>
      </c>
      <c r="X186" s="31">
        <v>151571</v>
      </c>
      <c r="Y186" s="31">
        <v>74613</v>
      </c>
      <c r="Z186" s="31">
        <v>76958</v>
      </c>
      <c r="AA186" s="31">
        <v>151399</v>
      </c>
      <c r="AB186" s="31">
        <v>74574</v>
      </c>
      <c r="AC186" s="31">
        <v>76825</v>
      </c>
      <c r="AD186" s="31">
        <v>151182</v>
      </c>
      <c r="AE186" s="31">
        <v>74520</v>
      </c>
      <c r="AF186" s="31">
        <v>76662</v>
      </c>
      <c r="AG186" s="31">
        <v>150912</v>
      </c>
      <c r="AH186" s="31">
        <v>74431</v>
      </c>
      <c r="AI186" s="31">
        <v>76481</v>
      </c>
      <c r="AJ186" s="31">
        <v>150617</v>
      </c>
      <c r="AK186" s="31">
        <v>74327</v>
      </c>
      <c r="AL186" s="31">
        <v>76290</v>
      </c>
      <c r="AM186" s="31">
        <v>150259</v>
      </c>
      <c r="AN186" s="31">
        <v>74193</v>
      </c>
      <c r="AO186" s="31">
        <v>76066</v>
      </c>
      <c r="AP186" s="31">
        <v>149872</v>
      </c>
      <c r="AQ186" s="31">
        <v>74033</v>
      </c>
      <c r="AR186" s="31">
        <v>75839</v>
      </c>
      <c r="AS186" s="31">
        <v>149418</v>
      </c>
      <c r="AT186" s="31">
        <v>73845</v>
      </c>
      <c r="AU186" s="31">
        <v>75573</v>
      </c>
      <c r="AV186" s="31">
        <v>148919</v>
      </c>
      <c r="AW186" s="31">
        <v>73630</v>
      </c>
      <c r="AX186" s="31">
        <v>75289</v>
      </c>
      <c r="AY186" s="31">
        <v>148391</v>
      </c>
      <c r="AZ186" s="31">
        <v>73401</v>
      </c>
      <c r="BA186" s="31">
        <v>74990</v>
      </c>
      <c r="BB186" s="31">
        <v>147830</v>
      </c>
      <c r="BC186" s="31">
        <v>73146</v>
      </c>
      <c r="BD186" s="31">
        <v>74684</v>
      </c>
      <c r="BE186" s="31">
        <v>147209</v>
      </c>
      <c r="BF186" s="31">
        <v>72864</v>
      </c>
      <c r="BG186" s="31">
        <v>74345</v>
      </c>
      <c r="BH186" s="31">
        <v>146567</v>
      </c>
      <c r="BI186" s="31">
        <v>72576</v>
      </c>
      <c r="BJ186" s="31">
        <v>73991</v>
      </c>
      <c r="BK186" s="31">
        <v>145888</v>
      </c>
      <c r="BL186" s="31">
        <v>72269</v>
      </c>
      <c r="BM186" s="31">
        <v>73619</v>
      </c>
      <c r="BN186" s="31">
        <v>145164</v>
      </c>
      <c r="BO186" s="31">
        <v>71941</v>
      </c>
      <c r="BP186" s="31">
        <v>73223</v>
      </c>
      <c r="BQ186" s="31">
        <v>144419</v>
      </c>
      <c r="BR186" s="31">
        <v>71603</v>
      </c>
      <c r="BS186" s="31">
        <v>72816</v>
      </c>
      <c r="BT186" s="31">
        <v>143662</v>
      </c>
      <c r="BU186" s="31">
        <v>71254</v>
      </c>
      <c r="BV186" s="31">
        <v>72408</v>
      </c>
      <c r="BW186" s="31">
        <v>142893</v>
      </c>
      <c r="BX186" s="31">
        <v>70914</v>
      </c>
      <c r="BY186" s="31">
        <v>71979</v>
      </c>
    </row>
    <row r="187" spans="1:77" ht="20.100000000000001" customHeight="1" x14ac:dyDescent="0.25">
      <c r="A187" s="30" t="s">
        <v>162</v>
      </c>
      <c r="B187" s="31" t="s">
        <v>412</v>
      </c>
      <c r="C187" s="31">
        <v>60016</v>
      </c>
      <c r="D187" s="31">
        <v>29475</v>
      </c>
      <c r="E187" s="31">
        <v>30541</v>
      </c>
      <c r="F187" s="31">
        <v>59451</v>
      </c>
      <c r="G187" s="31">
        <v>29153</v>
      </c>
      <c r="H187" s="31">
        <v>30298</v>
      </c>
      <c r="I187" s="31">
        <v>58882</v>
      </c>
      <c r="J187" s="31">
        <v>28820</v>
      </c>
      <c r="K187" s="31">
        <v>30062</v>
      </c>
      <c r="L187" s="31">
        <v>58300</v>
      </c>
      <c r="M187" s="31">
        <v>28482</v>
      </c>
      <c r="N187" s="31">
        <v>29818</v>
      </c>
      <c r="O187" s="31">
        <v>57724</v>
      </c>
      <c r="P187" s="31">
        <v>28146</v>
      </c>
      <c r="Q187" s="31">
        <v>29578</v>
      </c>
      <c r="R187" s="31">
        <v>57135</v>
      </c>
      <c r="S187" s="31">
        <v>27809</v>
      </c>
      <c r="T187" s="31">
        <v>29326</v>
      </c>
      <c r="U187" s="31">
        <v>56552</v>
      </c>
      <c r="V187" s="31">
        <v>27479</v>
      </c>
      <c r="W187" s="31">
        <v>29073</v>
      </c>
      <c r="X187" s="31">
        <v>56002</v>
      </c>
      <c r="Y187" s="31">
        <v>27168</v>
      </c>
      <c r="Z187" s="31">
        <v>28834</v>
      </c>
      <c r="AA187" s="31">
        <v>55443</v>
      </c>
      <c r="AB187" s="31">
        <v>26849</v>
      </c>
      <c r="AC187" s="31">
        <v>28594</v>
      </c>
      <c r="AD187" s="31">
        <v>54895</v>
      </c>
      <c r="AE187" s="31">
        <v>26549</v>
      </c>
      <c r="AF187" s="31">
        <v>28346</v>
      </c>
      <c r="AG187" s="31">
        <v>54330</v>
      </c>
      <c r="AH187" s="31">
        <v>26228</v>
      </c>
      <c r="AI187" s="31">
        <v>28102</v>
      </c>
      <c r="AJ187" s="31">
        <v>53731</v>
      </c>
      <c r="AK187" s="31">
        <v>25900</v>
      </c>
      <c r="AL187" s="31">
        <v>27831</v>
      </c>
      <c r="AM187" s="31">
        <v>53110</v>
      </c>
      <c r="AN187" s="31">
        <v>25557</v>
      </c>
      <c r="AO187" s="31">
        <v>27553</v>
      </c>
      <c r="AP187" s="31">
        <v>52454</v>
      </c>
      <c r="AQ187" s="31">
        <v>25205</v>
      </c>
      <c r="AR187" s="31">
        <v>27249</v>
      </c>
      <c r="AS187" s="31">
        <v>51782</v>
      </c>
      <c r="AT187" s="31">
        <v>24840</v>
      </c>
      <c r="AU187" s="31">
        <v>26942</v>
      </c>
      <c r="AV187" s="31">
        <v>51092</v>
      </c>
      <c r="AW187" s="31">
        <v>24466</v>
      </c>
      <c r="AX187" s="31">
        <v>26626</v>
      </c>
      <c r="AY187" s="31">
        <v>50376</v>
      </c>
      <c r="AZ187" s="31">
        <v>24087</v>
      </c>
      <c r="BA187" s="31">
        <v>26289</v>
      </c>
      <c r="BB187" s="31">
        <v>49645</v>
      </c>
      <c r="BC187" s="31">
        <v>23700</v>
      </c>
      <c r="BD187" s="31">
        <v>25945</v>
      </c>
      <c r="BE187" s="31">
        <v>48883</v>
      </c>
      <c r="BF187" s="31">
        <v>23299</v>
      </c>
      <c r="BG187" s="31">
        <v>25584</v>
      </c>
      <c r="BH187" s="31">
        <v>48114</v>
      </c>
      <c r="BI187" s="31">
        <v>22903</v>
      </c>
      <c r="BJ187" s="31">
        <v>25211</v>
      </c>
      <c r="BK187" s="31">
        <v>47338</v>
      </c>
      <c r="BL187" s="31">
        <v>22500</v>
      </c>
      <c r="BM187" s="31">
        <v>24838</v>
      </c>
      <c r="BN187" s="31">
        <v>46542</v>
      </c>
      <c r="BO187" s="31">
        <v>22092</v>
      </c>
      <c r="BP187" s="31">
        <v>24450</v>
      </c>
      <c r="BQ187" s="31">
        <v>45733</v>
      </c>
      <c r="BR187" s="31">
        <v>21684</v>
      </c>
      <c r="BS187" s="31">
        <v>24049</v>
      </c>
      <c r="BT187" s="31">
        <v>44919</v>
      </c>
      <c r="BU187" s="31">
        <v>21273</v>
      </c>
      <c r="BV187" s="31">
        <v>23646</v>
      </c>
      <c r="BW187" s="31">
        <v>44093</v>
      </c>
      <c r="BX187" s="31">
        <v>20864</v>
      </c>
      <c r="BY187" s="31">
        <v>23229</v>
      </c>
    </row>
    <row r="188" spans="1:77" ht="20.100000000000001" customHeight="1" x14ac:dyDescent="0.25">
      <c r="A188" s="30" t="s">
        <v>163</v>
      </c>
      <c r="B188" s="31" t="s">
        <v>413</v>
      </c>
      <c r="C188" s="31">
        <v>42051</v>
      </c>
      <c r="D188" s="31">
        <v>20880</v>
      </c>
      <c r="E188" s="31">
        <v>21171</v>
      </c>
      <c r="F188" s="31">
        <v>41728</v>
      </c>
      <c r="G188" s="31">
        <v>20720</v>
      </c>
      <c r="H188" s="31">
        <v>21008</v>
      </c>
      <c r="I188" s="31">
        <v>41403</v>
      </c>
      <c r="J188" s="31">
        <v>20565</v>
      </c>
      <c r="K188" s="31">
        <v>20838</v>
      </c>
      <c r="L188" s="31">
        <v>41073</v>
      </c>
      <c r="M188" s="31">
        <v>20415</v>
      </c>
      <c r="N188" s="31">
        <v>20658</v>
      </c>
      <c r="O188" s="31">
        <v>40752</v>
      </c>
      <c r="P188" s="31">
        <v>20266</v>
      </c>
      <c r="Q188" s="31">
        <v>20486</v>
      </c>
      <c r="R188" s="31">
        <v>40423</v>
      </c>
      <c r="S188" s="31">
        <v>20113</v>
      </c>
      <c r="T188" s="31">
        <v>20310</v>
      </c>
      <c r="U188" s="31">
        <v>40085</v>
      </c>
      <c r="V188" s="31">
        <v>19963</v>
      </c>
      <c r="W188" s="31">
        <v>20122</v>
      </c>
      <c r="X188" s="31">
        <v>39769</v>
      </c>
      <c r="Y188" s="31">
        <v>19814</v>
      </c>
      <c r="Z188" s="31">
        <v>19955</v>
      </c>
      <c r="AA188" s="31">
        <v>39454</v>
      </c>
      <c r="AB188" s="31">
        <v>19663</v>
      </c>
      <c r="AC188" s="31">
        <v>19791</v>
      </c>
      <c r="AD188" s="31">
        <v>39135</v>
      </c>
      <c r="AE188" s="31">
        <v>19513</v>
      </c>
      <c r="AF188" s="31">
        <v>19622</v>
      </c>
      <c r="AG188" s="31">
        <v>38800</v>
      </c>
      <c r="AH188" s="31">
        <v>19357</v>
      </c>
      <c r="AI188" s="31">
        <v>19443</v>
      </c>
      <c r="AJ188" s="31">
        <v>38445</v>
      </c>
      <c r="AK188" s="31">
        <v>19187</v>
      </c>
      <c r="AL188" s="31">
        <v>19258</v>
      </c>
      <c r="AM188" s="31">
        <v>38081</v>
      </c>
      <c r="AN188" s="31">
        <v>19013</v>
      </c>
      <c r="AO188" s="31">
        <v>19068</v>
      </c>
      <c r="AP188" s="31">
        <v>37724</v>
      </c>
      <c r="AQ188" s="31">
        <v>18844</v>
      </c>
      <c r="AR188" s="31">
        <v>18880</v>
      </c>
      <c r="AS188" s="31">
        <v>37333</v>
      </c>
      <c r="AT188" s="31">
        <v>18655</v>
      </c>
      <c r="AU188" s="31">
        <v>18678</v>
      </c>
      <c r="AV188" s="31">
        <v>36932</v>
      </c>
      <c r="AW188" s="31">
        <v>18461</v>
      </c>
      <c r="AX188" s="31">
        <v>18471</v>
      </c>
      <c r="AY188" s="31">
        <v>36523</v>
      </c>
      <c r="AZ188" s="31">
        <v>18265</v>
      </c>
      <c r="BA188" s="31">
        <v>18258</v>
      </c>
      <c r="BB188" s="31">
        <v>36086</v>
      </c>
      <c r="BC188" s="31">
        <v>18056</v>
      </c>
      <c r="BD188" s="31">
        <v>18030</v>
      </c>
      <c r="BE188" s="31">
        <v>35654</v>
      </c>
      <c r="BF188" s="31">
        <v>17841</v>
      </c>
      <c r="BG188" s="31">
        <v>17813</v>
      </c>
      <c r="BH188" s="31">
        <v>35195</v>
      </c>
      <c r="BI188" s="31">
        <v>17617</v>
      </c>
      <c r="BJ188" s="31">
        <v>17578</v>
      </c>
      <c r="BK188" s="31">
        <v>34726</v>
      </c>
      <c r="BL188" s="31">
        <v>17389</v>
      </c>
      <c r="BM188" s="31">
        <v>17337</v>
      </c>
      <c r="BN188" s="31">
        <v>34262</v>
      </c>
      <c r="BO188" s="31">
        <v>17163</v>
      </c>
      <c r="BP188" s="31">
        <v>17099</v>
      </c>
      <c r="BQ188" s="31">
        <v>33774</v>
      </c>
      <c r="BR188" s="31">
        <v>16913</v>
      </c>
      <c r="BS188" s="31">
        <v>16861</v>
      </c>
      <c r="BT188" s="31">
        <v>33296</v>
      </c>
      <c r="BU188" s="31">
        <v>16692</v>
      </c>
      <c r="BV188" s="31">
        <v>16604</v>
      </c>
      <c r="BW188" s="31">
        <v>32798</v>
      </c>
      <c r="BX188" s="31">
        <v>16446</v>
      </c>
      <c r="BY188" s="31">
        <v>16352</v>
      </c>
    </row>
    <row r="189" spans="1:77" ht="20.100000000000001" customHeight="1" x14ac:dyDescent="0.25">
      <c r="A189" s="30" t="s">
        <v>164</v>
      </c>
      <c r="B189" s="31" t="s">
        <v>413</v>
      </c>
      <c r="C189" s="31">
        <v>26426</v>
      </c>
      <c r="D189" s="31">
        <v>12981</v>
      </c>
      <c r="E189" s="31">
        <v>13445</v>
      </c>
      <c r="F189" s="31">
        <v>26322</v>
      </c>
      <c r="G189" s="31">
        <v>12930</v>
      </c>
      <c r="H189" s="31">
        <v>13392</v>
      </c>
      <c r="I189" s="31">
        <v>26213</v>
      </c>
      <c r="J189" s="31">
        <v>12870</v>
      </c>
      <c r="K189" s="31">
        <v>13343</v>
      </c>
      <c r="L189" s="31">
        <v>26102</v>
      </c>
      <c r="M189" s="31">
        <v>12817</v>
      </c>
      <c r="N189" s="31">
        <v>13285</v>
      </c>
      <c r="O189" s="31">
        <v>25986</v>
      </c>
      <c r="P189" s="31">
        <v>12754</v>
      </c>
      <c r="Q189" s="31">
        <v>13232</v>
      </c>
      <c r="R189" s="31">
        <v>25872</v>
      </c>
      <c r="S189" s="31">
        <v>12699</v>
      </c>
      <c r="T189" s="31">
        <v>13173</v>
      </c>
      <c r="U189" s="31">
        <v>25748</v>
      </c>
      <c r="V189" s="31">
        <v>12639</v>
      </c>
      <c r="W189" s="31">
        <v>13109</v>
      </c>
      <c r="X189" s="31">
        <v>25634</v>
      </c>
      <c r="Y189" s="31">
        <v>12583</v>
      </c>
      <c r="Z189" s="31">
        <v>13051</v>
      </c>
      <c r="AA189" s="31">
        <v>25507</v>
      </c>
      <c r="AB189" s="31">
        <v>12518</v>
      </c>
      <c r="AC189" s="31">
        <v>12989</v>
      </c>
      <c r="AD189" s="31">
        <v>25389</v>
      </c>
      <c r="AE189" s="31">
        <v>12463</v>
      </c>
      <c r="AF189" s="31">
        <v>12926</v>
      </c>
      <c r="AG189" s="31">
        <v>25248</v>
      </c>
      <c r="AH189" s="31">
        <v>12393</v>
      </c>
      <c r="AI189" s="31">
        <v>12855</v>
      </c>
      <c r="AJ189" s="31">
        <v>25110</v>
      </c>
      <c r="AK189" s="31">
        <v>12332</v>
      </c>
      <c r="AL189" s="31">
        <v>12778</v>
      </c>
      <c r="AM189" s="31">
        <v>24961</v>
      </c>
      <c r="AN189" s="31">
        <v>12255</v>
      </c>
      <c r="AO189" s="31">
        <v>12706</v>
      </c>
      <c r="AP189" s="31">
        <v>24795</v>
      </c>
      <c r="AQ189" s="31">
        <v>12174</v>
      </c>
      <c r="AR189" s="31">
        <v>12621</v>
      </c>
      <c r="AS189" s="31">
        <v>24634</v>
      </c>
      <c r="AT189" s="31">
        <v>12095</v>
      </c>
      <c r="AU189" s="31">
        <v>12539</v>
      </c>
      <c r="AV189" s="31">
        <v>24437</v>
      </c>
      <c r="AW189" s="31">
        <v>11998</v>
      </c>
      <c r="AX189" s="31">
        <v>12439</v>
      </c>
      <c r="AY189" s="31">
        <v>24270</v>
      </c>
      <c r="AZ189" s="31">
        <v>11908</v>
      </c>
      <c r="BA189" s="31">
        <v>12362</v>
      </c>
      <c r="BB189" s="31">
        <v>24065</v>
      </c>
      <c r="BC189" s="31">
        <v>11815</v>
      </c>
      <c r="BD189" s="31">
        <v>12250</v>
      </c>
      <c r="BE189" s="31">
        <v>23868</v>
      </c>
      <c r="BF189" s="31">
        <v>11720</v>
      </c>
      <c r="BG189" s="31">
        <v>12148</v>
      </c>
      <c r="BH189" s="31">
        <v>23668</v>
      </c>
      <c r="BI189" s="31">
        <v>11619</v>
      </c>
      <c r="BJ189" s="31">
        <v>12049</v>
      </c>
      <c r="BK189" s="31">
        <v>23467</v>
      </c>
      <c r="BL189" s="31">
        <v>11523</v>
      </c>
      <c r="BM189" s="31">
        <v>11944</v>
      </c>
      <c r="BN189" s="31">
        <v>23248</v>
      </c>
      <c r="BO189" s="31">
        <v>11416</v>
      </c>
      <c r="BP189" s="31">
        <v>11832</v>
      </c>
      <c r="BQ189" s="31">
        <v>23036</v>
      </c>
      <c r="BR189" s="31">
        <v>11314</v>
      </c>
      <c r="BS189" s="31">
        <v>11722</v>
      </c>
      <c r="BT189" s="31">
        <v>22824</v>
      </c>
      <c r="BU189" s="31">
        <v>11210</v>
      </c>
      <c r="BV189" s="31">
        <v>11614</v>
      </c>
      <c r="BW189" s="31">
        <v>22612</v>
      </c>
      <c r="BX189" s="31">
        <v>11102</v>
      </c>
      <c r="BY189" s="31">
        <v>11510</v>
      </c>
    </row>
    <row r="190" spans="1:77" ht="20.100000000000001" customHeight="1" x14ac:dyDescent="0.25">
      <c r="A190" s="30" t="s">
        <v>165</v>
      </c>
      <c r="B190" s="31" t="s">
        <v>413</v>
      </c>
      <c r="C190" s="31">
        <v>59143</v>
      </c>
      <c r="D190" s="31">
        <v>28818</v>
      </c>
      <c r="E190" s="31">
        <v>30325</v>
      </c>
      <c r="F190" s="31">
        <v>58718</v>
      </c>
      <c r="G190" s="31">
        <v>28623</v>
      </c>
      <c r="H190" s="31">
        <v>30095</v>
      </c>
      <c r="I190" s="31">
        <v>58284</v>
      </c>
      <c r="J190" s="31">
        <v>28417</v>
      </c>
      <c r="K190" s="31">
        <v>29867</v>
      </c>
      <c r="L190" s="31">
        <v>57854</v>
      </c>
      <c r="M190" s="31">
        <v>28215</v>
      </c>
      <c r="N190" s="31">
        <v>29639</v>
      </c>
      <c r="O190" s="31">
        <v>57412</v>
      </c>
      <c r="P190" s="31">
        <v>28003</v>
      </c>
      <c r="Q190" s="31">
        <v>29409</v>
      </c>
      <c r="R190" s="31">
        <v>56967</v>
      </c>
      <c r="S190" s="31">
        <v>27791</v>
      </c>
      <c r="T190" s="31">
        <v>29176</v>
      </c>
      <c r="U190" s="31">
        <v>56514</v>
      </c>
      <c r="V190" s="31">
        <v>27576</v>
      </c>
      <c r="W190" s="31">
        <v>28938</v>
      </c>
      <c r="X190" s="31">
        <v>56079</v>
      </c>
      <c r="Y190" s="31">
        <v>27368</v>
      </c>
      <c r="Z190" s="31">
        <v>28711</v>
      </c>
      <c r="AA190" s="31">
        <v>55640</v>
      </c>
      <c r="AB190" s="31">
        <v>27152</v>
      </c>
      <c r="AC190" s="31">
        <v>28488</v>
      </c>
      <c r="AD190" s="31">
        <v>55204</v>
      </c>
      <c r="AE190" s="31">
        <v>26938</v>
      </c>
      <c r="AF190" s="31">
        <v>28266</v>
      </c>
      <c r="AG190" s="31">
        <v>54735</v>
      </c>
      <c r="AH190" s="31">
        <v>26708</v>
      </c>
      <c r="AI190" s="31">
        <v>28027</v>
      </c>
      <c r="AJ190" s="31">
        <v>54250</v>
      </c>
      <c r="AK190" s="31">
        <v>26474</v>
      </c>
      <c r="AL190" s="31">
        <v>27776</v>
      </c>
      <c r="AM190" s="31">
        <v>53744</v>
      </c>
      <c r="AN190" s="31">
        <v>26226</v>
      </c>
      <c r="AO190" s="31">
        <v>27518</v>
      </c>
      <c r="AP190" s="31">
        <v>53225</v>
      </c>
      <c r="AQ190" s="31">
        <v>25975</v>
      </c>
      <c r="AR190" s="31">
        <v>27250</v>
      </c>
      <c r="AS190" s="31">
        <v>52671</v>
      </c>
      <c r="AT190" s="31">
        <v>25704</v>
      </c>
      <c r="AU190" s="31">
        <v>26967</v>
      </c>
      <c r="AV190" s="31">
        <v>52104</v>
      </c>
      <c r="AW190" s="31">
        <v>25427</v>
      </c>
      <c r="AX190" s="31">
        <v>26677</v>
      </c>
      <c r="AY190" s="31">
        <v>51510</v>
      </c>
      <c r="AZ190" s="31">
        <v>25133</v>
      </c>
      <c r="BA190" s="31">
        <v>26377</v>
      </c>
      <c r="BB190" s="31">
        <v>50915</v>
      </c>
      <c r="BC190" s="31">
        <v>24842</v>
      </c>
      <c r="BD190" s="31">
        <v>26073</v>
      </c>
      <c r="BE190" s="31">
        <v>50289</v>
      </c>
      <c r="BF190" s="31">
        <v>24541</v>
      </c>
      <c r="BG190" s="31">
        <v>25748</v>
      </c>
      <c r="BH190" s="31">
        <v>49668</v>
      </c>
      <c r="BI190" s="31">
        <v>24236</v>
      </c>
      <c r="BJ190" s="31">
        <v>25432</v>
      </c>
      <c r="BK190" s="31">
        <v>49046</v>
      </c>
      <c r="BL190" s="31">
        <v>23933</v>
      </c>
      <c r="BM190" s="31">
        <v>25113</v>
      </c>
      <c r="BN190" s="31">
        <v>48388</v>
      </c>
      <c r="BO190" s="31">
        <v>23618</v>
      </c>
      <c r="BP190" s="31">
        <v>24770</v>
      </c>
      <c r="BQ190" s="31">
        <v>47733</v>
      </c>
      <c r="BR190" s="31">
        <v>23307</v>
      </c>
      <c r="BS190" s="31">
        <v>24426</v>
      </c>
      <c r="BT190" s="31">
        <v>47077</v>
      </c>
      <c r="BU190" s="31">
        <v>22986</v>
      </c>
      <c r="BV190" s="31">
        <v>24091</v>
      </c>
      <c r="BW190" s="31">
        <v>46410</v>
      </c>
      <c r="BX190" s="31">
        <v>22678</v>
      </c>
      <c r="BY190" s="31">
        <v>23732</v>
      </c>
    </row>
    <row r="191" spans="1:77" ht="20.100000000000001" customHeight="1" x14ac:dyDescent="0.25">
      <c r="A191" s="30" t="s">
        <v>166</v>
      </c>
      <c r="B191" s="31" t="s">
        <v>413</v>
      </c>
      <c r="C191" s="31">
        <v>23082</v>
      </c>
      <c r="D191" s="31">
        <v>11572</v>
      </c>
      <c r="E191" s="31">
        <v>11510</v>
      </c>
      <c r="F191" s="31">
        <v>22947</v>
      </c>
      <c r="G191" s="31">
        <v>11506</v>
      </c>
      <c r="H191" s="31">
        <v>11441</v>
      </c>
      <c r="I191" s="31">
        <v>22823</v>
      </c>
      <c r="J191" s="31">
        <v>11454</v>
      </c>
      <c r="K191" s="31">
        <v>11369</v>
      </c>
      <c r="L191" s="31">
        <v>22691</v>
      </c>
      <c r="M191" s="31">
        <v>11392</v>
      </c>
      <c r="N191" s="31">
        <v>11299</v>
      </c>
      <c r="O191" s="31">
        <v>22573</v>
      </c>
      <c r="P191" s="31">
        <v>11342</v>
      </c>
      <c r="Q191" s="31">
        <v>11231</v>
      </c>
      <c r="R191" s="31">
        <v>22431</v>
      </c>
      <c r="S191" s="31">
        <v>11271</v>
      </c>
      <c r="T191" s="31">
        <v>11160</v>
      </c>
      <c r="U191" s="31">
        <v>22300</v>
      </c>
      <c r="V191" s="31">
        <v>11203</v>
      </c>
      <c r="W191" s="31">
        <v>11097</v>
      </c>
      <c r="X191" s="31">
        <v>22160</v>
      </c>
      <c r="Y191" s="31">
        <v>11140</v>
      </c>
      <c r="Z191" s="31">
        <v>11020</v>
      </c>
      <c r="AA191" s="31">
        <v>22031</v>
      </c>
      <c r="AB191" s="31">
        <v>11078</v>
      </c>
      <c r="AC191" s="31">
        <v>10953</v>
      </c>
      <c r="AD191" s="31">
        <v>21900</v>
      </c>
      <c r="AE191" s="31">
        <v>11014</v>
      </c>
      <c r="AF191" s="31">
        <v>10886</v>
      </c>
      <c r="AG191" s="31">
        <v>21766</v>
      </c>
      <c r="AH191" s="31">
        <v>10949</v>
      </c>
      <c r="AI191" s="31">
        <v>10817</v>
      </c>
      <c r="AJ191" s="31">
        <v>21611</v>
      </c>
      <c r="AK191" s="31">
        <v>10878</v>
      </c>
      <c r="AL191" s="31">
        <v>10733</v>
      </c>
      <c r="AM191" s="31">
        <v>21451</v>
      </c>
      <c r="AN191" s="31">
        <v>10798</v>
      </c>
      <c r="AO191" s="31">
        <v>10653</v>
      </c>
      <c r="AP191" s="31">
        <v>21294</v>
      </c>
      <c r="AQ191" s="31">
        <v>10724</v>
      </c>
      <c r="AR191" s="31">
        <v>10570</v>
      </c>
      <c r="AS191" s="31">
        <v>21124</v>
      </c>
      <c r="AT191" s="31">
        <v>10641</v>
      </c>
      <c r="AU191" s="31">
        <v>10483</v>
      </c>
      <c r="AV191" s="31">
        <v>20944</v>
      </c>
      <c r="AW191" s="31">
        <v>10552</v>
      </c>
      <c r="AX191" s="31">
        <v>10392</v>
      </c>
      <c r="AY191" s="31">
        <v>20763</v>
      </c>
      <c r="AZ191" s="31">
        <v>10466</v>
      </c>
      <c r="BA191" s="31">
        <v>10297</v>
      </c>
      <c r="BB191" s="31">
        <v>20578</v>
      </c>
      <c r="BC191" s="31">
        <v>10375</v>
      </c>
      <c r="BD191" s="31">
        <v>10203</v>
      </c>
      <c r="BE191" s="31">
        <v>20392</v>
      </c>
      <c r="BF191" s="31">
        <v>10287</v>
      </c>
      <c r="BG191" s="31">
        <v>10105</v>
      </c>
      <c r="BH191" s="31">
        <v>20185</v>
      </c>
      <c r="BI191" s="31">
        <v>10183</v>
      </c>
      <c r="BJ191" s="31">
        <v>10002</v>
      </c>
      <c r="BK191" s="31">
        <v>19994</v>
      </c>
      <c r="BL191" s="31">
        <v>10089</v>
      </c>
      <c r="BM191" s="31">
        <v>9905</v>
      </c>
      <c r="BN191" s="31">
        <v>19781</v>
      </c>
      <c r="BO191" s="31">
        <v>9987</v>
      </c>
      <c r="BP191" s="31">
        <v>9794</v>
      </c>
      <c r="BQ191" s="31">
        <v>19580</v>
      </c>
      <c r="BR191" s="31">
        <v>9893</v>
      </c>
      <c r="BS191" s="31">
        <v>9687</v>
      </c>
      <c r="BT191" s="31">
        <v>19367</v>
      </c>
      <c r="BU191" s="31">
        <v>9788</v>
      </c>
      <c r="BV191" s="31">
        <v>9579</v>
      </c>
      <c r="BW191" s="31">
        <v>19159</v>
      </c>
      <c r="BX191" s="31">
        <v>9690</v>
      </c>
      <c r="BY191" s="31">
        <v>9469</v>
      </c>
    </row>
    <row r="192" spans="1:77" ht="20.100000000000001" customHeight="1" x14ac:dyDescent="0.25">
      <c r="A192" s="30" t="s">
        <v>167</v>
      </c>
      <c r="B192" s="31" t="s">
        <v>413</v>
      </c>
      <c r="C192" s="31">
        <v>63564</v>
      </c>
      <c r="D192" s="31">
        <v>31054</v>
      </c>
      <c r="E192" s="31">
        <v>32510</v>
      </c>
      <c r="F192" s="31">
        <v>62970</v>
      </c>
      <c r="G192" s="31">
        <v>30768</v>
      </c>
      <c r="H192" s="31">
        <v>32202</v>
      </c>
      <c r="I192" s="31">
        <v>62383</v>
      </c>
      <c r="J192" s="31">
        <v>30482</v>
      </c>
      <c r="K192" s="31">
        <v>31901</v>
      </c>
      <c r="L192" s="31">
        <v>61794</v>
      </c>
      <c r="M192" s="31">
        <v>30210</v>
      </c>
      <c r="N192" s="31">
        <v>31584</v>
      </c>
      <c r="O192" s="31">
        <v>61213</v>
      </c>
      <c r="P192" s="31">
        <v>29927</v>
      </c>
      <c r="Q192" s="31">
        <v>31286</v>
      </c>
      <c r="R192" s="31">
        <v>60614</v>
      </c>
      <c r="S192" s="31">
        <v>29645</v>
      </c>
      <c r="T192" s="31">
        <v>30969</v>
      </c>
      <c r="U192" s="31">
        <v>60015</v>
      </c>
      <c r="V192" s="31">
        <v>29362</v>
      </c>
      <c r="W192" s="31">
        <v>30653</v>
      </c>
      <c r="X192" s="31">
        <v>59445</v>
      </c>
      <c r="Y192" s="31">
        <v>29087</v>
      </c>
      <c r="Z192" s="31">
        <v>30358</v>
      </c>
      <c r="AA192" s="31">
        <v>58864</v>
      </c>
      <c r="AB192" s="31">
        <v>28811</v>
      </c>
      <c r="AC192" s="31">
        <v>30053</v>
      </c>
      <c r="AD192" s="31">
        <v>58302</v>
      </c>
      <c r="AE192" s="31">
        <v>28537</v>
      </c>
      <c r="AF192" s="31">
        <v>29765</v>
      </c>
      <c r="AG192" s="31">
        <v>57725</v>
      </c>
      <c r="AH192" s="31">
        <v>28263</v>
      </c>
      <c r="AI192" s="31">
        <v>29462</v>
      </c>
      <c r="AJ192" s="31">
        <v>57105</v>
      </c>
      <c r="AK192" s="31">
        <v>27966</v>
      </c>
      <c r="AL192" s="31">
        <v>29139</v>
      </c>
      <c r="AM192" s="31">
        <v>56466</v>
      </c>
      <c r="AN192" s="31">
        <v>27663</v>
      </c>
      <c r="AO192" s="31">
        <v>28803</v>
      </c>
      <c r="AP192" s="31">
        <v>55804</v>
      </c>
      <c r="AQ192" s="31">
        <v>27330</v>
      </c>
      <c r="AR192" s="31">
        <v>28474</v>
      </c>
      <c r="AS192" s="31">
        <v>55126</v>
      </c>
      <c r="AT192" s="31">
        <v>27007</v>
      </c>
      <c r="AU192" s="31">
        <v>28119</v>
      </c>
      <c r="AV192" s="31">
        <v>54433</v>
      </c>
      <c r="AW192" s="31">
        <v>26667</v>
      </c>
      <c r="AX192" s="31">
        <v>27766</v>
      </c>
      <c r="AY192" s="31">
        <v>53712</v>
      </c>
      <c r="AZ192" s="31">
        <v>26310</v>
      </c>
      <c r="BA192" s="31">
        <v>27402</v>
      </c>
      <c r="BB192" s="31">
        <v>52982</v>
      </c>
      <c r="BC192" s="31">
        <v>25958</v>
      </c>
      <c r="BD192" s="31">
        <v>27024</v>
      </c>
      <c r="BE192" s="31">
        <v>52246</v>
      </c>
      <c r="BF192" s="31">
        <v>25596</v>
      </c>
      <c r="BG192" s="31">
        <v>26650</v>
      </c>
      <c r="BH192" s="31">
        <v>51482</v>
      </c>
      <c r="BI192" s="31">
        <v>25219</v>
      </c>
      <c r="BJ192" s="31">
        <v>26263</v>
      </c>
      <c r="BK192" s="31">
        <v>50713</v>
      </c>
      <c r="BL192" s="31">
        <v>24839</v>
      </c>
      <c r="BM192" s="31">
        <v>25874</v>
      </c>
      <c r="BN192" s="31">
        <v>49949</v>
      </c>
      <c r="BO192" s="31">
        <v>24471</v>
      </c>
      <c r="BP192" s="31">
        <v>25478</v>
      </c>
      <c r="BQ192" s="31">
        <v>49166</v>
      </c>
      <c r="BR192" s="31">
        <v>24083</v>
      </c>
      <c r="BS192" s="31">
        <v>25083</v>
      </c>
      <c r="BT192" s="31">
        <v>48371</v>
      </c>
      <c r="BU192" s="31">
        <v>23698</v>
      </c>
      <c r="BV192" s="31">
        <v>24673</v>
      </c>
      <c r="BW192" s="31">
        <v>47584</v>
      </c>
      <c r="BX192" s="31">
        <v>23320</v>
      </c>
      <c r="BY192" s="31">
        <v>24264</v>
      </c>
    </row>
    <row r="193" spans="1:77" ht="20.100000000000001" customHeight="1" x14ac:dyDescent="0.25">
      <c r="A193" s="30" t="s">
        <v>168</v>
      </c>
      <c r="B193" s="31" t="s">
        <v>413</v>
      </c>
      <c r="C193" s="31">
        <v>56201</v>
      </c>
      <c r="D193" s="31">
        <v>27951</v>
      </c>
      <c r="E193" s="31">
        <v>28250</v>
      </c>
      <c r="F193" s="31">
        <v>56132</v>
      </c>
      <c r="G193" s="31">
        <v>27940</v>
      </c>
      <c r="H193" s="31">
        <v>28192</v>
      </c>
      <c r="I193" s="31">
        <v>56028</v>
      </c>
      <c r="J193" s="31">
        <v>27905</v>
      </c>
      <c r="K193" s="31">
        <v>28123</v>
      </c>
      <c r="L193" s="31">
        <v>55908</v>
      </c>
      <c r="M193" s="31">
        <v>27858</v>
      </c>
      <c r="N193" s="31">
        <v>28050</v>
      </c>
      <c r="O193" s="31">
        <v>55784</v>
      </c>
      <c r="P193" s="31">
        <v>27818</v>
      </c>
      <c r="Q193" s="31">
        <v>27966</v>
      </c>
      <c r="R193" s="31">
        <v>55645</v>
      </c>
      <c r="S193" s="31">
        <v>27763</v>
      </c>
      <c r="T193" s="31">
        <v>27882</v>
      </c>
      <c r="U193" s="31">
        <v>55499</v>
      </c>
      <c r="V193" s="31">
        <v>27703</v>
      </c>
      <c r="W193" s="31">
        <v>27796</v>
      </c>
      <c r="X193" s="31">
        <v>55326</v>
      </c>
      <c r="Y193" s="31">
        <v>27631</v>
      </c>
      <c r="Z193" s="31">
        <v>27695</v>
      </c>
      <c r="AA193" s="31">
        <v>55170</v>
      </c>
      <c r="AB193" s="31">
        <v>27572</v>
      </c>
      <c r="AC193" s="31">
        <v>27598</v>
      </c>
      <c r="AD193" s="31">
        <v>54985</v>
      </c>
      <c r="AE193" s="31">
        <v>27488</v>
      </c>
      <c r="AF193" s="31">
        <v>27497</v>
      </c>
      <c r="AG193" s="31">
        <v>54776</v>
      </c>
      <c r="AH193" s="31">
        <v>27399</v>
      </c>
      <c r="AI193" s="31">
        <v>27377</v>
      </c>
      <c r="AJ193" s="31">
        <v>54563</v>
      </c>
      <c r="AK193" s="31">
        <v>27306</v>
      </c>
      <c r="AL193" s="31">
        <v>27257</v>
      </c>
      <c r="AM193" s="31">
        <v>54325</v>
      </c>
      <c r="AN193" s="31">
        <v>27196</v>
      </c>
      <c r="AO193" s="31">
        <v>27129</v>
      </c>
      <c r="AP193" s="31">
        <v>54068</v>
      </c>
      <c r="AQ193" s="31">
        <v>27091</v>
      </c>
      <c r="AR193" s="31">
        <v>26977</v>
      </c>
      <c r="AS193" s="31">
        <v>53796</v>
      </c>
      <c r="AT193" s="31">
        <v>26955</v>
      </c>
      <c r="AU193" s="31">
        <v>26841</v>
      </c>
      <c r="AV193" s="31">
        <v>53504</v>
      </c>
      <c r="AW193" s="31">
        <v>26821</v>
      </c>
      <c r="AX193" s="31">
        <v>26683</v>
      </c>
      <c r="AY193" s="31">
        <v>53190</v>
      </c>
      <c r="AZ193" s="31">
        <v>26665</v>
      </c>
      <c r="BA193" s="31">
        <v>26525</v>
      </c>
      <c r="BB193" s="31">
        <v>52871</v>
      </c>
      <c r="BC193" s="31">
        <v>26516</v>
      </c>
      <c r="BD193" s="31">
        <v>26355</v>
      </c>
      <c r="BE193" s="31">
        <v>52533</v>
      </c>
      <c r="BF193" s="31">
        <v>26358</v>
      </c>
      <c r="BG193" s="31">
        <v>26175</v>
      </c>
      <c r="BH193" s="31">
        <v>52183</v>
      </c>
      <c r="BI193" s="31">
        <v>26186</v>
      </c>
      <c r="BJ193" s="31">
        <v>25997</v>
      </c>
      <c r="BK193" s="31">
        <v>51811</v>
      </c>
      <c r="BL193" s="31">
        <v>26010</v>
      </c>
      <c r="BM193" s="31">
        <v>25801</v>
      </c>
      <c r="BN193" s="31">
        <v>51438</v>
      </c>
      <c r="BO193" s="31">
        <v>25823</v>
      </c>
      <c r="BP193" s="31">
        <v>25615</v>
      </c>
      <c r="BQ193" s="31">
        <v>51062</v>
      </c>
      <c r="BR193" s="31">
        <v>25638</v>
      </c>
      <c r="BS193" s="31">
        <v>25424</v>
      </c>
      <c r="BT193" s="31">
        <v>50667</v>
      </c>
      <c r="BU193" s="31">
        <v>25452</v>
      </c>
      <c r="BV193" s="31">
        <v>25215</v>
      </c>
      <c r="BW193" s="31">
        <v>50267</v>
      </c>
      <c r="BX193" s="31">
        <v>25256</v>
      </c>
      <c r="BY193" s="31">
        <v>25011</v>
      </c>
    </row>
    <row r="194" spans="1:77" ht="20.100000000000001" customHeight="1" x14ac:dyDescent="0.25">
      <c r="A194" s="30" t="s">
        <v>169</v>
      </c>
      <c r="B194" s="31" t="s">
        <v>413</v>
      </c>
      <c r="C194" s="31">
        <v>125239</v>
      </c>
      <c r="D194" s="31">
        <v>59830</v>
      </c>
      <c r="E194" s="31">
        <v>65409</v>
      </c>
      <c r="F194" s="31">
        <v>124856</v>
      </c>
      <c r="G194" s="31">
        <v>59637</v>
      </c>
      <c r="H194" s="31">
        <v>65219</v>
      </c>
      <c r="I194" s="31">
        <v>124467</v>
      </c>
      <c r="J194" s="31">
        <v>59444</v>
      </c>
      <c r="K194" s="31">
        <v>65023</v>
      </c>
      <c r="L194" s="31">
        <v>124071</v>
      </c>
      <c r="M194" s="31">
        <v>59246</v>
      </c>
      <c r="N194" s="31">
        <v>64825</v>
      </c>
      <c r="O194" s="31">
        <v>123665</v>
      </c>
      <c r="P194" s="31">
        <v>59048</v>
      </c>
      <c r="Q194" s="31">
        <v>64617</v>
      </c>
      <c r="R194" s="31">
        <v>123249</v>
      </c>
      <c r="S194" s="31">
        <v>58847</v>
      </c>
      <c r="T194" s="31">
        <v>64402</v>
      </c>
      <c r="U194" s="31">
        <v>122815</v>
      </c>
      <c r="V194" s="31">
        <v>58637</v>
      </c>
      <c r="W194" s="31">
        <v>64178</v>
      </c>
      <c r="X194" s="31">
        <v>122390</v>
      </c>
      <c r="Y194" s="31">
        <v>58434</v>
      </c>
      <c r="Z194" s="31">
        <v>63956</v>
      </c>
      <c r="AA194" s="31">
        <v>121939</v>
      </c>
      <c r="AB194" s="31">
        <v>58216</v>
      </c>
      <c r="AC194" s="31">
        <v>63723</v>
      </c>
      <c r="AD194" s="31">
        <v>121475</v>
      </c>
      <c r="AE194" s="31">
        <v>57992</v>
      </c>
      <c r="AF194" s="31">
        <v>63483</v>
      </c>
      <c r="AG194" s="31">
        <v>120977</v>
      </c>
      <c r="AH194" s="31">
        <v>57753</v>
      </c>
      <c r="AI194" s="31">
        <v>63224</v>
      </c>
      <c r="AJ194" s="31">
        <v>120453</v>
      </c>
      <c r="AK194" s="31">
        <v>57501</v>
      </c>
      <c r="AL194" s="31">
        <v>62952</v>
      </c>
      <c r="AM194" s="31">
        <v>119877</v>
      </c>
      <c r="AN194" s="31">
        <v>57227</v>
      </c>
      <c r="AO194" s="31">
        <v>62650</v>
      </c>
      <c r="AP194" s="31">
        <v>119258</v>
      </c>
      <c r="AQ194" s="31">
        <v>56930</v>
      </c>
      <c r="AR194" s="31">
        <v>62328</v>
      </c>
      <c r="AS194" s="31">
        <v>118616</v>
      </c>
      <c r="AT194" s="31">
        <v>56616</v>
      </c>
      <c r="AU194" s="31">
        <v>62000</v>
      </c>
      <c r="AV194" s="31">
        <v>117943</v>
      </c>
      <c r="AW194" s="31">
        <v>56289</v>
      </c>
      <c r="AX194" s="31">
        <v>61654</v>
      </c>
      <c r="AY194" s="31">
        <v>117226</v>
      </c>
      <c r="AZ194" s="31">
        <v>55942</v>
      </c>
      <c r="BA194" s="31">
        <v>61284</v>
      </c>
      <c r="BB194" s="31">
        <v>116481</v>
      </c>
      <c r="BC194" s="31">
        <v>55579</v>
      </c>
      <c r="BD194" s="31">
        <v>60902</v>
      </c>
      <c r="BE194" s="31">
        <v>115697</v>
      </c>
      <c r="BF194" s="31">
        <v>55200</v>
      </c>
      <c r="BG194" s="31">
        <v>60497</v>
      </c>
      <c r="BH194" s="31">
        <v>114892</v>
      </c>
      <c r="BI194" s="31">
        <v>54815</v>
      </c>
      <c r="BJ194" s="31">
        <v>60077</v>
      </c>
      <c r="BK194" s="31">
        <v>114062</v>
      </c>
      <c r="BL194" s="31">
        <v>54419</v>
      </c>
      <c r="BM194" s="31">
        <v>59643</v>
      </c>
      <c r="BN194" s="31">
        <v>113203</v>
      </c>
      <c r="BO194" s="31">
        <v>54007</v>
      </c>
      <c r="BP194" s="31">
        <v>59196</v>
      </c>
      <c r="BQ194" s="31">
        <v>112323</v>
      </c>
      <c r="BR194" s="31">
        <v>53595</v>
      </c>
      <c r="BS194" s="31">
        <v>58728</v>
      </c>
      <c r="BT194" s="31">
        <v>111429</v>
      </c>
      <c r="BU194" s="31">
        <v>53179</v>
      </c>
      <c r="BV194" s="31">
        <v>58250</v>
      </c>
      <c r="BW194" s="31">
        <v>110519</v>
      </c>
      <c r="BX194" s="31">
        <v>52763</v>
      </c>
      <c r="BY194" s="31">
        <v>57756</v>
      </c>
    </row>
    <row r="195" spans="1:77" ht="20.100000000000001" customHeight="1" x14ac:dyDescent="0.25">
      <c r="A195" s="30" t="s">
        <v>170</v>
      </c>
      <c r="B195" s="31" t="s">
        <v>413</v>
      </c>
      <c r="C195" s="31">
        <v>33807</v>
      </c>
      <c r="D195" s="31">
        <v>16733</v>
      </c>
      <c r="E195" s="31">
        <v>17074</v>
      </c>
      <c r="F195" s="31">
        <v>33740</v>
      </c>
      <c r="G195" s="31">
        <v>16709</v>
      </c>
      <c r="H195" s="31">
        <v>17031</v>
      </c>
      <c r="I195" s="31">
        <v>33673</v>
      </c>
      <c r="J195" s="31">
        <v>16692</v>
      </c>
      <c r="K195" s="31">
        <v>16981</v>
      </c>
      <c r="L195" s="31">
        <v>33596</v>
      </c>
      <c r="M195" s="31">
        <v>16670</v>
      </c>
      <c r="N195" s="31">
        <v>16926</v>
      </c>
      <c r="O195" s="31">
        <v>33507</v>
      </c>
      <c r="P195" s="31">
        <v>16636</v>
      </c>
      <c r="Q195" s="31">
        <v>16871</v>
      </c>
      <c r="R195" s="31">
        <v>33402</v>
      </c>
      <c r="S195" s="31">
        <v>16593</v>
      </c>
      <c r="T195" s="31">
        <v>16809</v>
      </c>
      <c r="U195" s="31">
        <v>33313</v>
      </c>
      <c r="V195" s="31">
        <v>16561</v>
      </c>
      <c r="W195" s="31">
        <v>16752</v>
      </c>
      <c r="X195" s="31">
        <v>33210</v>
      </c>
      <c r="Y195" s="31">
        <v>16519</v>
      </c>
      <c r="Z195" s="31">
        <v>16691</v>
      </c>
      <c r="AA195" s="31">
        <v>33103</v>
      </c>
      <c r="AB195" s="31">
        <v>16476</v>
      </c>
      <c r="AC195" s="31">
        <v>16627</v>
      </c>
      <c r="AD195" s="31">
        <v>32990</v>
      </c>
      <c r="AE195" s="31">
        <v>16423</v>
      </c>
      <c r="AF195" s="31">
        <v>16567</v>
      </c>
      <c r="AG195" s="31">
        <v>32867</v>
      </c>
      <c r="AH195" s="31">
        <v>16365</v>
      </c>
      <c r="AI195" s="31">
        <v>16502</v>
      </c>
      <c r="AJ195" s="31">
        <v>32739</v>
      </c>
      <c r="AK195" s="31">
        <v>16305</v>
      </c>
      <c r="AL195" s="31">
        <v>16434</v>
      </c>
      <c r="AM195" s="31">
        <v>32589</v>
      </c>
      <c r="AN195" s="31">
        <v>16236</v>
      </c>
      <c r="AO195" s="31">
        <v>16353</v>
      </c>
      <c r="AP195" s="31">
        <v>32418</v>
      </c>
      <c r="AQ195" s="31">
        <v>16159</v>
      </c>
      <c r="AR195" s="31">
        <v>16259</v>
      </c>
      <c r="AS195" s="31">
        <v>32246</v>
      </c>
      <c r="AT195" s="31">
        <v>16076</v>
      </c>
      <c r="AU195" s="31">
        <v>16170</v>
      </c>
      <c r="AV195" s="31">
        <v>32062</v>
      </c>
      <c r="AW195" s="31">
        <v>15993</v>
      </c>
      <c r="AX195" s="31">
        <v>16069</v>
      </c>
      <c r="AY195" s="31">
        <v>31871</v>
      </c>
      <c r="AZ195" s="31">
        <v>15901</v>
      </c>
      <c r="BA195" s="31">
        <v>15970</v>
      </c>
      <c r="BB195" s="31">
        <v>31661</v>
      </c>
      <c r="BC195" s="31">
        <v>15805</v>
      </c>
      <c r="BD195" s="31">
        <v>15856</v>
      </c>
      <c r="BE195" s="31">
        <v>31454</v>
      </c>
      <c r="BF195" s="31">
        <v>15702</v>
      </c>
      <c r="BG195" s="31">
        <v>15752</v>
      </c>
      <c r="BH195" s="31">
        <v>31224</v>
      </c>
      <c r="BI195" s="31">
        <v>15597</v>
      </c>
      <c r="BJ195" s="31">
        <v>15627</v>
      </c>
      <c r="BK195" s="31">
        <v>31006</v>
      </c>
      <c r="BL195" s="31">
        <v>15492</v>
      </c>
      <c r="BM195" s="31">
        <v>15514</v>
      </c>
      <c r="BN195" s="31">
        <v>30764</v>
      </c>
      <c r="BO195" s="31">
        <v>15378</v>
      </c>
      <c r="BP195" s="31">
        <v>15386</v>
      </c>
      <c r="BQ195" s="31">
        <v>30527</v>
      </c>
      <c r="BR195" s="31">
        <v>15267</v>
      </c>
      <c r="BS195" s="31">
        <v>15260</v>
      </c>
      <c r="BT195" s="31">
        <v>30286</v>
      </c>
      <c r="BU195" s="31">
        <v>15152</v>
      </c>
      <c r="BV195" s="31">
        <v>15134</v>
      </c>
      <c r="BW195" s="31">
        <v>30045</v>
      </c>
      <c r="BX195" s="31">
        <v>15045</v>
      </c>
      <c r="BY195" s="31">
        <v>15000</v>
      </c>
    </row>
    <row r="196" spans="1:77" ht="20.100000000000001" customHeight="1" x14ac:dyDescent="0.25">
      <c r="A196" s="30" t="s">
        <v>171</v>
      </c>
      <c r="B196" s="31" t="s">
        <v>413</v>
      </c>
      <c r="C196" s="31">
        <v>41854</v>
      </c>
      <c r="D196" s="31">
        <v>20624</v>
      </c>
      <c r="E196" s="31">
        <v>21230</v>
      </c>
      <c r="F196" s="31">
        <v>41647</v>
      </c>
      <c r="G196" s="31">
        <v>20530</v>
      </c>
      <c r="H196" s="31">
        <v>21117</v>
      </c>
      <c r="I196" s="31">
        <v>41456</v>
      </c>
      <c r="J196" s="31">
        <v>20443</v>
      </c>
      <c r="K196" s="31">
        <v>21013</v>
      </c>
      <c r="L196" s="31">
        <v>41249</v>
      </c>
      <c r="M196" s="31">
        <v>20352</v>
      </c>
      <c r="N196" s="31">
        <v>20897</v>
      </c>
      <c r="O196" s="31">
        <v>41049</v>
      </c>
      <c r="P196" s="31">
        <v>20260</v>
      </c>
      <c r="Q196" s="31">
        <v>20789</v>
      </c>
      <c r="R196" s="31">
        <v>40859</v>
      </c>
      <c r="S196" s="31">
        <v>20171</v>
      </c>
      <c r="T196" s="31">
        <v>20688</v>
      </c>
      <c r="U196" s="31">
        <v>40657</v>
      </c>
      <c r="V196" s="31">
        <v>20086</v>
      </c>
      <c r="W196" s="31">
        <v>20571</v>
      </c>
      <c r="X196" s="31">
        <v>40454</v>
      </c>
      <c r="Y196" s="31">
        <v>19993</v>
      </c>
      <c r="Z196" s="31">
        <v>20461</v>
      </c>
      <c r="AA196" s="31">
        <v>40257</v>
      </c>
      <c r="AB196" s="31">
        <v>19906</v>
      </c>
      <c r="AC196" s="31">
        <v>20351</v>
      </c>
      <c r="AD196" s="31">
        <v>40074</v>
      </c>
      <c r="AE196" s="31">
        <v>19818</v>
      </c>
      <c r="AF196" s="31">
        <v>20256</v>
      </c>
      <c r="AG196" s="31">
        <v>39874</v>
      </c>
      <c r="AH196" s="31">
        <v>19727</v>
      </c>
      <c r="AI196" s="31">
        <v>20147</v>
      </c>
      <c r="AJ196" s="31">
        <v>39656</v>
      </c>
      <c r="AK196" s="31">
        <v>19620</v>
      </c>
      <c r="AL196" s="31">
        <v>20036</v>
      </c>
      <c r="AM196" s="31">
        <v>39432</v>
      </c>
      <c r="AN196" s="31">
        <v>19517</v>
      </c>
      <c r="AO196" s="31">
        <v>19915</v>
      </c>
      <c r="AP196" s="31">
        <v>39189</v>
      </c>
      <c r="AQ196" s="31">
        <v>19404</v>
      </c>
      <c r="AR196" s="31">
        <v>19785</v>
      </c>
      <c r="AS196" s="31">
        <v>38932</v>
      </c>
      <c r="AT196" s="31">
        <v>19285</v>
      </c>
      <c r="AU196" s="31">
        <v>19647</v>
      </c>
      <c r="AV196" s="31">
        <v>38667</v>
      </c>
      <c r="AW196" s="31">
        <v>19159</v>
      </c>
      <c r="AX196" s="31">
        <v>19508</v>
      </c>
      <c r="AY196" s="31">
        <v>38393</v>
      </c>
      <c r="AZ196" s="31">
        <v>19020</v>
      </c>
      <c r="BA196" s="31">
        <v>19373</v>
      </c>
      <c r="BB196" s="31">
        <v>38096</v>
      </c>
      <c r="BC196" s="31">
        <v>18881</v>
      </c>
      <c r="BD196" s="31">
        <v>19215</v>
      </c>
      <c r="BE196" s="31">
        <v>37805</v>
      </c>
      <c r="BF196" s="31">
        <v>18736</v>
      </c>
      <c r="BG196" s="31">
        <v>19069</v>
      </c>
      <c r="BH196" s="31">
        <v>37488</v>
      </c>
      <c r="BI196" s="31">
        <v>18587</v>
      </c>
      <c r="BJ196" s="31">
        <v>18901</v>
      </c>
      <c r="BK196" s="31">
        <v>37179</v>
      </c>
      <c r="BL196" s="31">
        <v>18442</v>
      </c>
      <c r="BM196" s="31">
        <v>18737</v>
      </c>
      <c r="BN196" s="31">
        <v>36856</v>
      </c>
      <c r="BO196" s="31">
        <v>18282</v>
      </c>
      <c r="BP196" s="31">
        <v>18574</v>
      </c>
      <c r="BQ196" s="31">
        <v>36515</v>
      </c>
      <c r="BR196" s="31">
        <v>18120</v>
      </c>
      <c r="BS196" s="31">
        <v>18395</v>
      </c>
      <c r="BT196" s="31">
        <v>36196</v>
      </c>
      <c r="BU196" s="31">
        <v>17975</v>
      </c>
      <c r="BV196" s="31">
        <v>18221</v>
      </c>
      <c r="BW196" s="31">
        <v>35867</v>
      </c>
      <c r="BX196" s="31">
        <v>17817</v>
      </c>
      <c r="BY196" s="31">
        <v>18050</v>
      </c>
    </row>
    <row r="197" spans="1:77" ht="20.100000000000001" customHeight="1" x14ac:dyDescent="0.25">
      <c r="A197" s="30" t="s">
        <v>172</v>
      </c>
      <c r="B197" s="31" t="s">
        <v>413</v>
      </c>
      <c r="C197" s="31">
        <v>56098</v>
      </c>
      <c r="D197" s="31">
        <v>27425</v>
      </c>
      <c r="E197" s="31">
        <v>28673</v>
      </c>
      <c r="F197" s="31">
        <v>55946</v>
      </c>
      <c r="G197" s="31">
        <v>27363</v>
      </c>
      <c r="H197" s="31">
        <v>28583</v>
      </c>
      <c r="I197" s="31">
        <v>55770</v>
      </c>
      <c r="J197" s="31">
        <v>27290</v>
      </c>
      <c r="K197" s="31">
        <v>28480</v>
      </c>
      <c r="L197" s="31">
        <v>55596</v>
      </c>
      <c r="M197" s="31">
        <v>27215</v>
      </c>
      <c r="N197" s="31">
        <v>28381</v>
      </c>
      <c r="O197" s="31">
        <v>55438</v>
      </c>
      <c r="P197" s="31">
        <v>27144</v>
      </c>
      <c r="Q197" s="31">
        <v>28294</v>
      </c>
      <c r="R197" s="31">
        <v>55248</v>
      </c>
      <c r="S197" s="31">
        <v>27063</v>
      </c>
      <c r="T197" s="31">
        <v>28185</v>
      </c>
      <c r="U197" s="31">
        <v>55068</v>
      </c>
      <c r="V197" s="31">
        <v>26992</v>
      </c>
      <c r="W197" s="31">
        <v>28076</v>
      </c>
      <c r="X197" s="31">
        <v>54880</v>
      </c>
      <c r="Y197" s="31">
        <v>26905</v>
      </c>
      <c r="Z197" s="31">
        <v>27975</v>
      </c>
      <c r="AA197" s="31">
        <v>54682</v>
      </c>
      <c r="AB197" s="31">
        <v>26817</v>
      </c>
      <c r="AC197" s="31">
        <v>27865</v>
      </c>
      <c r="AD197" s="31">
        <v>54486</v>
      </c>
      <c r="AE197" s="31">
        <v>26729</v>
      </c>
      <c r="AF197" s="31">
        <v>27757</v>
      </c>
      <c r="AG197" s="31">
        <v>54287</v>
      </c>
      <c r="AH197" s="31">
        <v>26632</v>
      </c>
      <c r="AI197" s="31">
        <v>27655</v>
      </c>
      <c r="AJ197" s="31">
        <v>54047</v>
      </c>
      <c r="AK197" s="31">
        <v>26525</v>
      </c>
      <c r="AL197" s="31">
        <v>27522</v>
      </c>
      <c r="AM197" s="31">
        <v>53799</v>
      </c>
      <c r="AN197" s="31">
        <v>26405</v>
      </c>
      <c r="AO197" s="31">
        <v>27394</v>
      </c>
      <c r="AP197" s="31">
        <v>53521</v>
      </c>
      <c r="AQ197" s="31">
        <v>26279</v>
      </c>
      <c r="AR197" s="31">
        <v>27242</v>
      </c>
      <c r="AS197" s="31">
        <v>53248</v>
      </c>
      <c r="AT197" s="31">
        <v>26149</v>
      </c>
      <c r="AU197" s="31">
        <v>27099</v>
      </c>
      <c r="AV197" s="31">
        <v>52943</v>
      </c>
      <c r="AW197" s="31">
        <v>25998</v>
      </c>
      <c r="AX197" s="31">
        <v>26945</v>
      </c>
      <c r="AY197" s="31">
        <v>52626</v>
      </c>
      <c r="AZ197" s="31">
        <v>25848</v>
      </c>
      <c r="BA197" s="31">
        <v>26778</v>
      </c>
      <c r="BB197" s="31">
        <v>52280</v>
      </c>
      <c r="BC197" s="31">
        <v>25684</v>
      </c>
      <c r="BD197" s="31">
        <v>26596</v>
      </c>
      <c r="BE197" s="31">
        <v>51948</v>
      </c>
      <c r="BF197" s="31">
        <v>25525</v>
      </c>
      <c r="BG197" s="31">
        <v>26423</v>
      </c>
      <c r="BH197" s="31">
        <v>51586</v>
      </c>
      <c r="BI197" s="31">
        <v>25350</v>
      </c>
      <c r="BJ197" s="31">
        <v>26236</v>
      </c>
      <c r="BK197" s="31">
        <v>51206</v>
      </c>
      <c r="BL197" s="31">
        <v>25173</v>
      </c>
      <c r="BM197" s="31">
        <v>26033</v>
      </c>
      <c r="BN197" s="31">
        <v>50836</v>
      </c>
      <c r="BO197" s="31">
        <v>24998</v>
      </c>
      <c r="BP197" s="31">
        <v>25838</v>
      </c>
      <c r="BQ197" s="31">
        <v>50442</v>
      </c>
      <c r="BR197" s="31">
        <v>24814</v>
      </c>
      <c r="BS197" s="31">
        <v>25628</v>
      </c>
      <c r="BT197" s="31">
        <v>50056</v>
      </c>
      <c r="BU197" s="31">
        <v>24639</v>
      </c>
      <c r="BV197" s="31">
        <v>25417</v>
      </c>
      <c r="BW197" s="31">
        <v>49653</v>
      </c>
      <c r="BX197" s="31">
        <v>24449</v>
      </c>
      <c r="BY197" s="31">
        <v>25204</v>
      </c>
    </row>
    <row r="198" spans="1:77" ht="20.100000000000001" customHeight="1" x14ac:dyDescent="0.25">
      <c r="A198" s="30" t="s">
        <v>173</v>
      </c>
      <c r="B198" s="31" t="s">
        <v>413</v>
      </c>
      <c r="C198" s="31">
        <v>118806</v>
      </c>
      <c r="D198" s="31">
        <v>58485</v>
      </c>
      <c r="E198" s="31">
        <v>60321</v>
      </c>
      <c r="F198" s="31">
        <v>119785</v>
      </c>
      <c r="G198" s="31">
        <v>58938</v>
      </c>
      <c r="H198" s="31">
        <v>60847</v>
      </c>
      <c r="I198" s="31">
        <v>120717</v>
      </c>
      <c r="J198" s="31">
        <v>59377</v>
      </c>
      <c r="K198" s="31">
        <v>61340</v>
      </c>
      <c r="L198" s="31">
        <v>121593</v>
      </c>
      <c r="M198" s="31">
        <v>59773</v>
      </c>
      <c r="N198" s="31">
        <v>61820</v>
      </c>
      <c r="O198" s="31">
        <v>122462</v>
      </c>
      <c r="P198" s="31">
        <v>60180</v>
      </c>
      <c r="Q198" s="31">
        <v>62282</v>
      </c>
      <c r="R198" s="31">
        <v>123278</v>
      </c>
      <c r="S198" s="31">
        <v>60556</v>
      </c>
      <c r="T198" s="31">
        <v>62722</v>
      </c>
      <c r="U198" s="31">
        <v>124057</v>
      </c>
      <c r="V198" s="31">
        <v>60917</v>
      </c>
      <c r="W198" s="31">
        <v>63140</v>
      </c>
      <c r="X198" s="31">
        <v>124759</v>
      </c>
      <c r="Y198" s="31">
        <v>61240</v>
      </c>
      <c r="Z198" s="31">
        <v>63519</v>
      </c>
      <c r="AA198" s="31">
        <v>125411</v>
      </c>
      <c r="AB198" s="31">
        <v>61544</v>
      </c>
      <c r="AC198" s="31">
        <v>63867</v>
      </c>
      <c r="AD198" s="31">
        <v>126062</v>
      </c>
      <c r="AE198" s="31">
        <v>61848</v>
      </c>
      <c r="AF198" s="31">
        <v>64214</v>
      </c>
      <c r="AG198" s="31">
        <v>126664</v>
      </c>
      <c r="AH198" s="31">
        <v>62122</v>
      </c>
      <c r="AI198" s="31">
        <v>64542</v>
      </c>
      <c r="AJ198" s="31">
        <v>127233</v>
      </c>
      <c r="AK198" s="31">
        <v>62385</v>
      </c>
      <c r="AL198" s="31">
        <v>64848</v>
      </c>
      <c r="AM198" s="31">
        <v>127734</v>
      </c>
      <c r="AN198" s="31">
        <v>62614</v>
      </c>
      <c r="AO198" s="31">
        <v>65120</v>
      </c>
      <c r="AP198" s="31">
        <v>128222</v>
      </c>
      <c r="AQ198" s="31">
        <v>62834</v>
      </c>
      <c r="AR198" s="31">
        <v>65388</v>
      </c>
      <c r="AS198" s="31">
        <v>128665</v>
      </c>
      <c r="AT198" s="31">
        <v>63036</v>
      </c>
      <c r="AU198" s="31">
        <v>65629</v>
      </c>
      <c r="AV198" s="31">
        <v>129071</v>
      </c>
      <c r="AW198" s="31">
        <v>63219</v>
      </c>
      <c r="AX198" s="31">
        <v>65852</v>
      </c>
      <c r="AY198" s="31">
        <v>129439</v>
      </c>
      <c r="AZ198" s="31">
        <v>63386</v>
      </c>
      <c r="BA198" s="31">
        <v>66053</v>
      </c>
      <c r="BB198" s="31">
        <v>129775</v>
      </c>
      <c r="BC198" s="31">
        <v>63540</v>
      </c>
      <c r="BD198" s="31">
        <v>66235</v>
      </c>
      <c r="BE198" s="31">
        <v>130091</v>
      </c>
      <c r="BF198" s="31">
        <v>63680</v>
      </c>
      <c r="BG198" s="31">
        <v>66411</v>
      </c>
      <c r="BH198" s="31">
        <v>130381</v>
      </c>
      <c r="BI198" s="31">
        <v>63820</v>
      </c>
      <c r="BJ198" s="31">
        <v>66561</v>
      </c>
      <c r="BK198" s="31">
        <v>130649</v>
      </c>
      <c r="BL198" s="31">
        <v>63946</v>
      </c>
      <c r="BM198" s="31">
        <v>66703</v>
      </c>
      <c r="BN198" s="31">
        <v>130902</v>
      </c>
      <c r="BO198" s="31">
        <v>64067</v>
      </c>
      <c r="BP198" s="31">
        <v>66835</v>
      </c>
      <c r="BQ198" s="31">
        <v>131141</v>
      </c>
      <c r="BR198" s="31">
        <v>64188</v>
      </c>
      <c r="BS198" s="31">
        <v>66953</v>
      </c>
      <c r="BT198" s="31">
        <v>131360</v>
      </c>
      <c r="BU198" s="31">
        <v>64303</v>
      </c>
      <c r="BV198" s="31">
        <v>67057</v>
      </c>
      <c r="BW198" s="31">
        <v>131597</v>
      </c>
      <c r="BX198" s="31">
        <v>64428</v>
      </c>
      <c r="BY198" s="31">
        <v>67169</v>
      </c>
    </row>
    <row r="199" spans="1:77" ht="20.100000000000001" customHeight="1" x14ac:dyDescent="0.25">
      <c r="A199" s="30" t="s">
        <v>174</v>
      </c>
      <c r="B199" s="31" t="s">
        <v>413</v>
      </c>
      <c r="C199" s="31">
        <v>103665</v>
      </c>
      <c r="D199" s="31">
        <v>50588</v>
      </c>
      <c r="E199" s="31">
        <v>53077</v>
      </c>
      <c r="F199" s="31">
        <v>103308</v>
      </c>
      <c r="G199" s="31">
        <v>50389</v>
      </c>
      <c r="H199" s="31">
        <v>52919</v>
      </c>
      <c r="I199" s="31">
        <v>102954</v>
      </c>
      <c r="J199" s="31">
        <v>50195</v>
      </c>
      <c r="K199" s="31">
        <v>52759</v>
      </c>
      <c r="L199" s="31">
        <v>102583</v>
      </c>
      <c r="M199" s="31">
        <v>49987</v>
      </c>
      <c r="N199" s="31">
        <v>52596</v>
      </c>
      <c r="O199" s="31">
        <v>102243</v>
      </c>
      <c r="P199" s="31">
        <v>49803</v>
      </c>
      <c r="Q199" s="31">
        <v>52440</v>
      </c>
      <c r="R199" s="31">
        <v>101850</v>
      </c>
      <c r="S199" s="31">
        <v>49597</v>
      </c>
      <c r="T199" s="31">
        <v>52253</v>
      </c>
      <c r="U199" s="31">
        <v>101485</v>
      </c>
      <c r="V199" s="31">
        <v>49402</v>
      </c>
      <c r="W199" s="31">
        <v>52083</v>
      </c>
      <c r="X199" s="31">
        <v>101118</v>
      </c>
      <c r="Y199" s="31">
        <v>49212</v>
      </c>
      <c r="Z199" s="31">
        <v>51906</v>
      </c>
      <c r="AA199" s="31">
        <v>100743</v>
      </c>
      <c r="AB199" s="31">
        <v>49021</v>
      </c>
      <c r="AC199" s="31">
        <v>51722</v>
      </c>
      <c r="AD199" s="31">
        <v>100389</v>
      </c>
      <c r="AE199" s="31">
        <v>48839</v>
      </c>
      <c r="AF199" s="31">
        <v>51550</v>
      </c>
      <c r="AG199" s="31">
        <v>99998</v>
      </c>
      <c r="AH199" s="31">
        <v>48644</v>
      </c>
      <c r="AI199" s="31">
        <v>51354</v>
      </c>
      <c r="AJ199" s="31">
        <v>99576</v>
      </c>
      <c r="AK199" s="31">
        <v>48432</v>
      </c>
      <c r="AL199" s="31">
        <v>51144</v>
      </c>
      <c r="AM199" s="31">
        <v>99112</v>
      </c>
      <c r="AN199" s="31">
        <v>48194</v>
      </c>
      <c r="AO199" s="31">
        <v>50918</v>
      </c>
      <c r="AP199" s="31">
        <v>98602</v>
      </c>
      <c r="AQ199" s="31">
        <v>47935</v>
      </c>
      <c r="AR199" s="31">
        <v>50667</v>
      </c>
      <c r="AS199" s="31">
        <v>98079</v>
      </c>
      <c r="AT199" s="31">
        <v>47669</v>
      </c>
      <c r="AU199" s="31">
        <v>50410</v>
      </c>
      <c r="AV199" s="31">
        <v>97501</v>
      </c>
      <c r="AW199" s="31">
        <v>47380</v>
      </c>
      <c r="AX199" s="31">
        <v>50121</v>
      </c>
      <c r="AY199" s="31">
        <v>96900</v>
      </c>
      <c r="AZ199" s="31">
        <v>47068</v>
      </c>
      <c r="BA199" s="31">
        <v>49832</v>
      </c>
      <c r="BB199" s="31">
        <v>96270</v>
      </c>
      <c r="BC199" s="31">
        <v>46755</v>
      </c>
      <c r="BD199" s="31">
        <v>49515</v>
      </c>
      <c r="BE199" s="31">
        <v>95608</v>
      </c>
      <c r="BF199" s="31">
        <v>46426</v>
      </c>
      <c r="BG199" s="31">
        <v>49182</v>
      </c>
      <c r="BH199" s="31">
        <v>94930</v>
      </c>
      <c r="BI199" s="31">
        <v>46087</v>
      </c>
      <c r="BJ199" s="31">
        <v>48843</v>
      </c>
      <c r="BK199" s="31">
        <v>94228</v>
      </c>
      <c r="BL199" s="31">
        <v>45743</v>
      </c>
      <c r="BM199" s="31">
        <v>48485</v>
      </c>
      <c r="BN199" s="31">
        <v>93510</v>
      </c>
      <c r="BO199" s="31">
        <v>45391</v>
      </c>
      <c r="BP199" s="31">
        <v>48119</v>
      </c>
      <c r="BQ199" s="31">
        <v>92777</v>
      </c>
      <c r="BR199" s="31">
        <v>45032</v>
      </c>
      <c r="BS199" s="31">
        <v>47745</v>
      </c>
      <c r="BT199" s="31">
        <v>92036</v>
      </c>
      <c r="BU199" s="31">
        <v>44679</v>
      </c>
      <c r="BV199" s="31">
        <v>47357</v>
      </c>
      <c r="BW199" s="31">
        <v>91275</v>
      </c>
      <c r="BX199" s="31">
        <v>44320</v>
      </c>
      <c r="BY199" s="31">
        <v>46955</v>
      </c>
    </row>
    <row r="200" spans="1:77" ht="20.100000000000001" customHeight="1" x14ac:dyDescent="0.25">
      <c r="A200" s="30" t="s">
        <v>175</v>
      </c>
      <c r="B200" s="31" t="s">
        <v>413</v>
      </c>
      <c r="C200" s="31">
        <v>86491</v>
      </c>
      <c r="D200" s="31">
        <v>42156</v>
      </c>
      <c r="E200" s="31">
        <v>44335</v>
      </c>
      <c r="F200" s="31">
        <v>86805</v>
      </c>
      <c r="G200" s="31">
        <v>42294</v>
      </c>
      <c r="H200" s="31">
        <v>44511</v>
      </c>
      <c r="I200" s="31">
        <v>87109</v>
      </c>
      <c r="J200" s="31">
        <v>42426</v>
      </c>
      <c r="K200" s="31">
        <v>44683</v>
      </c>
      <c r="L200" s="31">
        <v>87417</v>
      </c>
      <c r="M200" s="31">
        <v>42563</v>
      </c>
      <c r="N200" s="31">
        <v>44854</v>
      </c>
      <c r="O200" s="31">
        <v>87715</v>
      </c>
      <c r="P200" s="31">
        <v>42692</v>
      </c>
      <c r="Q200" s="31">
        <v>45023</v>
      </c>
      <c r="R200" s="31">
        <v>87989</v>
      </c>
      <c r="S200" s="31">
        <v>42810</v>
      </c>
      <c r="T200" s="31">
        <v>45179</v>
      </c>
      <c r="U200" s="31">
        <v>88264</v>
      </c>
      <c r="V200" s="31">
        <v>42936</v>
      </c>
      <c r="W200" s="31">
        <v>45328</v>
      </c>
      <c r="X200" s="31">
        <v>88516</v>
      </c>
      <c r="Y200" s="31">
        <v>43041</v>
      </c>
      <c r="Z200" s="31">
        <v>45475</v>
      </c>
      <c r="AA200" s="31">
        <v>88734</v>
      </c>
      <c r="AB200" s="31">
        <v>43137</v>
      </c>
      <c r="AC200" s="31">
        <v>45597</v>
      </c>
      <c r="AD200" s="31">
        <v>88959</v>
      </c>
      <c r="AE200" s="31">
        <v>43232</v>
      </c>
      <c r="AF200" s="31">
        <v>45727</v>
      </c>
      <c r="AG200" s="31">
        <v>89165</v>
      </c>
      <c r="AH200" s="31">
        <v>43328</v>
      </c>
      <c r="AI200" s="31">
        <v>45837</v>
      </c>
      <c r="AJ200" s="31">
        <v>89333</v>
      </c>
      <c r="AK200" s="31">
        <v>43396</v>
      </c>
      <c r="AL200" s="31">
        <v>45937</v>
      </c>
      <c r="AM200" s="31">
        <v>89464</v>
      </c>
      <c r="AN200" s="31">
        <v>43440</v>
      </c>
      <c r="AO200" s="31">
        <v>46024</v>
      </c>
      <c r="AP200" s="31">
        <v>89566</v>
      </c>
      <c r="AQ200" s="31">
        <v>43475</v>
      </c>
      <c r="AR200" s="31">
        <v>46091</v>
      </c>
      <c r="AS200" s="31">
        <v>89634</v>
      </c>
      <c r="AT200" s="31">
        <v>43497</v>
      </c>
      <c r="AU200" s="31">
        <v>46137</v>
      </c>
      <c r="AV200" s="31">
        <v>89674</v>
      </c>
      <c r="AW200" s="31">
        <v>43506</v>
      </c>
      <c r="AX200" s="31">
        <v>46168</v>
      </c>
      <c r="AY200" s="31">
        <v>89697</v>
      </c>
      <c r="AZ200" s="31">
        <v>43496</v>
      </c>
      <c r="BA200" s="31">
        <v>46201</v>
      </c>
      <c r="BB200" s="31">
        <v>89693</v>
      </c>
      <c r="BC200" s="31">
        <v>43480</v>
      </c>
      <c r="BD200" s="31">
        <v>46213</v>
      </c>
      <c r="BE200" s="31">
        <v>89658</v>
      </c>
      <c r="BF200" s="31">
        <v>43450</v>
      </c>
      <c r="BG200" s="31">
        <v>46208</v>
      </c>
      <c r="BH200" s="31">
        <v>89613</v>
      </c>
      <c r="BI200" s="31">
        <v>43410</v>
      </c>
      <c r="BJ200" s="31">
        <v>46203</v>
      </c>
      <c r="BK200" s="31">
        <v>89542</v>
      </c>
      <c r="BL200" s="31">
        <v>43369</v>
      </c>
      <c r="BM200" s="31">
        <v>46173</v>
      </c>
      <c r="BN200" s="31">
        <v>89458</v>
      </c>
      <c r="BO200" s="31">
        <v>43324</v>
      </c>
      <c r="BP200" s="31">
        <v>46134</v>
      </c>
      <c r="BQ200" s="31">
        <v>89368</v>
      </c>
      <c r="BR200" s="31">
        <v>43272</v>
      </c>
      <c r="BS200" s="31">
        <v>46096</v>
      </c>
      <c r="BT200" s="31">
        <v>89251</v>
      </c>
      <c r="BU200" s="31">
        <v>43216</v>
      </c>
      <c r="BV200" s="31">
        <v>46035</v>
      </c>
      <c r="BW200" s="31">
        <v>89136</v>
      </c>
      <c r="BX200" s="31">
        <v>43156</v>
      </c>
      <c r="BY200" s="31">
        <v>45980</v>
      </c>
    </row>
    <row r="201" spans="1:77" ht="20.100000000000001" customHeight="1" x14ac:dyDescent="0.25">
      <c r="A201" s="30" t="s">
        <v>176</v>
      </c>
      <c r="B201" s="31" t="s">
        <v>413</v>
      </c>
      <c r="C201" s="31">
        <v>49915</v>
      </c>
      <c r="D201" s="31">
        <v>24265</v>
      </c>
      <c r="E201" s="31">
        <v>25650</v>
      </c>
      <c r="F201" s="31">
        <v>49855</v>
      </c>
      <c r="G201" s="31">
        <v>24194</v>
      </c>
      <c r="H201" s="31">
        <v>25661</v>
      </c>
      <c r="I201" s="31">
        <v>49786</v>
      </c>
      <c r="J201" s="31">
        <v>24131</v>
      </c>
      <c r="K201" s="31">
        <v>25655</v>
      </c>
      <c r="L201" s="31">
        <v>49697</v>
      </c>
      <c r="M201" s="31">
        <v>24055</v>
      </c>
      <c r="N201" s="31">
        <v>25642</v>
      </c>
      <c r="O201" s="31">
        <v>49619</v>
      </c>
      <c r="P201" s="31">
        <v>23982</v>
      </c>
      <c r="Q201" s="31">
        <v>25637</v>
      </c>
      <c r="R201" s="31">
        <v>49515</v>
      </c>
      <c r="S201" s="31">
        <v>23908</v>
      </c>
      <c r="T201" s="31">
        <v>25607</v>
      </c>
      <c r="U201" s="31">
        <v>49417</v>
      </c>
      <c r="V201" s="31">
        <v>23835</v>
      </c>
      <c r="W201" s="31">
        <v>25582</v>
      </c>
      <c r="X201" s="31">
        <v>49332</v>
      </c>
      <c r="Y201" s="31">
        <v>23769</v>
      </c>
      <c r="Z201" s="31">
        <v>25563</v>
      </c>
      <c r="AA201" s="31">
        <v>49235</v>
      </c>
      <c r="AB201" s="31">
        <v>23706</v>
      </c>
      <c r="AC201" s="31">
        <v>25529</v>
      </c>
      <c r="AD201" s="31">
        <v>49132</v>
      </c>
      <c r="AE201" s="31">
        <v>23634</v>
      </c>
      <c r="AF201" s="31">
        <v>25498</v>
      </c>
      <c r="AG201" s="31">
        <v>49018</v>
      </c>
      <c r="AH201" s="31">
        <v>23561</v>
      </c>
      <c r="AI201" s="31">
        <v>25457</v>
      </c>
      <c r="AJ201" s="31">
        <v>48879</v>
      </c>
      <c r="AK201" s="31">
        <v>23478</v>
      </c>
      <c r="AL201" s="31">
        <v>25401</v>
      </c>
      <c r="AM201" s="31">
        <v>48727</v>
      </c>
      <c r="AN201" s="31">
        <v>23384</v>
      </c>
      <c r="AO201" s="31">
        <v>25343</v>
      </c>
      <c r="AP201" s="31">
        <v>48555</v>
      </c>
      <c r="AQ201" s="31">
        <v>23282</v>
      </c>
      <c r="AR201" s="31">
        <v>25273</v>
      </c>
      <c r="AS201" s="31">
        <v>48361</v>
      </c>
      <c r="AT201" s="31">
        <v>23179</v>
      </c>
      <c r="AU201" s="31">
        <v>25182</v>
      </c>
      <c r="AV201" s="31">
        <v>48161</v>
      </c>
      <c r="AW201" s="31">
        <v>23061</v>
      </c>
      <c r="AX201" s="31">
        <v>25100</v>
      </c>
      <c r="AY201" s="31">
        <v>47946</v>
      </c>
      <c r="AZ201" s="31">
        <v>22948</v>
      </c>
      <c r="BA201" s="31">
        <v>24998</v>
      </c>
      <c r="BB201" s="31">
        <v>47699</v>
      </c>
      <c r="BC201" s="31">
        <v>22818</v>
      </c>
      <c r="BD201" s="31">
        <v>24881</v>
      </c>
      <c r="BE201" s="31">
        <v>47466</v>
      </c>
      <c r="BF201" s="31">
        <v>22693</v>
      </c>
      <c r="BG201" s="31">
        <v>24773</v>
      </c>
      <c r="BH201" s="31">
        <v>47208</v>
      </c>
      <c r="BI201" s="31">
        <v>22560</v>
      </c>
      <c r="BJ201" s="31">
        <v>24648</v>
      </c>
      <c r="BK201" s="31">
        <v>46939</v>
      </c>
      <c r="BL201" s="31">
        <v>22420</v>
      </c>
      <c r="BM201" s="31">
        <v>24519</v>
      </c>
      <c r="BN201" s="31">
        <v>46668</v>
      </c>
      <c r="BO201" s="31">
        <v>22283</v>
      </c>
      <c r="BP201" s="31">
        <v>24385</v>
      </c>
      <c r="BQ201" s="31">
        <v>46397</v>
      </c>
      <c r="BR201" s="31">
        <v>22141</v>
      </c>
      <c r="BS201" s="31">
        <v>24256</v>
      </c>
      <c r="BT201" s="31">
        <v>46097</v>
      </c>
      <c r="BU201" s="31">
        <v>21992</v>
      </c>
      <c r="BV201" s="31">
        <v>24105</v>
      </c>
      <c r="BW201" s="31">
        <v>45809</v>
      </c>
      <c r="BX201" s="31">
        <v>21846</v>
      </c>
      <c r="BY201" s="31">
        <v>23963</v>
      </c>
    </row>
    <row r="202" spans="1:77" ht="20.100000000000001" customHeight="1" x14ac:dyDescent="0.25">
      <c r="A202" s="30" t="s">
        <v>177</v>
      </c>
      <c r="B202" s="31" t="s">
        <v>413</v>
      </c>
      <c r="C202" s="31">
        <v>57066</v>
      </c>
      <c r="D202" s="31">
        <v>28412</v>
      </c>
      <c r="E202" s="31">
        <v>28654</v>
      </c>
      <c r="F202" s="31">
        <v>56975</v>
      </c>
      <c r="G202" s="31">
        <v>28342</v>
      </c>
      <c r="H202" s="31">
        <v>28633</v>
      </c>
      <c r="I202" s="31">
        <v>56873</v>
      </c>
      <c r="J202" s="31">
        <v>28273</v>
      </c>
      <c r="K202" s="31">
        <v>28600</v>
      </c>
      <c r="L202" s="31">
        <v>56746</v>
      </c>
      <c r="M202" s="31">
        <v>28187</v>
      </c>
      <c r="N202" s="31">
        <v>28559</v>
      </c>
      <c r="O202" s="31">
        <v>56637</v>
      </c>
      <c r="P202" s="31">
        <v>28122</v>
      </c>
      <c r="Q202" s="31">
        <v>28515</v>
      </c>
      <c r="R202" s="31">
        <v>56522</v>
      </c>
      <c r="S202" s="31">
        <v>28045</v>
      </c>
      <c r="T202" s="31">
        <v>28477</v>
      </c>
      <c r="U202" s="31">
        <v>56401</v>
      </c>
      <c r="V202" s="31">
        <v>27972</v>
      </c>
      <c r="W202" s="31">
        <v>28429</v>
      </c>
      <c r="X202" s="31">
        <v>56270</v>
      </c>
      <c r="Y202" s="31">
        <v>27893</v>
      </c>
      <c r="Z202" s="31">
        <v>28377</v>
      </c>
      <c r="AA202" s="31">
        <v>56132</v>
      </c>
      <c r="AB202" s="31">
        <v>27805</v>
      </c>
      <c r="AC202" s="31">
        <v>28327</v>
      </c>
      <c r="AD202" s="31">
        <v>55994</v>
      </c>
      <c r="AE202" s="31">
        <v>27719</v>
      </c>
      <c r="AF202" s="31">
        <v>28275</v>
      </c>
      <c r="AG202" s="31">
        <v>55844</v>
      </c>
      <c r="AH202" s="31">
        <v>27638</v>
      </c>
      <c r="AI202" s="31">
        <v>28206</v>
      </c>
      <c r="AJ202" s="31">
        <v>55666</v>
      </c>
      <c r="AK202" s="31">
        <v>27538</v>
      </c>
      <c r="AL202" s="31">
        <v>28128</v>
      </c>
      <c r="AM202" s="31">
        <v>55461</v>
      </c>
      <c r="AN202" s="31">
        <v>27419</v>
      </c>
      <c r="AO202" s="31">
        <v>28042</v>
      </c>
      <c r="AP202" s="31">
        <v>55247</v>
      </c>
      <c r="AQ202" s="31">
        <v>27305</v>
      </c>
      <c r="AR202" s="31">
        <v>27942</v>
      </c>
      <c r="AS202" s="31">
        <v>54997</v>
      </c>
      <c r="AT202" s="31">
        <v>27169</v>
      </c>
      <c r="AU202" s="31">
        <v>27828</v>
      </c>
      <c r="AV202" s="31">
        <v>54744</v>
      </c>
      <c r="AW202" s="31">
        <v>27032</v>
      </c>
      <c r="AX202" s="31">
        <v>27712</v>
      </c>
      <c r="AY202" s="31">
        <v>54464</v>
      </c>
      <c r="AZ202" s="31">
        <v>26876</v>
      </c>
      <c r="BA202" s="31">
        <v>27588</v>
      </c>
      <c r="BB202" s="31">
        <v>54159</v>
      </c>
      <c r="BC202" s="31">
        <v>26716</v>
      </c>
      <c r="BD202" s="31">
        <v>27443</v>
      </c>
      <c r="BE202" s="31">
        <v>53867</v>
      </c>
      <c r="BF202" s="31">
        <v>26565</v>
      </c>
      <c r="BG202" s="31">
        <v>27302</v>
      </c>
      <c r="BH202" s="31">
        <v>53553</v>
      </c>
      <c r="BI202" s="31">
        <v>26405</v>
      </c>
      <c r="BJ202" s="31">
        <v>27148</v>
      </c>
      <c r="BK202" s="31">
        <v>53220</v>
      </c>
      <c r="BL202" s="31">
        <v>26229</v>
      </c>
      <c r="BM202" s="31">
        <v>26991</v>
      </c>
      <c r="BN202" s="31">
        <v>52871</v>
      </c>
      <c r="BO202" s="31">
        <v>26051</v>
      </c>
      <c r="BP202" s="31">
        <v>26820</v>
      </c>
      <c r="BQ202" s="31">
        <v>52527</v>
      </c>
      <c r="BR202" s="31">
        <v>25880</v>
      </c>
      <c r="BS202" s="31">
        <v>26647</v>
      </c>
      <c r="BT202" s="31">
        <v>52171</v>
      </c>
      <c r="BU202" s="31">
        <v>25705</v>
      </c>
      <c r="BV202" s="31">
        <v>26466</v>
      </c>
      <c r="BW202" s="31">
        <v>51817</v>
      </c>
      <c r="BX202" s="31">
        <v>25530</v>
      </c>
      <c r="BY202" s="31">
        <v>26287</v>
      </c>
    </row>
    <row r="203" spans="1:77" ht="20.100000000000001" customHeight="1" x14ac:dyDescent="0.25">
      <c r="A203" s="30" t="s">
        <v>178</v>
      </c>
      <c r="B203" s="31" t="s">
        <v>413</v>
      </c>
      <c r="C203" s="31">
        <v>90088</v>
      </c>
      <c r="D203" s="31">
        <v>44231</v>
      </c>
      <c r="E203" s="31">
        <v>45857</v>
      </c>
      <c r="F203" s="31">
        <v>90068</v>
      </c>
      <c r="G203" s="31">
        <v>44221</v>
      </c>
      <c r="H203" s="31">
        <v>45847</v>
      </c>
      <c r="I203" s="31">
        <v>90017</v>
      </c>
      <c r="J203" s="31">
        <v>44200</v>
      </c>
      <c r="K203" s="31">
        <v>45817</v>
      </c>
      <c r="L203" s="31">
        <v>89957</v>
      </c>
      <c r="M203" s="31">
        <v>44173</v>
      </c>
      <c r="N203" s="31">
        <v>45784</v>
      </c>
      <c r="O203" s="31">
        <v>89898</v>
      </c>
      <c r="P203" s="31">
        <v>44147</v>
      </c>
      <c r="Q203" s="31">
        <v>45751</v>
      </c>
      <c r="R203" s="31">
        <v>89811</v>
      </c>
      <c r="S203" s="31">
        <v>44108</v>
      </c>
      <c r="T203" s="31">
        <v>45703</v>
      </c>
      <c r="U203" s="31">
        <v>89720</v>
      </c>
      <c r="V203" s="31">
        <v>44060</v>
      </c>
      <c r="W203" s="31">
        <v>45660</v>
      </c>
      <c r="X203" s="31">
        <v>89621</v>
      </c>
      <c r="Y203" s="31">
        <v>44020</v>
      </c>
      <c r="Z203" s="31">
        <v>45601</v>
      </c>
      <c r="AA203" s="31">
        <v>89517</v>
      </c>
      <c r="AB203" s="31">
        <v>43978</v>
      </c>
      <c r="AC203" s="31">
        <v>45539</v>
      </c>
      <c r="AD203" s="31">
        <v>89395</v>
      </c>
      <c r="AE203" s="31">
        <v>43927</v>
      </c>
      <c r="AF203" s="31">
        <v>45468</v>
      </c>
      <c r="AG203" s="31">
        <v>89245</v>
      </c>
      <c r="AH203" s="31">
        <v>43855</v>
      </c>
      <c r="AI203" s="31">
        <v>45390</v>
      </c>
      <c r="AJ203" s="31">
        <v>89060</v>
      </c>
      <c r="AK203" s="31">
        <v>43765</v>
      </c>
      <c r="AL203" s="31">
        <v>45295</v>
      </c>
      <c r="AM203" s="31">
        <v>88848</v>
      </c>
      <c r="AN203" s="31">
        <v>43667</v>
      </c>
      <c r="AO203" s="31">
        <v>45181</v>
      </c>
      <c r="AP203" s="31">
        <v>88590</v>
      </c>
      <c r="AQ203" s="31">
        <v>43545</v>
      </c>
      <c r="AR203" s="31">
        <v>45045</v>
      </c>
      <c r="AS203" s="31">
        <v>88315</v>
      </c>
      <c r="AT203" s="31">
        <v>43411</v>
      </c>
      <c r="AU203" s="31">
        <v>44904</v>
      </c>
      <c r="AV203" s="31">
        <v>87991</v>
      </c>
      <c r="AW203" s="31">
        <v>43258</v>
      </c>
      <c r="AX203" s="31">
        <v>44733</v>
      </c>
      <c r="AY203" s="31">
        <v>87642</v>
      </c>
      <c r="AZ203" s="31">
        <v>43089</v>
      </c>
      <c r="BA203" s="31">
        <v>44553</v>
      </c>
      <c r="BB203" s="31">
        <v>87285</v>
      </c>
      <c r="BC203" s="31">
        <v>42917</v>
      </c>
      <c r="BD203" s="31">
        <v>44368</v>
      </c>
      <c r="BE203" s="31">
        <v>86878</v>
      </c>
      <c r="BF203" s="31">
        <v>42717</v>
      </c>
      <c r="BG203" s="31">
        <v>44161</v>
      </c>
      <c r="BH203" s="31">
        <v>86458</v>
      </c>
      <c r="BI203" s="31">
        <v>42513</v>
      </c>
      <c r="BJ203" s="31">
        <v>43945</v>
      </c>
      <c r="BK203" s="31">
        <v>86021</v>
      </c>
      <c r="BL203" s="31">
        <v>42302</v>
      </c>
      <c r="BM203" s="31">
        <v>43719</v>
      </c>
      <c r="BN203" s="31">
        <v>85554</v>
      </c>
      <c r="BO203" s="31">
        <v>42084</v>
      </c>
      <c r="BP203" s="31">
        <v>43470</v>
      </c>
      <c r="BQ203" s="31">
        <v>85086</v>
      </c>
      <c r="BR203" s="31">
        <v>41856</v>
      </c>
      <c r="BS203" s="31">
        <v>43230</v>
      </c>
      <c r="BT203" s="31">
        <v>84590</v>
      </c>
      <c r="BU203" s="31">
        <v>41628</v>
      </c>
      <c r="BV203" s="31">
        <v>42962</v>
      </c>
      <c r="BW203" s="31">
        <v>84096</v>
      </c>
      <c r="BX203" s="31">
        <v>41395</v>
      </c>
      <c r="BY203" s="31">
        <v>42701</v>
      </c>
    </row>
    <row r="204" spans="1:77" ht="20.100000000000001" customHeight="1" x14ac:dyDescent="0.25">
      <c r="A204" s="30" t="s">
        <v>179</v>
      </c>
      <c r="B204" s="31" t="s">
        <v>413</v>
      </c>
      <c r="C204" s="31">
        <v>176678</v>
      </c>
      <c r="D204" s="31">
        <v>81388</v>
      </c>
      <c r="E204" s="31">
        <v>95290</v>
      </c>
      <c r="F204" s="31">
        <v>177020</v>
      </c>
      <c r="G204" s="31">
        <v>81430</v>
      </c>
      <c r="H204" s="31">
        <v>95590</v>
      </c>
      <c r="I204" s="31">
        <v>177408</v>
      </c>
      <c r="J204" s="31">
        <v>81503</v>
      </c>
      <c r="K204" s="31">
        <v>95905</v>
      </c>
      <c r="L204" s="31">
        <v>177795</v>
      </c>
      <c r="M204" s="31">
        <v>81584</v>
      </c>
      <c r="N204" s="31">
        <v>96211</v>
      </c>
      <c r="O204" s="31">
        <v>178216</v>
      </c>
      <c r="P204" s="31">
        <v>81689</v>
      </c>
      <c r="Q204" s="31">
        <v>96527</v>
      </c>
      <c r="R204" s="31">
        <v>178609</v>
      </c>
      <c r="S204" s="31">
        <v>81800</v>
      </c>
      <c r="T204" s="31">
        <v>96809</v>
      </c>
      <c r="U204" s="31">
        <v>179013</v>
      </c>
      <c r="V204" s="31">
        <v>81916</v>
      </c>
      <c r="W204" s="31">
        <v>97097</v>
      </c>
      <c r="X204" s="31">
        <v>179399</v>
      </c>
      <c r="Y204" s="31">
        <v>82041</v>
      </c>
      <c r="Z204" s="31">
        <v>97358</v>
      </c>
      <c r="AA204" s="31">
        <v>179751</v>
      </c>
      <c r="AB204" s="31">
        <v>82163</v>
      </c>
      <c r="AC204" s="31">
        <v>97588</v>
      </c>
      <c r="AD204" s="31">
        <v>180139</v>
      </c>
      <c r="AE204" s="31">
        <v>82304</v>
      </c>
      <c r="AF204" s="31">
        <v>97835</v>
      </c>
      <c r="AG204" s="31">
        <v>180477</v>
      </c>
      <c r="AH204" s="31">
        <v>82432</v>
      </c>
      <c r="AI204" s="31">
        <v>98045</v>
      </c>
      <c r="AJ204" s="31">
        <v>180763</v>
      </c>
      <c r="AK204" s="31">
        <v>82538</v>
      </c>
      <c r="AL204" s="31">
        <v>98225</v>
      </c>
      <c r="AM204" s="31">
        <v>180995</v>
      </c>
      <c r="AN204" s="31">
        <v>82620</v>
      </c>
      <c r="AO204" s="31">
        <v>98375</v>
      </c>
      <c r="AP204" s="31">
        <v>181178</v>
      </c>
      <c r="AQ204" s="31">
        <v>82681</v>
      </c>
      <c r="AR204" s="31">
        <v>98497</v>
      </c>
      <c r="AS204" s="31">
        <v>181317</v>
      </c>
      <c r="AT204" s="31">
        <v>82723</v>
      </c>
      <c r="AU204" s="31">
        <v>98594</v>
      </c>
      <c r="AV204" s="31">
        <v>181407</v>
      </c>
      <c r="AW204" s="31">
        <v>82748</v>
      </c>
      <c r="AX204" s="31">
        <v>98659</v>
      </c>
      <c r="AY204" s="31">
        <v>181459</v>
      </c>
      <c r="AZ204" s="31">
        <v>82749</v>
      </c>
      <c r="BA204" s="31">
        <v>98710</v>
      </c>
      <c r="BB204" s="31">
        <v>181463</v>
      </c>
      <c r="BC204" s="31">
        <v>82735</v>
      </c>
      <c r="BD204" s="31">
        <v>98728</v>
      </c>
      <c r="BE204" s="31">
        <v>181448</v>
      </c>
      <c r="BF204" s="31">
        <v>82709</v>
      </c>
      <c r="BG204" s="31">
        <v>98739</v>
      </c>
      <c r="BH204" s="31">
        <v>181389</v>
      </c>
      <c r="BI204" s="31">
        <v>82669</v>
      </c>
      <c r="BJ204" s="31">
        <v>98720</v>
      </c>
      <c r="BK204" s="31">
        <v>181302</v>
      </c>
      <c r="BL204" s="31">
        <v>82612</v>
      </c>
      <c r="BM204" s="31">
        <v>98690</v>
      </c>
      <c r="BN204" s="31">
        <v>181214</v>
      </c>
      <c r="BO204" s="31">
        <v>82561</v>
      </c>
      <c r="BP204" s="31">
        <v>98653</v>
      </c>
      <c r="BQ204" s="31">
        <v>181100</v>
      </c>
      <c r="BR204" s="31">
        <v>82503</v>
      </c>
      <c r="BS204" s="31">
        <v>98597</v>
      </c>
      <c r="BT204" s="31">
        <v>180974</v>
      </c>
      <c r="BU204" s="31">
        <v>82451</v>
      </c>
      <c r="BV204" s="31">
        <v>98523</v>
      </c>
      <c r="BW204" s="31">
        <v>180846</v>
      </c>
      <c r="BX204" s="31">
        <v>82404</v>
      </c>
      <c r="BY204" s="31">
        <v>98442</v>
      </c>
    </row>
    <row r="205" spans="1:77" ht="20.100000000000001" customHeight="1" x14ac:dyDescent="0.25">
      <c r="A205" s="30" t="s">
        <v>180</v>
      </c>
      <c r="B205" s="31" t="s">
        <v>413</v>
      </c>
      <c r="C205" s="31">
        <v>68749</v>
      </c>
      <c r="D205" s="31">
        <v>33916</v>
      </c>
      <c r="E205" s="31">
        <v>34833</v>
      </c>
      <c r="F205" s="31">
        <v>68571</v>
      </c>
      <c r="G205" s="31">
        <v>33820</v>
      </c>
      <c r="H205" s="31">
        <v>34751</v>
      </c>
      <c r="I205" s="31">
        <v>68387</v>
      </c>
      <c r="J205" s="31">
        <v>33715</v>
      </c>
      <c r="K205" s="31">
        <v>34672</v>
      </c>
      <c r="L205" s="31">
        <v>68191</v>
      </c>
      <c r="M205" s="31">
        <v>33600</v>
      </c>
      <c r="N205" s="31">
        <v>34591</v>
      </c>
      <c r="O205" s="31">
        <v>68001</v>
      </c>
      <c r="P205" s="31">
        <v>33496</v>
      </c>
      <c r="Q205" s="31">
        <v>34505</v>
      </c>
      <c r="R205" s="31">
        <v>67789</v>
      </c>
      <c r="S205" s="31">
        <v>33392</v>
      </c>
      <c r="T205" s="31">
        <v>34397</v>
      </c>
      <c r="U205" s="31">
        <v>67564</v>
      </c>
      <c r="V205" s="31">
        <v>33269</v>
      </c>
      <c r="W205" s="31">
        <v>34295</v>
      </c>
      <c r="X205" s="31">
        <v>67356</v>
      </c>
      <c r="Y205" s="31">
        <v>33157</v>
      </c>
      <c r="Z205" s="31">
        <v>34199</v>
      </c>
      <c r="AA205" s="31">
        <v>67120</v>
      </c>
      <c r="AB205" s="31">
        <v>33035</v>
      </c>
      <c r="AC205" s="31">
        <v>34085</v>
      </c>
      <c r="AD205" s="31">
        <v>66900</v>
      </c>
      <c r="AE205" s="31">
        <v>32921</v>
      </c>
      <c r="AF205" s="31">
        <v>33979</v>
      </c>
      <c r="AG205" s="31">
        <v>66650</v>
      </c>
      <c r="AH205" s="31">
        <v>32785</v>
      </c>
      <c r="AI205" s="31">
        <v>33865</v>
      </c>
      <c r="AJ205" s="31">
        <v>66374</v>
      </c>
      <c r="AK205" s="31">
        <v>32644</v>
      </c>
      <c r="AL205" s="31">
        <v>33730</v>
      </c>
      <c r="AM205" s="31">
        <v>66075</v>
      </c>
      <c r="AN205" s="31">
        <v>32494</v>
      </c>
      <c r="AO205" s="31">
        <v>33581</v>
      </c>
      <c r="AP205" s="31">
        <v>65740</v>
      </c>
      <c r="AQ205" s="31">
        <v>32314</v>
      </c>
      <c r="AR205" s="31">
        <v>33426</v>
      </c>
      <c r="AS205" s="31">
        <v>65388</v>
      </c>
      <c r="AT205" s="31">
        <v>32135</v>
      </c>
      <c r="AU205" s="31">
        <v>33253</v>
      </c>
      <c r="AV205" s="31">
        <v>65013</v>
      </c>
      <c r="AW205" s="31">
        <v>31944</v>
      </c>
      <c r="AX205" s="31">
        <v>33069</v>
      </c>
      <c r="AY205" s="31">
        <v>64607</v>
      </c>
      <c r="AZ205" s="31">
        <v>31729</v>
      </c>
      <c r="BA205" s="31">
        <v>32878</v>
      </c>
      <c r="BB205" s="31">
        <v>64189</v>
      </c>
      <c r="BC205" s="31">
        <v>31513</v>
      </c>
      <c r="BD205" s="31">
        <v>32676</v>
      </c>
      <c r="BE205" s="31">
        <v>63742</v>
      </c>
      <c r="BF205" s="31">
        <v>31284</v>
      </c>
      <c r="BG205" s="31">
        <v>32458</v>
      </c>
      <c r="BH205" s="31">
        <v>63292</v>
      </c>
      <c r="BI205" s="31">
        <v>31046</v>
      </c>
      <c r="BJ205" s="31">
        <v>32246</v>
      </c>
      <c r="BK205" s="31">
        <v>62825</v>
      </c>
      <c r="BL205" s="31">
        <v>30804</v>
      </c>
      <c r="BM205" s="31">
        <v>32021</v>
      </c>
      <c r="BN205" s="31">
        <v>62325</v>
      </c>
      <c r="BO205" s="31">
        <v>30554</v>
      </c>
      <c r="BP205" s="31">
        <v>31771</v>
      </c>
      <c r="BQ205" s="31">
        <v>61847</v>
      </c>
      <c r="BR205" s="31">
        <v>30310</v>
      </c>
      <c r="BS205" s="31">
        <v>31537</v>
      </c>
      <c r="BT205" s="31">
        <v>61334</v>
      </c>
      <c r="BU205" s="31">
        <v>30047</v>
      </c>
      <c r="BV205" s="31">
        <v>31287</v>
      </c>
      <c r="BW205" s="31">
        <v>60823</v>
      </c>
      <c r="BX205" s="31">
        <v>29795</v>
      </c>
      <c r="BY205" s="31">
        <v>31028</v>
      </c>
    </row>
    <row r="206" spans="1:77" ht="20.100000000000001" customHeight="1" x14ac:dyDescent="0.25">
      <c r="A206" s="30" t="s">
        <v>181</v>
      </c>
      <c r="B206" s="31" t="s">
        <v>413</v>
      </c>
      <c r="C206" s="31">
        <v>43594</v>
      </c>
      <c r="D206" s="31">
        <v>21619</v>
      </c>
      <c r="E206" s="31">
        <v>21975</v>
      </c>
      <c r="F206" s="31">
        <v>43598</v>
      </c>
      <c r="G206" s="31">
        <v>21641</v>
      </c>
      <c r="H206" s="31">
        <v>21957</v>
      </c>
      <c r="I206" s="31">
        <v>43613</v>
      </c>
      <c r="J206" s="31">
        <v>21655</v>
      </c>
      <c r="K206" s="31">
        <v>21958</v>
      </c>
      <c r="L206" s="31">
        <v>43602</v>
      </c>
      <c r="M206" s="31">
        <v>21675</v>
      </c>
      <c r="N206" s="31">
        <v>21927</v>
      </c>
      <c r="O206" s="31">
        <v>43589</v>
      </c>
      <c r="P206" s="31">
        <v>21684</v>
      </c>
      <c r="Q206" s="31">
        <v>21905</v>
      </c>
      <c r="R206" s="31">
        <v>43566</v>
      </c>
      <c r="S206" s="31">
        <v>21682</v>
      </c>
      <c r="T206" s="31">
        <v>21884</v>
      </c>
      <c r="U206" s="31">
        <v>43551</v>
      </c>
      <c r="V206" s="31">
        <v>21689</v>
      </c>
      <c r="W206" s="31">
        <v>21862</v>
      </c>
      <c r="X206" s="31">
        <v>43518</v>
      </c>
      <c r="Y206" s="31">
        <v>21689</v>
      </c>
      <c r="Z206" s="31">
        <v>21829</v>
      </c>
      <c r="AA206" s="31">
        <v>43474</v>
      </c>
      <c r="AB206" s="31">
        <v>21682</v>
      </c>
      <c r="AC206" s="31">
        <v>21792</v>
      </c>
      <c r="AD206" s="31">
        <v>43419</v>
      </c>
      <c r="AE206" s="31">
        <v>21671</v>
      </c>
      <c r="AF206" s="31">
        <v>21748</v>
      </c>
      <c r="AG206" s="31">
        <v>43339</v>
      </c>
      <c r="AH206" s="31">
        <v>21651</v>
      </c>
      <c r="AI206" s="31">
        <v>21688</v>
      </c>
      <c r="AJ206" s="31">
        <v>43273</v>
      </c>
      <c r="AK206" s="31">
        <v>21624</v>
      </c>
      <c r="AL206" s="31">
        <v>21649</v>
      </c>
      <c r="AM206" s="31">
        <v>43180</v>
      </c>
      <c r="AN206" s="31">
        <v>21588</v>
      </c>
      <c r="AO206" s="31">
        <v>21592</v>
      </c>
      <c r="AP206" s="31">
        <v>43068</v>
      </c>
      <c r="AQ206" s="31">
        <v>21545</v>
      </c>
      <c r="AR206" s="31">
        <v>21523</v>
      </c>
      <c r="AS206" s="31">
        <v>42933</v>
      </c>
      <c r="AT206" s="31">
        <v>21482</v>
      </c>
      <c r="AU206" s="31">
        <v>21451</v>
      </c>
      <c r="AV206" s="31">
        <v>42780</v>
      </c>
      <c r="AW206" s="31">
        <v>21416</v>
      </c>
      <c r="AX206" s="31">
        <v>21364</v>
      </c>
      <c r="AY206" s="31">
        <v>42621</v>
      </c>
      <c r="AZ206" s="31">
        <v>21349</v>
      </c>
      <c r="BA206" s="31">
        <v>21272</v>
      </c>
      <c r="BB206" s="31">
        <v>42449</v>
      </c>
      <c r="BC206" s="31">
        <v>21277</v>
      </c>
      <c r="BD206" s="31">
        <v>21172</v>
      </c>
      <c r="BE206" s="31">
        <v>42255</v>
      </c>
      <c r="BF206" s="31">
        <v>21181</v>
      </c>
      <c r="BG206" s="31">
        <v>21074</v>
      </c>
      <c r="BH206" s="31">
        <v>42064</v>
      </c>
      <c r="BI206" s="31">
        <v>21098</v>
      </c>
      <c r="BJ206" s="31">
        <v>20966</v>
      </c>
      <c r="BK206" s="31">
        <v>41847</v>
      </c>
      <c r="BL206" s="31">
        <v>20998</v>
      </c>
      <c r="BM206" s="31">
        <v>20849</v>
      </c>
      <c r="BN206" s="31">
        <v>41643</v>
      </c>
      <c r="BO206" s="31">
        <v>20908</v>
      </c>
      <c r="BP206" s="31">
        <v>20735</v>
      </c>
      <c r="BQ206" s="31">
        <v>41409</v>
      </c>
      <c r="BR206" s="31">
        <v>20806</v>
      </c>
      <c r="BS206" s="31">
        <v>20603</v>
      </c>
      <c r="BT206" s="31">
        <v>41179</v>
      </c>
      <c r="BU206" s="31">
        <v>20706</v>
      </c>
      <c r="BV206" s="31">
        <v>20473</v>
      </c>
      <c r="BW206" s="31">
        <v>40942</v>
      </c>
      <c r="BX206" s="31">
        <v>20599</v>
      </c>
      <c r="BY206" s="31">
        <v>20343</v>
      </c>
    </row>
    <row r="207" spans="1:77" ht="20.100000000000001" customHeight="1" x14ac:dyDescent="0.25">
      <c r="A207" s="30" t="s">
        <v>182</v>
      </c>
      <c r="B207" s="31" t="s">
        <v>413</v>
      </c>
      <c r="C207" s="31">
        <v>33298</v>
      </c>
      <c r="D207" s="31">
        <v>16608</v>
      </c>
      <c r="E207" s="31">
        <v>16690</v>
      </c>
      <c r="F207" s="31">
        <v>33176</v>
      </c>
      <c r="G207" s="31">
        <v>16571</v>
      </c>
      <c r="H207" s="31">
        <v>16605</v>
      </c>
      <c r="I207" s="31">
        <v>33039</v>
      </c>
      <c r="J207" s="31">
        <v>16525</v>
      </c>
      <c r="K207" s="31">
        <v>16514</v>
      </c>
      <c r="L207" s="31">
        <v>32895</v>
      </c>
      <c r="M207" s="31">
        <v>16480</v>
      </c>
      <c r="N207" s="31">
        <v>16415</v>
      </c>
      <c r="O207" s="31">
        <v>32754</v>
      </c>
      <c r="P207" s="31">
        <v>16429</v>
      </c>
      <c r="Q207" s="31">
        <v>16325</v>
      </c>
      <c r="R207" s="31">
        <v>32574</v>
      </c>
      <c r="S207" s="31">
        <v>16363</v>
      </c>
      <c r="T207" s="31">
        <v>16211</v>
      </c>
      <c r="U207" s="31">
        <v>32407</v>
      </c>
      <c r="V207" s="31">
        <v>16293</v>
      </c>
      <c r="W207" s="31">
        <v>16114</v>
      </c>
      <c r="X207" s="31">
        <v>32267</v>
      </c>
      <c r="Y207" s="31">
        <v>16244</v>
      </c>
      <c r="Z207" s="31">
        <v>16023</v>
      </c>
      <c r="AA207" s="31">
        <v>32086</v>
      </c>
      <c r="AB207" s="31">
        <v>16169</v>
      </c>
      <c r="AC207" s="31">
        <v>15917</v>
      </c>
      <c r="AD207" s="31">
        <v>31917</v>
      </c>
      <c r="AE207" s="31">
        <v>16096</v>
      </c>
      <c r="AF207" s="31">
        <v>15821</v>
      </c>
      <c r="AG207" s="31">
        <v>31716</v>
      </c>
      <c r="AH207" s="31">
        <v>16013</v>
      </c>
      <c r="AI207" s="31">
        <v>15703</v>
      </c>
      <c r="AJ207" s="31">
        <v>31529</v>
      </c>
      <c r="AK207" s="31">
        <v>15940</v>
      </c>
      <c r="AL207" s="31">
        <v>15589</v>
      </c>
      <c r="AM207" s="31">
        <v>31320</v>
      </c>
      <c r="AN207" s="31">
        <v>15852</v>
      </c>
      <c r="AO207" s="31">
        <v>15468</v>
      </c>
      <c r="AP207" s="31">
        <v>31100</v>
      </c>
      <c r="AQ207" s="31">
        <v>15753</v>
      </c>
      <c r="AR207" s="31">
        <v>15347</v>
      </c>
      <c r="AS207" s="31">
        <v>30860</v>
      </c>
      <c r="AT207" s="31">
        <v>15646</v>
      </c>
      <c r="AU207" s="31">
        <v>15214</v>
      </c>
      <c r="AV207" s="31">
        <v>30622</v>
      </c>
      <c r="AW207" s="31">
        <v>15542</v>
      </c>
      <c r="AX207" s="31">
        <v>15080</v>
      </c>
      <c r="AY207" s="31">
        <v>30359</v>
      </c>
      <c r="AZ207" s="31">
        <v>15424</v>
      </c>
      <c r="BA207" s="31">
        <v>14935</v>
      </c>
      <c r="BB207" s="31">
        <v>30105</v>
      </c>
      <c r="BC207" s="31">
        <v>15317</v>
      </c>
      <c r="BD207" s="31">
        <v>14788</v>
      </c>
      <c r="BE207" s="31">
        <v>29846</v>
      </c>
      <c r="BF207" s="31">
        <v>15201</v>
      </c>
      <c r="BG207" s="31">
        <v>14645</v>
      </c>
      <c r="BH207" s="31">
        <v>29557</v>
      </c>
      <c r="BI207" s="31">
        <v>15073</v>
      </c>
      <c r="BJ207" s="31">
        <v>14484</v>
      </c>
      <c r="BK207" s="31">
        <v>29268</v>
      </c>
      <c r="BL207" s="31">
        <v>14945</v>
      </c>
      <c r="BM207" s="31">
        <v>14323</v>
      </c>
      <c r="BN207" s="31">
        <v>28975</v>
      </c>
      <c r="BO207" s="31">
        <v>14804</v>
      </c>
      <c r="BP207" s="31">
        <v>14171</v>
      </c>
      <c r="BQ207" s="31">
        <v>28671</v>
      </c>
      <c r="BR207" s="31">
        <v>14668</v>
      </c>
      <c r="BS207" s="31">
        <v>14003</v>
      </c>
      <c r="BT207" s="31">
        <v>28366</v>
      </c>
      <c r="BU207" s="31">
        <v>14526</v>
      </c>
      <c r="BV207" s="31">
        <v>13840</v>
      </c>
      <c r="BW207" s="31">
        <v>28053</v>
      </c>
      <c r="BX207" s="31">
        <v>14390</v>
      </c>
      <c r="BY207" s="31">
        <v>13663</v>
      </c>
    </row>
    <row r="208" spans="1:77" ht="20.100000000000001" customHeight="1" x14ac:dyDescent="0.25">
      <c r="A208" s="30" t="s">
        <v>183</v>
      </c>
      <c r="B208" s="31" t="s">
        <v>413</v>
      </c>
      <c r="C208" s="31">
        <v>64993</v>
      </c>
      <c r="D208" s="31">
        <v>31825</v>
      </c>
      <c r="E208" s="31">
        <v>33168</v>
      </c>
      <c r="F208" s="31">
        <v>64947</v>
      </c>
      <c r="G208" s="31">
        <v>31805</v>
      </c>
      <c r="H208" s="31">
        <v>33142</v>
      </c>
      <c r="I208" s="31">
        <v>64913</v>
      </c>
      <c r="J208" s="31">
        <v>31775</v>
      </c>
      <c r="K208" s="31">
        <v>33138</v>
      </c>
      <c r="L208" s="31">
        <v>64852</v>
      </c>
      <c r="M208" s="31">
        <v>31743</v>
      </c>
      <c r="N208" s="31">
        <v>33109</v>
      </c>
      <c r="O208" s="31">
        <v>64798</v>
      </c>
      <c r="P208" s="31">
        <v>31717</v>
      </c>
      <c r="Q208" s="31">
        <v>33081</v>
      </c>
      <c r="R208" s="31">
        <v>64717</v>
      </c>
      <c r="S208" s="31">
        <v>31679</v>
      </c>
      <c r="T208" s="31">
        <v>33038</v>
      </c>
      <c r="U208" s="31">
        <v>64633</v>
      </c>
      <c r="V208" s="31">
        <v>31632</v>
      </c>
      <c r="W208" s="31">
        <v>33001</v>
      </c>
      <c r="X208" s="31">
        <v>64556</v>
      </c>
      <c r="Y208" s="31">
        <v>31603</v>
      </c>
      <c r="Z208" s="31">
        <v>32953</v>
      </c>
      <c r="AA208" s="31">
        <v>64449</v>
      </c>
      <c r="AB208" s="31">
        <v>31547</v>
      </c>
      <c r="AC208" s="31">
        <v>32902</v>
      </c>
      <c r="AD208" s="31">
        <v>64349</v>
      </c>
      <c r="AE208" s="31">
        <v>31505</v>
      </c>
      <c r="AF208" s="31">
        <v>32844</v>
      </c>
      <c r="AG208" s="31">
        <v>64202</v>
      </c>
      <c r="AH208" s="31">
        <v>31431</v>
      </c>
      <c r="AI208" s="31">
        <v>32771</v>
      </c>
      <c r="AJ208" s="31">
        <v>64063</v>
      </c>
      <c r="AK208" s="31">
        <v>31371</v>
      </c>
      <c r="AL208" s="31">
        <v>32692</v>
      </c>
      <c r="AM208" s="31">
        <v>63864</v>
      </c>
      <c r="AN208" s="31">
        <v>31274</v>
      </c>
      <c r="AO208" s="31">
        <v>32590</v>
      </c>
      <c r="AP208" s="31">
        <v>63674</v>
      </c>
      <c r="AQ208" s="31">
        <v>31189</v>
      </c>
      <c r="AR208" s="31">
        <v>32485</v>
      </c>
      <c r="AS208" s="31">
        <v>63435</v>
      </c>
      <c r="AT208" s="31">
        <v>31077</v>
      </c>
      <c r="AU208" s="31">
        <v>32358</v>
      </c>
      <c r="AV208" s="31">
        <v>63182</v>
      </c>
      <c r="AW208" s="31">
        <v>30939</v>
      </c>
      <c r="AX208" s="31">
        <v>32243</v>
      </c>
      <c r="AY208" s="31">
        <v>62908</v>
      </c>
      <c r="AZ208" s="31">
        <v>30811</v>
      </c>
      <c r="BA208" s="31">
        <v>32097</v>
      </c>
      <c r="BB208" s="31">
        <v>62606</v>
      </c>
      <c r="BC208" s="31">
        <v>30662</v>
      </c>
      <c r="BD208" s="31">
        <v>31944</v>
      </c>
      <c r="BE208" s="31">
        <v>62296</v>
      </c>
      <c r="BF208" s="31">
        <v>30507</v>
      </c>
      <c r="BG208" s="31">
        <v>31789</v>
      </c>
      <c r="BH208" s="31">
        <v>61953</v>
      </c>
      <c r="BI208" s="31">
        <v>30339</v>
      </c>
      <c r="BJ208" s="31">
        <v>31614</v>
      </c>
      <c r="BK208" s="31">
        <v>61601</v>
      </c>
      <c r="BL208" s="31">
        <v>30163</v>
      </c>
      <c r="BM208" s="31">
        <v>31438</v>
      </c>
      <c r="BN208" s="31">
        <v>61236</v>
      </c>
      <c r="BO208" s="31">
        <v>29985</v>
      </c>
      <c r="BP208" s="31">
        <v>31251</v>
      </c>
      <c r="BQ208" s="31">
        <v>60862</v>
      </c>
      <c r="BR208" s="31">
        <v>29806</v>
      </c>
      <c r="BS208" s="31">
        <v>31056</v>
      </c>
      <c r="BT208" s="31">
        <v>60472</v>
      </c>
      <c r="BU208" s="31">
        <v>29618</v>
      </c>
      <c r="BV208" s="31">
        <v>30854</v>
      </c>
      <c r="BW208" s="31">
        <v>60084</v>
      </c>
      <c r="BX208" s="31">
        <v>29432</v>
      </c>
      <c r="BY208" s="31">
        <v>30652</v>
      </c>
    </row>
    <row r="209" spans="1:77" ht="20.100000000000001" customHeight="1" x14ac:dyDescent="0.25">
      <c r="A209" s="30" t="s">
        <v>184</v>
      </c>
      <c r="B209" s="31" t="s">
        <v>406</v>
      </c>
      <c r="C209" s="31">
        <v>57280</v>
      </c>
      <c r="D209" s="31">
        <v>28110</v>
      </c>
      <c r="E209" s="31">
        <v>29170</v>
      </c>
      <c r="F209" s="31">
        <v>57260</v>
      </c>
      <c r="G209" s="31">
        <v>28109</v>
      </c>
      <c r="H209" s="31">
        <v>29151</v>
      </c>
      <c r="I209" s="31">
        <v>57230</v>
      </c>
      <c r="J209" s="31">
        <v>28102</v>
      </c>
      <c r="K209" s="31">
        <v>29128</v>
      </c>
      <c r="L209" s="31">
        <v>57187</v>
      </c>
      <c r="M209" s="31">
        <v>28093</v>
      </c>
      <c r="N209" s="31">
        <v>29094</v>
      </c>
      <c r="O209" s="31">
        <v>57127</v>
      </c>
      <c r="P209" s="31">
        <v>28072</v>
      </c>
      <c r="Q209" s="31">
        <v>29055</v>
      </c>
      <c r="R209" s="31">
        <v>57080</v>
      </c>
      <c r="S209" s="31">
        <v>28065</v>
      </c>
      <c r="T209" s="31">
        <v>29015</v>
      </c>
      <c r="U209" s="31">
        <v>57006</v>
      </c>
      <c r="V209" s="31">
        <v>28037</v>
      </c>
      <c r="W209" s="31">
        <v>28969</v>
      </c>
      <c r="X209" s="31">
        <v>56933</v>
      </c>
      <c r="Y209" s="31">
        <v>28010</v>
      </c>
      <c r="Z209" s="31">
        <v>28923</v>
      </c>
      <c r="AA209" s="31">
        <v>56845</v>
      </c>
      <c r="AB209" s="31">
        <v>27970</v>
      </c>
      <c r="AC209" s="31">
        <v>28875</v>
      </c>
      <c r="AD209" s="31">
        <v>56758</v>
      </c>
      <c r="AE209" s="31">
        <v>27939</v>
      </c>
      <c r="AF209" s="31">
        <v>28819</v>
      </c>
      <c r="AG209" s="31">
        <v>56628</v>
      </c>
      <c r="AH209" s="31">
        <v>27879</v>
      </c>
      <c r="AI209" s="31">
        <v>28749</v>
      </c>
      <c r="AJ209" s="31">
        <v>56496</v>
      </c>
      <c r="AK209" s="31">
        <v>27820</v>
      </c>
      <c r="AL209" s="31">
        <v>28676</v>
      </c>
      <c r="AM209" s="31">
        <v>56334</v>
      </c>
      <c r="AN209" s="31">
        <v>27741</v>
      </c>
      <c r="AO209" s="31">
        <v>28593</v>
      </c>
      <c r="AP209" s="31">
        <v>56147</v>
      </c>
      <c r="AQ209" s="31">
        <v>27657</v>
      </c>
      <c r="AR209" s="31">
        <v>28490</v>
      </c>
      <c r="AS209" s="31">
        <v>55952</v>
      </c>
      <c r="AT209" s="31">
        <v>27561</v>
      </c>
      <c r="AU209" s="31">
        <v>28391</v>
      </c>
      <c r="AV209" s="31">
        <v>55714</v>
      </c>
      <c r="AW209" s="31">
        <v>27446</v>
      </c>
      <c r="AX209" s="31">
        <v>28268</v>
      </c>
      <c r="AY209" s="31">
        <v>55460</v>
      </c>
      <c r="AZ209" s="31">
        <v>27326</v>
      </c>
      <c r="BA209" s="31">
        <v>28134</v>
      </c>
      <c r="BB209" s="31">
        <v>55204</v>
      </c>
      <c r="BC209" s="31">
        <v>27198</v>
      </c>
      <c r="BD209" s="31">
        <v>28006</v>
      </c>
      <c r="BE209" s="31">
        <v>54924</v>
      </c>
      <c r="BF209" s="31">
        <v>27064</v>
      </c>
      <c r="BG209" s="31">
        <v>27860</v>
      </c>
      <c r="BH209" s="31">
        <v>54621</v>
      </c>
      <c r="BI209" s="31">
        <v>26916</v>
      </c>
      <c r="BJ209" s="31">
        <v>27705</v>
      </c>
      <c r="BK209" s="31">
        <v>54324</v>
      </c>
      <c r="BL209" s="31">
        <v>26773</v>
      </c>
      <c r="BM209" s="31">
        <v>27551</v>
      </c>
      <c r="BN209" s="31">
        <v>53994</v>
      </c>
      <c r="BO209" s="31">
        <v>26611</v>
      </c>
      <c r="BP209" s="31">
        <v>27383</v>
      </c>
      <c r="BQ209" s="31">
        <v>53697</v>
      </c>
      <c r="BR209" s="31">
        <v>26471</v>
      </c>
      <c r="BS209" s="31">
        <v>27226</v>
      </c>
      <c r="BT209" s="31">
        <v>53358</v>
      </c>
      <c r="BU209" s="31">
        <v>26314</v>
      </c>
      <c r="BV209" s="31">
        <v>27044</v>
      </c>
      <c r="BW209" s="31">
        <v>53025</v>
      </c>
      <c r="BX209" s="31">
        <v>26156</v>
      </c>
      <c r="BY209" s="31">
        <v>26869</v>
      </c>
    </row>
    <row r="210" spans="1:77" ht="20.100000000000001" customHeight="1" x14ac:dyDescent="0.25">
      <c r="A210" s="30" t="s">
        <v>185</v>
      </c>
      <c r="B210" s="31" t="s">
        <v>406</v>
      </c>
      <c r="C210" s="31">
        <v>65862</v>
      </c>
      <c r="D210" s="31">
        <v>32702</v>
      </c>
      <c r="E210" s="31">
        <v>33160</v>
      </c>
      <c r="F210" s="31">
        <v>66187</v>
      </c>
      <c r="G210" s="31">
        <v>32867</v>
      </c>
      <c r="H210" s="31">
        <v>33320</v>
      </c>
      <c r="I210" s="31">
        <v>66486</v>
      </c>
      <c r="J210" s="31">
        <v>33026</v>
      </c>
      <c r="K210" s="31">
        <v>33460</v>
      </c>
      <c r="L210" s="31">
        <v>66747</v>
      </c>
      <c r="M210" s="31">
        <v>33151</v>
      </c>
      <c r="N210" s="31">
        <v>33596</v>
      </c>
      <c r="O210" s="31">
        <v>66994</v>
      </c>
      <c r="P210" s="31">
        <v>33278</v>
      </c>
      <c r="Q210" s="31">
        <v>33716</v>
      </c>
      <c r="R210" s="31">
        <v>67204</v>
      </c>
      <c r="S210" s="31">
        <v>33374</v>
      </c>
      <c r="T210" s="31">
        <v>33830</v>
      </c>
      <c r="U210" s="31">
        <v>67396</v>
      </c>
      <c r="V210" s="31">
        <v>33468</v>
      </c>
      <c r="W210" s="31">
        <v>33928</v>
      </c>
      <c r="X210" s="31">
        <v>67553</v>
      </c>
      <c r="Y210" s="31">
        <v>33539</v>
      </c>
      <c r="Z210" s="31">
        <v>34014</v>
      </c>
      <c r="AA210" s="31">
        <v>67673</v>
      </c>
      <c r="AB210" s="31">
        <v>33593</v>
      </c>
      <c r="AC210" s="31">
        <v>34080</v>
      </c>
      <c r="AD210" s="31">
        <v>67777</v>
      </c>
      <c r="AE210" s="31">
        <v>33633</v>
      </c>
      <c r="AF210" s="31">
        <v>34144</v>
      </c>
      <c r="AG210" s="31">
        <v>67857</v>
      </c>
      <c r="AH210" s="31">
        <v>33665</v>
      </c>
      <c r="AI210" s="31">
        <v>34192</v>
      </c>
      <c r="AJ210" s="31">
        <v>67922</v>
      </c>
      <c r="AK210" s="31">
        <v>33685</v>
      </c>
      <c r="AL210" s="31">
        <v>34237</v>
      </c>
      <c r="AM210" s="31">
        <v>67956</v>
      </c>
      <c r="AN210" s="31">
        <v>33690</v>
      </c>
      <c r="AO210" s="31">
        <v>34266</v>
      </c>
      <c r="AP210" s="31">
        <v>67967</v>
      </c>
      <c r="AQ210" s="31">
        <v>33680</v>
      </c>
      <c r="AR210" s="31">
        <v>34287</v>
      </c>
      <c r="AS210" s="31">
        <v>67932</v>
      </c>
      <c r="AT210" s="31">
        <v>33651</v>
      </c>
      <c r="AU210" s="31">
        <v>34281</v>
      </c>
      <c r="AV210" s="31">
        <v>67895</v>
      </c>
      <c r="AW210" s="31">
        <v>33616</v>
      </c>
      <c r="AX210" s="31">
        <v>34279</v>
      </c>
      <c r="AY210" s="31">
        <v>67824</v>
      </c>
      <c r="AZ210" s="31">
        <v>33568</v>
      </c>
      <c r="BA210" s="31">
        <v>34256</v>
      </c>
      <c r="BB210" s="31">
        <v>67733</v>
      </c>
      <c r="BC210" s="31">
        <v>33512</v>
      </c>
      <c r="BD210" s="31">
        <v>34221</v>
      </c>
      <c r="BE210" s="31">
        <v>67628</v>
      </c>
      <c r="BF210" s="31">
        <v>33453</v>
      </c>
      <c r="BG210" s="31">
        <v>34175</v>
      </c>
      <c r="BH210" s="31">
        <v>67497</v>
      </c>
      <c r="BI210" s="31">
        <v>33374</v>
      </c>
      <c r="BJ210" s="31">
        <v>34123</v>
      </c>
      <c r="BK210" s="31">
        <v>67346</v>
      </c>
      <c r="BL210" s="31">
        <v>33295</v>
      </c>
      <c r="BM210" s="31">
        <v>34051</v>
      </c>
      <c r="BN210" s="31">
        <v>67191</v>
      </c>
      <c r="BO210" s="31">
        <v>33218</v>
      </c>
      <c r="BP210" s="31">
        <v>33973</v>
      </c>
      <c r="BQ210" s="31">
        <v>67020</v>
      </c>
      <c r="BR210" s="31">
        <v>33122</v>
      </c>
      <c r="BS210" s="31">
        <v>33898</v>
      </c>
      <c r="BT210" s="31">
        <v>66832</v>
      </c>
      <c r="BU210" s="31">
        <v>33033</v>
      </c>
      <c r="BV210" s="31">
        <v>33799</v>
      </c>
      <c r="BW210" s="31">
        <v>66657</v>
      </c>
      <c r="BX210" s="31">
        <v>32958</v>
      </c>
      <c r="BY210" s="31">
        <v>33699</v>
      </c>
    </row>
    <row r="211" spans="1:77" ht="20.100000000000001" customHeight="1" x14ac:dyDescent="0.25">
      <c r="A211" s="30" t="s">
        <v>186</v>
      </c>
      <c r="B211" s="31" t="s">
        <v>406</v>
      </c>
      <c r="C211" s="31">
        <v>76761</v>
      </c>
      <c r="D211" s="31">
        <v>36694</v>
      </c>
      <c r="E211" s="31">
        <v>40067</v>
      </c>
      <c r="F211" s="31">
        <v>76794</v>
      </c>
      <c r="G211" s="31">
        <v>36675</v>
      </c>
      <c r="H211" s="31">
        <v>40119</v>
      </c>
      <c r="I211" s="31">
        <v>76781</v>
      </c>
      <c r="J211" s="31">
        <v>36639</v>
      </c>
      <c r="K211" s="31">
        <v>40142</v>
      </c>
      <c r="L211" s="31">
        <v>76761</v>
      </c>
      <c r="M211" s="31">
        <v>36603</v>
      </c>
      <c r="N211" s="31">
        <v>40158</v>
      </c>
      <c r="O211" s="31">
        <v>76721</v>
      </c>
      <c r="P211" s="31">
        <v>36553</v>
      </c>
      <c r="Q211" s="31">
        <v>40168</v>
      </c>
      <c r="R211" s="31">
        <v>76650</v>
      </c>
      <c r="S211" s="31">
        <v>36492</v>
      </c>
      <c r="T211" s="31">
        <v>40158</v>
      </c>
      <c r="U211" s="31">
        <v>76575</v>
      </c>
      <c r="V211" s="31">
        <v>36427</v>
      </c>
      <c r="W211" s="31">
        <v>40148</v>
      </c>
      <c r="X211" s="31">
        <v>76471</v>
      </c>
      <c r="Y211" s="31">
        <v>36356</v>
      </c>
      <c r="Z211" s="31">
        <v>40115</v>
      </c>
      <c r="AA211" s="31">
        <v>76329</v>
      </c>
      <c r="AB211" s="31">
        <v>36263</v>
      </c>
      <c r="AC211" s="31">
        <v>40066</v>
      </c>
      <c r="AD211" s="31">
        <v>76193</v>
      </c>
      <c r="AE211" s="31">
        <v>36176</v>
      </c>
      <c r="AF211" s="31">
        <v>40017</v>
      </c>
      <c r="AG211" s="31">
        <v>76012</v>
      </c>
      <c r="AH211" s="31">
        <v>36066</v>
      </c>
      <c r="AI211" s="31">
        <v>39946</v>
      </c>
      <c r="AJ211" s="31">
        <v>75816</v>
      </c>
      <c r="AK211" s="31">
        <v>35949</v>
      </c>
      <c r="AL211" s="31">
        <v>39867</v>
      </c>
      <c r="AM211" s="31">
        <v>75601</v>
      </c>
      <c r="AN211" s="31">
        <v>35825</v>
      </c>
      <c r="AO211" s="31">
        <v>39776</v>
      </c>
      <c r="AP211" s="31">
        <v>75358</v>
      </c>
      <c r="AQ211" s="31">
        <v>35685</v>
      </c>
      <c r="AR211" s="31">
        <v>39673</v>
      </c>
      <c r="AS211" s="31">
        <v>75106</v>
      </c>
      <c r="AT211" s="31">
        <v>35543</v>
      </c>
      <c r="AU211" s="31">
        <v>39563</v>
      </c>
      <c r="AV211" s="31">
        <v>74809</v>
      </c>
      <c r="AW211" s="31">
        <v>35382</v>
      </c>
      <c r="AX211" s="31">
        <v>39427</v>
      </c>
      <c r="AY211" s="31">
        <v>74487</v>
      </c>
      <c r="AZ211" s="31">
        <v>35204</v>
      </c>
      <c r="BA211" s="31">
        <v>39283</v>
      </c>
      <c r="BB211" s="31">
        <v>74161</v>
      </c>
      <c r="BC211" s="31">
        <v>35035</v>
      </c>
      <c r="BD211" s="31">
        <v>39126</v>
      </c>
      <c r="BE211" s="31">
        <v>73809</v>
      </c>
      <c r="BF211" s="31">
        <v>34847</v>
      </c>
      <c r="BG211" s="31">
        <v>38962</v>
      </c>
      <c r="BH211" s="31">
        <v>73447</v>
      </c>
      <c r="BI211" s="31">
        <v>34656</v>
      </c>
      <c r="BJ211" s="31">
        <v>38791</v>
      </c>
      <c r="BK211" s="31">
        <v>73056</v>
      </c>
      <c r="BL211" s="31">
        <v>34460</v>
      </c>
      <c r="BM211" s="31">
        <v>38596</v>
      </c>
      <c r="BN211" s="31">
        <v>72665</v>
      </c>
      <c r="BO211" s="31">
        <v>34258</v>
      </c>
      <c r="BP211" s="31">
        <v>38407</v>
      </c>
      <c r="BQ211" s="31">
        <v>72266</v>
      </c>
      <c r="BR211" s="31">
        <v>34065</v>
      </c>
      <c r="BS211" s="31">
        <v>38201</v>
      </c>
      <c r="BT211" s="31">
        <v>71832</v>
      </c>
      <c r="BU211" s="31">
        <v>33851</v>
      </c>
      <c r="BV211" s="31">
        <v>37981</v>
      </c>
      <c r="BW211" s="31">
        <v>71394</v>
      </c>
      <c r="BX211" s="31">
        <v>33635</v>
      </c>
      <c r="BY211" s="31">
        <v>37759</v>
      </c>
    </row>
    <row r="212" spans="1:77" ht="20.100000000000001" customHeight="1" x14ac:dyDescent="0.25">
      <c r="A212" s="30" t="s">
        <v>187</v>
      </c>
      <c r="B212" s="31" t="s">
        <v>406</v>
      </c>
      <c r="C212" s="31">
        <v>105753</v>
      </c>
      <c r="D212" s="31">
        <v>50050</v>
      </c>
      <c r="E212" s="31">
        <v>55703</v>
      </c>
      <c r="F212" s="31">
        <v>105360</v>
      </c>
      <c r="G212" s="31">
        <v>49824</v>
      </c>
      <c r="H212" s="31">
        <v>55536</v>
      </c>
      <c r="I212" s="31">
        <v>104990</v>
      </c>
      <c r="J212" s="31">
        <v>49617</v>
      </c>
      <c r="K212" s="31">
        <v>55373</v>
      </c>
      <c r="L212" s="31">
        <v>104602</v>
      </c>
      <c r="M212" s="31">
        <v>49403</v>
      </c>
      <c r="N212" s="31">
        <v>55199</v>
      </c>
      <c r="O212" s="31">
        <v>104239</v>
      </c>
      <c r="P212" s="31">
        <v>49214</v>
      </c>
      <c r="Q212" s="31">
        <v>55025</v>
      </c>
      <c r="R212" s="31">
        <v>103872</v>
      </c>
      <c r="S212" s="31">
        <v>49026</v>
      </c>
      <c r="T212" s="31">
        <v>54846</v>
      </c>
      <c r="U212" s="31">
        <v>103515</v>
      </c>
      <c r="V212" s="31">
        <v>48846</v>
      </c>
      <c r="W212" s="31">
        <v>54669</v>
      </c>
      <c r="X212" s="31">
        <v>103147</v>
      </c>
      <c r="Y212" s="31">
        <v>48669</v>
      </c>
      <c r="Z212" s="31">
        <v>54478</v>
      </c>
      <c r="AA212" s="31">
        <v>102784</v>
      </c>
      <c r="AB212" s="31">
        <v>48504</v>
      </c>
      <c r="AC212" s="31">
        <v>54280</v>
      </c>
      <c r="AD212" s="31">
        <v>102439</v>
      </c>
      <c r="AE212" s="31">
        <v>48353</v>
      </c>
      <c r="AF212" s="31">
        <v>54086</v>
      </c>
      <c r="AG212" s="31">
        <v>102072</v>
      </c>
      <c r="AH212" s="31">
        <v>48193</v>
      </c>
      <c r="AI212" s="31">
        <v>53879</v>
      </c>
      <c r="AJ212" s="31">
        <v>101659</v>
      </c>
      <c r="AK212" s="31">
        <v>48010</v>
      </c>
      <c r="AL212" s="31">
        <v>53649</v>
      </c>
      <c r="AM212" s="31">
        <v>101225</v>
      </c>
      <c r="AN212" s="31">
        <v>47821</v>
      </c>
      <c r="AO212" s="31">
        <v>53404</v>
      </c>
      <c r="AP212" s="31">
        <v>100764</v>
      </c>
      <c r="AQ212" s="31">
        <v>47620</v>
      </c>
      <c r="AR212" s="31">
        <v>53144</v>
      </c>
      <c r="AS212" s="31">
        <v>100274</v>
      </c>
      <c r="AT212" s="31">
        <v>47396</v>
      </c>
      <c r="AU212" s="31">
        <v>52878</v>
      </c>
      <c r="AV212" s="31">
        <v>99760</v>
      </c>
      <c r="AW212" s="31">
        <v>47171</v>
      </c>
      <c r="AX212" s="31">
        <v>52589</v>
      </c>
      <c r="AY212" s="31">
        <v>99225</v>
      </c>
      <c r="AZ212" s="31">
        <v>46928</v>
      </c>
      <c r="BA212" s="31">
        <v>52297</v>
      </c>
      <c r="BB212" s="31">
        <v>98680</v>
      </c>
      <c r="BC212" s="31">
        <v>46681</v>
      </c>
      <c r="BD212" s="31">
        <v>51999</v>
      </c>
      <c r="BE212" s="31">
        <v>98107</v>
      </c>
      <c r="BF212" s="31">
        <v>46421</v>
      </c>
      <c r="BG212" s="31">
        <v>51686</v>
      </c>
      <c r="BH212" s="31">
        <v>97516</v>
      </c>
      <c r="BI212" s="31">
        <v>46155</v>
      </c>
      <c r="BJ212" s="31">
        <v>51361</v>
      </c>
      <c r="BK212" s="31">
        <v>96921</v>
      </c>
      <c r="BL212" s="31">
        <v>45883</v>
      </c>
      <c r="BM212" s="31">
        <v>51038</v>
      </c>
      <c r="BN212" s="31">
        <v>96305</v>
      </c>
      <c r="BO212" s="31">
        <v>45604</v>
      </c>
      <c r="BP212" s="31">
        <v>50701</v>
      </c>
      <c r="BQ212" s="31">
        <v>95688</v>
      </c>
      <c r="BR212" s="31">
        <v>45329</v>
      </c>
      <c r="BS212" s="31">
        <v>50359</v>
      </c>
      <c r="BT212" s="31">
        <v>95055</v>
      </c>
      <c r="BU212" s="31">
        <v>45048</v>
      </c>
      <c r="BV212" s="31">
        <v>50007</v>
      </c>
      <c r="BW212" s="31">
        <v>94424</v>
      </c>
      <c r="BX212" s="31">
        <v>44769</v>
      </c>
      <c r="BY212" s="31">
        <v>49655</v>
      </c>
    </row>
    <row r="213" spans="1:77" ht="20.100000000000001" customHeight="1" x14ac:dyDescent="0.25">
      <c r="A213" s="30" t="s">
        <v>188</v>
      </c>
      <c r="B213" s="31" t="s">
        <v>406</v>
      </c>
      <c r="C213" s="31">
        <v>60551</v>
      </c>
      <c r="D213" s="31">
        <v>29858</v>
      </c>
      <c r="E213" s="31">
        <v>30693</v>
      </c>
      <c r="F213" s="31">
        <v>60486</v>
      </c>
      <c r="G213" s="31">
        <v>29825</v>
      </c>
      <c r="H213" s="31">
        <v>30661</v>
      </c>
      <c r="I213" s="31">
        <v>60417</v>
      </c>
      <c r="J213" s="31">
        <v>29788</v>
      </c>
      <c r="K213" s="31">
        <v>30629</v>
      </c>
      <c r="L213" s="31">
        <v>60315</v>
      </c>
      <c r="M213" s="31">
        <v>29736</v>
      </c>
      <c r="N213" s="31">
        <v>30579</v>
      </c>
      <c r="O213" s="31">
        <v>60222</v>
      </c>
      <c r="P213" s="31">
        <v>29689</v>
      </c>
      <c r="Q213" s="31">
        <v>30533</v>
      </c>
      <c r="R213" s="31">
        <v>60089</v>
      </c>
      <c r="S213" s="31">
        <v>29620</v>
      </c>
      <c r="T213" s="31">
        <v>30469</v>
      </c>
      <c r="U213" s="31">
        <v>59962</v>
      </c>
      <c r="V213" s="31">
        <v>29551</v>
      </c>
      <c r="W213" s="31">
        <v>30411</v>
      </c>
      <c r="X213" s="31">
        <v>59845</v>
      </c>
      <c r="Y213" s="31">
        <v>29487</v>
      </c>
      <c r="Z213" s="31">
        <v>30358</v>
      </c>
      <c r="AA213" s="31">
        <v>59683</v>
      </c>
      <c r="AB213" s="31">
        <v>29400</v>
      </c>
      <c r="AC213" s="31">
        <v>30283</v>
      </c>
      <c r="AD213" s="31">
        <v>59517</v>
      </c>
      <c r="AE213" s="31">
        <v>29313</v>
      </c>
      <c r="AF213" s="31">
        <v>30204</v>
      </c>
      <c r="AG213" s="31">
        <v>59329</v>
      </c>
      <c r="AH213" s="31">
        <v>29208</v>
      </c>
      <c r="AI213" s="31">
        <v>30121</v>
      </c>
      <c r="AJ213" s="31">
        <v>59124</v>
      </c>
      <c r="AK213" s="31">
        <v>29097</v>
      </c>
      <c r="AL213" s="31">
        <v>30027</v>
      </c>
      <c r="AM213" s="31">
        <v>58886</v>
      </c>
      <c r="AN213" s="31">
        <v>28968</v>
      </c>
      <c r="AO213" s="31">
        <v>29918</v>
      </c>
      <c r="AP213" s="31">
        <v>58630</v>
      </c>
      <c r="AQ213" s="31">
        <v>28826</v>
      </c>
      <c r="AR213" s="31">
        <v>29804</v>
      </c>
      <c r="AS213" s="31">
        <v>58351</v>
      </c>
      <c r="AT213" s="31">
        <v>28680</v>
      </c>
      <c r="AU213" s="31">
        <v>29671</v>
      </c>
      <c r="AV213" s="31">
        <v>58055</v>
      </c>
      <c r="AW213" s="31">
        <v>28522</v>
      </c>
      <c r="AX213" s="31">
        <v>29533</v>
      </c>
      <c r="AY213" s="31">
        <v>57732</v>
      </c>
      <c r="AZ213" s="31">
        <v>28353</v>
      </c>
      <c r="BA213" s="31">
        <v>29379</v>
      </c>
      <c r="BB213" s="31">
        <v>57407</v>
      </c>
      <c r="BC213" s="31">
        <v>28172</v>
      </c>
      <c r="BD213" s="31">
        <v>29235</v>
      </c>
      <c r="BE213" s="31">
        <v>57060</v>
      </c>
      <c r="BF213" s="31">
        <v>27994</v>
      </c>
      <c r="BG213" s="31">
        <v>29066</v>
      </c>
      <c r="BH213" s="31">
        <v>56688</v>
      </c>
      <c r="BI213" s="31">
        <v>27802</v>
      </c>
      <c r="BJ213" s="31">
        <v>28886</v>
      </c>
      <c r="BK213" s="31">
        <v>56306</v>
      </c>
      <c r="BL213" s="31">
        <v>27600</v>
      </c>
      <c r="BM213" s="31">
        <v>28706</v>
      </c>
      <c r="BN213" s="31">
        <v>55921</v>
      </c>
      <c r="BO213" s="31">
        <v>27405</v>
      </c>
      <c r="BP213" s="31">
        <v>28516</v>
      </c>
      <c r="BQ213" s="31">
        <v>55524</v>
      </c>
      <c r="BR213" s="31">
        <v>27207</v>
      </c>
      <c r="BS213" s="31">
        <v>28317</v>
      </c>
      <c r="BT213" s="31">
        <v>55117</v>
      </c>
      <c r="BU213" s="31">
        <v>27006</v>
      </c>
      <c r="BV213" s="31">
        <v>28111</v>
      </c>
      <c r="BW213" s="31">
        <v>54692</v>
      </c>
      <c r="BX213" s="31">
        <v>26795</v>
      </c>
      <c r="BY213" s="31">
        <v>27897</v>
      </c>
    </row>
    <row r="214" spans="1:77" ht="20.100000000000001" customHeight="1" x14ac:dyDescent="0.25">
      <c r="A214" s="30" t="s">
        <v>189</v>
      </c>
      <c r="B214" s="31" t="s">
        <v>406</v>
      </c>
      <c r="C214" s="31">
        <v>48284</v>
      </c>
      <c r="D214" s="31">
        <v>23649</v>
      </c>
      <c r="E214" s="31">
        <v>24635</v>
      </c>
      <c r="F214" s="31">
        <v>48274</v>
      </c>
      <c r="G214" s="31">
        <v>23645</v>
      </c>
      <c r="H214" s="31">
        <v>24629</v>
      </c>
      <c r="I214" s="31">
        <v>48276</v>
      </c>
      <c r="J214" s="31">
        <v>23652</v>
      </c>
      <c r="K214" s="31">
        <v>24624</v>
      </c>
      <c r="L214" s="31">
        <v>48277</v>
      </c>
      <c r="M214" s="31">
        <v>23667</v>
      </c>
      <c r="N214" s="31">
        <v>24610</v>
      </c>
      <c r="O214" s="31">
        <v>48276</v>
      </c>
      <c r="P214" s="31">
        <v>23673</v>
      </c>
      <c r="Q214" s="31">
        <v>24603</v>
      </c>
      <c r="R214" s="31">
        <v>48269</v>
      </c>
      <c r="S214" s="31">
        <v>23674</v>
      </c>
      <c r="T214" s="31">
        <v>24595</v>
      </c>
      <c r="U214" s="31">
        <v>48255</v>
      </c>
      <c r="V214" s="31">
        <v>23671</v>
      </c>
      <c r="W214" s="31">
        <v>24584</v>
      </c>
      <c r="X214" s="31">
        <v>48229</v>
      </c>
      <c r="Y214" s="31">
        <v>23658</v>
      </c>
      <c r="Z214" s="31">
        <v>24571</v>
      </c>
      <c r="AA214" s="31">
        <v>48200</v>
      </c>
      <c r="AB214" s="31">
        <v>23656</v>
      </c>
      <c r="AC214" s="31">
        <v>24544</v>
      </c>
      <c r="AD214" s="31">
        <v>48173</v>
      </c>
      <c r="AE214" s="31">
        <v>23641</v>
      </c>
      <c r="AF214" s="31">
        <v>24532</v>
      </c>
      <c r="AG214" s="31">
        <v>48132</v>
      </c>
      <c r="AH214" s="31">
        <v>23620</v>
      </c>
      <c r="AI214" s="31">
        <v>24512</v>
      </c>
      <c r="AJ214" s="31">
        <v>48065</v>
      </c>
      <c r="AK214" s="31">
        <v>23588</v>
      </c>
      <c r="AL214" s="31">
        <v>24477</v>
      </c>
      <c r="AM214" s="31">
        <v>47991</v>
      </c>
      <c r="AN214" s="31">
        <v>23550</v>
      </c>
      <c r="AO214" s="31">
        <v>24441</v>
      </c>
      <c r="AP214" s="31">
        <v>47888</v>
      </c>
      <c r="AQ214" s="31">
        <v>23501</v>
      </c>
      <c r="AR214" s="31">
        <v>24387</v>
      </c>
      <c r="AS214" s="31">
        <v>47779</v>
      </c>
      <c r="AT214" s="31">
        <v>23445</v>
      </c>
      <c r="AU214" s="31">
        <v>24334</v>
      </c>
      <c r="AV214" s="31">
        <v>47636</v>
      </c>
      <c r="AW214" s="31">
        <v>23369</v>
      </c>
      <c r="AX214" s="31">
        <v>24267</v>
      </c>
      <c r="AY214" s="31">
        <v>47497</v>
      </c>
      <c r="AZ214" s="31">
        <v>23300</v>
      </c>
      <c r="BA214" s="31">
        <v>24197</v>
      </c>
      <c r="BB214" s="31">
        <v>47327</v>
      </c>
      <c r="BC214" s="31">
        <v>23214</v>
      </c>
      <c r="BD214" s="31">
        <v>24113</v>
      </c>
      <c r="BE214" s="31">
        <v>47155</v>
      </c>
      <c r="BF214" s="31">
        <v>23127</v>
      </c>
      <c r="BG214" s="31">
        <v>24028</v>
      </c>
      <c r="BH214" s="31">
        <v>46964</v>
      </c>
      <c r="BI214" s="31">
        <v>23026</v>
      </c>
      <c r="BJ214" s="31">
        <v>23938</v>
      </c>
      <c r="BK214" s="31">
        <v>46774</v>
      </c>
      <c r="BL214" s="31">
        <v>22936</v>
      </c>
      <c r="BM214" s="31">
        <v>23838</v>
      </c>
      <c r="BN214" s="31">
        <v>46562</v>
      </c>
      <c r="BO214" s="31">
        <v>22823</v>
      </c>
      <c r="BP214" s="31">
        <v>23739</v>
      </c>
      <c r="BQ214" s="31">
        <v>46342</v>
      </c>
      <c r="BR214" s="31">
        <v>22714</v>
      </c>
      <c r="BS214" s="31">
        <v>23628</v>
      </c>
      <c r="BT214" s="31">
        <v>46126</v>
      </c>
      <c r="BU214" s="31">
        <v>22604</v>
      </c>
      <c r="BV214" s="31">
        <v>23522</v>
      </c>
      <c r="BW214" s="31">
        <v>45884</v>
      </c>
      <c r="BX214" s="31">
        <v>22484</v>
      </c>
      <c r="BY214" s="31">
        <v>23400</v>
      </c>
    </row>
    <row r="215" spans="1:77" ht="20.100000000000001" customHeight="1" x14ac:dyDescent="0.25">
      <c r="A215" s="30" t="s">
        <v>190</v>
      </c>
      <c r="B215" s="31" t="s">
        <v>406</v>
      </c>
      <c r="C215" s="31">
        <v>47502</v>
      </c>
      <c r="D215" s="31">
        <v>23193</v>
      </c>
      <c r="E215" s="31">
        <v>24309</v>
      </c>
      <c r="F215" s="31">
        <v>47437</v>
      </c>
      <c r="G215" s="31">
        <v>23149</v>
      </c>
      <c r="H215" s="31">
        <v>24288</v>
      </c>
      <c r="I215" s="31">
        <v>47369</v>
      </c>
      <c r="J215" s="31">
        <v>23107</v>
      </c>
      <c r="K215" s="31">
        <v>24262</v>
      </c>
      <c r="L215" s="31">
        <v>47290</v>
      </c>
      <c r="M215" s="31">
        <v>23056</v>
      </c>
      <c r="N215" s="31">
        <v>24234</v>
      </c>
      <c r="O215" s="31">
        <v>47206</v>
      </c>
      <c r="P215" s="31">
        <v>22998</v>
      </c>
      <c r="Q215" s="31">
        <v>24208</v>
      </c>
      <c r="R215" s="31">
        <v>47100</v>
      </c>
      <c r="S215" s="31">
        <v>22947</v>
      </c>
      <c r="T215" s="31">
        <v>24153</v>
      </c>
      <c r="U215" s="31">
        <v>46990</v>
      </c>
      <c r="V215" s="31">
        <v>22880</v>
      </c>
      <c r="W215" s="31">
        <v>24110</v>
      </c>
      <c r="X215" s="31">
        <v>46863</v>
      </c>
      <c r="Y215" s="31">
        <v>22807</v>
      </c>
      <c r="Z215" s="31">
        <v>24056</v>
      </c>
      <c r="AA215" s="31">
        <v>46724</v>
      </c>
      <c r="AB215" s="31">
        <v>22724</v>
      </c>
      <c r="AC215" s="31">
        <v>24000</v>
      </c>
      <c r="AD215" s="31">
        <v>46581</v>
      </c>
      <c r="AE215" s="31">
        <v>22649</v>
      </c>
      <c r="AF215" s="31">
        <v>23932</v>
      </c>
      <c r="AG215" s="31">
        <v>46422</v>
      </c>
      <c r="AH215" s="31">
        <v>22554</v>
      </c>
      <c r="AI215" s="31">
        <v>23868</v>
      </c>
      <c r="AJ215" s="31">
        <v>46238</v>
      </c>
      <c r="AK215" s="31">
        <v>22452</v>
      </c>
      <c r="AL215" s="31">
        <v>23786</v>
      </c>
      <c r="AM215" s="31">
        <v>46040</v>
      </c>
      <c r="AN215" s="31">
        <v>22338</v>
      </c>
      <c r="AO215" s="31">
        <v>23702</v>
      </c>
      <c r="AP215" s="31">
        <v>45835</v>
      </c>
      <c r="AQ215" s="31">
        <v>22232</v>
      </c>
      <c r="AR215" s="31">
        <v>23603</v>
      </c>
      <c r="AS215" s="31">
        <v>45599</v>
      </c>
      <c r="AT215" s="31">
        <v>22097</v>
      </c>
      <c r="AU215" s="31">
        <v>23502</v>
      </c>
      <c r="AV215" s="31">
        <v>45346</v>
      </c>
      <c r="AW215" s="31">
        <v>21964</v>
      </c>
      <c r="AX215" s="31">
        <v>23382</v>
      </c>
      <c r="AY215" s="31">
        <v>45085</v>
      </c>
      <c r="AZ215" s="31">
        <v>21823</v>
      </c>
      <c r="BA215" s="31">
        <v>23262</v>
      </c>
      <c r="BB215" s="31">
        <v>44809</v>
      </c>
      <c r="BC215" s="31">
        <v>21678</v>
      </c>
      <c r="BD215" s="31">
        <v>23131</v>
      </c>
      <c r="BE215" s="31">
        <v>44524</v>
      </c>
      <c r="BF215" s="31">
        <v>21526</v>
      </c>
      <c r="BG215" s="31">
        <v>22998</v>
      </c>
      <c r="BH215" s="31">
        <v>44222</v>
      </c>
      <c r="BI215" s="31">
        <v>21369</v>
      </c>
      <c r="BJ215" s="31">
        <v>22853</v>
      </c>
      <c r="BK215" s="31">
        <v>43902</v>
      </c>
      <c r="BL215" s="31">
        <v>21204</v>
      </c>
      <c r="BM215" s="31">
        <v>22698</v>
      </c>
      <c r="BN215" s="31">
        <v>43583</v>
      </c>
      <c r="BO215" s="31">
        <v>21044</v>
      </c>
      <c r="BP215" s="31">
        <v>22539</v>
      </c>
      <c r="BQ215" s="31">
        <v>43254</v>
      </c>
      <c r="BR215" s="31">
        <v>20879</v>
      </c>
      <c r="BS215" s="31">
        <v>22375</v>
      </c>
      <c r="BT215" s="31">
        <v>42916</v>
      </c>
      <c r="BU215" s="31">
        <v>20710</v>
      </c>
      <c r="BV215" s="31">
        <v>22206</v>
      </c>
      <c r="BW215" s="31">
        <v>42576</v>
      </c>
      <c r="BX215" s="31">
        <v>20549</v>
      </c>
      <c r="BY215" s="31">
        <v>22027</v>
      </c>
    </row>
    <row r="216" spans="1:77" ht="20.100000000000001" customHeight="1" x14ac:dyDescent="0.25">
      <c r="A216" s="30" t="s">
        <v>191</v>
      </c>
      <c r="B216" s="31" t="s">
        <v>406</v>
      </c>
      <c r="C216" s="31">
        <v>40811</v>
      </c>
      <c r="D216" s="31">
        <v>19641</v>
      </c>
      <c r="E216" s="31">
        <v>21170</v>
      </c>
      <c r="F216" s="31">
        <v>40823</v>
      </c>
      <c r="G216" s="31">
        <v>19614</v>
      </c>
      <c r="H216" s="31">
        <v>21209</v>
      </c>
      <c r="I216" s="31">
        <v>40854</v>
      </c>
      <c r="J216" s="31">
        <v>19601</v>
      </c>
      <c r="K216" s="31">
        <v>21253</v>
      </c>
      <c r="L216" s="31">
        <v>40865</v>
      </c>
      <c r="M216" s="31">
        <v>19579</v>
      </c>
      <c r="N216" s="31">
        <v>21286</v>
      </c>
      <c r="O216" s="31">
        <v>40893</v>
      </c>
      <c r="P216" s="31">
        <v>19564</v>
      </c>
      <c r="Q216" s="31">
        <v>21329</v>
      </c>
      <c r="R216" s="31">
        <v>40919</v>
      </c>
      <c r="S216" s="31">
        <v>19556</v>
      </c>
      <c r="T216" s="31">
        <v>21363</v>
      </c>
      <c r="U216" s="31">
        <v>40952</v>
      </c>
      <c r="V216" s="31">
        <v>19549</v>
      </c>
      <c r="W216" s="31">
        <v>21403</v>
      </c>
      <c r="X216" s="31">
        <v>40987</v>
      </c>
      <c r="Y216" s="31">
        <v>19551</v>
      </c>
      <c r="Z216" s="31">
        <v>21436</v>
      </c>
      <c r="AA216" s="31">
        <v>41036</v>
      </c>
      <c r="AB216" s="31">
        <v>19558</v>
      </c>
      <c r="AC216" s="31">
        <v>21478</v>
      </c>
      <c r="AD216" s="31">
        <v>41083</v>
      </c>
      <c r="AE216" s="31">
        <v>19567</v>
      </c>
      <c r="AF216" s="31">
        <v>21516</v>
      </c>
      <c r="AG216" s="31">
        <v>41131</v>
      </c>
      <c r="AH216" s="31">
        <v>19580</v>
      </c>
      <c r="AI216" s="31">
        <v>21551</v>
      </c>
      <c r="AJ216" s="31">
        <v>41154</v>
      </c>
      <c r="AK216" s="31">
        <v>19583</v>
      </c>
      <c r="AL216" s="31">
        <v>21571</v>
      </c>
      <c r="AM216" s="31">
        <v>41167</v>
      </c>
      <c r="AN216" s="31">
        <v>19578</v>
      </c>
      <c r="AO216" s="31">
        <v>21589</v>
      </c>
      <c r="AP216" s="31">
        <v>41160</v>
      </c>
      <c r="AQ216" s="31">
        <v>19568</v>
      </c>
      <c r="AR216" s="31">
        <v>21592</v>
      </c>
      <c r="AS216" s="31">
        <v>41151</v>
      </c>
      <c r="AT216" s="31">
        <v>19554</v>
      </c>
      <c r="AU216" s="31">
        <v>21597</v>
      </c>
      <c r="AV216" s="31">
        <v>41131</v>
      </c>
      <c r="AW216" s="31">
        <v>19538</v>
      </c>
      <c r="AX216" s="31">
        <v>21593</v>
      </c>
      <c r="AY216" s="31">
        <v>41089</v>
      </c>
      <c r="AZ216" s="31">
        <v>19507</v>
      </c>
      <c r="BA216" s="31">
        <v>21582</v>
      </c>
      <c r="BB216" s="31">
        <v>41040</v>
      </c>
      <c r="BC216" s="31">
        <v>19475</v>
      </c>
      <c r="BD216" s="31">
        <v>21565</v>
      </c>
      <c r="BE216" s="31">
        <v>40987</v>
      </c>
      <c r="BF216" s="31">
        <v>19441</v>
      </c>
      <c r="BG216" s="31">
        <v>21546</v>
      </c>
      <c r="BH216" s="31">
        <v>40917</v>
      </c>
      <c r="BI216" s="31">
        <v>19402</v>
      </c>
      <c r="BJ216" s="31">
        <v>21515</v>
      </c>
      <c r="BK216" s="31">
        <v>40852</v>
      </c>
      <c r="BL216" s="31">
        <v>19369</v>
      </c>
      <c r="BM216" s="31">
        <v>21483</v>
      </c>
      <c r="BN216" s="31">
        <v>40777</v>
      </c>
      <c r="BO216" s="31">
        <v>19328</v>
      </c>
      <c r="BP216" s="31">
        <v>21449</v>
      </c>
      <c r="BQ216" s="31">
        <v>40703</v>
      </c>
      <c r="BR216" s="31">
        <v>19293</v>
      </c>
      <c r="BS216" s="31">
        <v>21410</v>
      </c>
      <c r="BT216" s="31">
        <v>40629</v>
      </c>
      <c r="BU216" s="31">
        <v>19256</v>
      </c>
      <c r="BV216" s="31">
        <v>21373</v>
      </c>
      <c r="BW216" s="31">
        <v>40553</v>
      </c>
      <c r="BX216" s="31">
        <v>19216</v>
      </c>
      <c r="BY216" s="31">
        <v>21337</v>
      </c>
    </row>
    <row r="217" spans="1:77" ht="20.100000000000001" customHeight="1" x14ac:dyDescent="0.25">
      <c r="A217" s="30" t="s">
        <v>192</v>
      </c>
      <c r="B217" s="31" t="s">
        <v>406</v>
      </c>
      <c r="C217" s="31">
        <v>77275</v>
      </c>
      <c r="D217" s="31">
        <v>37483</v>
      </c>
      <c r="E217" s="31">
        <v>39792</v>
      </c>
      <c r="F217" s="31">
        <v>77279</v>
      </c>
      <c r="G217" s="31">
        <v>37484</v>
      </c>
      <c r="H217" s="31">
        <v>39795</v>
      </c>
      <c r="I217" s="31">
        <v>77272</v>
      </c>
      <c r="J217" s="31">
        <v>37487</v>
      </c>
      <c r="K217" s="31">
        <v>39785</v>
      </c>
      <c r="L217" s="31">
        <v>77248</v>
      </c>
      <c r="M217" s="31">
        <v>37478</v>
      </c>
      <c r="N217" s="31">
        <v>39770</v>
      </c>
      <c r="O217" s="31">
        <v>77209</v>
      </c>
      <c r="P217" s="31">
        <v>37460</v>
      </c>
      <c r="Q217" s="31">
        <v>39749</v>
      </c>
      <c r="R217" s="31">
        <v>77141</v>
      </c>
      <c r="S217" s="31">
        <v>37434</v>
      </c>
      <c r="T217" s="31">
        <v>39707</v>
      </c>
      <c r="U217" s="31">
        <v>77073</v>
      </c>
      <c r="V217" s="31">
        <v>37415</v>
      </c>
      <c r="W217" s="31">
        <v>39658</v>
      </c>
      <c r="X217" s="31">
        <v>76986</v>
      </c>
      <c r="Y217" s="31">
        <v>37376</v>
      </c>
      <c r="Z217" s="31">
        <v>39610</v>
      </c>
      <c r="AA217" s="31">
        <v>76867</v>
      </c>
      <c r="AB217" s="31">
        <v>37321</v>
      </c>
      <c r="AC217" s="31">
        <v>39546</v>
      </c>
      <c r="AD217" s="31">
        <v>76741</v>
      </c>
      <c r="AE217" s="31">
        <v>37262</v>
      </c>
      <c r="AF217" s="31">
        <v>39479</v>
      </c>
      <c r="AG217" s="31">
        <v>76570</v>
      </c>
      <c r="AH217" s="31">
        <v>37184</v>
      </c>
      <c r="AI217" s="31">
        <v>39386</v>
      </c>
      <c r="AJ217" s="31">
        <v>76369</v>
      </c>
      <c r="AK217" s="31">
        <v>37094</v>
      </c>
      <c r="AL217" s="31">
        <v>39275</v>
      </c>
      <c r="AM217" s="31">
        <v>76134</v>
      </c>
      <c r="AN217" s="31">
        <v>36974</v>
      </c>
      <c r="AO217" s="31">
        <v>39160</v>
      </c>
      <c r="AP217" s="31">
        <v>75879</v>
      </c>
      <c r="AQ217" s="31">
        <v>36850</v>
      </c>
      <c r="AR217" s="31">
        <v>39029</v>
      </c>
      <c r="AS217" s="31">
        <v>75572</v>
      </c>
      <c r="AT217" s="31">
        <v>36701</v>
      </c>
      <c r="AU217" s="31">
        <v>38871</v>
      </c>
      <c r="AV217" s="31">
        <v>75247</v>
      </c>
      <c r="AW217" s="31">
        <v>36549</v>
      </c>
      <c r="AX217" s="31">
        <v>38698</v>
      </c>
      <c r="AY217" s="31">
        <v>74882</v>
      </c>
      <c r="AZ217" s="31">
        <v>36373</v>
      </c>
      <c r="BA217" s="31">
        <v>38509</v>
      </c>
      <c r="BB217" s="31">
        <v>74519</v>
      </c>
      <c r="BC217" s="31">
        <v>36193</v>
      </c>
      <c r="BD217" s="31">
        <v>38326</v>
      </c>
      <c r="BE217" s="31">
        <v>74098</v>
      </c>
      <c r="BF217" s="31">
        <v>35986</v>
      </c>
      <c r="BG217" s="31">
        <v>38112</v>
      </c>
      <c r="BH217" s="31">
        <v>73686</v>
      </c>
      <c r="BI217" s="31">
        <v>35785</v>
      </c>
      <c r="BJ217" s="31">
        <v>37901</v>
      </c>
      <c r="BK217" s="31">
        <v>73240</v>
      </c>
      <c r="BL217" s="31">
        <v>35566</v>
      </c>
      <c r="BM217" s="31">
        <v>37674</v>
      </c>
      <c r="BN217" s="31">
        <v>72789</v>
      </c>
      <c r="BO217" s="31">
        <v>35347</v>
      </c>
      <c r="BP217" s="31">
        <v>37442</v>
      </c>
      <c r="BQ217" s="31">
        <v>72313</v>
      </c>
      <c r="BR217" s="31">
        <v>35116</v>
      </c>
      <c r="BS217" s="31">
        <v>37197</v>
      </c>
      <c r="BT217" s="31">
        <v>71834</v>
      </c>
      <c r="BU217" s="31">
        <v>34886</v>
      </c>
      <c r="BV217" s="31">
        <v>36948</v>
      </c>
      <c r="BW217" s="31">
        <v>71361</v>
      </c>
      <c r="BX217" s="31">
        <v>34661</v>
      </c>
      <c r="BY217" s="31">
        <v>36700</v>
      </c>
    </row>
    <row r="218" spans="1:77" ht="20.100000000000001" customHeight="1" x14ac:dyDescent="0.25">
      <c r="A218" s="30" t="s">
        <v>193</v>
      </c>
      <c r="B218" s="31" t="s">
        <v>406</v>
      </c>
      <c r="C218" s="31">
        <v>47284</v>
      </c>
      <c r="D218" s="31">
        <v>23292</v>
      </c>
      <c r="E218" s="31">
        <v>23992</v>
      </c>
      <c r="F218" s="31">
        <v>46943</v>
      </c>
      <c r="G218" s="31">
        <v>23141</v>
      </c>
      <c r="H218" s="31">
        <v>23802</v>
      </c>
      <c r="I218" s="31">
        <v>46576</v>
      </c>
      <c r="J218" s="31">
        <v>22961</v>
      </c>
      <c r="K218" s="31">
        <v>23615</v>
      </c>
      <c r="L218" s="31">
        <v>46195</v>
      </c>
      <c r="M218" s="31">
        <v>22785</v>
      </c>
      <c r="N218" s="31">
        <v>23410</v>
      </c>
      <c r="O218" s="31">
        <v>45820</v>
      </c>
      <c r="P218" s="31">
        <v>22606</v>
      </c>
      <c r="Q218" s="31">
        <v>23214</v>
      </c>
      <c r="R218" s="31">
        <v>45432</v>
      </c>
      <c r="S218" s="31">
        <v>22427</v>
      </c>
      <c r="T218" s="31">
        <v>23005</v>
      </c>
      <c r="U218" s="31">
        <v>45032</v>
      </c>
      <c r="V218" s="31">
        <v>22228</v>
      </c>
      <c r="W218" s="31">
        <v>22804</v>
      </c>
      <c r="X218" s="31">
        <v>44647</v>
      </c>
      <c r="Y218" s="31">
        <v>22039</v>
      </c>
      <c r="Z218" s="31">
        <v>22608</v>
      </c>
      <c r="AA218" s="31">
        <v>44258</v>
      </c>
      <c r="AB218" s="31">
        <v>21849</v>
      </c>
      <c r="AC218" s="31">
        <v>22409</v>
      </c>
      <c r="AD218" s="31">
        <v>43870</v>
      </c>
      <c r="AE218" s="31">
        <v>21655</v>
      </c>
      <c r="AF218" s="31">
        <v>22215</v>
      </c>
      <c r="AG218" s="31">
        <v>43450</v>
      </c>
      <c r="AH218" s="31">
        <v>21445</v>
      </c>
      <c r="AI218" s="31">
        <v>22005</v>
      </c>
      <c r="AJ218" s="31">
        <v>43017</v>
      </c>
      <c r="AK218" s="31">
        <v>21223</v>
      </c>
      <c r="AL218" s="31">
        <v>21794</v>
      </c>
      <c r="AM218" s="31">
        <v>42562</v>
      </c>
      <c r="AN218" s="31">
        <v>20989</v>
      </c>
      <c r="AO218" s="31">
        <v>21573</v>
      </c>
      <c r="AP218" s="31">
        <v>42088</v>
      </c>
      <c r="AQ218" s="31">
        <v>20752</v>
      </c>
      <c r="AR218" s="31">
        <v>21336</v>
      </c>
      <c r="AS218" s="31">
        <v>41599</v>
      </c>
      <c r="AT218" s="31">
        <v>20499</v>
      </c>
      <c r="AU218" s="31">
        <v>21100</v>
      </c>
      <c r="AV218" s="31">
        <v>41108</v>
      </c>
      <c r="AW218" s="31">
        <v>20245</v>
      </c>
      <c r="AX218" s="31">
        <v>20863</v>
      </c>
      <c r="AY218" s="31">
        <v>40586</v>
      </c>
      <c r="AZ218" s="31">
        <v>19982</v>
      </c>
      <c r="BA218" s="31">
        <v>20604</v>
      </c>
      <c r="BB218" s="31">
        <v>40065</v>
      </c>
      <c r="BC218" s="31">
        <v>19712</v>
      </c>
      <c r="BD218" s="31">
        <v>20353</v>
      </c>
      <c r="BE218" s="31">
        <v>39506</v>
      </c>
      <c r="BF218" s="31">
        <v>19427</v>
      </c>
      <c r="BG218" s="31">
        <v>20079</v>
      </c>
      <c r="BH218" s="31">
        <v>38949</v>
      </c>
      <c r="BI218" s="31">
        <v>19147</v>
      </c>
      <c r="BJ218" s="31">
        <v>19802</v>
      </c>
      <c r="BK218" s="31">
        <v>38382</v>
      </c>
      <c r="BL218" s="31">
        <v>18861</v>
      </c>
      <c r="BM218" s="31">
        <v>19521</v>
      </c>
      <c r="BN218" s="31">
        <v>37811</v>
      </c>
      <c r="BO218" s="31">
        <v>18574</v>
      </c>
      <c r="BP218" s="31">
        <v>19237</v>
      </c>
      <c r="BQ218" s="31">
        <v>37211</v>
      </c>
      <c r="BR218" s="31">
        <v>18281</v>
      </c>
      <c r="BS218" s="31">
        <v>18930</v>
      </c>
      <c r="BT218" s="31">
        <v>36616</v>
      </c>
      <c r="BU218" s="31">
        <v>17987</v>
      </c>
      <c r="BV218" s="31">
        <v>18629</v>
      </c>
      <c r="BW218" s="31">
        <v>36009</v>
      </c>
      <c r="BX218" s="31">
        <v>17688</v>
      </c>
      <c r="BY218" s="31">
        <v>18321</v>
      </c>
    </row>
    <row r="219" spans="1:77" ht="20.100000000000001" customHeight="1" x14ac:dyDescent="0.25">
      <c r="A219" s="30" t="s">
        <v>194</v>
      </c>
      <c r="B219" s="31" t="s">
        <v>406</v>
      </c>
      <c r="C219" s="31">
        <v>37891</v>
      </c>
      <c r="D219" s="31">
        <v>18633</v>
      </c>
      <c r="E219" s="31">
        <v>19258</v>
      </c>
      <c r="F219" s="31">
        <v>37798</v>
      </c>
      <c r="G219" s="31">
        <v>18598</v>
      </c>
      <c r="H219" s="31">
        <v>19200</v>
      </c>
      <c r="I219" s="31">
        <v>37693</v>
      </c>
      <c r="J219" s="31">
        <v>18552</v>
      </c>
      <c r="K219" s="31">
        <v>19141</v>
      </c>
      <c r="L219" s="31">
        <v>37565</v>
      </c>
      <c r="M219" s="31">
        <v>18496</v>
      </c>
      <c r="N219" s="31">
        <v>19069</v>
      </c>
      <c r="O219" s="31">
        <v>37444</v>
      </c>
      <c r="P219" s="31">
        <v>18436</v>
      </c>
      <c r="Q219" s="31">
        <v>19008</v>
      </c>
      <c r="R219" s="31">
        <v>37304</v>
      </c>
      <c r="S219" s="31">
        <v>18378</v>
      </c>
      <c r="T219" s="31">
        <v>18926</v>
      </c>
      <c r="U219" s="31">
        <v>37163</v>
      </c>
      <c r="V219" s="31">
        <v>18312</v>
      </c>
      <c r="W219" s="31">
        <v>18851</v>
      </c>
      <c r="X219" s="31">
        <v>37006</v>
      </c>
      <c r="Y219" s="31">
        <v>18232</v>
      </c>
      <c r="Z219" s="31">
        <v>18774</v>
      </c>
      <c r="AA219" s="31">
        <v>36858</v>
      </c>
      <c r="AB219" s="31">
        <v>18169</v>
      </c>
      <c r="AC219" s="31">
        <v>18689</v>
      </c>
      <c r="AD219" s="31">
        <v>36693</v>
      </c>
      <c r="AE219" s="31">
        <v>18086</v>
      </c>
      <c r="AF219" s="31">
        <v>18607</v>
      </c>
      <c r="AG219" s="31">
        <v>36497</v>
      </c>
      <c r="AH219" s="31">
        <v>17987</v>
      </c>
      <c r="AI219" s="31">
        <v>18510</v>
      </c>
      <c r="AJ219" s="31">
        <v>36304</v>
      </c>
      <c r="AK219" s="31">
        <v>17895</v>
      </c>
      <c r="AL219" s="31">
        <v>18409</v>
      </c>
      <c r="AM219" s="31">
        <v>36096</v>
      </c>
      <c r="AN219" s="31">
        <v>17793</v>
      </c>
      <c r="AO219" s="31">
        <v>18303</v>
      </c>
      <c r="AP219" s="31">
        <v>35864</v>
      </c>
      <c r="AQ219" s="31">
        <v>17678</v>
      </c>
      <c r="AR219" s="31">
        <v>18186</v>
      </c>
      <c r="AS219" s="31">
        <v>35638</v>
      </c>
      <c r="AT219" s="31">
        <v>17570</v>
      </c>
      <c r="AU219" s="31">
        <v>18068</v>
      </c>
      <c r="AV219" s="31">
        <v>35387</v>
      </c>
      <c r="AW219" s="31">
        <v>17440</v>
      </c>
      <c r="AX219" s="31">
        <v>17947</v>
      </c>
      <c r="AY219" s="31">
        <v>35130</v>
      </c>
      <c r="AZ219" s="31">
        <v>17309</v>
      </c>
      <c r="BA219" s="31">
        <v>17821</v>
      </c>
      <c r="BB219" s="31">
        <v>34843</v>
      </c>
      <c r="BC219" s="31">
        <v>17168</v>
      </c>
      <c r="BD219" s="31">
        <v>17675</v>
      </c>
      <c r="BE219" s="31">
        <v>34567</v>
      </c>
      <c r="BF219" s="31">
        <v>17022</v>
      </c>
      <c r="BG219" s="31">
        <v>17545</v>
      </c>
      <c r="BH219" s="31">
        <v>34277</v>
      </c>
      <c r="BI219" s="31">
        <v>16880</v>
      </c>
      <c r="BJ219" s="31">
        <v>17397</v>
      </c>
      <c r="BK219" s="31">
        <v>33976</v>
      </c>
      <c r="BL219" s="31">
        <v>16729</v>
      </c>
      <c r="BM219" s="31">
        <v>17247</v>
      </c>
      <c r="BN219" s="31">
        <v>33668</v>
      </c>
      <c r="BO219" s="31">
        <v>16579</v>
      </c>
      <c r="BP219" s="31">
        <v>17089</v>
      </c>
      <c r="BQ219" s="31">
        <v>33365</v>
      </c>
      <c r="BR219" s="31">
        <v>16431</v>
      </c>
      <c r="BS219" s="31">
        <v>16934</v>
      </c>
      <c r="BT219" s="31">
        <v>33052</v>
      </c>
      <c r="BU219" s="31">
        <v>16272</v>
      </c>
      <c r="BV219" s="31">
        <v>16780</v>
      </c>
      <c r="BW219" s="31">
        <v>32722</v>
      </c>
      <c r="BX219" s="31">
        <v>16114</v>
      </c>
      <c r="BY219" s="31">
        <v>16608</v>
      </c>
    </row>
    <row r="220" spans="1:77" ht="20.100000000000001" customHeight="1" x14ac:dyDescent="0.25">
      <c r="A220" s="30" t="s">
        <v>195</v>
      </c>
      <c r="B220" s="31" t="s">
        <v>406</v>
      </c>
      <c r="C220" s="31">
        <v>81001</v>
      </c>
      <c r="D220" s="31">
        <v>39810</v>
      </c>
      <c r="E220" s="31">
        <v>41191</v>
      </c>
      <c r="F220" s="31">
        <v>81391</v>
      </c>
      <c r="G220" s="31">
        <v>40020</v>
      </c>
      <c r="H220" s="31">
        <v>41371</v>
      </c>
      <c r="I220" s="31">
        <v>81751</v>
      </c>
      <c r="J220" s="31">
        <v>40217</v>
      </c>
      <c r="K220" s="31">
        <v>41534</v>
      </c>
      <c r="L220" s="31">
        <v>82079</v>
      </c>
      <c r="M220" s="31">
        <v>40398</v>
      </c>
      <c r="N220" s="31">
        <v>41681</v>
      </c>
      <c r="O220" s="31">
        <v>82394</v>
      </c>
      <c r="P220" s="31">
        <v>40571</v>
      </c>
      <c r="Q220" s="31">
        <v>41823</v>
      </c>
      <c r="R220" s="31">
        <v>82688</v>
      </c>
      <c r="S220" s="31">
        <v>40726</v>
      </c>
      <c r="T220" s="31">
        <v>41962</v>
      </c>
      <c r="U220" s="31">
        <v>82943</v>
      </c>
      <c r="V220" s="31">
        <v>40875</v>
      </c>
      <c r="W220" s="31">
        <v>42068</v>
      </c>
      <c r="X220" s="31">
        <v>83179</v>
      </c>
      <c r="Y220" s="31">
        <v>41011</v>
      </c>
      <c r="Z220" s="31">
        <v>42168</v>
      </c>
      <c r="AA220" s="31">
        <v>83391</v>
      </c>
      <c r="AB220" s="31">
        <v>41133</v>
      </c>
      <c r="AC220" s="31">
        <v>42258</v>
      </c>
      <c r="AD220" s="31">
        <v>83576</v>
      </c>
      <c r="AE220" s="31">
        <v>41241</v>
      </c>
      <c r="AF220" s="31">
        <v>42335</v>
      </c>
      <c r="AG220" s="31">
        <v>83745</v>
      </c>
      <c r="AH220" s="31">
        <v>41344</v>
      </c>
      <c r="AI220" s="31">
        <v>42401</v>
      </c>
      <c r="AJ220" s="31">
        <v>83877</v>
      </c>
      <c r="AK220" s="31">
        <v>41429</v>
      </c>
      <c r="AL220" s="31">
        <v>42448</v>
      </c>
      <c r="AM220" s="31">
        <v>83987</v>
      </c>
      <c r="AN220" s="31">
        <v>41491</v>
      </c>
      <c r="AO220" s="31">
        <v>42496</v>
      </c>
      <c r="AP220" s="31">
        <v>84071</v>
      </c>
      <c r="AQ220" s="31">
        <v>41548</v>
      </c>
      <c r="AR220" s="31">
        <v>42523</v>
      </c>
      <c r="AS220" s="31">
        <v>84152</v>
      </c>
      <c r="AT220" s="31">
        <v>41603</v>
      </c>
      <c r="AU220" s="31">
        <v>42549</v>
      </c>
      <c r="AV220" s="31">
        <v>84172</v>
      </c>
      <c r="AW220" s="31">
        <v>41627</v>
      </c>
      <c r="AX220" s="31">
        <v>42545</v>
      </c>
      <c r="AY220" s="31">
        <v>84189</v>
      </c>
      <c r="AZ220" s="31">
        <v>41645</v>
      </c>
      <c r="BA220" s="31">
        <v>42544</v>
      </c>
      <c r="BB220" s="31">
        <v>84179</v>
      </c>
      <c r="BC220" s="31">
        <v>41648</v>
      </c>
      <c r="BD220" s="31">
        <v>42531</v>
      </c>
      <c r="BE220" s="31">
        <v>84147</v>
      </c>
      <c r="BF220" s="31">
        <v>41644</v>
      </c>
      <c r="BG220" s="31">
        <v>42503</v>
      </c>
      <c r="BH220" s="31">
        <v>84094</v>
      </c>
      <c r="BI220" s="31">
        <v>41628</v>
      </c>
      <c r="BJ220" s="31">
        <v>42466</v>
      </c>
      <c r="BK220" s="31">
        <v>84035</v>
      </c>
      <c r="BL220" s="31">
        <v>41613</v>
      </c>
      <c r="BM220" s="31">
        <v>42422</v>
      </c>
      <c r="BN220" s="31">
        <v>83949</v>
      </c>
      <c r="BO220" s="31">
        <v>41588</v>
      </c>
      <c r="BP220" s="31">
        <v>42361</v>
      </c>
      <c r="BQ220" s="31">
        <v>83858</v>
      </c>
      <c r="BR220" s="31">
        <v>41552</v>
      </c>
      <c r="BS220" s="31">
        <v>42306</v>
      </c>
      <c r="BT220" s="31">
        <v>83741</v>
      </c>
      <c r="BU220" s="31">
        <v>41518</v>
      </c>
      <c r="BV220" s="31">
        <v>42223</v>
      </c>
      <c r="BW220" s="31">
        <v>83633</v>
      </c>
      <c r="BX220" s="31">
        <v>41482</v>
      </c>
      <c r="BY220" s="31">
        <v>42151</v>
      </c>
    </row>
    <row r="221" spans="1:77" ht="20.100000000000001" customHeight="1" x14ac:dyDescent="0.25">
      <c r="A221" s="30" t="s">
        <v>196</v>
      </c>
      <c r="B221" s="31" t="s">
        <v>406</v>
      </c>
      <c r="C221" s="31">
        <v>71883</v>
      </c>
      <c r="D221" s="31">
        <v>35394</v>
      </c>
      <c r="E221" s="31">
        <v>36489</v>
      </c>
      <c r="F221" s="31">
        <v>73204</v>
      </c>
      <c r="G221" s="31">
        <v>36026</v>
      </c>
      <c r="H221" s="31">
        <v>37178</v>
      </c>
      <c r="I221" s="31">
        <v>74472</v>
      </c>
      <c r="J221" s="31">
        <v>36649</v>
      </c>
      <c r="K221" s="31">
        <v>37823</v>
      </c>
      <c r="L221" s="31">
        <v>75674</v>
      </c>
      <c r="M221" s="31">
        <v>37235</v>
      </c>
      <c r="N221" s="31">
        <v>38439</v>
      </c>
      <c r="O221" s="31">
        <v>76866</v>
      </c>
      <c r="P221" s="31">
        <v>37819</v>
      </c>
      <c r="Q221" s="31">
        <v>39047</v>
      </c>
      <c r="R221" s="31">
        <v>78008</v>
      </c>
      <c r="S221" s="31">
        <v>38383</v>
      </c>
      <c r="T221" s="31">
        <v>39625</v>
      </c>
      <c r="U221" s="31">
        <v>79100</v>
      </c>
      <c r="V221" s="31">
        <v>38915</v>
      </c>
      <c r="W221" s="31">
        <v>40185</v>
      </c>
      <c r="X221" s="31">
        <v>80117</v>
      </c>
      <c r="Y221" s="31">
        <v>39419</v>
      </c>
      <c r="Z221" s="31">
        <v>40698</v>
      </c>
      <c r="AA221" s="31">
        <v>81071</v>
      </c>
      <c r="AB221" s="31">
        <v>39880</v>
      </c>
      <c r="AC221" s="31">
        <v>41191</v>
      </c>
      <c r="AD221" s="31">
        <v>81990</v>
      </c>
      <c r="AE221" s="31">
        <v>40336</v>
      </c>
      <c r="AF221" s="31">
        <v>41654</v>
      </c>
      <c r="AG221" s="31">
        <v>82892</v>
      </c>
      <c r="AH221" s="31">
        <v>40773</v>
      </c>
      <c r="AI221" s="31">
        <v>42119</v>
      </c>
      <c r="AJ221" s="31">
        <v>83749</v>
      </c>
      <c r="AK221" s="31">
        <v>41193</v>
      </c>
      <c r="AL221" s="31">
        <v>42556</v>
      </c>
      <c r="AM221" s="31">
        <v>84595</v>
      </c>
      <c r="AN221" s="31">
        <v>41598</v>
      </c>
      <c r="AO221" s="31">
        <v>42997</v>
      </c>
      <c r="AP221" s="31">
        <v>85422</v>
      </c>
      <c r="AQ221" s="31">
        <v>42000</v>
      </c>
      <c r="AR221" s="31">
        <v>43422</v>
      </c>
      <c r="AS221" s="31">
        <v>86203</v>
      </c>
      <c r="AT221" s="31">
        <v>42377</v>
      </c>
      <c r="AU221" s="31">
        <v>43826</v>
      </c>
      <c r="AV221" s="31">
        <v>86966</v>
      </c>
      <c r="AW221" s="31">
        <v>42742</v>
      </c>
      <c r="AX221" s="31">
        <v>44224</v>
      </c>
      <c r="AY221" s="31">
        <v>87703</v>
      </c>
      <c r="AZ221" s="31">
        <v>43099</v>
      </c>
      <c r="BA221" s="31">
        <v>44604</v>
      </c>
      <c r="BB221" s="31">
        <v>88413</v>
      </c>
      <c r="BC221" s="31">
        <v>43431</v>
      </c>
      <c r="BD221" s="31">
        <v>44982</v>
      </c>
      <c r="BE221" s="31">
        <v>89105</v>
      </c>
      <c r="BF221" s="31">
        <v>43768</v>
      </c>
      <c r="BG221" s="31">
        <v>45337</v>
      </c>
      <c r="BH221" s="31">
        <v>89785</v>
      </c>
      <c r="BI221" s="31">
        <v>44085</v>
      </c>
      <c r="BJ221" s="31">
        <v>45700</v>
      </c>
      <c r="BK221" s="31">
        <v>90439</v>
      </c>
      <c r="BL221" s="31">
        <v>44395</v>
      </c>
      <c r="BM221" s="31">
        <v>46044</v>
      </c>
      <c r="BN221" s="31">
        <v>91070</v>
      </c>
      <c r="BO221" s="31">
        <v>44700</v>
      </c>
      <c r="BP221" s="31">
        <v>46370</v>
      </c>
      <c r="BQ221" s="31">
        <v>91684</v>
      </c>
      <c r="BR221" s="31">
        <v>44989</v>
      </c>
      <c r="BS221" s="31">
        <v>46695</v>
      </c>
      <c r="BT221" s="31">
        <v>92316</v>
      </c>
      <c r="BU221" s="31">
        <v>45302</v>
      </c>
      <c r="BV221" s="31">
        <v>47014</v>
      </c>
      <c r="BW221" s="31">
        <v>92921</v>
      </c>
      <c r="BX221" s="31">
        <v>45604</v>
      </c>
      <c r="BY221" s="31">
        <v>47317</v>
      </c>
    </row>
    <row r="222" spans="1:77" ht="20.100000000000001" customHeight="1" x14ac:dyDescent="0.25">
      <c r="A222" s="30" t="s">
        <v>197</v>
      </c>
      <c r="B222" s="31" t="s">
        <v>406</v>
      </c>
      <c r="C222" s="31">
        <v>56933</v>
      </c>
      <c r="D222" s="31">
        <v>27863</v>
      </c>
      <c r="E222" s="31">
        <v>29070</v>
      </c>
      <c r="F222" s="31">
        <v>56672</v>
      </c>
      <c r="G222" s="31">
        <v>27742</v>
      </c>
      <c r="H222" s="31">
        <v>28930</v>
      </c>
      <c r="I222" s="31">
        <v>56396</v>
      </c>
      <c r="J222" s="31">
        <v>27613</v>
      </c>
      <c r="K222" s="31">
        <v>28783</v>
      </c>
      <c r="L222" s="31">
        <v>56120</v>
      </c>
      <c r="M222" s="31">
        <v>27489</v>
      </c>
      <c r="N222" s="31">
        <v>28631</v>
      </c>
      <c r="O222" s="31">
        <v>55833</v>
      </c>
      <c r="P222" s="31">
        <v>27352</v>
      </c>
      <c r="Q222" s="31">
        <v>28481</v>
      </c>
      <c r="R222" s="31">
        <v>55527</v>
      </c>
      <c r="S222" s="31">
        <v>27201</v>
      </c>
      <c r="T222" s="31">
        <v>28326</v>
      </c>
      <c r="U222" s="31">
        <v>55209</v>
      </c>
      <c r="V222" s="31">
        <v>27052</v>
      </c>
      <c r="W222" s="31">
        <v>28157</v>
      </c>
      <c r="X222" s="31">
        <v>54899</v>
      </c>
      <c r="Y222" s="31">
        <v>26896</v>
      </c>
      <c r="Z222" s="31">
        <v>28003</v>
      </c>
      <c r="AA222" s="31">
        <v>54588</v>
      </c>
      <c r="AB222" s="31">
        <v>26739</v>
      </c>
      <c r="AC222" s="31">
        <v>27849</v>
      </c>
      <c r="AD222" s="31">
        <v>54243</v>
      </c>
      <c r="AE222" s="31">
        <v>26576</v>
      </c>
      <c r="AF222" s="31">
        <v>27667</v>
      </c>
      <c r="AG222" s="31">
        <v>53892</v>
      </c>
      <c r="AH222" s="31">
        <v>26400</v>
      </c>
      <c r="AI222" s="31">
        <v>27492</v>
      </c>
      <c r="AJ222" s="31">
        <v>53525</v>
      </c>
      <c r="AK222" s="31">
        <v>26224</v>
      </c>
      <c r="AL222" s="31">
        <v>27301</v>
      </c>
      <c r="AM222" s="31">
        <v>53128</v>
      </c>
      <c r="AN222" s="31">
        <v>26027</v>
      </c>
      <c r="AO222" s="31">
        <v>27101</v>
      </c>
      <c r="AP222" s="31">
        <v>52710</v>
      </c>
      <c r="AQ222" s="31">
        <v>25818</v>
      </c>
      <c r="AR222" s="31">
        <v>26892</v>
      </c>
      <c r="AS222" s="31">
        <v>52300</v>
      </c>
      <c r="AT222" s="31">
        <v>25617</v>
      </c>
      <c r="AU222" s="31">
        <v>26683</v>
      </c>
      <c r="AV222" s="31">
        <v>51832</v>
      </c>
      <c r="AW222" s="31">
        <v>25378</v>
      </c>
      <c r="AX222" s="31">
        <v>26454</v>
      </c>
      <c r="AY222" s="31">
        <v>51364</v>
      </c>
      <c r="AZ222" s="31">
        <v>25141</v>
      </c>
      <c r="BA222" s="31">
        <v>26223</v>
      </c>
      <c r="BB222" s="31">
        <v>50878</v>
      </c>
      <c r="BC222" s="31">
        <v>24893</v>
      </c>
      <c r="BD222" s="31">
        <v>25985</v>
      </c>
      <c r="BE222" s="31">
        <v>50370</v>
      </c>
      <c r="BF222" s="31">
        <v>24636</v>
      </c>
      <c r="BG222" s="31">
        <v>25734</v>
      </c>
      <c r="BH222" s="31">
        <v>49867</v>
      </c>
      <c r="BI222" s="31">
        <v>24393</v>
      </c>
      <c r="BJ222" s="31">
        <v>25474</v>
      </c>
      <c r="BK222" s="31">
        <v>49322</v>
      </c>
      <c r="BL222" s="31">
        <v>24125</v>
      </c>
      <c r="BM222" s="31">
        <v>25197</v>
      </c>
      <c r="BN222" s="31">
        <v>48791</v>
      </c>
      <c r="BO222" s="31">
        <v>23862</v>
      </c>
      <c r="BP222" s="31">
        <v>24929</v>
      </c>
      <c r="BQ222" s="31">
        <v>48223</v>
      </c>
      <c r="BR222" s="31">
        <v>23588</v>
      </c>
      <c r="BS222" s="31">
        <v>24635</v>
      </c>
      <c r="BT222" s="31">
        <v>47670</v>
      </c>
      <c r="BU222" s="31">
        <v>23321</v>
      </c>
      <c r="BV222" s="31">
        <v>24349</v>
      </c>
      <c r="BW222" s="31">
        <v>47106</v>
      </c>
      <c r="BX222" s="31">
        <v>23045</v>
      </c>
      <c r="BY222" s="31">
        <v>24061</v>
      </c>
    </row>
    <row r="223" spans="1:77" ht="20.100000000000001" customHeight="1" x14ac:dyDescent="0.25">
      <c r="A223" s="30" t="s">
        <v>198</v>
      </c>
      <c r="B223" s="31" t="s">
        <v>406</v>
      </c>
      <c r="C223" s="31">
        <v>405171</v>
      </c>
      <c r="D223" s="31">
        <v>191981</v>
      </c>
      <c r="E223" s="31">
        <v>213190</v>
      </c>
      <c r="F223" s="31">
        <v>404613</v>
      </c>
      <c r="G223" s="31">
        <v>191630</v>
      </c>
      <c r="H223" s="31">
        <v>212983</v>
      </c>
      <c r="I223" s="31">
        <v>404099</v>
      </c>
      <c r="J223" s="31">
        <v>191325</v>
      </c>
      <c r="K223" s="31">
        <v>212774</v>
      </c>
      <c r="L223" s="31">
        <v>403577</v>
      </c>
      <c r="M223" s="31">
        <v>191032</v>
      </c>
      <c r="N223" s="31">
        <v>212545</v>
      </c>
      <c r="O223" s="31">
        <v>403070</v>
      </c>
      <c r="P223" s="31">
        <v>190760</v>
      </c>
      <c r="Q223" s="31">
        <v>212310</v>
      </c>
      <c r="R223" s="31">
        <v>402541</v>
      </c>
      <c r="S223" s="31">
        <v>190488</v>
      </c>
      <c r="T223" s="31">
        <v>212053</v>
      </c>
      <c r="U223" s="31">
        <v>402018</v>
      </c>
      <c r="V223" s="31">
        <v>190244</v>
      </c>
      <c r="W223" s="31">
        <v>211774</v>
      </c>
      <c r="X223" s="31">
        <v>401448</v>
      </c>
      <c r="Y223" s="31">
        <v>189984</v>
      </c>
      <c r="Z223" s="31">
        <v>211464</v>
      </c>
      <c r="AA223" s="31">
        <v>400856</v>
      </c>
      <c r="AB223" s="31">
        <v>189727</v>
      </c>
      <c r="AC223" s="31">
        <v>211129</v>
      </c>
      <c r="AD223" s="31">
        <v>400268</v>
      </c>
      <c r="AE223" s="31">
        <v>189485</v>
      </c>
      <c r="AF223" s="31">
        <v>210783</v>
      </c>
      <c r="AG223" s="31">
        <v>399600</v>
      </c>
      <c r="AH223" s="31">
        <v>189204</v>
      </c>
      <c r="AI223" s="31">
        <v>210396</v>
      </c>
      <c r="AJ223" s="31">
        <v>398850</v>
      </c>
      <c r="AK223" s="31">
        <v>188887</v>
      </c>
      <c r="AL223" s="31">
        <v>209963</v>
      </c>
      <c r="AM223" s="31">
        <v>398029</v>
      </c>
      <c r="AN223" s="31">
        <v>188535</v>
      </c>
      <c r="AO223" s="31">
        <v>209494</v>
      </c>
      <c r="AP223" s="31">
        <v>397141</v>
      </c>
      <c r="AQ223" s="31">
        <v>188152</v>
      </c>
      <c r="AR223" s="31">
        <v>208989</v>
      </c>
      <c r="AS223" s="31">
        <v>396155</v>
      </c>
      <c r="AT223" s="31">
        <v>187726</v>
      </c>
      <c r="AU223" s="31">
        <v>208429</v>
      </c>
      <c r="AV223" s="31">
        <v>395115</v>
      </c>
      <c r="AW223" s="31">
        <v>187268</v>
      </c>
      <c r="AX223" s="31">
        <v>207847</v>
      </c>
      <c r="AY223" s="31">
        <v>394025</v>
      </c>
      <c r="AZ223" s="31">
        <v>186790</v>
      </c>
      <c r="BA223" s="31">
        <v>207235</v>
      </c>
      <c r="BB223" s="31">
        <v>392877</v>
      </c>
      <c r="BC223" s="31">
        <v>186283</v>
      </c>
      <c r="BD223" s="31">
        <v>206594</v>
      </c>
      <c r="BE223" s="31">
        <v>391683</v>
      </c>
      <c r="BF223" s="31">
        <v>185750</v>
      </c>
      <c r="BG223" s="31">
        <v>205933</v>
      </c>
      <c r="BH223" s="31">
        <v>390443</v>
      </c>
      <c r="BI223" s="31">
        <v>185199</v>
      </c>
      <c r="BJ223" s="31">
        <v>205244</v>
      </c>
      <c r="BK223" s="31">
        <v>389169</v>
      </c>
      <c r="BL223" s="31">
        <v>184635</v>
      </c>
      <c r="BM223" s="31">
        <v>204534</v>
      </c>
      <c r="BN223" s="31">
        <v>387871</v>
      </c>
      <c r="BO223" s="31">
        <v>184061</v>
      </c>
      <c r="BP223" s="31">
        <v>203810</v>
      </c>
      <c r="BQ223" s="31">
        <v>386565</v>
      </c>
      <c r="BR223" s="31">
        <v>183493</v>
      </c>
      <c r="BS223" s="31">
        <v>203072</v>
      </c>
      <c r="BT223" s="31">
        <v>385246</v>
      </c>
      <c r="BU223" s="31">
        <v>182927</v>
      </c>
      <c r="BV223" s="31">
        <v>202319</v>
      </c>
      <c r="BW223" s="31">
        <v>383917</v>
      </c>
      <c r="BX223" s="31">
        <v>182368</v>
      </c>
      <c r="BY223" s="31">
        <v>201549</v>
      </c>
    </row>
    <row r="224" spans="1:77" ht="20.100000000000001" customHeight="1" x14ac:dyDescent="0.25">
      <c r="A224" s="30" t="s">
        <v>199</v>
      </c>
      <c r="B224" s="31" t="s">
        <v>406</v>
      </c>
      <c r="C224" s="31">
        <v>118631</v>
      </c>
      <c r="D224" s="31">
        <v>57896</v>
      </c>
      <c r="E224" s="31">
        <v>60735</v>
      </c>
      <c r="F224" s="31">
        <v>118441</v>
      </c>
      <c r="G224" s="31">
        <v>57788</v>
      </c>
      <c r="H224" s="31">
        <v>60653</v>
      </c>
      <c r="I224" s="31">
        <v>118244</v>
      </c>
      <c r="J224" s="31">
        <v>57673</v>
      </c>
      <c r="K224" s="31">
        <v>60571</v>
      </c>
      <c r="L224" s="31">
        <v>118058</v>
      </c>
      <c r="M224" s="31">
        <v>57570</v>
      </c>
      <c r="N224" s="31">
        <v>60488</v>
      </c>
      <c r="O224" s="31">
        <v>117830</v>
      </c>
      <c r="P224" s="31">
        <v>57447</v>
      </c>
      <c r="Q224" s="31">
        <v>60383</v>
      </c>
      <c r="R224" s="31">
        <v>117582</v>
      </c>
      <c r="S224" s="31">
        <v>57312</v>
      </c>
      <c r="T224" s="31">
        <v>60270</v>
      </c>
      <c r="U224" s="31">
        <v>117344</v>
      </c>
      <c r="V224" s="31">
        <v>57188</v>
      </c>
      <c r="W224" s="31">
        <v>60156</v>
      </c>
      <c r="X224" s="31">
        <v>117093</v>
      </c>
      <c r="Y224" s="31">
        <v>57051</v>
      </c>
      <c r="Z224" s="31">
        <v>60042</v>
      </c>
      <c r="AA224" s="31">
        <v>116820</v>
      </c>
      <c r="AB224" s="31">
        <v>56913</v>
      </c>
      <c r="AC224" s="31">
        <v>59907</v>
      </c>
      <c r="AD224" s="31">
        <v>116546</v>
      </c>
      <c r="AE224" s="31">
        <v>56770</v>
      </c>
      <c r="AF224" s="31">
        <v>59776</v>
      </c>
      <c r="AG224" s="31">
        <v>116237</v>
      </c>
      <c r="AH224" s="31">
        <v>56611</v>
      </c>
      <c r="AI224" s="31">
        <v>59626</v>
      </c>
      <c r="AJ224" s="31">
        <v>115885</v>
      </c>
      <c r="AK224" s="31">
        <v>56427</v>
      </c>
      <c r="AL224" s="31">
        <v>59458</v>
      </c>
      <c r="AM224" s="31">
        <v>115480</v>
      </c>
      <c r="AN224" s="31">
        <v>56218</v>
      </c>
      <c r="AO224" s="31">
        <v>59262</v>
      </c>
      <c r="AP224" s="31">
        <v>115067</v>
      </c>
      <c r="AQ224" s="31">
        <v>56009</v>
      </c>
      <c r="AR224" s="31">
        <v>59058</v>
      </c>
      <c r="AS224" s="31">
        <v>114575</v>
      </c>
      <c r="AT224" s="31">
        <v>55761</v>
      </c>
      <c r="AU224" s="31">
        <v>58814</v>
      </c>
      <c r="AV224" s="31">
        <v>114075</v>
      </c>
      <c r="AW224" s="31">
        <v>55505</v>
      </c>
      <c r="AX224" s="31">
        <v>58570</v>
      </c>
      <c r="AY224" s="31">
        <v>113530</v>
      </c>
      <c r="AZ224" s="31">
        <v>55227</v>
      </c>
      <c r="BA224" s="31">
        <v>58303</v>
      </c>
      <c r="BB224" s="31">
        <v>112942</v>
      </c>
      <c r="BC224" s="31">
        <v>54931</v>
      </c>
      <c r="BD224" s="31">
        <v>58011</v>
      </c>
      <c r="BE224" s="31">
        <v>112337</v>
      </c>
      <c r="BF224" s="31">
        <v>54620</v>
      </c>
      <c r="BG224" s="31">
        <v>57717</v>
      </c>
      <c r="BH224" s="31">
        <v>111689</v>
      </c>
      <c r="BI224" s="31">
        <v>54294</v>
      </c>
      <c r="BJ224" s="31">
        <v>57395</v>
      </c>
      <c r="BK224" s="31">
        <v>111046</v>
      </c>
      <c r="BL224" s="31">
        <v>53979</v>
      </c>
      <c r="BM224" s="31">
        <v>57067</v>
      </c>
      <c r="BN224" s="31">
        <v>110361</v>
      </c>
      <c r="BO224" s="31">
        <v>53641</v>
      </c>
      <c r="BP224" s="31">
        <v>56720</v>
      </c>
      <c r="BQ224" s="31">
        <v>109661</v>
      </c>
      <c r="BR224" s="31">
        <v>53297</v>
      </c>
      <c r="BS224" s="31">
        <v>56364</v>
      </c>
      <c r="BT224" s="31">
        <v>108940</v>
      </c>
      <c r="BU224" s="31">
        <v>52954</v>
      </c>
      <c r="BV224" s="31">
        <v>55986</v>
      </c>
      <c r="BW224" s="31">
        <v>108205</v>
      </c>
      <c r="BX224" s="31">
        <v>52596</v>
      </c>
      <c r="BY224" s="31">
        <v>55609</v>
      </c>
    </row>
    <row r="225" spans="1:77" ht="20.100000000000001" customHeight="1" x14ac:dyDescent="0.25">
      <c r="A225" s="30" t="s">
        <v>200</v>
      </c>
      <c r="B225" s="31" t="s">
        <v>406</v>
      </c>
      <c r="C225" s="31">
        <v>53589</v>
      </c>
      <c r="D225" s="31">
        <v>26052</v>
      </c>
      <c r="E225" s="31">
        <v>27537</v>
      </c>
      <c r="F225" s="31">
        <v>53344</v>
      </c>
      <c r="G225" s="31">
        <v>25930</v>
      </c>
      <c r="H225" s="31">
        <v>27414</v>
      </c>
      <c r="I225" s="31">
        <v>53118</v>
      </c>
      <c r="J225" s="31">
        <v>25821</v>
      </c>
      <c r="K225" s="31">
        <v>27297</v>
      </c>
      <c r="L225" s="31">
        <v>52855</v>
      </c>
      <c r="M225" s="31">
        <v>25689</v>
      </c>
      <c r="N225" s="31">
        <v>27166</v>
      </c>
      <c r="O225" s="31">
        <v>52609</v>
      </c>
      <c r="P225" s="31">
        <v>25573</v>
      </c>
      <c r="Q225" s="31">
        <v>27036</v>
      </c>
      <c r="R225" s="31">
        <v>52353</v>
      </c>
      <c r="S225" s="31">
        <v>25448</v>
      </c>
      <c r="T225" s="31">
        <v>26905</v>
      </c>
      <c r="U225" s="31">
        <v>52092</v>
      </c>
      <c r="V225" s="31">
        <v>25327</v>
      </c>
      <c r="W225" s="31">
        <v>26765</v>
      </c>
      <c r="X225" s="31">
        <v>51812</v>
      </c>
      <c r="Y225" s="31">
        <v>25184</v>
      </c>
      <c r="Z225" s="31">
        <v>26628</v>
      </c>
      <c r="AA225" s="31">
        <v>51543</v>
      </c>
      <c r="AB225" s="31">
        <v>25052</v>
      </c>
      <c r="AC225" s="31">
        <v>26491</v>
      </c>
      <c r="AD225" s="31">
        <v>51256</v>
      </c>
      <c r="AE225" s="31">
        <v>24902</v>
      </c>
      <c r="AF225" s="31">
        <v>26354</v>
      </c>
      <c r="AG225" s="31">
        <v>50961</v>
      </c>
      <c r="AH225" s="31">
        <v>24756</v>
      </c>
      <c r="AI225" s="31">
        <v>26205</v>
      </c>
      <c r="AJ225" s="31">
        <v>50628</v>
      </c>
      <c r="AK225" s="31">
        <v>24587</v>
      </c>
      <c r="AL225" s="31">
        <v>26041</v>
      </c>
      <c r="AM225" s="31">
        <v>50278</v>
      </c>
      <c r="AN225" s="31">
        <v>24412</v>
      </c>
      <c r="AO225" s="31">
        <v>25866</v>
      </c>
      <c r="AP225" s="31">
        <v>49912</v>
      </c>
      <c r="AQ225" s="31">
        <v>24220</v>
      </c>
      <c r="AR225" s="31">
        <v>25692</v>
      </c>
      <c r="AS225" s="31">
        <v>49529</v>
      </c>
      <c r="AT225" s="31">
        <v>24033</v>
      </c>
      <c r="AU225" s="31">
        <v>25496</v>
      </c>
      <c r="AV225" s="31">
        <v>49107</v>
      </c>
      <c r="AW225" s="31">
        <v>23825</v>
      </c>
      <c r="AX225" s="31">
        <v>25282</v>
      </c>
      <c r="AY225" s="31">
        <v>48691</v>
      </c>
      <c r="AZ225" s="31">
        <v>23605</v>
      </c>
      <c r="BA225" s="31">
        <v>25086</v>
      </c>
      <c r="BB225" s="31">
        <v>48240</v>
      </c>
      <c r="BC225" s="31">
        <v>23386</v>
      </c>
      <c r="BD225" s="31">
        <v>24854</v>
      </c>
      <c r="BE225" s="31">
        <v>47792</v>
      </c>
      <c r="BF225" s="31">
        <v>23159</v>
      </c>
      <c r="BG225" s="31">
        <v>24633</v>
      </c>
      <c r="BH225" s="31">
        <v>47326</v>
      </c>
      <c r="BI225" s="31">
        <v>22925</v>
      </c>
      <c r="BJ225" s="31">
        <v>24401</v>
      </c>
      <c r="BK225" s="31">
        <v>46843</v>
      </c>
      <c r="BL225" s="31">
        <v>22683</v>
      </c>
      <c r="BM225" s="31">
        <v>24160</v>
      </c>
      <c r="BN225" s="31">
        <v>46340</v>
      </c>
      <c r="BO225" s="31">
        <v>22436</v>
      </c>
      <c r="BP225" s="31">
        <v>23904</v>
      </c>
      <c r="BQ225" s="31">
        <v>45834</v>
      </c>
      <c r="BR225" s="31">
        <v>22186</v>
      </c>
      <c r="BS225" s="31">
        <v>23648</v>
      </c>
      <c r="BT225" s="31">
        <v>45315</v>
      </c>
      <c r="BU225" s="31">
        <v>21937</v>
      </c>
      <c r="BV225" s="31">
        <v>23378</v>
      </c>
      <c r="BW225" s="31">
        <v>44798</v>
      </c>
      <c r="BX225" s="31">
        <v>21684</v>
      </c>
      <c r="BY225" s="31">
        <v>23114</v>
      </c>
    </row>
    <row r="226" spans="1:77" ht="20.100000000000001" customHeight="1" x14ac:dyDescent="0.25">
      <c r="A226" s="30" t="s">
        <v>201</v>
      </c>
      <c r="B226" s="31" t="s">
        <v>406</v>
      </c>
      <c r="C226" s="31">
        <v>83099</v>
      </c>
      <c r="D226" s="31">
        <v>41083</v>
      </c>
      <c r="E226" s="31">
        <v>42016</v>
      </c>
      <c r="F226" s="31">
        <v>83074</v>
      </c>
      <c r="G226" s="31">
        <v>41046</v>
      </c>
      <c r="H226" s="31">
        <v>42028</v>
      </c>
      <c r="I226" s="31">
        <v>83041</v>
      </c>
      <c r="J226" s="31">
        <v>41023</v>
      </c>
      <c r="K226" s="31">
        <v>42018</v>
      </c>
      <c r="L226" s="31">
        <v>82971</v>
      </c>
      <c r="M226" s="31">
        <v>40967</v>
      </c>
      <c r="N226" s="31">
        <v>42004</v>
      </c>
      <c r="O226" s="31">
        <v>82902</v>
      </c>
      <c r="P226" s="31">
        <v>40920</v>
      </c>
      <c r="Q226" s="31">
        <v>41982</v>
      </c>
      <c r="R226" s="31">
        <v>82805</v>
      </c>
      <c r="S226" s="31">
        <v>40856</v>
      </c>
      <c r="T226" s="31">
        <v>41949</v>
      </c>
      <c r="U226" s="31">
        <v>82696</v>
      </c>
      <c r="V226" s="31">
        <v>40785</v>
      </c>
      <c r="W226" s="31">
        <v>41911</v>
      </c>
      <c r="X226" s="31">
        <v>82571</v>
      </c>
      <c r="Y226" s="31">
        <v>40716</v>
      </c>
      <c r="Z226" s="31">
        <v>41855</v>
      </c>
      <c r="AA226" s="31">
        <v>82425</v>
      </c>
      <c r="AB226" s="31">
        <v>40623</v>
      </c>
      <c r="AC226" s="31">
        <v>41802</v>
      </c>
      <c r="AD226" s="31">
        <v>82247</v>
      </c>
      <c r="AE226" s="31">
        <v>40511</v>
      </c>
      <c r="AF226" s="31">
        <v>41736</v>
      </c>
      <c r="AG226" s="31">
        <v>82049</v>
      </c>
      <c r="AH226" s="31">
        <v>40397</v>
      </c>
      <c r="AI226" s="31">
        <v>41652</v>
      </c>
      <c r="AJ226" s="31">
        <v>81818</v>
      </c>
      <c r="AK226" s="31">
        <v>40265</v>
      </c>
      <c r="AL226" s="31">
        <v>41553</v>
      </c>
      <c r="AM226" s="31">
        <v>81559</v>
      </c>
      <c r="AN226" s="31">
        <v>40116</v>
      </c>
      <c r="AO226" s="31">
        <v>41443</v>
      </c>
      <c r="AP226" s="31">
        <v>81279</v>
      </c>
      <c r="AQ226" s="31">
        <v>39946</v>
      </c>
      <c r="AR226" s="31">
        <v>41333</v>
      </c>
      <c r="AS226" s="31">
        <v>80964</v>
      </c>
      <c r="AT226" s="31">
        <v>39775</v>
      </c>
      <c r="AU226" s="31">
        <v>41189</v>
      </c>
      <c r="AV226" s="31">
        <v>80621</v>
      </c>
      <c r="AW226" s="31">
        <v>39579</v>
      </c>
      <c r="AX226" s="31">
        <v>41042</v>
      </c>
      <c r="AY226" s="31">
        <v>80238</v>
      </c>
      <c r="AZ226" s="31">
        <v>39371</v>
      </c>
      <c r="BA226" s="31">
        <v>40867</v>
      </c>
      <c r="BB226" s="31">
        <v>79859</v>
      </c>
      <c r="BC226" s="31">
        <v>39158</v>
      </c>
      <c r="BD226" s="31">
        <v>40701</v>
      </c>
      <c r="BE226" s="31">
        <v>79430</v>
      </c>
      <c r="BF226" s="31">
        <v>38928</v>
      </c>
      <c r="BG226" s="31">
        <v>40502</v>
      </c>
      <c r="BH226" s="31">
        <v>79001</v>
      </c>
      <c r="BI226" s="31">
        <v>38691</v>
      </c>
      <c r="BJ226" s="31">
        <v>40310</v>
      </c>
      <c r="BK226" s="31">
        <v>78538</v>
      </c>
      <c r="BL226" s="31">
        <v>38441</v>
      </c>
      <c r="BM226" s="31">
        <v>40097</v>
      </c>
      <c r="BN226" s="31">
        <v>78085</v>
      </c>
      <c r="BO226" s="31">
        <v>38204</v>
      </c>
      <c r="BP226" s="31">
        <v>39881</v>
      </c>
      <c r="BQ226" s="31">
        <v>77597</v>
      </c>
      <c r="BR226" s="31">
        <v>37944</v>
      </c>
      <c r="BS226" s="31">
        <v>39653</v>
      </c>
      <c r="BT226" s="31">
        <v>77105</v>
      </c>
      <c r="BU226" s="31">
        <v>37689</v>
      </c>
      <c r="BV226" s="31">
        <v>39416</v>
      </c>
      <c r="BW226" s="31">
        <v>76608</v>
      </c>
      <c r="BX226" s="31">
        <v>37440</v>
      </c>
      <c r="BY226" s="31">
        <v>39168</v>
      </c>
    </row>
    <row r="227" spans="1:77" ht="20.100000000000001" customHeight="1" x14ac:dyDescent="0.25">
      <c r="A227" s="30" t="s">
        <v>202</v>
      </c>
      <c r="B227" s="31" t="s">
        <v>406</v>
      </c>
      <c r="C227" s="31">
        <v>48889</v>
      </c>
      <c r="D227" s="31">
        <v>24297</v>
      </c>
      <c r="E227" s="31">
        <v>24592</v>
      </c>
      <c r="F227" s="31">
        <v>48614</v>
      </c>
      <c r="G227" s="31">
        <v>24166</v>
      </c>
      <c r="H227" s="31">
        <v>24448</v>
      </c>
      <c r="I227" s="31">
        <v>48342</v>
      </c>
      <c r="J227" s="31">
        <v>24036</v>
      </c>
      <c r="K227" s="31">
        <v>24306</v>
      </c>
      <c r="L227" s="31">
        <v>48067</v>
      </c>
      <c r="M227" s="31">
        <v>23897</v>
      </c>
      <c r="N227" s="31">
        <v>24170</v>
      </c>
      <c r="O227" s="31">
        <v>47751</v>
      </c>
      <c r="P227" s="31">
        <v>23735</v>
      </c>
      <c r="Q227" s="31">
        <v>24016</v>
      </c>
      <c r="R227" s="31">
        <v>47439</v>
      </c>
      <c r="S227" s="31">
        <v>23582</v>
      </c>
      <c r="T227" s="31">
        <v>23857</v>
      </c>
      <c r="U227" s="31">
        <v>47121</v>
      </c>
      <c r="V227" s="31">
        <v>23418</v>
      </c>
      <c r="W227" s="31">
        <v>23703</v>
      </c>
      <c r="X227" s="31">
        <v>46808</v>
      </c>
      <c r="Y227" s="31">
        <v>23257</v>
      </c>
      <c r="Z227" s="31">
        <v>23551</v>
      </c>
      <c r="AA227" s="31">
        <v>46482</v>
      </c>
      <c r="AB227" s="31">
        <v>23092</v>
      </c>
      <c r="AC227" s="31">
        <v>23390</v>
      </c>
      <c r="AD227" s="31">
        <v>46148</v>
      </c>
      <c r="AE227" s="31">
        <v>22916</v>
      </c>
      <c r="AF227" s="31">
        <v>23232</v>
      </c>
      <c r="AG227" s="31">
        <v>45785</v>
      </c>
      <c r="AH227" s="31">
        <v>22729</v>
      </c>
      <c r="AI227" s="31">
        <v>23056</v>
      </c>
      <c r="AJ227" s="31">
        <v>45409</v>
      </c>
      <c r="AK227" s="31">
        <v>22541</v>
      </c>
      <c r="AL227" s="31">
        <v>22868</v>
      </c>
      <c r="AM227" s="31">
        <v>45023</v>
      </c>
      <c r="AN227" s="31">
        <v>22336</v>
      </c>
      <c r="AO227" s="31">
        <v>22687</v>
      </c>
      <c r="AP227" s="31">
        <v>44601</v>
      </c>
      <c r="AQ227" s="31">
        <v>22116</v>
      </c>
      <c r="AR227" s="31">
        <v>22485</v>
      </c>
      <c r="AS227" s="31">
        <v>44174</v>
      </c>
      <c r="AT227" s="31">
        <v>21894</v>
      </c>
      <c r="AU227" s="31">
        <v>22280</v>
      </c>
      <c r="AV227" s="31">
        <v>43727</v>
      </c>
      <c r="AW227" s="31">
        <v>21663</v>
      </c>
      <c r="AX227" s="31">
        <v>22064</v>
      </c>
      <c r="AY227" s="31">
        <v>43260</v>
      </c>
      <c r="AZ227" s="31">
        <v>21420</v>
      </c>
      <c r="BA227" s="31">
        <v>21840</v>
      </c>
      <c r="BB227" s="31">
        <v>42782</v>
      </c>
      <c r="BC227" s="31">
        <v>21173</v>
      </c>
      <c r="BD227" s="31">
        <v>21609</v>
      </c>
      <c r="BE227" s="31">
        <v>42284</v>
      </c>
      <c r="BF227" s="31">
        <v>20911</v>
      </c>
      <c r="BG227" s="31">
        <v>21373</v>
      </c>
      <c r="BH227" s="31">
        <v>41785</v>
      </c>
      <c r="BI227" s="31">
        <v>20656</v>
      </c>
      <c r="BJ227" s="31">
        <v>21129</v>
      </c>
      <c r="BK227" s="31">
        <v>41260</v>
      </c>
      <c r="BL227" s="31">
        <v>20386</v>
      </c>
      <c r="BM227" s="31">
        <v>20874</v>
      </c>
      <c r="BN227" s="31">
        <v>40761</v>
      </c>
      <c r="BO227" s="31">
        <v>20140</v>
      </c>
      <c r="BP227" s="31">
        <v>20621</v>
      </c>
      <c r="BQ227" s="31">
        <v>40232</v>
      </c>
      <c r="BR227" s="31">
        <v>19874</v>
      </c>
      <c r="BS227" s="31">
        <v>20358</v>
      </c>
      <c r="BT227" s="31">
        <v>39697</v>
      </c>
      <c r="BU227" s="31">
        <v>19599</v>
      </c>
      <c r="BV227" s="31">
        <v>20098</v>
      </c>
      <c r="BW227" s="31">
        <v>39143</v>
      </c>
      <c r="BX227" s="31">
        <v>19333</v>
      </c>
      <c r="BY227" s="31">
        <v>19810</v>
      </c>
    </row>
    <row r="228" spans="1:77" ht="20.100000000000001" customHeight="1" x14ac:dyDescent="0.25">
      <c r="A228" s="30" t="s">
        <v>203</v>
      </c>
      <c r="B228" s="31" t="s">
        <v>406</v>
      </c>
      <c r="C228" s="31">
        <v>39478</v>
      </c>
      <c r="D228" s="31">
        <v>19679</v>
      </c>
      <c r="E228" s="31">
        <v>19799</v>
      </c>
      <c r="F228" s="31">
        <v>39333</v>
      </c>
      <c r="G228" s="31">
        <v>19627</v>
      </c>
      <c r="H228" s="31">
        <v>19706</v>
      </c>
      <c r="I228" s="31">
        <v>39196</v>
      </c>
      <c r="J228" s="31">
        <v>19569</v>
      </c>
      <c r="K228" s="31">
        <v>19627</v>
      </c>
      <c r="L228" s="31">
        <v>39041</v>
      </c>
      <c r="M228" s="31">
        <v>19510</v>
      </c>
      <c r="N228" s="31">
        <v>19531</v>
      </c>
      <c r="O228" s="31">
        <v>38872</v>
      </c>
      <c r="P228" s="31">
        <v>19440</v>
      </c>
      <c r="Q228" s="31">
        <v>19432</v>
      </c>
      <c r="R228" s="31">
        <v>38694</v>
      </c>
      <c r="S228" s="31">
        <v>19361</v>
      </c>
      <c r="T228" s="31">
        <v>19333</v>
      </c>
      <c r="U228" s="31">
        <v>38519</v>
      </c>
      <c r="V228" s="31">
        <v>19284</v>
      </c>
      <c r="W228" s="31">
        <v>19235</v>
      </c>
      <c r="X228" s="31">
        <v>38309</v>
      </c>
      <c r="Y228" s="31">
        <v>19189</v>
      </c>
      <c r="Z228" s="31">
        <v>19120</v>
      </c>
      <c r="AA228" s="31">
        <v>38122</v>
      </c>
      <c r="AB228" s="31">
        <v>19108</v>
      </c>
      <c r="AC228" s="31">
        <v>19014</v>
      </c>
      <c r="AD228" s="31">
        <v>37921</v>
      </c>
      <c r="AE228" s="31">
        <v>19017</v>
      </c>
      <c r="AF228" s="31">
        <v>18904</v>
      </c>
      <c r="AG228" s="31">
        <v>37682</v>
      </c>
      <c r="AH228" s="31">
        <v>18901</v>
      </c>
      <c r="AI228" s="31">
        <v>18781</v>
      </c>
      <c r="AJ228" s="31">
        <v>37455</v>
      </c>
      <c r="AK228" s="31">
        <v>18796</v>
      </c>
      <c r="AL228" s="31">
        <v>18659</v>
      </c>
      <c r="AM228" s="31">
        <v>37196</v>
      </c>
      <c r="AN228" s="31">
        <v>18672</v>
      </c>
      <c r="AO228" s="31">
        <v>18524</v>
      </c>
      <c r="AP228" s="31">
        <v>36927</v>
      </c>
      <c r="AQ228" s="31">
        <v>18542</v>
      </c>
      <c r="AR228" s="31">
        <v>18385</v>
      </c>
      <c r="AS228" s="31">
        <v>36645</v>
      </c>
      <c r="AT228" s="31">
        <v>18405</v>
      </c>
      <c r="AU228" s="31">
        <v>18240</v>
      </c>
      <c r="AV228" s="31">
        <v>36336</v>
      </c>
      <c r="AW228" s="31">
        <v>18251</v>
      </c>
      <c r="AX228" s="31">
        <v>18085</v>
      </c>
      <c r="AY228" s="31">
        <v>36036</v>
      </c>
      <c r="AZ228" s="31">
        <v>18115</v>
      </c>
      <c r="BA228" s="31">
        <v>17921</v>
      </c>
      <c r="BB228" s="31">
        <v>35708</v>
      </c>
      <c r="BC228" s="31">
        <v>17953</v>
      </c>
      <c r="BD228" s="31">
        <v>17755</v>
      </c>
      <c r="BE228" s="31">
        <v>35384</v>
      </c>
      <c r="BF228" s="31">
        <v>17797</v>
      </c>
      <c r="BG228" s="31">
        <v>17587</v>
      </c>
      <c r="BH228" s="31">
        <v>35043</v>
      </c>
      <c r="BI228" s="31">
        <v>17627</v>
      </c>
      <c r="BJ228" s="31">
        <v>17416</v>
      </c>
      <c r="BK228" s="31">
        <v>34697</v>
      </c>
      <c r="BL228" s="31">
        <v>17462</v>
      </c>
      <c r="BM228" s="31">
        <v>17235</v>
      </c>
      <c r="BN228" s="31">
        <v>34334</v>
      </c>
      <c r="BO228" s="31">
        <v>17295</v>
      </c>
      <c r="BP228" s="31">
        <v>17039</v>
      </c>
      <c r="BQ228" s="31">
        <v>33979</v>
      </c>
      <c r="BR228" s="31">
        <v>17128</v>
      </c>
      <c r="BS228" s="31">
        <v>16851</v>
      </c>
      <c r="BT228" s="31">
        <v>33604</v>
      </c>
      <c r="BU228" s="31">
        <v>16953</v>
      </c>
      <c r="BV228" s="31">
        <v>16651</v>
      </c>
      <c r="BW228" s="31">
        <v>33232</v>
      </c>
      <c r="BX228" s="31">
        <v>16776</v>
      </c>
      <c r="BY228" s="31">
        <v>16456</v>
      </c>
    </row>
    <row r="229" spans="1:77" ht="20.100000000000001" customHeight="1" x14ac:dyDescent="0.25">
      <c r="A229" s="30" t="s">
        <v>204</v>
      </c>
      <c r="B229" s="31" t="s">
        <v>406</v>
      </c>
      <c r="C229" s="31">
        <v>67029</v>
      </c>
      <c r="D229" s="31">
        <v>32945</v>
      </c>
      <c r="E229" s="31">
        <v>34084</v>
      </c>
      <c r="F229" s="31">
        <v>66939</v>
      </c>
      <c r="G229" s="31">
        <v>32882</v>
      </c>
      <c r="H229" s="31">
        <v>34057</v>
      </c>
      <c r="I229" s="31">
        <v>66851</v>
      </c>
      <c r="J229" s="31">
        <v>32826</v>
      </c>
      <c r="K229" s="31">
        <v>34025</v>
      </c>
      <c r="L229" s="31">
        <v>66745</v>
      </c>
      <c r="M229" s="31">
        <v>32760</v>
      </c>
      <c r="N229" s="31">
        <v>33985</v>
      </c>
      <c r="O229" s="31">
        <v>66632</v>
      </c>
      <c r="P229" s="31">
        <v>32699</v>
      </c>
      <c r="Q229" s="31">
        <v>33933</v>
      </c>
      <c r="R229" s="31">
        <v>66529</v>
      </c>
      <c r="S229" s="31">
        <v>32635</v>
      </c>
      <c r="T229" s="31">
        <v>33894</v>
      </c>
      <c r="U229" s="31">
        <v>66387</v>
      </c>
      <c r="V229" s="31">
        <v>32558</v>
      </c>
      <c r="W229" s="31">
        <v>33829</v>
      </c>
      <c r="X229" s="31">
        <v>66248</v>
      </c>
      <c r="Y229" s="31">
        <v>32472</v>
      </c>
      <c r="Z229" s="31">
        <v>33776</v>
      </c>
      <c r="AA229" s="31">
        <v>66101</v>
      </c>
      <c r="AB229" s="31">
        <v>32395</v>
      </c>
      <c r="AC229" s="31">
        <v>33706</v>
      </c>
      <c r="AD229" s="31">
        <v>65939</v>
      </c>
      <c r="AE229" s="31">
        <v>32300</v>
      </c>
      <c r="AF229" s="31">
        <v>33639</v>
      </c>
      <c r="AG229" s="31">
        <v>65764</v>
      </c>
      <c r="AH229" s="31">
        <v>32202</v>
      </c>
      <c r="AI229" s="31">
        <v>33562</v>
      </c>
      <c r="AJ229" s="31">
        <v>65566</v>
      </c>
      <c r="AK229" s="31">
        <v>32097</v>
      </c>
      <c r="AL229" s="31">
        <v>33469</v>
      </c>
      <c r="AM229" s="31">
        <v>65337</v>
      </c>
      <c r="AN229" s="31">
        <v>31968</v>
      </c>
      <c r="AO229" s="31">
        <v>33369</v>
      </c>
      <c r="AP229" s="31">
        <v>65080</v>
      </c>
      <c r="AQ229" s="31">
        <v>31828</v>
      </c>
      <c r="AR229" s="31">
        <v>33252</v>
      </c>
      <c r="AS229" s="31">
        <v>64810</v>
      </c>
      <c r="AT229" s="31">
        <v>31681</v>
      </c>
      <c r="AU229" s="31">
        <v>33129</v>
      </c>
      <c r="AV229" s="31">
        <v>64523</v>
      </c>
      <c r="AW229" s="31">
        <v>31525</v>
      </c>
      <c r="AX229" s="31">
        <v>32998</v>
      </c>
      <c r="AY229" s="31">
        <v>64211</v>
      </c>
      <c r="AZ229" s="31">
        <v>31353</v>
      </c>
      <c r="BA229" s="31">
        <v>32858</v>
      </c>
      <c r="BB229" s="31">
        <v>63880</v>
      </c>
      <c r="BC229" s="31">
        <v>31181</v>
      </c>
      <c r="BD229" s="31">
        <v>32699</v>
      </c>
      <c r="BE229" s="31">
        <v>63535</v>
      </c>
      <c r="BF229" s="31">
        <v>31000</v>
      </c>
      <c r="BG229" s="31">
        <v>32535</v>
      </c>
      <c r="BH229" s="31">
        <v>63182</v>
      </c>
      <c r="BI229" s="31">
        <v>30818</v>
      </c>
      <c r="BJ229" s="31">
        <v>32364</v>
      </c>
      <c r="BK229" s="31">
        <v>62817</v>
      </c>
      <c r="BL229" s="31">
        <v>30628</v>
      </c>
      <c r="BM229" s="31">
        <v>32189</v>
      </c>
      <c r="BN229" s="31">
        <v>62431</v>
      </c>
      <c r="BO229" s="31">
        <v>30433</v>
      </c>
      <c r="BP229" s="31">
        <v>31998</v>
      </c>
      <c r="BQ229" s="31">
        <v>62031</v>
      </c>
      <c r="BR229" s="31">
        <v>30238</v>
      </c>
      <c r="BS229" s="31">
        <v>31793</v>
      </c>
      <c r="BT229" s="31">
        <v>61643</v>
      </c>
      <c r="BU229" s="31">
        <v>30038</v>
      </c>
      <c r="BV229" s="31">
        <v>31605</v>
      </c>
      <c r="BW229" s="31">
        <v>61233</v>
      </c>
      <c r="BX229" s="31">
        <v>29837</v>
      </c>
      <c r="BY229" s="31">
        <v>31396</v>
      </c>
    </row>
    <row r="230" spans="1:77" ht="20.100000000000001" customHeight="1" x14ac:dyDescent="0.25">
      <c r="A230" s="30" t="s">
        <v>205</v>
      </c>
      <c r="B230" s="31" t="s">
        <v>401</v>
      </c>
      <c r="C230" s="31">
        <v>34697</v>
      </c>
      <c r="D230" s="31">
        <v>17739</v>
      </c>
      <c r="E230" s="31">
        <v>16958</v>
      </c>
      <c r="F230" s="31">
        <v>34550</v>
      </c>
      <c r="G230" s="31">
        <v>17678</v>
      </c>
      <c r="H230" s="31">
        <v>16872</v>
      </c>
      <c r="I230" s="31">
        <v>34404</v>
      </c>
      <c r="J230" s="31">
        <v>17614</v>
      </c>
      <c r="K230" s="31">
        <v>16790</v>
      </c>
      <c r="L230" s="31">
        <v>34248</v>
      </c>
      <c r="M230" s="31">
        <v>17548</v>
      </c>
      <c r="N230" s="31">
        <v>16700</v>
      </c>
      <c r="O230" s="31">
        <v>34083</v>
      </c>
      <c r="P230" s="31">
        <v>17478</v>
      </c>
      <c r="Q230" s="31">
        <v>16605</v>
      </c>
      <c r="R230" s="31">
        <v>33906</v>
      </c>
      <c r="S230" s="31">
        <v>17402</v>
      </c>
      <c r="T230" s="31">
        <v>16504</v>
      </c>
      <c r="U230" s="31">
        <v>33730</v>
      </c>
      <c r="V230" s="31">
        <v>17324</v>
      </c>
      <c r="W230" s="31">
        <v>16406</v>
      </c>
      <c r="X230" s="31">
        <v>33552</v>
      </c>
      <c r="Y230" s="31">
        <v>17249</v>
      </c>
      <c r="Z230" s="31">
        <v>16303</v>
      </c>
      <c r="AA230" s="31">
        <v>33357</v>
      </c>
      <c r="AB230" s="31">
        <v>17162</v>
      </c>
      <c r="AC230" s="31">
        <v>16195</v>
      </c>
      <c r="AD230" s="31">
        <v>33176</v>
      </c>
      <c r="AE230" s="31">
        <v>17087</v>
      </c>
      <c r="AF230" s="31">
        <v>16089</v>
      </c>
      <c r="AG230" s="31">
        <v>32968</v>
      </c>
      <c r="AH230" s="31">
        <v>16991</v>
      </c>
      <c r="AI230" s="31">
        <v>15977</v>
      </c>
      <c r="AJ230" s="31">
        <v>32765</v>
      </c>
      <c r="AK230" s="31">
        <v>16896</v>
      </c>
      <c r="AL230" s="31">
        <v>15869</v>
      </c>
      <c r="AM230" s="31">
        <v>32542</v>
      </c>
      <c r="AN230" s="31">
        <v>16795</v>
      </c>
      <c r="AO230" s="31">
        <v>15747</v>
      </c>
      <c r="AP230" s="31">
        <v>32314</v>
      </c>
      <c r="AQ230" s="31">
        <v>16685</v>
      </c>
      <c r="AR230" s="31">
        <v>15629</v>
      </c>
      <c r="AS230" s="31">
        <v>32069</v>
      </c>
      <c r="AT230" s="31">
        <v>16577</v>
      </c>
      <c r="AU230" s="31">
        <v>15492</v>
      </c>
      <c r="AV230" s="31">
        <v>31806</v>
      </c>
      <c r="AW230" s="31">
        <v>16447</v>
      </c>
      <c r="AX230" s="31">
        <v>15359</v>
      </c>
      <c r="AY230" s="31">
        <v>31546</v>
      </c>
      <c r="AZ230" s="31">
        <v>16320</v>
      </c>
      <c r="BA230" s="31">
        <v>15226</v>
      </c>
      <c r="BB230" s="31">
        <v>31272</v>
      </c>
      <c r="BC230" s="31">
        <v>16191</v>
      </c>
      <c r="BD230" s="31">
        <v>15081</v>
      </c>
      <c r="BE230" s="31">
        <v>30984</v>
      </c>
      <c r="BF230" s="31">
        <v>16045</v>
      </c>
      <c r="BG230" s="31">
        <v>14939</v>
      </c>
      <c r="BH230" s="31">
        <v>30692</v>
      </c>
      <c r="BI230" s="31">
        <v>15909</v>
      </c>
      <c r="BJ230" s="31">
        <v>14783</v>
      </c>
      <c r="BK230" s="31">
        <v>30392</v>
      </c>
      <c r="BL230" s="31">
        <v>15760</v>
      </c>
      <c r="BM230" s="31">
        <v>14632</v>
      </c>
      <c r="BN230" s="31">
        <v>30087</v>
      </c>
      <c r="BO230" s="31">
        <v>15607</v>
      </c>
      <c r="BP230" s="31">
        <v>14480</v>
      </c>
      <c r="BQ230" s="31">
        <v>29771</v>
      </c>
      <c r="BR230" s="31">
        <v>15448</v>
      </c>
      <c r="BS230" s="31">
        <v>14323</v>
      </c>
      <c r="BT230" s="31">
        <v>29451</v>
      </c>
      <c r="BU230" s="31">
        <v>15290</v>
      </c>
      <c r="BV230" s="31">
        <v>14161</v>
      </c>
      <c r="BW230" s="31">
        <v>29119</v>
      </c>
      <c r="BX230" s="31">
        <v>15127</v>
      </c>
      <c r="BY230" s="31">
        <v>13992</v>
      </c>
    </row>
    <row r="231" spans="1:77" ht="20.100000000000001" customHeight="1" x14ac:dyDescent="0.25">
      <c r="A231" s="30" t="s">
        <v>206</v>
      </c>
      <c r="B231" s="31" t="s">
        <v>401</v>
      </c>
      <c r="C231" s="31">
        <v>20609</v>
      </c>
      <c r="D231" s="31">
        <v>10278</v>
      </c>
      <c r="E231" s="31">
        <v>10331</v>
      </c>
      <c r="F231" s="31">
        <v>20450</v>
      </c>
      <c r="G231" s="31">
        <v>10199</v>
      </c>
      <c r="H231" s="31">
        <v>10251</v>
      </c>
      <c r="I231" s="31">
        <v>20295</v>
      </c>
      <c r="J231" s="31">
        <v>10123</v>
      </c>
      <c r="K231" s="31">
        <v>10172</v>
      </c>
      <c r="L231" s="31">
        <v>20145</v>
      </c>
      <c r="M231" s="31">
        <v>10054</v>
      </c>
      <c r="N231" s="31">
        <v>10091</v>
      </c>
      <c r="O231" s="31">
        <v>20007</v>
      </c>
      <c r="P231" s="31">
        <v>9990</v>
      </c>
      <c r="Q231" s="31">
        <v>10017</v>
      </c>
      <c r="R231" s="31">
        <v>19832</v>
      </c>
      <c r="S231" s="31">
        <v>9901</v>
      </c>
      <c r="T231" s="31">
        <v>9931</v>
      </c>
      <c r="U231" s="31">
        <v>19683</v>
      </c>
      <c r="V231" s="31">
        <v>9834</v>
      </c>
      <c r="W231" s="31">
        <v>9849</v>
      </c>
      <c r="X231" s="31">
        <v>19545</v>
      </c>
      <c r="Y231" s="31">
        <v>9765</v>
      </c>
      <c r="Z231" s="31">
        <v>9780</v>
      </c>
      <c r="AA231" s="31">
        <v>19400</v>
      </c>
      <c r="AB231" s="31">
        <v>9695</v>
      </c>
      <c r="AC231" s="31">
        <v>9705</v>
      </c>
      <c r="AD231" s="31">
        <v>19259</v>
      </c>
      <c r="AE231" s="31">
        <v>9630</v>
      </c>
      <c r="AF231" s="31">
        <v>9629</v>
      </c>
      <c r="AG231" s="31">
        <v>19109</v>
      </c>
      <c r="AH231" s="31">
        <v>9560</v>
      </c>
      <c r="AI231" s="31">
        <v>9549</v>
      </c>
      <c r="AJ231" s="31">
        <v>18966</v>
      </c>
      <c r="AK231" s="31">
        <v>9491</v>
      </c>
      <c r="AL231" s="31">
        <v>9475</v>
      </c>
      <c r="AM231" s="31">
        <v>18799</v>
      </c>
      <c r="AN231" s="31">
        <v>9412</v>
      </c>
      <c r="AO231" s="31">
        <v>9387</v>
      </c>
      <c r="AP231" s="31">
        <v>18645</v>
      </c>
      <c r="AQ231" s="31">
        <v>9340</v>
      </c>
      <c r="AR231" s="31">
        <v>9305</v>
      </c>
      <c r="AS231" s="31">
        <v>18503</v>
      </c>
      <c r="AT231" s="31">
        <v>9274</v>
      </c>
      <c r="AU231" s="31">
        <v>9229</v>
      </c>
      <c r="AV231" s="31">
        <v>18339</v>
      </c>
      <c r="AW231" s="31">
        <v>9193</v>
      </c>
      <c r="AX231" s="31">
        <v>9146</v>
      </c>
      <c r="AY231" s="31">
        <v>18178</v>
      </c>
      <c r="AZ231" s="31">
        <v>9110</v>
      </c>
      <c r="BA231" s="31">
        <v>9068</v>
      </c>
      <c r="BB231" s="31">
        <v>18002</v>
      </c>
      <c r="BC231" s="31">
        <v>9028</v>
      </c>
      <c r="BD231" s="31">
        <v>8974</v>
      </c>
      <c r="BE231" s="31">
        <v>17830</v>
      </c>
      <c r="BF231" s="31">
        <v>8946</v>
      </c>
      <c r="BG231" s="31">
        <v>8884</v>
      </c>
      <c r="BH231" s="31">
        <v>17648</v>
      </c>
      <c r="BI231" s="31">
        <v>8854</v>
      </c>
      <c r="BJ231" s="31">
        <v>8794</v>
      </c>
      <c r="BK231" s="31">
        <v>17467</v>
      </c>
      <c r="BL231" s="31">
        <v>8776</v>
      </c>
      <c r="BM231" s="31">
        <v>8691</v>
      </c>
      <c r="BN231" s="31">
        <v>17289</v>
      </c>
      <c r="BO231" s="31">
        <v>8678</v>
      </c>
      <c r="BP231" s="31">
        <v>8611</v>
      </c>
      <c r="BQ231" s="31">
        <v>17092</v>
      </c>
      <c r="BR231" s="31">
        <v>8583</v>
      </c>
      <c r="BS231" s="31">
        <v>8509</v>
      </c>
      <c r="BT231" s="31">
        <v>16912</v>
      </c>
      <c r="BU231" s="31">
        <v>8501</v>
      </c>
      <c r="BV231" s="31">
        <v>8411</v>
      </c>
      <c r="BW231" s="31">
        <v>16717</v>
      </c>
      <c r="BX231" s="31">
        <v>8401</v>
      </c>
      <c r="BY231" s="31">
        <v>8316</v>
      </c>
    </row>
    <row r="232" spans="1:77" ht="20.100000000000001" customHeight="1" x14ac:dyDescent="0.25">
      <c r="A232" s="30" t="s">
        <v>207</v>
      </c>
      <c r="B232" s="31" t="s">
        <v>401</v>
      </c>
      <c r="C232" s="31">
        <v>69483</v>
      </c>
      <c r="D232" s="31">
        <v>33138</v>
      </c>
      <c r="E232" s="31">
        <v>36345</v>
      </c>
      <c r="F232" s="31">
        <v>69559</v>
      </c>
      <c r="G232" s="31">
        <v>33159</v>
      </c>
      <c r="H232" s="31">
        <v>36400</v>
      </c>
      <c r="I232" s="31">
        <v>69665</v>
      </c>
      <c r="J232" s="31">
        <v>33184</v>
      </c>
      <c r="K232" s="31">
        <v>36481</v>
      </c>
      <c r="L232" s="31">
        <v>69773</v>
      </c>
      <c r="M232" s="31">
        <v>33215</v>
      </c>
      <c r="N232" s="31">
        <v>36558</v>
      </c>
      <c r="O232" s="31">
        <v>69894</v>
      </c>
      <c r="P232" s="31">
        <v>33261</v>
      </c>
      <c r="Q232" s="31">
        <v>36633</v>
      </c>
      <c r="R232" s="31">
        <v>70007</v>
      </c>
      <c r="S232" s="31">
        <v>33293</v>
      </c>
      <c r="T232" s="31">
        <v>36714</v>
      </c>
      <c r="U232" s="31">
        <v>70137</v>
      </c>
      <c r="V232" s="31">
        <v>33344</v>
      </c>
      <c r="W232" s="31">
        <v>36793</v>
      </c>
      <c r="X232" s="31">
        <v>70260</v>
      </c>
      <c r="Y232" s="31">
        <v>33388</v>
      </c>
      <c r="Z232" s="31">
        <v>36872</v>
      </c>
      <c r="AA232" s="31">
        <v>70378</v>
      </c>
      <c r="AB232" s="31">
        <v>33429</v>
      </c>
      <c r="AC232" s="31">
        <v>36949</v>
      </c>
      <c r="AD232" s="31">
        <v>70521</v>
      </c>
      <c r="AE232" s="31">
        <v>33489</v>
      </c>
      <c r="AF232" s="31">
        <v>37032</v>
      </c>
      <c r="AG232" s="31">
        <v>70626</v>
      </c>
      <c r="AH232" s="31">
        <v>33526</v>
      </c>
      <c r="AI232" s="31">
        <v>37100</v>
      </c>
      <c r="AJ232" s="31">
        <v>70698</v>
      </c>
      <c r="AK232" s="31">
        <v>33554</v>
      </c>
      <c r="AL232" s="31">
        <v>37144</v>
      </c>
      <c r="AM232" s="31">
        <v>70755</v>
      </c>
      <c r="AN232" s="31">
        <v>33569</v>
      </c>
      <c r="AO232" s="31">
        <v>37186</v>
      </c>
      <c r="AP232" s="31">
        <v>70775</v>
      </c>
      <c r="AQ232" s="31">
        <v>33575</v>
      </c>
      <c r="AR232" s="31">
        <v>37200</v>
      </c>
      <c r="AS232" s="31">
        <v>70765</v>
      </c>
      <c r="AT232" s="31">
        <v>33561</v>
      </c>
      <c r="AU232" s="31">
        <v>37204</v>
      </c>
      <c r="AV232" s="31">
        <v>70732</v>
      </c>
      <c r="AW232" s="31">
        <v>33537</v>
      </c>
      <c r="AX232" s="31">
        <v>37195</v>
      </c>
      <c r="AY232" s="31">
        <v>70666</v>
      </c>
      <c r="AZ232" s="31">
        <v>33495</v>
      </c>
      <c r="BA232" s="31">
        <v>37171</v>
      </c>
      <c r="BB232" s="31">
        <v>70573</v>
      </c>
      <c r="BC232" s="31">
        <v>33444</v>
      </c>
      <c r="BD232" s="31">
        <v>37129</v>
      </c>
      <c r="BE232" s="31">
        <v>70462</v>
      </c>
      <c r="BF232" s="31">
        <v>33381</v>
      </c>
      <c r="BG232" s="31">
        <v>37081</v>
      </c>
      <c r="BH232" s="31">
        <v>70321</v>
      </c>
      <c r="BI232" s="31">
        <v>33307</v>
      </c>
      <c r="BJ232" s="31">
        <v>37014</v>
      </c>
      <c r="BK232" s="31">
        <v>70165</v>
      </c>
      <c r="BL232" s="31">
        <v>33225</v>
      </c>
      <c r="BM232" s="31">
        <v>36940</v>
      </c>
      <c r="BN232" s="31">
        <v>69994</v>
      </c>
      <c r="BO232" s="31">
        <v>33138</v>
      </c>
      <c r="BP232" s="31">
        <v>36856</v>
      </c>
      <c r="BQ232" s="31">
        <v>69799</v>
      </c>
      <c r="BR232" s="31">
        <v>33040</v>
      </c>
      <c r="BS232" s="31">
        <v>36759</v>
      </c>
      <c r="BT232" s="31">
        <v>69595</v>
      </c>
      <c r="BU232" s="31">
        <v>32939</v>
      </c>
      <c r="BV232" s="31">
        <v>36656</v>
      </c>
      <c r="BW232" s="31">
        <v>69372</v>
      </c>
      <c r="BX232" s="31">
        <v>32831</v>
      </c>
      <c r="BY232" s="31">
        <v>36541</v>
      </c>
    </row>
    <row r="233" spans="1:77" ht="20.100000000000001" customHeight="1" x14ac:dyDescent="0.25">
      <c r="A233" s="30" t="s">
        <v>208</v>
      </c>
      <c r="B233" s="31" t="s">
        <v>401</v>
      </c>
      <c r="C233" s="31">
        <v>58594</v>
      </c>
      <c r="D233" s="31">
        <v>28748</v>
      </c>
      <c r="E233" s="31">
        <v>29846</v>
      </c>
      <c r="F233" s="31">
        <v>58532</v>
      </c>
      <c r="G233" s="31">
        <v>28734</v>
      </c>
      <c r="H233" s="31">
        <v>29798</v>
      </c>
      <c r="I233" s="31">
        <v>58465</v>
      </c>
      <c r="J233" s="31">
        <v>28720</v>
      </c>
      <c r="K233" s="31">
        <v>29745</v>
      </c>
      <c r="L233" s="31">
        <v>58405</v>
      </c>
      <c r="M233" s="31">
        <v>28700</v>
      </c>
      <c r="N233" s="31">
        <v>29705</v>
      </c>
      <c r="O233" s="31">
        <v>58333</v>
      </c>
      <c r="P233" s="31">
        <v>28686</v>
      </c>
      <c r="Q233" s="31">
        <v>29647</v>
      </c>
      <c r="R233" s="31">
        <v>58255</v>
      </c>
      <c r="S233" s="31">
        <v>28664</v>
      </c>
      <c r="T233" s="31">
        <v>29591</v>
      </c>
      <c r="U233" s="31">
        <v>58188</v>
      </c>
      <c r="V233" s="31">
        <v>28646</v>
      </c>
      <c r="W233" s="31">
        <v>29542</v>
      </c>
      <c r="X233" s="31">
        <v>58095</v>
      </c>
      <c r="Y233" s="31">
        <v>28614</v>
      </c>
      <c r="Z233" s="31">
        <v>29481</v>
      </c>
      <c r="AA233" s="31">
        <v>58004</v>
      </c>
      <c r="AB233" s="31">
        <v>28589</v>
      </c>
      <c r="AC233" s="31">
        <v>29415</v>
      </c>
      <c r="AD233" s="31">
        <v>57909</v>
      </c>
      <c r="AE233" s="31">
        <v>28549</v>
      </c>
      <c r="AF233" s="31">
        <v>29360</v>
      </c>
      <c r="AG233" s="31">
        <v>57789</v>
      </c>
      <c r="AH233" s="31">
        <v>28506</v>
      </c>
      <c r="AI233" s="31">
        <v>29283</v>
      </c>
      <c r="AJ233" s="31">
        <v>57666</v>
      </c>
      <c r="AK233" s="31">
        <v>28464</v>
      </c>
      <c r="AL233" s="31">
        <v>29202</v>
      </c>
      <c r="AM233" s="31">
        <v>57530</v>
      </c>
      <c r="AN233" s="31">
        <v>28409</v>
      </c>
      <c r="AO233" s="31">
        <v>29121</v>
      </c>
      <c r="AP233" s="31">
        <v>57372</v>
      </c>
      <c r="AQ233" s="31">
        <v>28352</v>
      </c>
      <c r="AR233" s="31">
        <v>29020</v>
      </c>
      <c r="AS233" s="31">
        <v>57182</v>
      </c>
      <c r="AT233" s="31">
        <v>28269</v>
      </c>
      <c r="AU233" s="31">
        <v>28913</v>
      </c>
      <c r="AV233" s="31">
        <v>56999</v>
      </c>
      <c r="AW233" s="31">
        <v>28191</v>
      </c>
      <c r="AX233" s="31">
        <v>28808</v>
      </c>
      <c r="AY233" s="31">
        <v>56779</v>
      </c>
      <c r="AZ233" s="31">
        <v>28088</v>
      </c>
      <c r="BA233" s="31">
        <v>28691</v>
      </c>
      <c r="BB233" s="31">
        <v>56556</v>
      </c>
      <c r="BC233" s="31">
        <v>27991</v>
      </c>
      <c r="BD233" s="31">
        <v>28565</v>
      </c>
      <c r="BE233" s="31">
        <v>56321</v>
      </c>
      <c r="BF233" s="31">
        <v>27887</v>
      </c>
      <c r="BG233" s="31">
        <v>28434</v>
      </c>
      <c r="BH233" s="31">
        <v>56083</v>
      </c>
      <c r="BI233" s="31">
        <v>27771</v>
      </c>
      <c r="BJ233" s="31">
        <v>28312</v>
      </c>
      <c r="BK233" s="31">
        <v>55809</v>
      </c>
      <c r="BL233" s="31">
        <v>27648</v>
      </c>
      <c r="BM233" s="31">
        <v>28161</v>
      </c>
      <c r="BN233" s="31">
        <v>55531</v>
      </c>
      <c r="BO233" s="31">
        <v>27522</v>
      </c>
      <c r="BP233" s="31">
        <v>28009</v>
      </c>
      <c r="BQ233" s="31">
        <v>55241</v>
      </c>
      <c r="BR233" s="31">
        <v>27392</v>
      </c>
      <c r="BS233" s="31">
        <v>27849</v>
      </c>
      <c r="BT233" s="31">
        <v>54951</v>
      </c>
      <c r="BU233" s="31">
        <v>27265</v>
      </c>
      <c r="BV233" s="31">
        <v>27686</v>
      </c>
      <c r="BW233" s="31">
        <v>54646</v>
      </c>
      <c r="BX233" s="31">
        <v>27128</v>
      </c>
      <c r="BY233" s="31">
        <v>27518</v>
      </c>
    </row>
    <row r="234" spans="1:77" ht="20.100000000000001" customHeight="1" x14ac:dyDescent="0.25">
      <c r="A234" s="30" t="s">
        <v>209</v>
      </c>
      <c r="B234" s="31" t="s">
        <v>401</v>
      </c>
      <c r="C234" s="31">
        <v>48512</v>
      </c>
      <c r="D234" s="31">
        <v>24006</v>
      </c>
      <c r="E234" s="31">
        <v>24506</v>
      </c>
      <c r="F234" s="31">
        <v>48208</v>
      </c>
      <c r="G234" s="31">
        <v>23846</v>
      </c>
      <c r="H234" s="31">
        <v>24362</v>
      </c>
      <c r="I234" s="31">
        <v>47913</v>
      </c>
      <c r="J234" s="31">
        <v>23694</v>
      </c>
      <c r="K234" s="31">
        <v>24219</v>
      </c>
      <c r="L234" s="31">
        <v>47603</v>
      </c>
      <c r="M234" s="31">
        <v>23521</v>
      </c>
      <c r="N234" s="31">
        <v>24082</v>
      </c>
      <c r="O234" s="31">
        <v>47312</v>
      </c>
      <c r="P234" s="31">
        <v>23371</v>
      </c>
      <c r="Q234" s="31">
        <v>23941</v>
      </c>
      <c r="R234" s="31">
        <v>46984</v>
      </c>
      <c r="S234" s="31">
        <v>23202</v>
      </c>
      <c r="T234" s="31">
        <v>23782</v>
      </c>
      <c r="U234" s="31">
        <v>46689</v>
      </c>
      <c r="V234" s="31">
        <v>23046</v>
      </c>
      <c r="W234" s="31">
        <v>23643</v>
      </c>
      <c r="X234" s="31">
        <v>46411</v>
      </c>
      <c r="Y234" s="31">
        <v>22898</v>
      </c>
      <c r="Z234" s="31">
        <v>23513</v>
      </c>
      <c r="AA234" s="31">
        <v>46111</v>
      </c>
      <c r="AB234" s="31">
        <v>22735</v>
      </c>
      <c r="AC234" s="31">
        <v>23376</v>
      </c>
      <c r="AD234" s="31">
        <v>45834</v>
      </c>
      <c r="AE234" s="31">
        <v>22592</v>
      </c>
      <c r="AF234" s="31">
        <v>23242</v>
      </c>
      <c r="AG234" s="31">
        <v>45548</v>
      </c>
      <c r="AH234" s="31">
        <v>22438</v>
      </c>
      <c r="AI234" s="31">
        <v>23110</v>
      </c>
      <c r="AJ234" s="31">
        <v>45242</v>
      </c>
      <c r="AK234" s="31">
        <v>22276</v>
      </c>
      <c r="AL234" s="31">
        <v>22966</v>
      </c>
      <c r="AM234" s="31">
        <v>44923</v>
      </c>
      <c r="AN234" s="31">
        <v>22105</v>
      </c>
      <c r="AO234" s="31">
        <v>22818</v>
      </c>
      <c r="AP234" s="31">
        <v>44586</v>
      </c>
      <c r="AQ234" s="31">
        <v>21925</v>
      </c>
      <c r="AR234" s="31">
        <v>22661</v>
      </c>
      <c r="AS234" s="31">
        <v>44243</v>
      </c>
      <c r="AT234" s="31">
        <v>21748</v>
      </c>
      <c r="AU234" s="31">
        <v>22495</v>
      </c>
      <c r="AV234" s="31">
        <v>43865</v>
      </c>
      <c r="AW234" s="31">
        <v>21552</v>
      </c>
      <c r="AX234" s="31">
        <v>22313</v>
      </c>
      <c r="AY234" s="31">
        <v>43500</v>
      </c>
      <c r="AZ234" s="31">
        <v>21357</v>
      </c>
      <c r="BA234" s="31">
        <v>22143</v>
      </c>
      <c r="BB234" s="31">
        <v>43096</v>
      </c>
      <c r="BC234" s="31">
        <v>21146</v>
      </c>
      <c r="BD234" s="31">
        <v>21950</v>
      </c>
      <c r="BE234" s="31">
        <v>42685</v>
      </c>
      <c r="BF234" s="31">
        <v>20927</v>
      </c>
      <c r="BG234" s="31">
        <v>21758</v>
      </c>
      <c r="BH234" s="31">
        <v>42275</v>
      </c>
      <c r="BI234" s="31">
        <v>20721</v>
      </c>
      <c r="BJ234" s="31">
        <v>21554</v>
      </c>
      <c r="BK234" s="31">
        <v>41850</v>
      </c>
      <c r="BL234" s="31">
        <v>20496</v>
      </c>
      <c r="BM234" s="31">
        <v>21354</v>
      </c>
      <c r="BN234" s="31">
        <v>41411</v>
      </c>
      <c r="BO234" s="31">
        <v>20273</v>
      </c>
      <c r="BP234" s="31">
        <v>21138</v>
      </c>
      <c r="BQ234" s="31">
        <v>40945</v>
      </c>
      <c r="BR234" s="31">
        <v>20043</v>
      </c>
      <c r="BS234" s="31">
        <v>20902</v>
      </c>
      <c r="BT234" s="31">
        <v>40504</v>
      </c>
      <c r="BU234" s="31">
        <v>19815</v>
      </c>
      <c r="BV234" s="31">
        <v>20689</v>
      </c>
      <c r="BW234" s="31">
        <v>40018</v>
      </c>
      <c r="BX234" s="31">
        <v>19572</v>
      </c>
      <c r="BY234" s="31">
        <v>20446</v>
      </c>
    </row>
    <row r="235" spans="1:77" ht="20.100000000000001" customHeight="1" x14ac:dyDescent="0.25">
      <c r="A235" s="30" t="s">
        <v>210</v>
      </c>
      <c r="B235" s="31" t="s">
        <v>401</v>
      </c>
      <c r="C235" s="31">
        <v>69119</v>
      </c>
      <c r="D235" s="31">
        <v>34072</v>
      </c>
      <c r="E235" s="31">
        <v>35047</v>
      </c>
      <c r="F235" s="31">
        <v>68496</v>
      </c>
      <c r="G235" s="31">
        <v>33769</v>
      </c>
      <c r="H235" s="31">
        <v>34727</v>
      </c>
      <c r="I235" s="31">
        <v>67892</v>
      </c>
      <c r="J235" s="31">
        <v>33488</v>
      </c>
      <c r="K235" s="31">
        <v>34404</v>
      </c>
      <c r="L235" s="31">
        <v>67268</v>
      </c>
      <c r="M235" s="31">
        <v>33197</v>
      </c>
      <c r="N235" s="31">
        <v>34071</v>
      </c>
      <c r="O235" s="31">
        <v>66669</v>
      </c>
      <c r="P235" s="31">
        <v>32921</v>
      </c>
      <c r="Q235" s="31">
        <v>33748</v>
      </c>
      <c r="R235" s="31">
        <v>66056</v>
      </c>
      <c r="S235" s="31">
        <v>32634</v>
      </c>
      <c r="T235" s="31">
        <v>33422</v>
      </c>
      <c r="U235" s="31">
        <v>65457</v>
      </c>
      <c r="V235" s="31">
        <v>32355</v>
      </c>
      <c r="W235" s="31">
        <v>33102</v>
      </c>
      <c r="X235" s="31">
        <v>64883</v>
      </c>
      <c r="Y235" s="31">
        <v>32093</v>
      </c>
      <c r="Z235" s="31">
        <v>32790</v>
      </c>
      <c r="AA235" s="31">
        <v>64303</v>
      </c>
      <c r="AB235" s="31">
        <v>31815</v>
      </c>
      <c r="AC235" s="31">
        <v>32488</v>
      </c>
      <c r="AD235" s="31">
        <v>63744</v>
      </c>
      <c r="AE235" s="31">
        <v>31548</v>
      </c>
      <c r="AF235" s="31">
        <v>32196</v>
      </c>
      <c r="AG235" s="31">
        <v>63184</v>
      </c>
      <c r="AH235" s="31">
        <v>31287</v>
      </c>
      <c r="AI235" s="31">
        <v>31897</v>
      </c>
      <c r="AJ235" s="31">
        <v>62587</v>
      </c>
      <c r="AK235" s="31">
        <v>31003</v>
      </c>
      <c r="AL235" s="31">
        <v>31584</v>
      </c>
      <c r="AM235" s="31">
        <v>62000</v>
      </c>
      <c r="AN235" s="31">
        <v>30725</v>
      </c>
      <c r="AO235" s="31">
        <v>31275</v>
      </c>
      <c r="AP235" s="31">
        <v>61399</v>
      </c>
      <c r="AQ235" s="31">
        <v>30437</v>
      </c>
      <c r="AR235" s="31">
        <v>30962</v>
      </c>
      <c r="AS235" s="31">
        <v>60772</v>
      </c>
      <c r="AT235" s="31">
        <v>30141</v>
      </c>
      <c r="AU235" s="31">
        <v>30631</v>
      </c>
      <c r="AV235" s="31">
        <v>60135</v>
      </c>
      <c r="AW235" s="31">
        <v>29834</v>
      </c>
      <c r="AX235" s="31">
        <v>30301</v>
      </c>
      <c r="AY235" s="31">
        <v>59495</v>
      </c>
      <c r="AZ235" s="31">
        <v>29528</v>
      </c>
      <c r="BA235" s="31">
        <v>29967</v>
      </c>
      <c r="BB235" s="31">
        <v>58835</v>
      </c>
      <c r="BC235" s="31">
        <v>29214</v>
      </c>
      <c r="BD235" s="31">
        <v>29621</v>
      </c>
      <c r="BE235" s="31">
        <v>58173</v>
      </c>
      <c r="BF235" s="31">
        <v>28888</v>
      </c>
      <c r="BG235" s="31">
        <v>29285</v>
      </c>
      <c r="BH235" s="31">
        <v>57492</v>
      </c>
      <c r="BI235" s="31">
        <v>28562</v>
      </c>
      <c r="BJ235" s="31">
        <v>28930</v>
      </c>
      <c r="BK235" s="31">
        <v>56813</v>
      </c>
      <c r="BL235" s="31">
        <v>28238</v>
      </c>
      <c r="BM235" s="31">
        <v>28575</v>
      </c>
      <c r="BN235" s="31">
        <v>56113</v>
      </c>
      <c r="BO235" s="31">
        <v>27897</v>
      </c>
      <c r="BP235" s="31">
        <v>28216</v>
      </c>
      <c r="BQ235" s="31">
        <v>55405</v>
      </c>
      <c r="BR235" s="31">
        <v>27558</v>
      </c>
      <c r="BS235" s="31">
        <v>27847</v>
      </c>
      <c r="BT235" s="31">
        <v>54684</v>
      </c>
      <c r="BU235" s="31">
        <v>27210</v>
      </c>
      <c r="BV235" s="31">
        <v>27474</v>
      </c>
      <c r="BW235" s="31">
        <v>53961</v>
      </c>
      <c r="BX235" s="31">
        <v>26856</v>
      </c>
      <c r="BY235" s="31">
        <v>27105</v>
      </c>
    </row>
    <row r="236" spans="1:77" ht="20.100000000000001" customHeight="1" x14ac:dyDescent="0.25">
      <c r="A236" s="30" t="s">
        <v>211</v>
      </c>
      <c r="B236" s="31" t="s">
        <v>401</v>
      </c>
      <c r="C236" s="31">
        <v>41578</v>
      </c>
      <c r="D236" s="31">
        <v>20783</v>
      </c>
      <c r="E236" s="31">
        <v>20795</v>
      </c>
      <c r="F236" s="31">
        <v>41323</v>
      </c>
      <c r="G236" s="31">
        <v>20659</v>
      </c>
      <c r="H236" s="31">
        <v>20664</v>
      </c>
      <c r="I236" s="31">
        <v>41054</v>
      </c>
      <c r="J236" s="31">
        <v>20529</v>
      </c>
      <c r="K236" s="31">
        <v>20525</v>
      </c>
      <c r="L236" s="31">
        <v>40811</v>
      </c>
      <c r="M236" s="31">
        <v>20413</v>
      </c>
      <c r="N236" s="31">
        <v>20398</v>
      </c>
      <c r="O236" s="31">
        <v>40548</v>
      </c>
      <c r="P236" s="31">
        <v>20287</v>
      </c>
      <c r="Q236" s="31">
        <v>20261</v>
      </c>
      <c r="R236" s="31">
        <v>40304</v>
      </c>
      <c r="S236" s="31">
        <v>20175</v>
      </c>
      <c r="T236" s="31">
        <v>20129</v>
      </c>
      <c r="U236" s="31">
        <v>40062</v>
      </c>
      <c r="V236" s="31">
        <v>20057</v>
      </c>
      <c r="W236" s="31">
        <v>20005</v>
      </c>
      <c r="X236" s="31">
        <v>39831</v>
      </c>
      <c r="Y236" s="31">
        <v>19953</v>
      </c>
      <c r="Z236" s="31">
        <v>19878</v>
      </c>
      <c r="AA236" s="31">
        <v>39603</v>
      </c>
      <c r="AB236" s="31">
        <v>19844</v>
      </c>
      <c r="AC236" s="31">
        <v>19759</v>
      </c>
      <c r="AD236" s="31">
        <v>39364</v>
      </c>
      <c r="AE236" s="31">
        <v>19722</v>
      </c>
      <c r="AF236" s="31">
        <v>19642</v>
      </c>
      <c r="AG236" s="31">
        <v>39128</v>
      </c>
      <c r="AH236" s="31">
        <v>19614</v>
      </c>
      <c r="AI236" s="31">
        <v>19514</v>
      </c>
      <c r="AJ236" s="31">
        <v>38891</v>
      </c>
      <c r="AK236" s="31">
        <v>19500</v>
      </c>
      <c r="AL236" s="31">
        <v>19391</v>
      </c>
      <c r="AM236" s="31">
        <v>38647</v>
      </c>
      <c r="AN236" s="31">
        <v>19371</v>
      </c>
      <c r="AO236" s="31">
        <v>19276</v>
      </c>
      <c r="AP236" s="31">
        <v>38379</v>
      </c>
      <c r="AQ236" s="31">
        <v>19240</v>
      </c>
      <c r="AR236" s="31">
        <v>19139</v>
      </c>
      <c r="AS236" s="31">
        <v>38114</v>
      </c>
      <c r="AT236" s="31">
        <v>19111</v>
      </c>
      <c r="AU236" s="31">
        <v>19003</v>
      </c>
      <c r="AV236" s="31">
        <v>37837</v>
      </c>
      <c r="AW236" s="31">
        <v>18973</v>
      </c>
      <c r="AX236" s="31">
        <v>18864</v>
      </c>
      <c r="AY236" s="31">
        <v>37560</v>
      </c>
      <c r="AZ236" s="31">
        <v>18830</v>
      </c>
      <c r="BA236" s="31">
        <v>18730</v>
      </c>
      <c r="BB236" s="31">
        <v>37264</v>
      </c>
      <c r="BC236" s="31">
        <v>18682</v>
      </c>
      <c r="BD236" s="31">
        <v>18582</v>
      </c>
      <c r="BE236" s="31">
        <v>36962</v>
      </c>
      <c r="BF236" s="31">
        <v>18526</v>
      </c>
      <c r="BG236" s="31">
        <v>18436</v>
      </c>
      <c r="BH236" s="31">
        <v>36647</v>
      </c>
      <c r="BI236" s="31">
        <v>18370</v>
      </c>
      <c r="BJ236" s="31">
        <v>18277</v>
      </c>
      <c r="BK236" s="31">
        <v>36343</v>
      </c>
      <c r="BL236" s="31">
        <v>18216</v>
      </c>
      <c r="BM236" s="31">
        <v>18127</v>
      </c>
      <c r="BN236" s="31">
        <v>36013</v>
      </c>
      <c r="BO236" s="31">
        <v>18052</v>
      </c>
      <c r="BP236" s="31">
        <v>17961</v>
      </c>
      <c r="BQ236" s="31">
        <v>35683</v>
      </c>
      <c r="BR236" s="31">
        <v>17891</v>
      </c>
      <c r="BS236" s="31">
        <v>17792</v>
      </c>
      <c r="BT236" s="31">
        <v>35357</v>
      </c>
      <c r="BU236" s="31">
        <v>17730</v>
      </c>
      <c r="BV236" s="31">
        <v>17627</v>
      </c>
      <c r="BW236" s="31">
        <v>35014</v>
      </c>
      <c r="BX236" s="31">
        <v>17565</v>
      </c>
      <c r="BY236" s="31">
        <v>17449</v>
      </c>
    </row>
    <row r="237" spans="1:77" ht="20.100000000000001" customHeight="1" x14ac:dyDescent="0.25">
      <c r="A237" s="30" t="s">
        <v>212</v>
      </c>
      <c r="B237" s="31" t="s">
        <v>401</v>
      </c>
      <c r="C237" s="31">
        <v>38558</v>
      </c>
      <c r="D237" s="31">
        <v>19367</v>
      </c>
      <c r="E237" s="31">
        <v>19191</v>
      </c>
      <c r="F237" s="31">
        <v>38313</v>
      </c>
      <c r="G237" s="31">
        <v>19257</v>
      </c>
      <c r="H237" s="31">
        <v>19056</v>
      </c>
      <c r="I237" s="31">
        <v>38074</v>
      </c>
      <c r="J237" s="31">
        <v>19146</v>
      </c>
      <c r="K237" s="31">
        <v>18928</v>
      </c>
      <c r="L237" s="31">
        <v>37850</v>
      </c>
      <c r="M237" s="31">
        <v>19045</v>
      </c>
      <c r="N237" s="31">
        <v>18805</v>
      </c>
      <c r="O237" s="31">
        <v>37606</v>
      </c>
      <c r="P237" s="31">
        <v>18943</v>
      </c>
      <c r="Q237" s="31">
        <v>18663</v>
      </c>
      <c r="R237" s="31">
        <v>37354</v>
      </c>
      <c r="S237" s="31">
        <v>18826</v>
      </c>
      <c r="T237" s="31">
        <v>18528</v>
      </c>
      <c r="U237" s="31">
        <v>37123</v>
      </c>
      <c r="V237" s="31">
        <v>18723</v>
      </c>
      <c r="W237" s="31">
        <v>18400</v>
      </c>
      <c r="X237" s="31">
        <v>36886</v>
      </c>
      <c r="Y237" s="31">
        <v>18614</v>
      </c>
      <c r="Z237" s="31">
        <v>18272</v>
      </c>
      <c r="AA237" s="31">
        <v>36662</v>
      </c>
      <c r="AB237" s="31">
        <v>18519</v>
      </c>
      <c r="AC237" s="31">
        <v>18143</v>
      </c>
      <c r="AD237" s="31">
        <v>36436</v>
      </c>
      <c r="AE237" s="31">
        <v>18415</v>
      </c>
      <c r="AF237" s="31">
        <v>18021</v>
      </c>
      <c r="AG237" s="31">
        <v>36182</v>
      </c>
      <c r="AH237" s="31">
        <v>18304</v>
      </c>
      <c r="AI237" s="31">
        <v>17878</v>
      </c>
      <c r="AJ237" s="31">
        <v>35926</v>
      </c>
      <c r="AK237" s="31">
        <v>18184</v>
      </c>
      <c r="AL237" s="31">
        <v>17742</v>
      </c>
      <c r="AM237" s="31">
        <v>35655</v>
      </c>
      <c r="AN237" s="31">
        <v>18060</v>
      </c>
      <c r="AO237" s="31">
        <v>17595</v>
      </c>
      <c r="AP237" s="31">
        <v>35380</v>
      </c>
      <c r="AQ237" s="31">
        <v>17935</v>
      </c>
      <c r="AR237" s="31">
        <v>17445</v>
      </c>
      <c r="AS237" s="31">
        <v>35087</v>
      </c>
      <c r="AT237" s="31">
        <v>17803</v>
      </c>
      <c r="AU237" s="31">
        <v>17284</v>
      </c>
      <c r="AV237" s="31">
        <v>34778</v>
      </c>
      <c r="AW237" s="31">
        <v>17652</v>
      </c>
      <c r="AX237" s="31">
        <v>17126</v>
      </c>
      <c r="AY237" s="31">
        <v>34469</v>
      </c>
      <c r="AZ237" s="31">
        <v>17499</v>
      </c>
      <c r="BA237" s="31">
        <v>16970</v>
      </c>
      <c r="BB237" s="31">
        <v>34132</v>
      </c>
      <c r="BC237" s="31">
        <v>17339</v>
      </c>
      <c r="BD237" s="31">
        <v>16793</v>
      </c>
      <c r="BE237" s="31">
        <v>33792</v>
      </c>
      <c r="BF237" s="31">
        <v>17177</v>
      </c>
      <c r="BG237" s="31">
        <v>16615</v>
      </c>
      <c r="BH237" s="31">
        <v>33436</v>
      </c>
      <c r="BI237" s="31">
        <v>17006</v>
      </c>
      <c r="BJ237" s="31">
        <v>16430</v>
      </c>
      <c r="BK237" s="31">
        <v>33066</v>
      </c>
      <c r="BL237" s="31">
        <v>16831</v>
      </c>
      <c r="BM237" s="31">
        <v>16235</v>
      </c>
      <c r="BN237" s="31">
        <v>32695</v>
      </c>
      <c r="BO237" s="31">
        <v>16643</v>
      </c>
      <c r="BP237" s="31">
        <v>16052</v>
      </c>
      <c r="BQ237" s="31">
        <v>32304</v>
      </c>
      <c r="BR237" s="31">
        <v>16460</v>
      </c>
      <c r="BS237" s="31">
        <v>15844</v>
      </c>
      <c r="BT237" s="31">
        <v>31925</v>
      </c>
      <c r="BU237" s="31">
        <v>16275</v>
      </c>
      <c r="BV237" s="31">
        <v>15650</v>
      </c>
      <c r="BW237" s="31">
        <v>31533</v>
      </c>
      <c r="BX237" s="31">
        <v>16091</v>
      </c>
      <c r="BY237" s="31">
        <v>15442</v>
      </c>
    </row>
    <row r="238" spans="1:77" ht="20.100000000000001" customHeight="1" x14ac:dyDescent="0.25">
      <c r="A238" s="30" t="s">
        <v>213</v>
      </c>
      <c r="B238" s="31" t="s">
        <v>401</v>
      </c>
      <c r="C238" s="31">
        <v>51126</v>
      </c>
      <c r="D238" s="31">
        <v>25889</v>
      </c>
      <c r="E238" s="31">
        <v>25237</v>
      </c>
      <c r="F238" s="31">
        <v>51148</v>
      </c>
      <c r="G238" s="31">
        <v>25926</v>
      </c>
      <c r="H238" s="31">
        <v>25222</v>
      </c>
      <c r="I238" s="31">
        <v>51157</v>
      </c>
      <c r="J238" s="31">
        <v>25968</v>
      </c>
      <c r="K238" s="31">
        <v>25189</v>
      </c>
      <c r="L238" s="31">
        <v>51158</v>
      </c>
      <c r="M238" s="31">
        <v>25986</v>
      </c>
      <c r="N238" s="31">
        <v>25172</v>
      </c>
      <c r="O238" s="31">
        <v>51158</v>
      </c>
      <c r="P238" s="31">
        <v>26017</v>
      </c>
      <c r="Q238" s="31">
        <v>25141</v>
      </c>
      <c r="R238" s="31">
        <v>51166</v>
      </c>
      <c r="S238" s="31">
        <v>26056</v>
      </c>
      <c r="T238" s="31">
        <v>25110</v>
      </c>
      <c r="U238" s="31">
        <v>51173</v>
      </c>
      <c r="V238" s="31">
        <v>26088</v>
      </c>
      <c r="W238" s="31">
        <v>25085</v>
      </c>
      <c r="X238" s="31">
        <v>51162</v>
      </c>
      <c r="Y238" s="31">
        <v>26101</v>
      </c>
      <c r="Z238" s="31">
        <v>25061</v>
      </c>
      <c r="AA238" s="31">
        <v>51132</v>
      </c>
      <c r="AB238" s="31">
        <v>26107</v>
      </c>
      <c r="AC238" s="31">
        <v>25025</v>
      </c>
      <c r="AD238" s="31">
        <v>51134</v>
      </c>
      <c r="AE238" s="31">
        <v>26130</v>
      </c>
      <c r="AF238" s="31">
        <v>25004</v>
      </c>
      <c r="AG238" s="31">
        <v>51113</v>
      </c>
      <c r="AH238" s="31">
        <v>26137</v>
      </c>
      <c r="AI238" s="31">
        <v>24976</v>
      </c>
      <c r="AJ238" s="31">
        <v>51078</v>
      </c>
      <c r="AK238" s="31">
        <v>26135</v>
      </c>
      <c r="AL238" s="31">
        <v>24943</v>
      </c>
      <c r="AM238" s="31">
        <v>51031</v>
      </c>
      <c r="AN238" s="31">
        <v>26130</v>
      </c>
      <c r="AO238" s="31">
        <v>24901</v>
      </c>
      <c r="AP238" s="31">
        <v>50971</v>
      </c>
      <c r="AQ238" s="31">
        <v>26116</v>
      </c>
      <c r="AR238" s="31">
        <v>24855</v>
      </c>
      <c r="AS238" s="31">
        <v>50898</v>
      </c>
      <c r="AT238" s="31">
        <v>26087</v>
      </c>
      <c r="AU238" s="31">
        <v>24811</v>
      </c>
      <c r="AV238" s="31">
        <v>50809</v>
      </c>
      <c r="AW238" s="31">
        <v>26054</v>
      </c>
      <c r="AX238" s="31">
        <v>24755</v>
      </c>
      <c r="AY238" s="31">
        <v>50723</v>
      </c>
      <c r="AZ238" s="31">
        <v>26021</v>
      </c>
      <c r="BA238" s="31">
        <v>24702</v>
      </c>
      <c r="BB238" s="31">
        <v>50608</v>
      </c>
      <c r="BC238" s="31">
        <v>25971</v>
      </c>
      <c r="BD238" s="31">
        <v>24637</v>
      </c>
      <c r="BE238" s="31">
        <v>50481</v>
      </c>
      <c r="BF238" s="31">
        <v>25927</v>
      </c>
      <c r="BG238" s="31">
        <v>24554</v>
      </c>
      <c r="BH238" s="31">
        <v>50346</v>
      </c>
      <c r="BI238" s="31">
        <v>25860</v>
      </c>
      <c r="BJ238" s="31">
        <v>24486</v>
      </c>
      <c r="BK238" s="31">
        <v>50192</v>
      </c>
      <c r="BL238" s="31">
        <v>25795</v>
      </c>
      <c r="BM238" s="31">
        <v>24397</v>
      </c>
      <c r="BN238" s="31">
        <v>50042</v>
      </c>
      <c r="BO238" s="31">
        <v>25738</v>
      </c>
      <c r="BP238" s="31">
        <v>24304</v>
      </c>
      <c r="BQ238" s="31">
        <v>49865</v>
      </c>
      <c r="BR238" s="31">
        <v>25659</v>
      </c>
      <c r="BS238" s="31">
        <v>24206</v>
      </c>
      <c r="BT238" s="31">
        <v>49693</v>
      </c>
      <c r="BU238" s="31">
        <v>25585</v>
      </c>
      <c r="BV238" s="31">
        <v>24108</v>
      </c>
      <c r="BW238" s="31">
        <v>49522</v>
      </c>
      <c r="BX238" s="31">
        <v>25515</v>
      </c>
      <c r="BY238" s="31">
        <v>24007</v>
      </c>
    </row>
    <row r="239" spans="1:77" ht="20.100000000000001" customHeight="1" x14ac:dyDescent="0.25">
      <c r="A239" s="30" t="s">
        <v>214</v>
      </c>
      <c r="B239" s="31" t="s">
        <v>401</v>
      </c>
      <c r="C239" s="31">
        <v>141280</v>
      </c>
      <c r="D239" s="31">
        <v>69440</v>
      </c>
      <c r="E239" s="31">
        <v>71840</v>
      </c>
      <c r="F239" s="31">
        <v>142095</v>
      </c>
      <c r="G239" s="31">
        <v>69810</v>
      </c>
      <c r="H239" s="31">
        <v>72285</v>
      </c>
      <c r="I239" s="31">
        <v>142886</v>
      </c>
      <c r="J239" s="31">
        <v>70177</v>
      </c>
      <c r="K239" s="31">
        <v>72709</v>
      </c>
      <c r="L239" s="31">
        <v>143637</v>
      </c>
      <c r="M239" s="31">
        <v>70517</v>
      </c>
      <c r="N239" s="31">
        <v>73120</v>
      </c>
      <c r="O239" s="31">
        <v>144378</v>
      </c>
      <c r="P239" s="31">
        <v>70869</v>
      </c>
      <c r="Q239" s="31">
        <v>73509</v>
      </c>
      <c r="R239" s="31">
        <v>145079</v>
      </c>
      <c r="S239" s="31">
        <v>71203</v>
      </c>
      <c r="T239" s="31">
        <v>73876</v>
      </c>
      <c r="U239" s="31">
        <v>145728</v>
      </c>
      <c r="V239" s="31">
        <v>71510</v>
      </c>
      <c r="W239" s="31">
        <v>74218</v>
      </c>
      <c r="X239" s="31">
        <v>146312</v>
      </c>
      <c r="Y239" s="31">
        <v>71786</v>
      </c>
      <c r="Z239" s="31">
        <v>74526</v>
      </c>
      <c r="AA239" s="31">
        <v>146841</v>
      </c>
      <c r="AB239" s="31">
        <v>72043</v>
      </c>
      <c r="AC239" s="31">
        <v>74798</v>
      </c>
      <c r="AD239" s="31">
        <v>147353</v>
      </c>
      <c r="AE239" s="31">
        <v>72281</v>
      </c>
      <c r="AF239" s="31">
        <v>75072</v>
      </c>
      <c r="AG239" s="31">
        <v>147828</v>
      </c>
      <c r="AH239" s="31">
        <v>72505</v>
      </c>
      <c r="AI239" s="31">
        <v>75323</v>
      </c>
      <c r="AJ239" s="31">
        <v>148274</v>
      </c>
      <c r="AK239" s="31">
        <v>72714</v>
      </c>
      <c r="AL239" s="31">
        <v>75560</v>
      </c>
      <c r="AM239" s="31">
        <v>148678</v>
      </c>
      <c r="AN239" s="31">
        <v>72903</v>
      </c>
      <c r="AO239" s="31">
        <v>75775</v>
      </c>
      <c r="AP239" s="31">
        <v>149067</v>
      </c>
      <c r="AQ239" s="31">
        <v>73079</v>
      </c>
      <c r="AR239" s="31">
        <v>75988</v>
      </c>
      <c r="AS239" s="31">
        <v>149410</v>
      </c>
      <c r="AT239" s="31">
        <v>73236</v>
      </c>
      <c r="AU239" s="31">
        <v>76174</v>
      </c>
      <c r="AV239" s="31">
        <v>149719</v>
      </c>
      <c r="AW239" s="31">
        <v>73366</v>
      </c>
      <c r="AX239" s="31">
        <v>76353</v>
      </c>
      <c r="AY239" s="31">
        <v>149992</v>
      </c>
      <c r="AZ239" s="31">
        <v>73484</v>
      </c>
      <c r="BA239" s="31">
        <v>76508</v>
      </c>
      <c r="BB239" s="31">
        <v>150218</v>
      </c>
      <c r="BC239" s="31">
        <v>73575</v>
      </c>
      <c r="BD239" s="31">
        <v>76643</v>
      </c>
      <c r="BE239" s="31">
        <v>150436</v>
      </c>
      <c r="BF239" s="31">
        <v>73669</v>
      </c>
      <c r="BG239" s="31">
        <v>76767</v>
      </c>
      <c r="BH239" s="31">
        <v>150615</v>
      </c>
      <c r="BI239" s="31">
        <v>73738</v>
      </c>
      <c r="BJ239" s="31">
        <v>76877</v>
      </c>
      <c r="BK239" s="31">
        <v>150758</v>
      </c>
      <c r="BL239" s="31">
        <v>73789</v>
      </c>
      <c r="BM239" s="31">
        <v>76969</v>
      </c>
      <c r="BN239" s="31">
        <v>150873</v>
      </c>
      <c r="BO239" s="31">
        <v>73826</v>
      </c>
      <c r="BP239" s="31">
        <v>77047</v>
      </c>
      <c r="BQ239" s="31">
        <v>150964</v>
      </c>
      <c r="BR239" s="31">
        <v>73861</v>
      </c>
      <c r="BS239" s="31">
        <v>77103</v>
      </c>
      <c r="BT239" s="31">
        <v>151044</v>
      </c>
      <c r="BU239" s="31">
        <v>73890</v>
      </c>
      <c r="BV239" s="31">
        <v>77154</v>
      </c>
      <c r="BW239" s="31">
        <v>151104</v>
      </c>
      <c r="BX239" s="31">
        <v>73909</v>
      </c>
      <c r="BY239" s="31">
        <v>77195</v>
      </c>
    </row>
    <row r="240" spans="1:77" ht="20.100000000000001" customHeight="1" x14ac:dyDescent="0.25">
      <c r="A240" s="30" t="s">
        <v>215</v>
      </c>
      <c r="B240" s="31" t="s">
        <v>401</v>
      </c>
      <c r="C240" s="31">
        <v>294364</v>
      </c>
      <c r="D240" s="31">
        <v>137396</v>
      </c>
      <c r="E240" s="31">
        <v>156968</v>
      </c>
      <c r="F240" s="31">
        <v>294510</v>
      </c>
      <c r="G240" s="31">
        <v>137354</v>
      </c>
      <c r="H240" s="31">
        <v>157156</v>
      </c>
      <c r="I240" s="31">
        <v>294720</v>
      </c>
      <c r="J240" s="31">
        <v>137349</v>
      </c>
      <c r="K240" s="31">
        <v>157371</v>
      </c>
      <c r="L240" s="31">
        <v>294896</v>
      </c>
      <c r="M240" s="31">
        <v>137343</v>
      </c>
      <c r="N240" s="31">
        <v>157553</v>
      </c>
      <c r="O240" s="31">
        <v>295095</v>
      </c>
      <c r="P240" s="31">
        <v>137354</v>
      </c>
      <c r="Q240" s="31">
        <v>157741</v>
      </c>
      <c r="R240" s="31">
        <v>295268</v>
      </c>
      <c r="S240" s="31">
        <v>137361</v>
      </c>
      <c r="T240" s="31">
        <v>157907</v>
      </c>
      <c r="U240" s="31">
        <v>295423</v>
      </c>
      <c r="V240" s="31">
        <v>137378</v>
      </c>
      <c r="W240" s="31">
        <v>158045</v>
      </c>
      <c r="X240" s="31">
        <v>295564</v>
      </c>
      <c r="Y240" s="31">
        <v>137399</v>
      </c>
      <c r="Z240" s="31">
        <v>158165</v>
      </c>
      <c r="AA240" s="31">
        <v>295668</v>
      </c>
      <c r="AB240" s="31">
        <v>137414</v>
      </c>
      <c r="AC240" s="31">
        <v>158254</v>
      </c>
      <c r="AD240" s="31">
        <v>295765</v>
      </c>
      <c r="AE240" s="31">
        <v>137430</v>
      </c>
      <c r="AF240" s="31">
        <v>158335</v>
      </c>
      <c r="AG240" s="31">
        <v>295760</v>
      </c>
      <c r="AH240" s="31">
        <v>137402</v>
      </c>
      <c r="AI240" s="31">
        <v>158358</v>
      </c>
      <c r="AJ240" s="31">
        <v>295681</v>
      </c>
      <c r="AK240" s="31">
        <v>137342</v>
      </c>
      <c r="AL240" s="31">
        <v>158339</v>
      </c>
      <c r="AM240" s="31">
        <v>295500</v>
      </c>
      <c r="AN240" s="31">
        <v>137244</v>
      </c>
      <c r="AO240" s="31">
        <v>158256</v>
      </c>
      <c r="AP240" s="31">
        <v>295238</v>
      </c>
      <c r="AQ240" s="31">
        <v>137101</v>
      </c>
      <c r="AR240" s="31">
        <v>158137</v>
      </c>
      <c r="AS240" s="31">
        <v>294883</v>
      </c>
      <c r="AT240" s="31">
        <v>136924</v>
      </c>
      <c r="AU240" s="31">
        <v>157959</v>
      </c>
      <c r="AV240" s="31">
        <v>294450</v>
      </c>
      <c r="AW240" s="31">
        <v>136707</v>
      </c>
      <c r="AX240" s="31">
        <v>157743</v>
      </c>
      <c r="AY240" s="31">
        <v>293930</v>
      </c>
      <c r="AZ240" s="31">
        <v>136452</v>
      </c>
      <c r="BA240" s="31">
        <v>157478</v>
      </c>
      <c r="BB240" s="31">
        <v>293339</v>
      </c>
      <c r="BC240" s="31">
        <v>136168</v>
      </c>
      <c r="BD240" s="31">
        <v>157171</v>
      </c>
      <c r="BE240" s="31">
        <v>292687</v>
      </c>
      <c r="BF240" s="31">
        <v>135850</v>
      </c>
      <c r="BG240" s="31">
        <v>156837</v>
      </c>
      <c r="BH240" s="31">
        <v>291972</v>
      </c>
      <c r="BI240" s="31">
        <v>135508</v>
      </c>
      <c r="BJ240" s="31">
        <v>156464</v>
      </c>
      <c r="BK240" s="31">
        <v>291199</v>
      </c>
      <c r="BL240" s="31">
        <v>135139</v>
      </c>
      <c r="BM240" s="31">
        <v>156060</v>
      </c>
      <c r="BN240" s="31">
        <v>290400</v>
      </c>
      <c r="BO240" s="31">
        <v>134759</v>
      </c>
      <c r="BP240" s="31">
        <v>155641</v>
      </c>
      <c r="BQ240" s="31">
        <v>289565</v>
      </c>
      <c r="BR240" s="31">
        <v>134368</v>
      </c>
      <c r="BS240" s="31">
        <v>155197</v>
      </c>
      <c r="BT240" s="31">
        <v>288706</v>
      </c>
      <c r="BU240" s="31">
        <v>133970</v>
      </c>
      <c r="BV240" s="31">
        <v>154736</v>
      </c>
      <c r="BW240" s="31">
        <v>287818</v>
      </c>
      <c r="BX240" s="31">
        <v>133566</v>
      </c>
      <c r="BY240" s="31">
        <v>154252</v>
      </c>
    </row>
    <row r="241" spans="1:77" ht="20.100000000000001" customHeight="1" x14ac:dyDescent="0.25">
      <c r="A241" s="30" t="s">
        <v>216</v>
      </c>
      <c r="B241" s="31" t="s">
        <v>401</v>
      </c>
      <c r="C241" s="31">
        <v>44093</v>
      </c>
      <c r="D241" s="31">
        <v>21764</v>
      </c>
      <c r="E241" s="31">
        <v>22329</v>
      </c>
      <c r="F241" s="31">
        <v>43940</v>
      </c>
      <c r="G241" s="31">
        <v>21686</v>
      </c>
      <c r="H241" s="31">
        <v>22254</v>
      </c>
      <c r="I241" s="31">
        <v>43779</v>
      </c>
      <c r="J241" s="31">
        <v>21596</v>
      </c>
      <c r="K241" s="31">
        <v>22183</v>
      </c>
      <c r="L241" s="31">
        <v>43620</v>
      </c>
      <c r="M241" s="31">
        <v>21509</v>
      </c>
      <c r="N241" s="31">
        <v>22111</v>
      </c>
      <c r="O241" s="31">
        <v>43459</v>
      </c>
      <c r="P241" s="31">
        <v>21423</v>
      </c>
      <c r="Q241" s="31">
        <v>22036</v>
      </c>
      <c r="R241" s="31">
        <v>43305</v>
      </c>
      <c r="S241" s="31">
        <v>21344</v>
      </c>
      <c r="T241" s="31">
        <v>21961</v>
      </c>
      <c r="U241" s="31">
        <v>43137</v>
      </c>
      <c r="V241" s="31">
        <v>21254</v>
      </c>
      <c r="W241" s="31">
        <v>21883</v>
      </c>
      <c r="X241" s="31">
        <v>42972</v>
      </c>
      <c r="Y241" s="31">
        <v>21167</v>
      </c>
      <c r="Z241" s="31">
        <v>21805</v>
      </c>
      <c r="AA241" s="31">
        <v>42820</v>
      </c>
      <c r="AB241" s="31">
        <v>21091</v>
      </c>
      <c r="AC241" s="31">
        <v>21729</v>
      </c>
      <c r="AD241" s="31">
        <v>42649</v>
      </c>
      <c r="AE241" s="31">
        <v>21009</v>
      </c>
      <c r="AF241" s="31">
        <v>21640</v>
      </c>
      <c r="AG241" s="31">
        <v>42474</v>
      </c>
      <c r="AH241" s="31">
        <v>20916</v>
      </c>
      <c r="AI241" s="31">
        <v>21558</v>
      </c>
      <c r="AJ241" s="31">
        <v>42278</v>
      </c>
      <c r="AK241" s="31">
        <v>20813</v>
      </c>
      <c r="AL241" s="31">
        <v>21465</v>
      </c>
      <c r="AM241" s="31">
        <v>42065</v>
      </c>
      <c r="AN241" s="31">
        <v>20717</v>
      </c>
      <c r="AO241" s="31">
        <v>21348</v>
      </c>
      <c r="AP241" s="31">
        <v>41856</v>
      </c>
      <c r="AQ241" s="31">
        <v>20603</v>
      </c>
      <c r="AR241" s="31">
        <v>21253</v>
      </c>
      <c r="AS241" s="31">
        <v>41608</v>
      </c>
      <c r="AT241" s="31">
        <v>20481</v>
      </c>
      <c r="AU241" s="31">
        <v>21127</v>
      </c>
      <c r="AV241" s="31">
        <v>41371</v>
      </c>
      <c r="AW241" s="31">
        <v>20365</v>
      </c>
      <c r="AX241" s="31">
        <v>21006</v>
      </c>
      <c r="AY241" s="31">
        <v>41101</v>
      </c>
      <c r="AZ241" s="31">
        <v>20227</v>
      </c>
      <c r="BA241" s="31">
        <v>20874</v>
      </c>
      <c r="BB241" s="31">
        <v>40838</v>
      </c>
      <c r="BC241" s="31">
        <v>20093</v>
      </c>
      <c r="BD241" s="31">
        <v>20745</v>
      </c>
      <c r="BE241" s="31">
        <v>40557</v>
      </c>
      <c r="BF241" s="31">
        <v>19951</v>
      </c>
      <c r="BG241" s="31">
        <v>20606</v>
      </c>
      <c r="BH241" s="31">
        <v>40249</v>
      </c>
      <c r="BI241" s="31">
        <v>19799</v>
      </c>
      <c r="BJ241" s="31">
        <v>20450</v>
      </c>
      <c r="BK241" s="31">
        <v>39962</v>
      </c>
      <c r="BL241" s="31">
        <v>19656</v>
      </c>
      <c r="BM241" s="31">
        <v>20306</v>
      </c>
      <c r="BN241" s="31">
        <v>39666</v>
      </c>
      <c r="BO241" s="31">
        <v>19515</v>
      </c>
      <c r="BP241" s="31">
        <v>20151</v>
      </c>
      <c r="BQ241" s="31">
        <v>39344</v>
      </c>
      <c r="BR241" s="31">
        <v>19359</v>
      </c>
      <c r="BS241" s="31">
        <v>19985</v>
      </c>
      <c r="BT241" s="31">
        <v>39028</v>
      </c>
      <c r="BU241" s="31">
        <v>19209</v>
      </c>
      <c r="BV241" s="31">
        <v>19819</v>
      </c>
      <c r="BW241" s="31">
        <v>38711</v>
      </c>
      <c r="BX241" s="31">
        <v>19056</v>
      </c>
      <c r="BY241" s="31">
        <v>19655</v>
      </c>
    </row>
    <row r="242" spans="1:77" ht="20.100000000000001" customHeight="1" x14ac:dyDescent="0.25">
      <c r="A242" s="30" t="s">
        <v>217</v>
      </c>
      <c r="B242" s="31" t="s">
        <v>401</v>
      </c>
      <c r="C242" s="31">
        <v>61595</v>
      </c>
      <c r="D242" s="31">
        <v>29595</v>
      </c>
      <c r="E242" s="31">
        <v>32000</v>
      </c>
      <c r="F242" s="31">
        <v>61235</v>
      </c>
      <c r="G242" s="31">
        <v>29397</v>
      </c>
      <c r="H242" s="31">
        <v>31838</v>
      </c>
      <c r="I242" s="31">
        <v>60899</v>
      </c>
      <c r="J242" s="31">
        <v>29210</v>
      </c>
      <c r="K242" s="31">
        <v>31689</v>
      </c>
      <c r="L242" s="31">
        <v>60554</v>
      </c>
      <c r="M242" s="31">
        <v>29020</v>
      </c>
      <c r="N242" s="31">
        <v>31534</v>
      </c>
      <c r="O242" s="31">
        <v>60226</v>
      </c>
      <c r="P242" s="31">
        <v>28837</v>
      </c>
      <c r="Q242" s="31">
        <v>31389</v>
      </c>
      <c r="R242" s="31">
        <v>59897</v>
      </c>
      <c r="S242" s="31">
        <v>28663</v>
      </c>
      <c r="T242" s="31">
        <v>31234</v>
      </c>
      <c r="U242" s="31">
        <v>59581</v>
      </c>
      <c r="V242" s="31">
        <v>28484</v>
      </c>
      <c r="W242" s="31">
        <v>31097</v>
      </c>
      <c r="X242" s="31">
        <v>59276</v>
      </c>
      <c r="Y242" s="31">
        <v>28319</v>
      </c>
      <c r="Z242" s="31">
        <v>30957</v>
      </c>
      <c r="AA242" s="31">
        <v>58985</v>
      </c>
      <c r="AB242" s="31">
        <v>28165</v>
      </c>
      <c r="AC242" s="31">
        <v>30820</v>
      </c>
      <c r="AD242" s="31">
        <v>58702</v>
      </c>
      <c r="AE242" s="31">
        <v>28009</v>
      </c>
      <c r="AF242" s="31">
        <v>30693</v>
      </c>
      <c r="AG242" s="31">
        <v>58410</v>
      </c>
      <c r="AH242" s="31">
        <v>27851</v>
      </c>
      <c r="AI242" s="31">
        <v>30559</v>
      </c>
      <c r="AJ242" s="31">
        <v>58082</v>
      </c>
      <c r="AK242" s="31">
        <v>27677</v>
      </c>
      <c r="AL242" s="31">
        <v>30405</v>
      </c>
      <c r="AM242" s="31">
        <v>57739</v>
      </c>
      <c r="AN242" s="31">
        <v>27495</v>
      </c>
      <c r="AO242" s="31">
        <v>30244</v>
      </c>
      <c r="AP242" s="31">
        <v>57362</v>
      </c>
      <c r="AQ242" s="31">
        <v>27295</v>
      </c>
      <c r="AR242" s="31">
        <v>30067</v>
      </c>
      <c r="AS242" s="31">
        <v>56965</v>
      </c>
      <c r="AT242" s="31">
        <v>27082</v>
      </c>
      <c r="AU242" s="31">
        <v>29883</v>
      </c>
      <c r="AV242" s="31">
        <v>56545</v>
      </c>
      <c r="AW242" s="31">
        <v>26865</v>
      </c>
      <c r="AX242" s="31">
        <v>29680</v>
      </c>
      <c r="AY242" s="31">
        <v>56102</v>
      </c>
      <c r="AZ242" s="31">
        <v>26628</v>
      </c>
      <c r="BA242" s="31">
        <v>29474</v>
      </c>
      <c r="BB242" s="31">
        <v>55634</v>
      </c>
      <c r="BC242" s="31">
        <v>26381</v>
      </c>
      <c r="BD242" s="31">
        <v>29253</v>
      </c>
      <c r="BE242" s="31">
        <v>55146</v>
      </c>
      <c r="BF242" s="31">
        <v>26125</v>
      </c>
      <c r="BG242" s="31">
        <v>29021</v>
      </c>
      <c r="BH242" s="31">
        <v>54632</v>
      </c>
      <c r="BI242" s="31">
        <v>25861</v>
      </c>
      <c r="BJ242" s="31">
        <v>28771</v>
      </c>
      <c r="BK242" s="31">
        <v>54103</v>
      </c>
      <c r="BL242" s="31">
        <v>25587</v>
      </c>
      <c r="BM242" s="31">
        <v>28516</v>
      </c>
      <c r="BN242" s="31">
        <v>53565</v>
      </c>
      <c r="BO242" s="31">
        <v>25308</v>
      </c>
      <c r="BP242" s="31">
        <v>28257</v>
      </c>
      <c r="BQ242" s="31">
        <v>52997</v>
      </c>
      <c r="BR242" s="31">
        <v>25021</v>
      </c>
      <c r="BS242" s="31">
        <v>27976</v>
      </c>
      <c r="BT242" s="31">
        <v>52413</v>
      </c>
      <c r="BU242" s="31">
        <v>24730</v>
      </c>
      <c r="BV242" s="31">
        <v>27683</v>
      </c>
      <c r="BW242" s="31">
        <v>51817</v>
      </c>
      <c r="BX242" s="31">
        <v>24439</v>
      </c>
      <c r="BY242" s="31">
        <v>27378</v>
      </c>
    </row>
    <row r="243" spans="1:77" ht="20.100000000000001" customHeight="1" x14ac:dyDescent="0.25">
      <c r="A243" s="30" t="s">
        <v>218</v>
      </c>
      <c r="B243" s="31" t="s">
        <v>401</v>
      </c>
      <c r="C243" s="31">
        <v>58343</v>
      </c>
      <c r="D243" s="31">
        <v>29183</v>
      </c>
      <c r="E243" s="31">
        <v>29160</v>
      </c>
      <c r="F243" s="31">
        <v>58038</v>
      </c>
      <c r="G243" s="31">
        <v>29020</v>
      </c>
      <c r="H243" s="31">
        <v>29018</v>
      </c>
      <c r="I243" s="31">
        <v>57740</v>
      </c>
      <c r="J243" s="31">
        <v>28864</v>
      </c>
      <c r="K243" s="31">
        <v>28876</v>
      </c>
      <c r="L243" s="31">
        <v>57446</v>
      </c>
      <c r="M243" s="31">
        <v>28707</v>
      </c>
      <c r="N243" s="31">
        <v>28739</v>
      </c>
      <c r="O243" s="31">
        <v>57130</v>
      </c>
      <c r="P243" s="31">
        <v>28543</v>
      </c>
      <c r="Q243" s="31">
        <v>28587</v>
      </c>
      <c r="R243" s="31">
        <v>56837</v>
      </c>
      <c r="S243" s="31">
        <v>28388</v>
      </c>
      <c r="T243" s="31">
        <v>28449</v>
      </c>
      <c r="U243" s="31">
        <v>56527</v>
      </c>
      <c r="V243" s="31">
        <v>28227</v>
      </c>
      <c r="W243" s="31">
        <v>28300</v>
      </c>
      <c r="X243" s="31">
        <v>56242</v>
      </c>
      <c r="Y243" s="31">
        <v>28068</v>
      </c>
      <c r="Z243" s="31">
        <v>28174</v>
      </c>
      <c r="AA243" s="31">
        <v>55948</v>
      </c>
      <c r="AB243" s="31">
        <v>27914</v>
      </c>
      <c r="AC243" s="31">
        <v>28034</v>
      </c>
      <c r="AD243" s="31">
        <v>55675</v>
      </c>
      <c r="AE243" s="31">
        <v>27768</v>
      </c>
      <c r="AF243" s="31">
        <v>27907</v>
      </c>
      <c r="AG243" s="31">
        <v>55359</v>
      </c>
      <c r="AH243" s="31">
        <v>27601</v>
      </c>
      <c r="AI243" s="31">
        <v>27758</v>
      </c>
      <c r="AJ243" s="31">
        <v>55027</v>
      </c>
      <c r="AK243" s="31">
        <v>27423</v>
      </c>
      <c r="AL243" s="31">
        <v>27604</v>
      </c>
      <c r="AM243" s="31">
        <v>54702</v>
      </c>
      <c r="AN243" s="31">
        <v>27253</v>
      </c>
      <c r="AO243" s="31">
        <v>27449</v>
      </c>
      <c r="AP243" s="31">
        <v>54364</v>
      </c>
      <c r="AQ243" s="31">
        <v>27074</v>
      </c>
      <c r="AR243" s="31">
        <v>27290</v>
      </c>
      <c r="AS243" s="31">
        <v>53997</v>
      </c>
      <c r="AT243" s="31">
        <v>26881</v>
      </c>
      <c r="AU243" s="31">
        <v>27116</v>
      </c>
      <c r="AV243" s="31">
        <v>53617</v>
      </c>
      <c r="AW243" s="31">
        <v>26687</v>
      </c>
      <c r="AX243" s="31">
        <v>26930</v>
      </c>
      <c r="AY243" s="31">
        <v>53211</v>
      </c>
      <c r="AZ243" s="31">
        <v>26474</v>
      </c>
      <c r="BA243" s="31">
        <v>26737</v>
      </c>
      <c r="BB243" s="31">
        <v>52813</v>
      </c>
      <c r="BC243" s="31">
        <v>26267</v>
      </c>
      <c r="BD243" s="31">
        <v>26546</v>
      </c>
      <c r="BE243" s="31">
        <v>52405</v>
      </c>
      <c r="BF243" s="31">
        <v>26062</v>
      </c>
      <c r="BG243" s="31">
        <v>26343</v>
      </c>
      <c r="BH243" s="31">
        <v>51974</v>
      </c>
      <c r="BI243" s="31">
        <v>25831</v>
      </c>
      <c r="BJ243" s="31">
        <v>26143</v>
      </c>
      <c r="BK243" s="31">
        <v>51538</v>
      </c>
      <c r="BL243" s="31">
        <v>25618</v>
      </c>
      <c r="BM243" s="31">
        <v>25920</v>
      </c>
      <c r="BN243" s="31">
        <v>51086</v>
      </c>
      <c r="BO243" s="31">
        <v>25390</v>
      </c>
      <c r="BP243" s="31">
        <v>25696</v>
      </c>
      <c r="BQ243" s="31">
        <v>50633</v>
      </c>
      <c r="BR243" s="31">
        <v>25164</v>
      </c>
      <c r="BS243" s="31">
        <v>25469</v>
      </c>
      <c r="BT243" s="31">
        <v>50173</v>
      </c>
      <c r="BU243" s="31">
        <v>24929</v>
      </c>
      <c r="BV243" s="31">
        <v>25244</v>
      </c>
      <c r="BW243" s="31">
        <v>49700</v>
      </c>
      <c r="BX243" s="31">
        <v>24696</v>
      </c>
      <c r="BY243" s="31">
        <v>25004</v>
      </c>
    </row>
    <row r="244" spans="1:77" ht="20.100000000000001" customHeight="1" x14ac:dyDescent="0.25">
      <c r="A244" s="30" t="s">
        <v>219</v>
      </c>
      <c r="B244" s="31" t="s">
        <v>401</v>
      </c>
      <c r="C244" s="31">
        <v>45035</v>
      </c>
      <c r="D244" s="31">
        <v>21919</v>
      </c>
      <c r="E244" s="31">
        <v>23116</v>
      </c>
      <c r="F244" s="31">
        <v>44448</v>
      </c>
      <c r="G244" s="31">
        <v>21647</v>
      </c>
      <c r="H244" s="31">
        <v>22801</v>
      </c>
      <c r="I244" s="31">
        <v>43869</v>
      </c>
      <c r="J244" s="31">
        <v>21384</v>
      </c>
      <c r="K244" s="31">
        <v>22485</v>
      </c>
      <c r="L244" s="31">
        <v>43293</v>
      </c>
      <c r="M244" s="31">
        <v>21116</v>
      </c>
      <c r="N244" s="31">
        <v>22177</v>
      </c>
      <c r="O244" s="31">
        <v>42694</v>
      </c>
      <c r="P244" s="31">
        <v>20843</v>
      </c>
      <c r="Q244" s="31">
        <v>21851</v>
      </c>
      <c r="R244" s="31">
        <v>42103</v>
      </c>
      <c r="S244" s="31">
        <v>20576</v>
      </c>
      <c r="T244" s="31">
        <v>21527</v>
      </c>
      <c r="U244" s="31">
        <v>41521</v>
      </c>
      <c r="V244" s="31">
        <v>20310</v>
      </c>
      <c r="W244" s="31">
        <v>21211</v>
      </c>
      <c r="X244" s="31">
        <v>40934</v>
      </c>
      <c r="Y244" s="31">
        <v>20047</v>
      </c>
      <c r="Z244" s="31">
        <v>20887</v>
      </c>
      <c r="AA244" s="31">
        <v>40370</v>
      </c>
      <c r="AB244" s="31">
        <v>19789</v>
      </c>
      <c r="AC244" s="31">
        <v>20581</v>
      </c>
      <c r="AD244" s="31">
        <v>39802</v>
      </c>
      <c r="AE244" s="31">
        <v>19537</v>
      </c>
      <c r="AF244" s="31">
        <v>20265</v>
      </c>
      <c r="AG244" s="31">
        <v>39219</v>
      </c>
      <c r="AH244" s="31">
        <v>19262</v>
      </c>
      <c r="AI244" s="31">
        <v>19957</v>
      </c>
      <c r="AJ244" s="31">
        <v>38653</v>
      </c>
      <c r="AK244" s="31">
        <v>19016</v>
      </c>
      <c r="AL244" s="31">
        <v>19637</v>
      </c>
      <c r="AM244" s="31">
        <v>38070</v>
      </c>
      <c r="AN244" s="31">
        <v>18738</v>
      </c>
      <c r="AO244" s="31">
        <v>19332</v>
      </c>
      <c r="AP244" s="31">
        <v>37491</v>
      </c>
      <c r="AQ244" s="31">
        <v>18476</v>
      </c>
      <c r="AR244" s="31">
        <v>19015</v>
      </c>
      <c r="AS244" s="31">
        <v>36900</v>
      </c>
      <c r="AT244" s="31">
        <v>18203</v>
      </c>
      <c r="AU244" s="31">
        <v>18697</v>
      </c>
      <c r="AV244" s="31">
        <v>36310</v>
      </c>
      <c r="AW244" s="31">
        <v>17928</v>
      </c>
      <c r="AX244" s="31">
        <v>18382</v>
      </c>
      <c r="AY244" s="31">
        <v>35696</v>
      </c>
      <c r="AZ244" s="31">
        <v>17643</v>
      </c>
      <c r="BA244" s="31">
        <v>18053</v>
      </c>
      <c r="BB244" s="31">
        <v>35106</v>
      </c>
      <c r="BC244" s="31">
        <v>17367</v>
      </c>
      <c r="BD244" s="31">
        <v>17739</v>
      </c>
      <c r="BE244" s="31">
        <v>34500</v>
      </c>
      <c r="BF244" s="31">
        <v>17086</v>
      </c>
      <c r="BG244" s="31">
        <v>17414</v>
      </c>
      <c r="BH244" s="31">
        <v>33882</v>
      </c>
      <c r="BI244" s="31">
        <v>16795</v>
      </c>
      <c r="BJ244" s="31">
        <v>17087</v>
      </c>
      <c r="BK244" s="31">
        <v>33274</v>
      </c>
      <c r="BL244" s="31">
        <v>16513</v>
      </c>
      <c r="BM244" s="31">
        <v>16761</v>
      </c>
      <c r="BN244" s="31">
        <v>32658</v>
      </c>
      <c r="BO244" s="31">
        <v>16226</v>
      </c>
      <c r="BP244" s="31">
        <v>16432</v>
      </c>
      <c r="BQ244" s="31">
        <v>32044</v>
      </c>
      <c r="BR244" s="31">
        <v>15941</v>
      </c>
      <c r="BS244" s="31">
        <v>16103</v>
      </c>
      <c r="BT244" s="31">
        <v>31421</v>
      </c>
      <c r="BU244" s="31">
        <v>15649</v>
      </c>
      <c r="BV244" s="31">
        <v>15772</v>
      </c>
      <c r="BW244" s="31">
        <v>30811</v>
      </c>
      <c r="BX244" s="31">
        <v>15361</v>
      </c>
      <c r="BY244" s="31">
        <v>15450</v>
      </c>
    </row>
    <row r="245" spans="1:77" ht="20.100000000000001" customHeight="1" x14ac:dyDescent="0.25">
      <c r="A245" s="30" t="s">
        <v>220</v>
      </c>
      <c r="B245" s="31" t="s">
        <v>401</v>
      </c>
      <c r="C245" s="31">
        <v>57419</v>
      </c>
      <c r="D245" s="31">
        <v>28306</v>
      </c>
      <c r="E245" s="31">
        <v>29113</v>
      </c>
      <c r="F245" s="31">
        <v>56931</v>
      </c>
      <c r="G245" s="31">
        <v>28078</v>
      </c>
      <c r="H245" s="31">
        <v>28853</v>
      </c>
      <c r="I245" s="31">
        <v>56454</v>
      </c>
      <c r="J245" s="31">
        <v>27855</v>
      </c>
      <c r="K245" s="31">
        <v>28599</v>
      </c>
      <c r="L245" s="31">
        <v>55986</v>
      </c>
      <c r="M245" s="31">
        <v>27642</v>
      </c>
      <c r="N245" s="31">
        <v>28344</v>
      </c>
      <c r="O245" s="31">
        <v>55509</v>
      </c>
      <c r="P245" s="31">
        <v>27426</v>
      </c>
      <c r="Q245" s="31">
        <v>28083</v>
      </c>
      <c r="R245" s="31">
        <v>55041</v>
      </c>
      <c r="S245" s="31">
        <v>27216</v>
      </c>
      <c r="T245" s="31">
        <v>27825</v>
      </c>
      <c r="U245" s="31">
        <v>54560</v>
      </c>
      <c r="V245" s="31">
        <v>26998</v>
      </c>
      <c r="W245" s="31">
        <v>27562</v>
      </c>
      <c r="X245" s="31">
        <v>54117</v>
      </c>
      <c r="Y245" s="31">
        <v>26803</v>
      </c>
      <c r="Z245" s="31">
        <v>27314</v>
      </c>
      <c r="AA245" s="31">
        <v>53659</v>
      </c>
      <c r="AB245" s="31">
        <v>26590</v>
      </c>
      <c r="AC245" s="31">
        <v>27069</v>
      </c>
      <c r="AD245" s="31">
        <v>53204</v>
      </c>
      <c r="AE245" s="31">
        <v>26390</v>
      </c>
      <c r="AF245" s="31">
        <v>26814</v>
      </c>
      <c r="AG245" s="31">
        <v>52743</v>
      </c>
      <c r="AH245" s="31">
        <v>26176</v>
      </c>
      <c r="AI245" s="31">
        <v>26567</v>
      </c>
      <c r="AJ245" s="31">
        <v>52296</v>
      </c>
      <c r="AK245" s="31">
        <v>25976</v>
      </c>
      <c r="AL245" s="31">
        <v>26320</v>
      </c>
      <c r="AM245" s="31">
        <v>51814</v>
      </c>
      <c r="AN245" s="31">
        <v>25759</v>
      </c>
      <c r="AO245" s="31">
        <v>26055</v>
      </c>
      <c r="AP245" s="31">
        <v>51330</v>
      </c>
      <c r="AQ245" s="31">
        <v>25534</v>
      </c>
      <c r="AR245" s="31">
        <v>25796</v>
      </c>
      <c r="AS245" s="31">
        <v>50849</v>
      </c>
      <c r="AT245" s="31">
        <v>25315</v>
      </c>
      <c r="AU245" s="31">
        <v>25534</v>
      </c>
      <c r="AV245" s="31">
        <v>50355</v>
      </c>
      <c r="AW245" s="31">
        <v>25087</v>
      </c>
      <c r="AX245" s="31">
        <v>25268</v>
      </c>
      <c r="AY245" s="31">
        <v>49852</v>
      </c>
      <c r="AZ245" s="31">
        <v>24853</v>
      </c>
      <c r="BA245" s="31">
        <v>24999</v>
      </c>
      <c r="BB245" s="31">
        <v>49331</v>
      </c>
      <c r="BC245" s="31">
        <v>24610</v>
      </c>
      <c r="BD245" s="31">
        <v>24721</v>
      </c>
      <c r="BE245" s="31">
        <v>48814</v>
      </c>
      <c r="BF245" s="31">
        <v>24371</v>
      </c>
      <c r="BG245" s="31">
        <v>24443</v>
      </c>
      <c r="BH245" s="31">
        <v>48283</v>
      </c>
      <c r="BI245" s="31">
        <v>24120</v>
      </c>
      <c r="BJ245" s="31">
        <v>24163</v>
      </c>
      <c r="BK245" s="31">
        <v>47748</v>
      </c>
      <c r="BL245" s="31">
        <v>23870</v>
      </c>
      <c r="BM245" s="31">
        <v>23878</v>
      </c>
      <c r="BN245" s="31">
        <v>47203</v>
      </c>
      <c r="BO245" s="31">
        <v>23611</v>
      </c>
      <c r="BP245" s="31">
        <v>23592</v>
      </c>
      <c r="BQ245" s="31">
        <v>46650</v>
      </c>
      <c r="BR245" s="31">
        <v>23351</v>
      </c>
      <c r="BS245" s="31">
        <v>23299</v>
      </c>
      <c r="BT245" s="31">
        <v>46112</v>
      </c>
      <c r="BU245" s="31">
        <v>23096</v>
      </c>
      <c r="BV245" s="31">
        <v>23016</v>
      </c>
      <c r="BW245" s="31">
        <v>45563</v>
      </c>
      <c r="BX245" s="31">
        <v>22837</v>
      </c>
      <c r="BY245" s="31">
        <v>22726</v>
      </c>
    </row>
    <row r="246" spans="1:77" ht="20.100000000000001" customHeight="1" x14ac:dyDescent="0.25">
      <c r="A246" s="30" t="s">
        <v>221</v>
      </c>
      <c r="B246" s="31" t="s">
        <v>401</v>
      </c>
      <c r="C246" s="31">
        <v>46455</v>
      </c>
      <c r="D246" s="31">
        <v>22971</v>
      </c>
      <c r="E246" s="31">
        <v>23484</v>
      </c>
      <c r="F246" s="31">
        <v>46063</v>
      </c>
      <c r="G246" s="31">
        <v>22800</v>
      </c>
      <c r="H246" s="31">
        <v>23263</v>
      </c>
      <c r="I246" s="31">
        <v>45678</v>
      </c>
      <c r="J246" s="31">
        <v>22638</v>
      </c>
      <c r="K246" s="31">
        <v>23040</v>
      </c>
      <c r="L246" s="31">
        <v>45293</v>
      </c>
      <c r="M246" s="31">
        <v>22480</v>
      </c>
      <c r="N246" s="31">
        <v>22813</v>
      </c>
      <c r="O246" s="31">
        <v>44911</v>
      </c>
      <c r="P246" s="31">
        <v>22311</v>
      </c>
      <c r="Q246" s="31">
        <v>22600</v>
      </c>
      <c r="R246" s="31">
        <v>44531</v>
      </c>
      <c r="S246" s="31">
        <v>22153</v>
      </c>
      <c r="T246" s="31">
        <v>22378</v>
      </c>
      <c r="U246" s="31">
        <v>44147</v>
      </c>
      <c r="V246" s="31">
        <v>21985</v>
      </c>
      <c r="W246" s="31">
        <v>22162</v>
      </c>
      <c r="X246" s="31">
        <v>43779</v>
      </c>
      <c r="Y246" s="31">
        <v>21828</v>
      </c>
      <c r="Z246" s="31">
        <v>21951</v>
      </c>
      <c r="AA246" s="31">
        <v>43402</v>
      </c>
      <c r="AB246" s="31">
        <v>21668</v>
      </c>
      <c r="AC246" s="31">
        <v>21734</v>
      </c>
      <c r="AD246" s="31">
        <v>43044</v>
      </c>
      <c r="AE246" s="31">
        <v>21518</v>
      </c>
      <c r="AF246" s="31">
        <v>21526</v>
      </c>
      <c r="AG246" s="31">
        <v>42678</v>
      </c>
      <c r="AH246" s="31">
        <v>21357</v>
      </c>
      <c r="AI246" s="31">
        <v>21321</v>
      </c>
      <c r="AJ246" s="31">
        <v>42309</v>
      </c>
      <c r="AK246" s="31">
        <v>21189</v>
      </c>
      <c r="AL246" s="31">
        <v>21120</v>
      </c>
      <c r="AM246" s="31">
        <v>41926</v>
      </c>
      <c r="AN246" s="31">
        <v>21025</v>
      </c>
      <c r="AO246" s="31">
        <v>20901</v>
      </c>
      <c r="AP246" s="31">
        <v>41552</v>
      </c>
      <c r="AQ246" s="31">
        <v>20856</v>
      </c>
      <c r="AR246" s="31">
        <v>20696</v>
      </c>
      <c r="AS246" s="31">
        <v>41146</v>
      </c>
      <c r="AT246" s="31">
        <v>20677</v>
      </c>
      <c r="AU246" s="31">
        <v>20469</v>
      </c>
      <c r="AV246" s="31">
        <v>40758</v>
      </c>
      <c r="AW246" s="31">
        <v>20501</v>
      </c>
      <c r="AX246" s="31">
        <v>20257</v>
      </c>
      <c r="AY246" s="31">
        <v>40349</v>
      </c>
      <c r="AZ246" s="31">
        <v>20309</v>
      </c>
      <c r="BA246" s="31">
        <v>20040</v>
      </c>
      <c r="BB246" s="31">
        <v>39943</v>
      </c>
      <c r="BC246" s="31">
        <v>20121</v>
      </c>
      <c r="BD246" s="31">
        <v>19822</v>
      </c>
      <c r="BE246" s="31">
        <v>39510</v>
      </c>
      <c r="BF246" s="31">
        <v>19918</v>
      </c>
      <c r="BG246" s="31">
        <v>19592</v>
      </c>
      <c r="BH246" s="31">
        <v>39086</v>
      </c>
      <c r="BI246" s="31">
        <v>19724</v>
      </c>
      <c r="BJ246" s="31">
        <v>19362</v>
      </c>
      <c r="BK246" s="31">
        <v>38650</v>
      </c>
      <c r="BL246" s="31">
        <v>19518</v>
      </c>
      <c r="BM246" s="31">
        <v>19132</v>
      </c>
      <c r="BN246" s="31">
        <v>38204</v>
      </c>
      <c r="BO246" s="31">
        <v>19301</v>
      </c>
      <c r="BP246" s="31">
        <v>18903</v>
      </c>
      <c r="BQ246" s="31">
        <v>37761</v>
      </c>
      <c r="BR246" s="31">
        <v>19088</v>
      </c>
      <c r="BS246" s="31">
        <v>18673</v>
      </c>
      <c r="BT246" s="31">
        <v>37310</v>
      </c>
      <c r="BU246" s="31">
        <v>18877</v>
      </c>
      <c r="BV246" s="31">
        <v>18433</v>
      </c>
      <c r="BW246" s="31">
        <v>36853</v>
      </c>
      <c r="BX246" s="31">
        <v>18662</v>
      </c>
      <c r="BY246" s="31">
        <v>18191</v>
      </c>
    </row>
    <row r="247" spans="1:77" ht="20.100000000000001" customHeight="1" x14ac:dyDescent="0.25">
      <c r="A247" s="30" t="s">
        <v>222</v>
      </c>
      <c r="B247" s="31" t="s">
        <v>402</v>
      </c>
      <c r="C247" s="31">
        <v>47566</v>
      </c>
      <c r="D247" s="31">
        <v>23647</v>
      </c>
      <c r="E247" s="31">
        <v>23919</v>
      </c>
      <c r="F247" s="31">
        <v>47612</v>
      </c>
      <c r="G247" s="31">
        <v>23660</v>
      </c>
      <c r="H247" s="31">
        <v>23952</v>
      </c>
      <c r="I247" s="31">
        <v>47654</v>
      </c>
      <c r="J247" s="31">
        <v>23673</v>
      </c>
      <c r="K247" s="31">
        <v>23981</v>
      </c>
      <c r="L247" s="31">
        <v>47701</v>
      </c>
      <c r="M247" s="31">
        <v>23690</v>
      </c>
      <c r="N247" s="31">
        <v>24011</v>
      </c>
      <c r="O247" s="31">
        <v>47724</v>
      </c>
      <c r="P247" s="31">
        <v>23694</v>
      </c>
      <c r="Q247" s="31">
        <v>24030</v>
      </c>
      <c r="R247" s="31">
        <v>47743</v>
      </c>
      <c r="S247" s="31">
        <v>23696</v>
      </c>
      <c r="T247" s="31">
        <v>24047</v>
      </c>
      <c r="U247" s="31">
        <v>47741</v>
      </c>
      <c r="V247" s="31">
        <v>23693</v>
      </c>
      <c r="W247" s="31">
        <v>24048</v>
      </c>
      <c r="X247" s="31">
        <v>47750</v>
      </c>
      <c r="Y247" s="31">
        <v>23690</v>
      </c>
      <c r="Z247" s="31">
        <v>24060</v>
      </c>
      <c r="AA247" s="31">
        <v>47730</v>
      </c>
      <c r="AB247" s="31">
        <v>23670</v>
      </c>
      <c r="AC247" s="31">
        <v>24060</v>
      </c>
      <c r="AD247" s="31">
        <v>47718</v>
      </c>
      <c r="AE247" s="31">
        <v>23662</v>
      </c>
      <c r="AF247" s="31">
        <v>24056</v>
      </c>
      <c r="AG247" s="31">
        <v>47671</v>
      </c>
      <c r="AH247" s="31">
        <v>23633</v>
      </c>
      <c r="AI247" s="31">
        <v>24038</v>
      </c>
      <c r="AJ247" s="31">
        <v>47617</v>
      </c>
      <c r="AK247" s="31">
        <v>23598</v>
      </c>
      <c r="AL247" s="31">
        <v>24019</v>
      </c>
      <c r="AM247" s="31">
        <v>47541</v>
      </c>
      <c r="AN247" s="31">
        <v>23552</v>
      </c>
      <c r="AO247" s="31">
        <v>23989</v>
      </c>
      <c r="AP247" s="31">
        <v>47462</v>
      </c>
      <c r="AQ247" s="31">
        <v>23509</v>
      </c>
      <c r="AR247" s="31">
        <v>23953</v>
      </c>
      <c r="AS247" s="31">
        <v>47362</v>
      </c>
      <c r="AT247" s="31">
        <v>23451</v>
      </c>
      <c r="AU247" s="31">
        <v>23911</v>
      </c>
      <c r="AV247" s="31">
        <v>47231</v>
      </c>
      <c r="AW247" s="31">
        <v>23380</v>
      </c>
      <c r="AX247" s="31">
        <v>23851</v>
      </c>
      <c r="AY247" s="31">
        <v>47087</v>
      </c>
      <c r="AZ247" s="31">
        <v>23302</v>
      </c>
      <c r="BA247" s="31">
        <v>23785</v>
      </c>
      <c r="BB247" s="31">
        <v>46928</v>
      </c>
      <c r="BC247" s="31">
        <v>23226</v>
      </c>
      <c r="BD247" s="31">
        <v>23702</v>
      </c>
      <c r="BE247" s="31">
        <v>46768</v>
      </c>
      <c r="BF247" s="31">
        <v>23132</v>
      </c>
      <c r="BG247" s="31">
        <v>23636</v>
      </c>
      <c r="BH247" s="31">
        <v>46579</v>
      </c>
      <c r="BI247" s="31">
        <v>23030</v>
      </c>
      <c r="BJ247" s="31">
        <v>23549</v>
      </c>
      <c r="BK247" s="31">
        <v>46375</v>
      </c>
      <c r="BL247" s="31">
        <v>22919</v>
      </c>
      <c r="BM247" s="31">
        <v>23456</v>
      </c>
      <c r="BN247" s="31">
        <v>46181</v>
      </c>
      <c r="BO247" s="31">
        <v>22820</v>
      </c>
      <c r="BP247" s="31">
        <v>23361</v>
      </c>
      <c r="BQ247" s="31">
        <v>45947</v>
      </c>
      <c r="BR247" s="31">
        <v>22701</v>
      </c>
      <c r="BS247" s="31">
        <v>23246</v>
      </c>
      <c r="BT247" s="31">
        <v>45740</v>
      </c>
      <c r="BU247" s="31">
        <v>22595</v>
      </c>
      <c r="BV247" s="31">
        <v>23145</v>
      </c>
      <c r="BW247" s="31">
        <v>45509</v>
      </c>
      <c r="BX247" s="31">
        <v>22484</v>
      </c>
      <c r="BY247" s="31">
        <v>23025</v>
      </c>
    </row>
    <row r="248" spans="1:77" ht="20.100000000000001" customHeight="1" x14ac:dyDescent="0.25">
      <c r="A248" s="30" t="s">
        <v>223</v>
      </c>
      <c r="B248" s="31" t="s">
        <v>402</v>
      </c>
      <c r="C248" s="31">
        <v>96714</v>
      </c>
      <c r="D248" s="31">
        <v>47214</v>
      </c>
      <c r="E248" s="31">
        <v>49500</v>
      </c>
      <c r="F248" s="31">
        <v>96577</v>
      </c>
      <c r="G248" s="31">
        <v>47137</v>
      </c>
      <c r="H248" s="31">
        <v>49440</v>
      </c>
      <c r="I248" s="31">
        <v>96418</v>
      </c>
      <c r="J248" s="31">
        <v>47039</v>
      </c>
      <c r="K248" s="31">
        <v>49379</v>
      </c>
      <c r="L248" s="31">
        <v>96244</v>
      </c>
      <c r="M248" s="31">
        <v>46939</v>
      </c>
      <c r="N248" s="31">
        <v>49305</v>
      </c>
      <c r="O248" s="31">
        <v>96033</v>
      </c>
      <c r="P248" s="31">
        <v>46832</v>
      </c>
      <c r="Q248" s="31">
        <v>49201</v>
      </c>
      <c r="R248" s="31">
        <v>95793</v>
      </c>
      <c r="S248" s="31">
        <v>46698</v>
      </c>
      <c r="T248" s="31">
        <v>49095</v>
      </c>
      <c r="U248" s="31">
        <v>95551</v>
      </c>
      <c r="V248" s="31">
        <v>46567</v>
      </c>
      <c r="W248" s="31">
        <v>48984</v>
      </c>
      <c r="X248" s="31">
        <v>95292</v>
      </c>
      <c r="Y248" s="31">
        <v>46431</v>
      </c>
      <c r="Z248" s="31">
        <v>48861</v>
      </c>
      <c r="AA248" s="31">
        <v>95006</v>
      </c>
      <c r="AB248" s="31">
        <v>46282</v>
      </c>
      <c r="AC248" s="31">
        <v>48724</v>
      </c>
      <c r="AD248" s="31">
        <v>94709</v>
      </c>
      <c r="AE248" s="31">
        <v>46128</v>
      </c>
      <c r="AF248" s="31">
        <v>48581</v>
      </c>
      <c r="AG248" s="31">
        <v>94375</v>
      </c>
      <c r="AH248" s="31">
        <v>45952</v>
      </c>
      <c r="AI248" s="31">
        <v>48423</v>
      </c>
      <c r="AJ248" s="31">
        <v>94016</v>
      </c>
      <c r="AK248" s="31">
        <v>45776</v>
      </c>
      <c r="AL248" s="31">
        <v>48240</v>
      </c>
      <c r="AM248" s="31">
        <v>93621</v>
      </c>
      <c r="AN248" s="31">
        <v>45579</v>
      </c>
      <c r="AO248" s="31">
        <v>48042</v>
      </c>
      <c r="AP248" s="31">
        <v>93179</v>
      </c>
      <c r="AQ248" s="31">
        <v>45350</v>
      </c>
      <c r="AR248" s="31">
        <v>47829</v>
      </c>
      <c r="AS248" s="31">
        <v>92731</v>
      </c>
      <c r="AT248" s="31">
        <v>45132</v>
      </c>
      <c r="AU248" s="31">
        <v>47599</v>
      </c>
      <c r="AV248" s="31">
        <v>92236</v>
      </c>
      <c r="AW248" s="31">
        <v>44877</v>
      </c>
      <c r="AX248" s="31">
        <v>47359</v>
      </c>
      <c r="AY248" s="31">
        <v>91716</v>
      </c>
      <c r="AZ248" s="31">
        <v>44626</v>
      </c>
      <c r="BA248" s="31">
        <v>47090</v>
      </c>
      <c r="BB248" s="31">
        <v>91148</v>
      </c>
      <c r="BC248" s="31">
        <v>44338</v>
      </c>
      <c r="BD248" s="31">
        <v>46810</v>
      </c>
      <c r="BE248" s="31">
        <v>90576</v>
      </c>
      <c r="BF248" s="31">
        <v>44055</v>
      </c>
      <c r="BG248" s="31">
        <v>46521</v>
      </c>
      <c r="BH248" s="31">
        <v>89971</v>
      </c>
      <c r="BI248" s="31">
        <v>43754</v>
      </c>
      <c r="BJ248" s="31">
        <v>46217</v>
      </c>
      <c r="BK248" s="31">
        <v>89349</v>
      </c>
      <c r="BL248" s="31">
        <v>43452</v>
      </c>
      <c r="BM248" s="31">
        <v>45897</v>
      </c>
      <c r="BN248" s="31">
        <v>88716</v>
      </c>
      <c r="BO248" s="31">
        <v>43143</v>
      </c>
      <c r="BP248" s="31">
        <v>45573</v>
      </c>
      <c r="BQ248" s="31">
        <v>88072</v>
      </c>
      <c r="BR248" s="31">
        <v>42823</v>
      </c>
      <c r="BS248" s="31">
        <v>45249</v>
      </c>
      <c r="BT248" s="31">
        <v>87388</v>
      </c>
      <c r="BU248" s="31">
        <v>42490</v>
      </c>
      <c r="BV248" s="31">
        <v>44898</v>
      </c>
      <c r="BW248" s="31">
        <v>86705</v>
      </c>
      <c r="BX248" s="31">
        <v>42160</v>
      </c>
      <c r="BY248" s="31">
        <v>44545</v>
      </c>
    </row>
    <row r="249" spans="1:77" ht="20.100000000000001" customHeight="1" x14ac:dyDescent="0.25">
      <c r="A249" s="30" t="s">
        <v>224</v>
      </c>
      <c r="B249" s="31" t="s">
        <v>402</v>
      </c>
      <c r="C249" s="31">
        <v>41022</v>
      </c>
      <c r="D249" s="31">
        <v>20447</v>
      </c>
      <c r="E249" s="31">
        <v>20575</v>
      </c>
      <c r="F249" s="31">
        <v>41017</v>
      </c>
      <c r="G249" s="31">
        <v>20469</v>
      </c>
      <c r="H249" s="31">
        <v>20548</v>
      </c>
      <c r="I249" s="31">
        <v>40987</v>
      </c>
      <c r="J249" s="31">
        <v>20469</v>
      </c>
      <c r="K249" s="31">
        <v>20518</v>
      </c>
      <c r="L249" s="31">
        <v>40974</v>
      </c>
      <c r="M249" s="31">
        <v>20480</v>
      </c>
      <c r="N249" s="31">
        <v>20494</v>
      </c>
      <c r="O249" s="31">
        <v>40943</v>
      </c>
      <c r="P249" s="31">
        <v>20481</v>
      </c>
      <c r="Q249" s="31">
        <v>20462</v>
      </c>
      <c r="R249" s="31">
        <v>40900</v>
      </c>
      <c r="S249" s="31">
        <v>20469</v>
      </c>
      <c r="T249" s="31">
        <v>20431</v>
      </c>
      <c r="U249" s="31">
        <v>40863</v>
      </c>
      <c r="V249" s="31">
        <v>20467</v>
      </c>
      <c r="W249" s="31">
        <v>20396</v>
      </c>
      <c r="X249" s="31">
        <v>40817</v>
      </c>
      <c r="Y249" s="31">
        <v>20452</v>
      </c>
      <c r="Z249" s="31">
        <v>20365</v>
      </c>
      <c r="AA249" s="31">
        <v>40747</v>
      </c>
      <c r="AB249" s="31">
        <v>20431</v>
      </c>
      <c r="AC249" s="31">
        <v>20316</v>
      </c>
      <c r="AD249" s="31">
        <v>40683</v>
      </c>
      <c r="AE249" s="31">
        <v>20410</v>
      </c>
      <c r="AF249" s="31">
        <v>20273</v>
      </c>
      <c r="AG249" s="31">
        <v>40599</v>
      </c>
      <c r="AH249" s="31">
        <v>20378</v>
      </c>
      <c r="AI249" s="31">
        <v>20221</v>
      </c>
      <c r="AJ249" s="31">
        <v>40489</v>
      </c>
      <c r="AK249" s="31">
        <v>20335</v>
      </c>
      <c r="AL249" s="31">
        <v>20154</v>
      </c>
      <c r="AM249" s="31">
        <v>40387</v>
      </c>
      <c r="AN249" s="31">
        <v>20295</v>
      </c>
      <c r="AO249" s="31">
        <v>20092</v>
      </c>
      <c r="AP249" s="31">
        <v>40265</v>
      </c>
      <c r="AQ249" s="31">
        <v>20238</v>
      </c>
      <c r="AR249" s="31">
        <v>20027</v>
      </c>
      <c r="AS249" s="31">
        <v>40106</v>
      </c>
      <c r="AT249" s="31">
        <v>20170</v>
      </c>
      <c r="AU249" s="31">
        <v>19936</v>
      </c>
      <c r="AV249" s="31">
        <v>39957</v>
      </c>
      <c r="AW249" s="31">
        <v>20099</v>
      </c>
      <c r="AX249" s="31">
        <v>19858</v>
      </c>
      <c r="AY249" s="31">
        <v>39780</v>
      </c>
      <c r="AZ249" s="31">
        <v>20021</v>
      </c>
      <c r="BA249" s="31">
        <v>19759</v>
      </c>
      <c r="BB249" s="31">
        <v>39606</v>
      </c>
      <c r="BC249" s="31">
        <v>19947</v>
      </c>
      <c r="BD249" s="31">
        <v>19659</v>
      </c>
      <c r="BE249" s="31">
        <v>39410</v>
      </c>
      <c r="BF249" s="31">
        <v>19849</v>
      </c>
      <c r="BG249" s="31">
        <v>19561</v>
      </c>
      <c r="BH249" s="31">
        <v>39203</v>
      </c>
      <c r="BI249" s="31">
        <v>19752</v>
      </c>
      <c r="BJ249" s="31">
        <v>19451</v>
      </c>
      <c r="BK249" s="31">
        <v>39003</v>
      </c>
      <c r="BL249" s="31">
        <v>19661</v>
      </c>
      <c r="BM249" s="31">
        <v>19342</v>
      </c>
      <c r="BN249" s="31">
        <v>38786</v>
      </c>
      <c r="BO249" s="31">
        <v>19563</v>
      </c>
      <c r="BP249" s="31">
        <v>19223</v>
      </c>
      <c r="BQ249" s="31">
        <v>38566</v>
      </c>
      <c r="BR249" s="31">
        <v>19460</v>
      </c>
      <c r="BS249" s="31">
        <v>19106</v>
      </c>
      <c r="BT249" s="31">
        <v>38345</v>
      </c>
      <c r="BU249" s="31">
        <v>19356</v>
      </c>
      <c r="BV249" s="31">
        <v>18989</v>
      </c>
      <c r="BW249" s="31">
        <v>38101</v>
      </c>
      <c r="BX249" s="31">
        <v>19240</v>
      </c>
      <c r="BY249" s="31">
        <v>18861</v>
      </c>
    </row>
    <row r="250" spans="1:77" ht="20.100000000000001" customHeight="1" x14ac:dyDescent="0.25">
      <c r="A250" s="30" t="s">
        <v>225</v>
      </c>
      <c r="B250" s="31" t="s">
        <v>402</v>
      </c>
      <c r="C250" s="31">
        <v>39073</v>
      </c>
      <c r="D250" s="31">
        <v>19539</v>
      </c>
      <c r="E250" s="31">
        <v>19534</v>
      </c>
      <c r="F250" s="31">
        <v>39160</v>
      </c>
      <c r="G250" s="31">
        <v>19583</v>
      </c>
      <c r="H250" s="31">
        <v>19577</v>
      </c>
      <c r="I250" s="31">
        <v>39239</v>
      </c>
      <c r="J250" s="31">
        <v>19630</v>
      </c>
      <c r="K250" s="31">
        <v>19609</v>
      </c>
      <c r="L250" s="31">
        <v>39311</v>
      </c>
      <c r="M250" s="31">
        <v>19670</v>
      </c>
      <c r="N250" s="31">
        <v>19641</v>
      </c>
      <c r="O250" s="31">
        <v>39354</v>
      </c>
      <c r="P250" s="31">
        <v>19694</v>
      </c>
      <c r="Q250" s="31">
        <v>19660</v>
      </c>
      <c r="R250" s="31">
        <v>39378</v>
      </c>
      <c r="S250" s="31">
        <v>19716</v>
      </c>
      <c r="T250" s="31">
        <v>19662</v>
      </c>
      <c r="U250" s="31">
        <v>39397</v>
      </c>
      <c r="V250" s="31">
        <v>19724</v>
      </c>
      <c r="W250" s="31">
        <v>19673</v>
      </c>
      <c r="X250" s="31">
        <v>39410</v>
      </c>
      <c r="Y250" s="31">
        <v>19733</v>
      </c>
      <c r="Z250" s="31">
        <v>19677</v>
      </c>
      <c r="AA250" s="31">
        <v>39390</v>
      </c>
      <c r="AB250" s="31">
        <v>19723</v>
      </c>
      <c r="AC250" s="31">
        <v>19667</v>
      </c>
      <c r="AD250" s="31">
        <v>39355</v>
      </c>
      <c r="AE250" s="31">
        <v>19720</v>
      </c>
      <c r="AF250" s="31">
        <v>19635</v>
      </c>
      <c r="AG250" s="31">
        <v>39323</v>
      </c>
      <c r="AH250" s="31">
        <v>19697</v>
      </c>
      <c r="AI250" s="31">
        <v>19626</v>
      </c>
      <c r="AJ250" s="31">
        <v>39259</v>
      </c>
      <c r="AK250" s="31">
        <v>19669</v>
      </c>
      <c r="AL250" s="31">
        <v>19590</v>
      </c>
      <c r="AM250" s="31">
        <v>39180</v>
      </c>
      <c r="AN250" s="31">
        <v>19635</v>
      </c>
      <c r="AO250" s="31">
        <v>19545</v>
      </c>
      <c r="AP250" s="31">
        <v>39091</v>
      </c>
      <c r="AQ250" s="31">
        <v>19591</v>
      </c>
      <c r="AR250" s="31">
        <v>19500</v>
      </c>
      <c r="AS250" s="31">
        <v>38971</v>
      </c>
      <c r="AT250" s="31">
        <v>19530</v>
      </c>
      <c r="AU250" s="31">
        <v>19441</v>
      </c>
      <c r="AV250" s="31">
        <v>38839</v>
      </c>
      <c r="AW250" s="31">
        <v>19466</v>
      </c>
      <c r="AX250" s="31">
        <v>19373</v>
      </c>
      <c r="AY250" s="31">
        <v>38699</v>
      </c>
      <c r="AZ250" s="31">
        <v>19393</v>
      </c>
      <c r="BA250" s="31">
        <v>19306</v>
      </c>
      <c r="BB250" s="31">
        <v>38532</v>
      </c>
      <c r="BC250" s="31">
        <v>19305</v>
      </c>
      <c r="BD250" s="31">
        <v>19227</v>
      </c>
      <c r="BE250" s="31">
        <v>38367</v>
      </c>
      <c r="BF250" s="31">
        <v>19226</v>
      </c>
      <c r="BG250" s="31">
        <v>19141</v>
      </c>
      <c r="BH250" s="31">
        <v>38197</v>
      </c>
      <c r="BI250" s="31">
        <v>19152</v>
      </c>
      <c r="BJ250" s="31">
        <v>19045</v>
      </c>
      <c r="BK250" s="31">
        <v>38013</v>
      </c>
      <c r="BL250" s="31">
        <v>19052</v>
      </c>
      <c r="BM250" s="31">
        <v>18961</v>
      </c>
      <c r="BN250" s="31">
        <v>37822</v>
      </c>
      <c r="BO250" s="31">
        <v>18958</v>
      </c>
      <c r="BP250" s="31">
        <v>18864</v>
      </c>
      <c r="BQ250" s="31">
        <v>37630</v>
      </c>
      <c r="BR250" s="31">
        <v>18859</v>
      </c>
      <c r="BS250" s="31">
        <v>18771</v>
      </c>
      <c r="BT250" s="31">
        <v>37417</v>
      </c>
      <c r="BU250" s="31">
        <v>18758</v>
      </c>
      <c r="BV250" s="31">
        <v>18659</v>
      </c>
      <c r="BW250" s="31">
        <v>37218</v>
      </c>
      <c r="BX250" s="31">
        <v>18657</v>
      </c>
      <c r="BY250" s="31">
        <v>18561</v>
      </c>
    </row>
    <row r="251" spans="1:77" ht="20.100000000000001" customHeight="1" x14ac:dyDescent="0.25">
      <c r="A251" s="30" t="s">
        <v>226</v>
      </c>
      <c r="B251" s="31" t="s">
        <v>402</v>
      </c>
      <c r="C251" s="31">
        <v>97776</v>
      </c>
      <c r="D251" s="31">
        <v>46300</v>
      </c>
      <c r="E251" s="31">
        <v>51476</v>
      </c>
      <c r="F251" s="31">
        <v>97456</v>
      </c>
      <c r="G251" s="31">
        <v>46116</v>
      </c>
      <c r="H251" s="31">
        <v>51340</v>
      </c>
      <c r="I251" s="31">
        <v>97174</v>
      </c>
      <c r="J251" s="31">
        <v>45949</v>
      </c>
      <c r="K251" s="31">
        <v>51225</v>
      </c>
      <c r="L251" s="31">
        <v>96872</v>
      </c>
      <c r="M251" s="31">
        <v>45775</v>
      </c>
      <c r="N251" s="31">
        <v>51097</v>
      </c>
      <c r="O251" s="31">
        <v>96604</v>
      </c>
      <c r="P251" s="31">
        <v>45627</v>
      </c>
      <c r="Q251" s="31">
        <v>50977</v>
      </c>
      <c r="R251" s="31">
        <v>96314</v>
      </c>
      <c r="S251" s="31">
        <v>45466</v>
      </c>
      <c r="T251" s="31">
        <v>50848</v>
      </c>
      <c r="U251" s="31">
        <v>96056</v>
      </c>
      <c r="V251" s="31">
        <v>45326</v>
      </c>
      <c r="W251" s="31">
        <v>50730</v>
      </c>
      <c r="X251" s="31">
        <v>95813</v>
      </c>
      <c r="Y251" s="31">
        <v>45202</v>
      </c>
      <c r="Z251" s="31">
        <v>50611</v>
      </c>
      <c r="AA251" s="31">
        <v>95561</v>
      </c>
      <c r="AB251" s="31">
        <v>45074</v>
      </c>
      <c r="AC251" s="31">
        <v>50487</v>
      </c>
      <c r="AD251" s="31">
        <v>95363</v>
      </c>
      <c r="AE251" s="31">
        <v>44975</v>
      </c>
      <c r="AF251" s="31">
        <v>50388</v>
      </c>
      <c r="AG251" s="31">
        <v>95120</v>
      </c>
      <c r="AH251" s="31">
        <v>44860</v>
      </c>
      <c r="AI251" s="31">
        <v>50260</v>
      </c>
      <c r="AJ251" s="31">
        <v>94845</v>
      </c>
      <c r="AK251" s="31">
        <v>44728</v>
      </c>
      <c r="AL251" s="31">
        <v>50117</v>
      </c>
      <c r="AM251" s="31">
        <v>94554</v>
      </c>
      <c r="AN251" s="31">
        <v>44588</v>
      </c>
      <c r="AO251" s="31">
        <v>49966</v>
      </c>
      <c r="AP251" s="31">
        <v>94227</v>
      </c>
      <c r="AQ251" s="31">
        <v>44429</v>
      </c>
      <c r="AR251" s="31">
        <v>49798</v>
      </c>
      <c r="AS251" s="31">
        <v>93872</v>
      </c>
      <c r="AT251" s="31">
        <v>44261</v>
      </c>
      <c r="AU251" s="31">
        <v>49611</v>
      </c>
      <c r="AV251" s="31">
        <v>93488</v>
      </c>
      <c r="AW251" s="31">
        <v>44084</v>
      </c>
      <c r="AX251" s="31">
        <v>49404</v>
      </c>
      <c r="AY251" s="31">
        <v>93088</v>
      </c>
      <c r="AZ251" s="31">
        <v>43895</v>
      </c>
      <c r="BA251" s="31">
        <v>49193</v>
      </c>
      <c r="BB251" s="31">
        <v>92652</v>
      </c>
      <c r="BC251" s="31">
        <v>43688</v>
      </c>
      <c r="BD251" s="31">
        <v>48964</v>
      </c>
      <c r="BE251" s="31">
        <v>92208</v>
      </c>
      <c r="BF251" s="31">
        <v>43474</v>
      </c>
      <c r="BG251" s="31">
        <v>48734</v>
      </c>
      <c r="BH251" s="31">
        <v>91736</v>
      </c>
      <c r="BI251" s="31">
        <v>43258</v>
      </c>
      <c r="BJ251" s="31">
        <v>48478</v>
      </c>
      <c r="BK251" s="31">
        <v>91250</v>
      </c>
      <c r="BL251" s="31">
        <v>43028</v>
      </c>
      <c r="BM251" s="31">
        <v>48222</v>
      </c>
      <c r="BN251" s="31">
        <v>90765</v>
      </c>
      <c r="BO251" s="31">
        <v>42801</v>
      </c>
      <c r="BP251" s="31">
        <v>47964</v>
      </c>
      <c r="BQ251" s="31">
        <v>90270</v>
      </c>
      <c r="BR251" s="31">
        <v>42574</v>
      </c>
      <c r="BS251" s="31">
        <v>47696</v>
      </c>
      <c r="BT251" s="31">
        <v>89764</v>
      </c>
      <c r="BU251" s="31">
        <v>42338</v>
      </c>
      <c r="BV251" s="31">
        <v>47426</v>
      </c>
      <c r="BW251" s="31">
        <v>89263</v>
      </c>
      <c r="BX251" s="31">
        <v>42114</v>
      </c>
      <c r="BY251" s="31">
        <v>47149</v>
      </c>
    </row>
    <row r="252" spans="1:77" ht="20.100000000000001" customHeight="1" x14ac:dyDescent="0.25">
      <c r="A252" s="30" t="s">
        <v>227</v>
      </c>
      <c r="B252" s="31" t="s">
        <v>402</v>
      </c>
      <c r="C252" s="31">
        <v>75536</v>
      </c>
      <c r="D252" s="31">
        <v>37188</v>
      </c>
      <c r="E252" s="31">
        <v>38348</v>
      </c>
      <c r="F252" s="31">
        <v>75611</v>
      </c>
      <c r="G252" s="31">
        <v>37215</v>
      </c>
      <c r="H252" s="31">
        <v>38396</v>
      </c>
      <c r="I252" s="31">
        <v>75671</v>
      </c>
      <c r="J252" s="31">
        <v>37244</v>
      </c>
      <c r="K252" s="31">
        <v>38427</v>
      </c>
      <c r="L252" s="31">
        <v>75734</v>
      </c>
      <c r="M252" s="31">
        <v>37281</v>
      </c>
      <c r="N252" s="31">
        <v>38453</v>
      </c>
      <c r="O252" s="31">
        <v>75790</v>
      </c>
      <c r="P252" s="31">
        <v>37312</v>
      </c>
      <c r="Q252" s="31">
        <v>38478</v>
      </c>
      <c r="R252" s="31">
        <v>75831</v>
      </c>
      <c r="S252" s="31">
        <v>37336</v>
      </c>
      <c r="T252" s="31">
        <v>38495</v>
      </c>
      <c r="U252" s="31">
        <v>75857</v>
      </c>
      <c r="V252" s="31">
        <v>37353</v>
      </c>
      <c r="W252" s="31">
        <v>38504</v>
      </c>
      <c r="X252" s="31">
        <v>75883</v>
      </c>
      <c r="Y252" s="31">
        <v>37376</v>
      </c>
      <c r="Z252" s="31">
        <v>38507</v>
      </c>
      <c r="AA252" s="31">
        <v>75886</v>
      </c>
      <c r="AB252" s="31">
        <v>37378</v>
      </c>
      <c r="AC252" s="31">
        <v>38508</v>
      </c>
      <c r="AD252" s="31">
        <v>75872</v>
      </c>
      <c r="AE252" s="31">
        <v>37380</v>
      </c>
      <c r="AF252" s="31">
        <v>38492</v>
      </c>
      <c r="AG252" s="31">
        <v>75842</v>
      </c>
      <c r="AH252" s="31">
        <v>37373</v>
      </c>
      <c r="AI252" s="31">
        <v>38469</v>
      </c>
      <c r="AJ252" s="31">
        <v>75767</v>
      </c>
      <c r="AK252" s="31">
        <v>37338</v>
      </c>
      <c r="AL252" s="31">
        <v>38429</v>
      </c>
      <c r="AM252" s="31">
        <v>75681</v>
      </c>
      <c r="AN252" s="31">
        <v>37303</v>
      </c>
      <c r="AO252" s="31">
        <v>38378</v>
      </c>
      <c r="AP252" s="31">
        <v>75552</v>
      </c>
      <c r="AQ252" s="31">
        <v>37244</v>
      </c>
      <c r="AR252" s="31">
        <v>38308</v>
      </c>
      <c r="AS252" s="31">
        <v>75409</v>
      </c>
      <c r="AT252" s="31">
        <v>37173</v>
      </c>
      <c r="AU252" s="31">
        <v>38236</v>
      </c>
      <c r="AV252" s="31">
        <v>75234</v>
      </c>
      <c r="AW252" s="31">
        <v>37083</v>
      </c>
      <c r="AX252" s="31">
        <v>38151</v>
      </c>
      <c r="AY252" s="31">
        <v>75042</v>
      </c>
      <c r="AZ252" s="31">
        <v>36991</v>
      </c>
      <c r="BA252" s="31">
        <v>38051</v>
      </c>
      <c r="BB252" s="31">
        <v>74830</v>
      </c>
      <c r="BC252" s="31">
        <v>36888</v>
      </c>
      <c r="BD252" s="31">
        <v>37942</v>
      </c>
      <c r="BE252" s="31">
        <v>74590</v>
      </c>
      <c r="BF252" s="31">
        <v>36771</v>
      </c>
      <c r="BG252" s="31">
        <v>37819</v>
      </c>
      <c r="BH252" s="31">
        <v>74340</v>
      </c>
      <c r="BI252" s="31">
        <v>36650</v>
      </c>
      <c r="BJ252" s="31">
        <v>37690</v>
      </c>
      <c r="BK252" s="31">
        <v>74069</v>
      </c>
      <c r="BL252" s="31">
        <v>36513</v>
      </c>
      <c r="BM252" s="31">
        <v>37556</v>
      </c>
      <c r="BN252" s="31">
        <v>73792</v>
      </c>
      <c r="BO252" s="31">
        <v>36382</v>
      </c>
      <c r="BP252" s="31">
        <v>37410</v>
      </c>
      <c r="BQ252" s="31">
        <v>73499</v>
      </c>
      <c r="BR252" s="31">
        <v>36240</v>
      </c>
      <c r="BS252" s="31">
        <v>37259</v>
      </c>
      <c r="BT252" s="31">
        <v>73199</v>
      </c>
      <c r="BU252" s="31">
        <v>36092</v>
      </c>
      <c r="BV252" s="31">
        <v>37107</v>
      </c>
      <c r="BW252" s="31">
        <v>72895</v>
      </c>
      <c r="BX252" s="31">
        <v>35954</v>
      </c>
      <c r="BY252" s="31">
        <v>36941</v>
      </c>
    </row>
    <row r="253" spans="1:77" ht="20.100000000000001" customHeight="1" x14ac:dyDescent="0.25">
      <c r="A253" s="30" t="s">
        <v>228</v>
      </c>
      <c r="B253" s="31" t="s">
        <v>402</v>
      </c>
      <c r="C253" s="31">
        <v>109281</v>
      </c>
      <c r="D253" s="31">
        <v>53697</v>
      </c>
      <c r="E253" s="31">
        <v>55584</v>
      </c>
      <c r="F253" s="31">
        <v>111765</v>
      </c>
      <c r="G253" s="31">
        <v>54899</v>
      </c>
      <c r="H253" s="31">
        <v>56866</v>
      </c>
      <c r="I253" s="31">
        <v>114191</v>
      </c>
      <c r="J253" s="31">
        <v>56057</v>
      </c>
      <c r="K253" s="31">
        <v>58134</v>
      </c>
      <c r="L253" s="31">
        <v>116568</v>
      </c>
      <c r="M253" s="31">
        <v>57203</v>
      </c>
      <c r="N253" s="31">
        <v>59365</v>
      </c>
      <c r="O253" s="31">
        <v>118885</v>
      </c>
      <c r="P253" s="31">
        <v>58322</v>
      </c>
      <c r="Q253" s="31">
        <v>60563</v>
      </c>
      <c r="R253" s="31">
        <v>121173</v>
      </c>
      <c r="S253" s="31">
        <v>59427</v>
      </c>
      <c r="T253" s="31">
        <v>61746</v>
      </c>
      <c r="U253" s="31">
        <v>123346</v>
      </c>
      <c r="V253" s="31">
        <v>60475</v>
      </c>
      <c r="W253" s="31">
        <v>62871</v>
      </c>
      <c r="X253" s="31">
        <v>125380</v>
      </c>
      <c r="Y253" s="31">
        <v>61460</v>
      </c>
      <c r="Z253" s="31">
        <v>63920</v>
      </c>
      <c r="AA253" s="31">
        <v>127305</v>
      </c>
      <c r="AB253" s="31">
        <v>62397</v>
      </c>
      <c r="AC253" s="31">
        <v>64908</v>
      </c>
      <c r="AD253" s="31">
        <v>129177</v>
      </c>
      <c r="AE253" s="31">
        <v>63306</v>
      </c>
      <c r="AF253" s="31">
        <v>65871</v>
      </c>
      <c r="AG253" s="31">
        <v>131008</v>
      </c>
      <c r="AH253" s="31">
        <v>64192</v>
      </c>
      <c r="AI253" s="31">
        <v>66816</v>
      </c>
      <c r="AJ253" s="31">
        <v>132803</v>
      </c>
      <c r="AK253" s="31">
        <v>65065</v>
      </c>
      <c r="AL253" s="31">
        <v>67738</v>
      </c>
      <c r="AM253" s="31">
        <v>134568</v>
      </c>
      <c r="AN253" s="31">
        <v>65922</v>
      </c>
      <c r="AO253" s="31">
        <v>68646</v>
      </c>
      <c r="AP253" s="31">
        <v>136308</v>
      </c>
      <c r="AQ253" s="31">
        <v>66770</v>
      </c>
      <c r="AR253" s="31">
        <v>69538</v>
      </c>
      <c r="AS253" s="31">
        <v>138011</v>
      </c>
      <c r="AT253" s="31">
        <v>67593</v>
      </c>
      <c r="AU253" s="31">
        <v>70418</v>
      </c>
      <c r="AV253" s="31">
        <v>139671</v>
      </c>
      <c r="AW253" s="31">
        <v>68395</v>
      </c>
      <c r="AX253" s="31">
        <v>71276</v>
      </c>
      <c r="AY253" s="31">
        <v>141296</v>
      </c>
      <c r="AZ253" s="31">
        <v>69183</v>
      </c>
      <c r="BA253" s="31">
        <v>72113</v>
      </c>
      <c r="BB253" s="31">
        <v>142878</v>
      </c>
      <c r="BC253" s="31">
        <v>69948</v>
      </c>
      <c r="BD253" s="31">
        <v>72930</v>
      </c>
      <c r="BE253" s="31">
        <v>144450</v>
      </c>
      <c r="BF253" s="31">
        <v>70707</v>
      </c>
      <c r="BG253" s="31">
        <v>73743</v>
      </c>
      <c r="BH253" s="31">
        <v>145990</v>
      </c>
      <c r="BI253" s="31">
        <v>71453</v>
      </c>
      <c r="BJ253" s="31">
        <v>74537</v>
      </c>
      <c r="BK253" s="31">
        <v>147503</v>
      </c>
      <c r="BL253" s="31">
        <v>72188</v>
      </c>
      <c r="BM253" s="31">
        <v>75315</v>
      </c>
      <c r="BN253" s="31">
        <v>148995</v>
      </c>
      <c r="BO253" s="31">
        <v>72913</v>
      </c>
      <c r="BP253" s="31">
        <v>76082</v>
      </c>
      <c r="BQ253" s="31">
        <v>150470</v>
      </c>
      <c r="BR253" s="31">
        <v>73636</v>
      </c>
      <c r="BS253" s="31">
        <v>76834</v>
      </c>
      <c r="BT253" s="31">
        <v>151946</v>
      </c>
      <c r="BU253" s="31">
        <v>74358</v>
      </c>
      <c r="BV253" s="31">
        <v>77588</v>
      </c>
      <c r="BW253" s="31">
        <v>153409</v>
      </c>
      <c r="BX253" s="31">
        <v>75073</v>
      </c>
      <c r="BY253" s="31">
        <v>78336</v>
      </c>
    </row>
    <row r="254" spans="1:77" ht="20.100000000000001" customHeight="1" x14ac:dyDescent="0.25">
      <c r="A254" s="30" t="s">
        <v>229</v>
      </c>
      <c r="B254" s="31" t="s">
        <v>402</v>
      </c>
      <c r="C254" s="31">
        <v>51119</v>
      </c>
      <c r="D254" s="31">
        <v>24884</v>
      </c>
      <c r="E254" s="31">
        <v>26235</v>
      </c>
      <c r="F254" s="31">
        <v>51023</v>
      </c>
      <c r="G254" s="31">
        <v>24838</v>
      </c>
      <c r="H254" s="31">
        <v>26185</v>
      </c>
      <c r="I254" s="31">
        <v>50918</v>
      </c>
      <c r="J254" s="31">
        <v>24778</v>
      </c>
      <c r="K254" s="31">
        <v>26140</v>
      </c>
      <c r="L254" s="31">
        <v>50784</v>
      </c>
      <c r="M254" s="31">
        <v>24711</v>
      </c>
      <c r="N254" s="31">
        <v>26073</v>
      </c>
      <c r="O254" s="31">
        <v>50673</v>
      </c>
      <c r="P254" s="31">
        <v>24654</v>
      </c>
      <c r="Q254" s="31">
        <v>26019</v>
      </c>
      <c r="R254" s="31">
        <v>50531</v>
      </c>
      <c r="S254" s="31">
        <v>24582</v>
      </c>
      <c r="T254" s="31">
        <v>25949</v>
      </c>
      <c r="U254" s="31">
        <v>50383</v>
      </c>
      <c r="V254" s="31">
        <v>24500</v>
      </c>
      <c r="W254" s="31">
        <v>25883</v>
      </c>
      <c r="X254" s="31">
        <v>50231</v>
      </c>
      <c r="Y254" s="31">
        <v>24426</v>
      </c>
      <c r="Z254" s="31">
        <v>25805</v>
      </c>
      <c r="AA254" s="31">
        <v>50075</v>
      </c>
      <c r="AB254" s="31">
        <v>24349</v>
      </c>
      <c r="AC254" s="31">
        <v>25726</v>
      </c>
      <c r="AD254" s="31">
        <v>49912</v>
      </c>
      <c r="AE254" s="31">
        <v>24267</v>
      </c>
      <c r="AF254" s="31">
        <v>25645</v>
      </c>
      <c r="AG254" s="31">
        <v>49720</v>
      </c>
      <c r="AH254" s="31">
        <v>24167</v>
      </c>
      <c r="AI254" s="31">
        <v>25553</v>
      </c>
      <c r="AJ254" s="31">
        <v>49526</v>
      </c>
      <c r="AK254" s="31">
        <v>24077</v>
      </c>
      <c r="AL254" s="31">
        <v>25449</v>
      </c>
      <c r="AM254" s="31">
        <v>49314</v>
      </c>
      <c r="AN254" s="31">
        <v>23965</v>
      </c>
      <c r="AO254" s="31">
        <v>25349</v>
      </c>
      <c r="AP254" s="31">
        <v>49089</v>
      </c>
      <c r="AQ254" s="31">
        <v>23851</v>
      </c>
      <c r="AR254" s="31">
        <v>25238</v>
      </c>
      <c r="AS254" s="31">
        <v>48840</v>
      </c>
      <c r="AT254" s="31">
        <v>23720</v>
      </c>
      <c r="AU254" s="31">
        <v>25120</v>
      </c>
      <c r="AV254" s="31">
        <v>48577</v>
      </c>
      <c r="AW254" s="31">
        <v>23592</v>
      </c>
      <c r="AX254" s="31">
        <v>24985</v>
      </c>
      <c r="AY254" s="31">
        <v>48298</v>
      </c>
      <c r="AZ254" s="31">
        <v>23450</v>
      </c>
      <c r="BA254" s="31">
        <v>24848</v>
      </c>
      <c r="BB254" s="31">
        <v>48003</v>
      </c>
      <c r="BC254" s="31">
        <v>23300</v>
      </c>
      <c r="BD254" s="31">
        <v>24703</v>
      </c>
      <c r="BE254" s="31">
        <v>47715</v>
      </c>
      <c r="BF254" s="31">
        <v>23153</v>
      </c>
      <c r="BG254" s="31">
        <v>24562</v>
      </c>
      <c r="BH254" s="31">
        <v>47394</v>
      </c>
      <c r="BI254" s="31">
        <v>22997</v>
      </c>
      <c r="BJ254" s="31">
        <v>24397</v>
      </c>
      <c r="BK254" s="31">
        <v>47068</v>
      </c>
      <c r="BL254" s="31">
        <v>22834</v>
      </c>
      <c r="BM254" s="31">
        <v>24234</v>
      </c>
      <c r="BN254" s="31">
        <v>46726</v>
      </c>
      <c r="BO254" s="31">
        <v>22665</v>
      </c>
      <c r="BP254" s="31">
        <v>24061</v>
      </c>
      <c r="BQ254" s="31">
        <v>46373</v>
      </c>
      <c r="BR254" s="31">
        <v>22485</v>
      </c>
      <c r="BS254" s="31">
        <v>23888</v>
      </c>
      <c r="BT254" s="31">
        <v>46020</v>
      </c>
      <c r="BU254" s="31">
        <v>22317</v>
      </c>
      <c r="BV254" s="31">
        <v>23703</v>
      </c>
      <c r="BW254" s="31">
        <v>45668</v>
      </c>
      <c r="BX254" s="31">
        <v>22152</v>
      </c>
      <c r="BY254" s="31">
        <v>23516</v>
      </c>
    </row>
    <row r="255" spans="1:77" ht="20.100000000000001" customHeight="1" x14ac:dyDescent="0.25">
      <c r="A255" s="30" t="s">
        <v>230</v>
      </c>
      <c r="B255" s="31" t="s">
        <v>402</v>
      </c>
      <c r="C255" s="31">
        <v>34433</v>
      </c>
      <c r="D255" s="31">
        <v>16785</v>
      </c>
      <c r="E255" s="31">
        <v>17648</v>
      </c>
      <c r="F255" s="31">
        <v>34334</v>
      </c>
      <c r="G255" s="31">
        <v>16727</v>
      </c>
      <c r="H255" s="31">
        <v>17607</v>
      </c>
      <c r="I255" s="31">
        <v>34233</v>
      </c>
      <c r="J255" s="31">
        <v>16665</v>
      </c>
      <c r="K255" s="31">
        <v>17568</v>
      </c>
      <c r="L255" s="31">
        <v>34131</v>
      </c>
      <c r="M255" s="31">
        <v>16606</v>
      </c>
      <c r="N255" s="31">
        <v>17525</v>
      </c>
      <c r="O255" s="31">
        <v>34036</v>
      </c>
      <c r="P255" s="31">
        <v>16547</v>
      </c>
      <c r="Q255" s="31">
        <v>17489</v>
      </c>
      <c r="R255" s="31">
        <v>33918</v>
      </c>
      <c r="S255" s="31">
        <v>16480</v>
      </c>
      <c r="T255" s="31">
        <v>17438</v>
      </c>
      <c r="U255" s="31">
        <v>33823</v>
      </c>
      <c r="V255" s="31">
        <v>16431</v>
      </c>
      <c r="W255" s="31">
        <v>17392</v>
      </c>
      <c r="X255" s="31">
        <v>33721</v>
      </c>
      <c r="Y255" s="31">
        <v>16372</v>
      </c>
      <c r="Z255" s="31">
        <v>17349</v>
      </c>
      <c r="AA255" s="31">
        <v>33609</v>
      </c>
      <c r="AB255" s="31">
        <v>16316</v>
      </c>
      <c r="AC255" s="31">
        <v>17293</v>
      </c>
      <c r="AD255" s="31">
        <v>33496</v>
      </c>
      <c r="AE255" s="31">
        <v>16257</v>
      </c>
      <c r="AF255" s="31">
        <v>17239</v>
      </c>
      <c r="AG255" s="31">
        <v>33375</v>
      </c>
      <c r="AH255" s="31">
        <v>16191</v>
      </c>
      <c r="AI255" s="31">
        <v>17184</v>
      </c>
      <c r="AJ255" s="31">
        <v>33234</v>
      </c>
      <c r="AK255" s="31">
        <v>16118</v>
      </c>
      <c r="AL255" s="31">
        <v>17116</v>
      </c>
      <c r="AM255" s="31">
        <v>33092</v>
      </c>
      <c r="AN255" s="31">
        <v>16043</v>
      </c>
      <c r="AO255" s="31">
        <v>17049</v>
      </c>
      <c r="AP255" s="31">
        <v>32934</v>
      </c>
      <c r="AQ255" s="31">
        <v>15967</v>
      </c>
      <c r="AR255" s="31">
        <v>16967</v>
      </c>
      <c r="AS255" s="31">
        <v>32777</v>
      </c>
      <c r="AT255" s="31">
        <v>15886</v>
      </c>
      <c r="AU255" s="31">
        <v>16891</v>
      </c>
      <c r="AV255" s="31">
        <v>32598</v>
      </c>
      <c r="AW255" s="31">
        <v>15789</v>
      </c>
      <c r="AX255" s="31">
        <v>16809</v>
      </c>
      <c r="AY255" s="31">
        <v>32413</v>
      </c>
      <c r="AZ255" s="31">
        <v>15696</v>
      </c>
      <c r="BA255" s="31">
        <v>16717</v>
      </c>
      <c r="BB255" s="31">
        <v>32209</v>
      </c>
      <c r="BC255" s="31">
        <v>15587</v>
      </c>
      <c r="BD255" s="31">
        <v>16622</v>
      </c>
      <c r="BE255" s="31">
        <v>32003</v>
      </c>
      <c r="BF255" s="31">
        <v>15484</v>
      </c>
      <c r="BG255" s="31">
        <v>16519</v>
      </c>
      <c r="BH255" s="31">
        <v>31786</v>
      </c>
      <c r="BI255" s="31">
        <v>15372</v>
      </c>
      <c r="BJ255" s="31">
        <v>16414</v>
      </c>
      <c r="BK255" s="31">
        <v>31557</v>
      </c>
      <c r="BL255" s="31">
        <v>15251</v>
      </c>
      <c r="BM255" s="31">
        <v>16306</v>
      </c>
      <c r="BN255" s="31">
        <v>31334</v>
      </c>
      <c r="BO255" s="31">
        <v>15143</v>
      </c>
      <c r="BP255" s="31">
        <v>16191</v>
      </c>
      <c r="BQ255" s="31">
        <v>31098</v>
      </c>
      <c r="BR255" s="31">
        <v>15023</v>
      </c>
      <c r="BS255" s="31">
        <v>16075</v>
      </c>
      <c r="BT255" s="31">
        <v>30867</v>
      </c>
      <c r="BU255" s="31">
        <v>14910</v>
      </c>
      <c r="BV255" s="31">
        <v>15957</v>
      </c>
      <c r="BW255" s="31">
        <v>30626</v>
      </c>
      <c r="BX255" s="31">
        <v>14784</v>
      </c>
      <c r="BY255" s="31">
        <v>15842</v>
      </c>
    </row>
    <row r="256" spans="1:77" ht="20.100000000000001" customHeight="1" x14ac:dyDescent="0.25">
      <c r="A256" s="30" t="s">
        <v>231</v>
      </c>
      <c r="B256" s="31" t="s">
        <v>402</v>
      </c>
      <c r="C256" s="31">
        <v>100246</v>
      </c>
      <c r="D256" s="31">
        <v>49115</v>
      </c>
      <c r="E256" s="31">
        <v>51131</v>
      </c>
      <c r="F256" s="31">
        <v>102331</v>
      </c>
      <c r="G256" s="31">
        <v>50113</v>
      </c>
      <c r="H256" s="31">
        <v>52218</v>
      </c>
      <c r="I256" s="31">
        <v>104343</v>
      </c>
      <c r="J256" s="31">
        <v>51078</v>
      </c>
      <c r="K256" s="31">
        <v>53265</v>
      </c>
      <c r="L256" s="31">
        <v>106320</v>
      </c>
      <c r="M256" s="31">
        <v>52020</v>
      </c>
      <c r="N256" s="31">
        <v>54300</v>
      </c>
      <c r="O256" s="31">
        <v>108247</v>
      </c>
      <c r="P256" s="31">
        <v>52943</v>
      </c>
      <c r="Q256" s="31">
        <v>55304</v>
      </c>
      <c r="R256" s="31">
        <v>110124</v>
      </c>
      <c r="S256" s="31">
        <v>53845</v>
      </c>
      <c r="T256" s="31">
        <v>56279</v>
      </c>
      <c r="U256" s="31">
        <v>111929</v>
      </c>
      <c r="V256" s="31">
        <v>54715</v>
      </c>
      <c r="W256" s="31">
        <v>57214</v>
      </c>
      <c r="X256" s="31">
        <v>113621</v>
      </c>
      <c r="Y256" s="31">
        <v>55527</v>
      </c>
      <c r="Z256" s="31">
        <v>58094</v>
      </c>
      <c r="AA256" s="31">
        <v>115225</v>
      </c>
      <c r="AB256" s="31">
        <v>56294</v>
      </c>
      <c r="AC256" s="31">
        <v>58931</v>
      </c>
      <c r="AD256" s="31">
        <v>116765</v>
      </c>
      <c r="AE256" s="31">
        <v>57032</v>
      </c>
      <c r="AF256" s="31">
        <v>59733</v>
      </c>
      <c r="AG256" s="31">
        <v>118277</v>
      </c>
      <c r="AH256" s="31">
        <v>57755</v>
      </c>
      <c r="AI256" s="31">
        <v>60522</v>
      </c>
      <c r="AJ256" s="31">
        <v>119766</v>
      </c>
      <c r="AK256" s="31">
        <v>58468</v>
      </c>
      <c r="AL256" s="31">
        <v>61298</v>
      </c>
      <c r="AM256" s="31">
        <v>121204</v>
      </c>
      <c r="AN256" s="31">
        <v>59151</v>
      </c>
      <c r="AO256" s="31">
        <v>62053</v>
      </c>
      <c r="AP256" s="31">
        <v>122623</v>
      </c>
      <c r="AQ256" s="31">
        <v>59821</v>
      </c>
      <c r="AR256" s="31">
        <v>62802</v>
      </c>
      <c r="AS256" s="31">
        <v>124009</v>
      </c>
      <c r="AT256" s="31">
        <v>60480</v>
      </c>
      <c r="AU256" s="31">
        <v>63529</v>
      </c>
      <c r="AV256" s="31">
        <v>125352</v>
      </c>
      <c r="AW256" s="31">
        <v>61114</v>
      </c>
      <c r="AX256" s="31">
        <v>64238</v>
      </c>
      <c r="AY256" s="31">
        <v>126680</v>
      </c>
      <c r="AZ256" s="31">
        <v>61731</v>
      </c>
      <c r="BA256" s="31">
        <v>64949</v>
      </c>
      <c r="BB256" s="31">
        <v>127962</v>
      </c>
      <c r="BC256" s="31">
        <v>62338</v>
      </c>
      <c r="BD256" s="31">
        <v>65624</v>
      </c>
      <c r="BE256" s="31">
        <v>129217</v>
      </c>
      <c r="BF256" s="31">
        <v>62920</v>
      </c>
      <c r="BG256" s="31">
        <v>66297</v>
      </c>
      <c r="BH256" s="31">
        <v>130461</v>
      </c>
      <c r="BI256" s="31">
        <v>63504</v>
      </c>
      <c r="BJ256" s="31">
        <v>66957</v>
      </c>
      <c r="BK256" s="31">
        <v>131658</v>
      </c>
      <c r="BL256" s="31">
        <v>64069</v>
      </c>
      <c r="BM256" s="31">
        <v>67589</v>
      </c>
      <c r="BN256" s="31">
        <v>132866</v>
      </c>
      <c r="BO256" s="31">
        <v>64636</v>
      </c>
      <c r="BP256" s="31">
        <v>68230</v>
      </c>
      <c r="BQ256" s="31">
        <v>134035</v>
      </c>
      <c r="BR256" s="31">
        <v>65190</v>
      </c>
      <c r="BS256" s="31">
        <v>68845</v>
      </c>
      <c r="BT256" s="31">
        <v>135201</v>
      </c>
      <c r="BU256" s="31">
        <v>65738</v>
      </c>
      <c r="BV256" s="31">
        <v>69463</v>
      </c>
      <c r="BW256" s="31">
        <v>136360</v>
      </c>
      <c r="BX256" s="31">
        <v>66292</v>
      </c>
      <c r="BY256" s="31">
        <v>70068</v>
      </c>
    </row>
    <row r="257" spans="1:77" ht="20.100000000000001" customHeight="1" x14ac:dyDescent="0.25">
      <c r="A257" s="30" t="s">
        <v>232</v>
      </c>
      <c r="B257" s="31" t="s">
        <v>402</v>
      </c>
      <c r="C257" s="31">
        <v>44844</v>
      </c>
      <c r="D257" s="31">
        <v>22184</v>
      </c>
      <c r="E257" s="31">
        <v>22660</v>
      </c>
      <c r="F257" s="31">
        <v>44754</v>
      </c>
      <c r="G257" s="31">
        <v>22140</v>
      </c>
      <c r="H257" s="31">
        <v>22614</v>
      </c>
      <c r="I257" s="31">
        <v>44664</v>
      </c>
      <c r="J257" s="31">
        <v>22103</v>
      </c>
      <c r="K257" s="31">
        <v>22561</v>
      </c>
      <c r="L257" s="31">
        <v>44587</v>
      </c>
      <c r="M257" s="31">
        <v>22074</v>
      </c>
      <c r="N257" s="31">
        <v>22513</v>
      </c>
      <c r="O257" s="31">
        <v>44501</v>
      </c>
      <c r="P257" s="31">
        <v>22042</v>
      </c>
      <c r="Q257" s="31">
        <v>22459</v>
      </c>
      <c r="R257" s="31">
        <v>44400</v>
      </c>
      <c r="S257" s="31">
        <v>21990</v>
      </c>
      <c r="T257" s="31">
        <v>22410</v>
      </c>
      <c r="U257" s="31">
        <v>44311</v>
      </c>
      <c r="V257" s="31">
        <v>21951</v>
      </c>
      <c r="W257" s="31">
        <v>22360</v>
      </c>
      <c r="X257" s="31">
        <v>44219</v>
      </c>
      <c r="Y257" s="31">
        <v>21909</v>
      </c>
      <c r="Z257" s="31">
        <v>22310</v>
      </c>
      <c r="AA257" s="31">
        <v>44110</v>
      </c>
      <c r="AB257" s="31">
        <v>21858</v>
      </c>
      <c r="AC257" s="31">
        <v>22252</v>
      </c>
      <c r="AD257" s="31">
        <v>44001</v>
      </c>
      <c r="AE257" s="31">
        <v>21807</v>
      </c>
      <c r="AF257" s="31">
        <v>22194</v>
      </c>
      <c r="AG257" s="31">
        <v>43893</v>
      </c>
      <c r="AH257" s="31">
        <v>21760</v>
      </c>
      <c r="AI257" s="31">
        <v>22133</v>
      </c>
      <c r="AJ257" s="31">
        <v>43763</v>
      </c>
      <c r="AK257" s="31">
        <v>21692</v>
      </c>
      <c r="AL257" s="31">
        <v>22071</v>
      </c>
      <c r="AM257" s="31">
        <v>43624</v>
      </c>
      <c r="AN257" s="31">
        <v>21628</v>
      </c>
      <c r="AO257" s="31">
        <v>21996</v>
      </c>
      <c r="AP257" s="31">
        <v>43460</v>
      </c>
      <c r="AQ257" s="31">
        <v>21549</v>
      </c>
      <c r="AR257" s="31">
        <v>21911</v>
      </c>
      <c r="AS257" s="31">
        <v>43287</v>
      </c>
      <c r="AT257" s="31">
        <v>21468</v>
      </c>
      <c r="AU257" s="31">
        <v>21819</v>
      </c>
      <c r="AV257" s="31">
        <v>43095</v>
      </c>
      <c r="AW257" s="31">
        <v>21370</v>
      </c>
      <c r="AX257" s="31">
        <v>21725</v>
      </c>
      <c r="AY257" s="31">
        <v>42887</v>
      </c>
      <c r="AZ257" s="31">
        <v>21268</v>
      </c>
      <c r="BA257" s="31">
        <v>21619</v>
      </c>
      <c r="BB257" s="31">
        <v>42669</v>
      </c>
      <c r="BC257" s="31">
        <v>21161</v>
      </c>
      <c r="BD257" s="31">
        <v>21508</v>
      </c>
      <c r="BE257" s="31">
        <v>42428</v>
      </c>
      <c r="BF257" s="31">
        <v>21041</v>
      </c>
      <c r="BG257" s="31">
        <v>21387</v>
      </c>
      <c r="BH257" s="31">
        <v>42196</v>
      </c>
      <c r="BI257" s="31">
        <v>20926</v>
      </c>
      <c r="BJ257" s="31">
        <v>21270</v>
      </c>
      <c r="BK257" s="31">
        <v>41936</v>
      </c>
      <c r="BL257" s="31">
        <v>20796</v>
      </c>
      <c r="BM257" s="31">
        <v>21140</v>
      </c>
      <c r="BN257" s="31">
        <v>41666</v>
      </c>
      <c r="BO257" s="31">
        <v>20667</v>
      </c>
      <c r="BP257" s="31">
        <v>20999</v>
      </c>
      <c r="BQ257" s="31">
        <v>41397</v>
      </c>
      <c r="BR257" s="31">
        <v>20540</v>
      </c>
      <c r="BS257" s="31">
        <v>20857</v>
      </c>
      <c r="BT257" s="31">
        <v>41124</v>
      </c>
      <c r="BU257" s="31">
        <v>20410</v>
      </c>
      <c r="BV257" s="31">
        <v>20714</v>
      </c>
      <c r="BW257" s="31">
        <v>40843</v>
      </c>
      <c r="BX257" s="31">
        <v>20276</v>
      </c>
      <c r="BY257" s="31">
        <v>20567</v>
      </c>
    </row>
    <row r="258" spans="1:77" ht="20.100000000000001" customHeight="1" x14ac:dyDescent="0.25">
      <c r="A258" s="30" t="s">
        <v>233</v>
      </c>
      <c r="B258" s="31" t="s">
        <v>402</v>
      </c>
      <c r="C258" s="31">
        <v>43622</v>
      </c>
      <c r="D258" s="31">
        <v>21401</v>
      </c>
      <c r="E258" s="31">
        <v>22221</v>
      </c>
      <c r="F258" s="31">
        <v>43480</v>
      </c>
      <c r="G258" s="31">
        <v>21328</v>
      </c>
      <c r="H258" s="31">
        <v>22152</v>
      </c>
      <c r="I258" s="31">
        <v>43341</v>
      </c>
      <c r="J258" s="31">
        <v>21257</v>
      </c>
      <c r="K258" s="31">
        <v>22084</v>
      </c>
      <c r="L258" s="31">
        <v>43183</v>
      </c>
      <c r="M258" s="31">
        <v>21176</v>
      </c>
      <c r="N258" s="31">
        <v>22007</v>
      </c>
      <c r="O258" s="31">
        <v>43015</v>
      </c>
      <c r="P258" s="31">
        <v>21096</v>
      </c>
      <c r="Q258" s="31">
        <v>21919</v>
      </c>
      <c r="R258" s="31">
        <v>42845</v>
      </c>
      <c r="S258" s="31">
        <v>21007</v>
      </c>
      <c r="T258" s="31">
        <v>21838</v>
      </c>
      <c r="U258" s="31">
        <v>42655</v>
      </c>
      <c r="V258" s="31">
        <v>20910</v>
      </c>
      <c r="W258" s="31">
        <v>21745</v>
      </c>
      <c r="X258" s="31">
        <v>42479</v>
      </c>
      <c r="Y258" s="31">
        <v>20819</v>
      </c>
      <c r="Z258" s="31">
        <v>21660</v>
      </c>
      <c r="AA258" s="31">
        <v>42308</v>
      </c>
      <c r="AB258" s="31">
        <v>20727</v>
      </c>
      <c r="AC258" s="31">
        <v>21581</v>
      </c>
      <c r="AD258" s="31">
        <v>42106</v>
      </c>
      <c r="AE258" s="31">
        <v>20616</v>
      </c>
      <c r="AF258" s="31">
        <v>21490</v>
      </c>
      <c r="AG258" s="31">
        <v>41894</v>
      </c>
      <c r="AH258" s="31">
        <v>20504</v>
      </c>
      <c r="AI258" s="31">
        <v>21390</v>
      </c>
      <c r="AJ258" s="31">
        <v>41669</v>
      </c>
      <c r="AK258" s="31">
        <v>20383</v>
      </c>
      <c r="AL258" s="31">
        <v>21286</v>
      </c>
      <c r="AM258" s="31">
        <v>41417</v>
      </c>
      <c r="AN258" s="31">
        <v>20250</v>
      </c>
      <c r="AO258" s="31">
        <v>21167</v>
      </c>
      <c r="AP258" s="31">
        <v>41169</v>
      </c>
      <c r="AQ258" s="31">
        <v>20118</v>
      </c>
      <c r="AR258" s="31">
        <v>21051</v>
      </c>
      <c r="AS258" s="31">
        <v>40887</v>
      </c>
      <c r="AT258" s="31">
        <v>19969</v>
      </c>
      <c r="AU258" s="31">
        <v>20918</v>
      </c>
      <c r="AV258" s="31">
        <v>40597</v>
      </c>
      <c r="AW258" s="31">
        <v>19820</v>
      </c>
      <c r="AX258" s="31">
        <v>20777</v>
      </c>
      <c r="AY258" s="31">
        <v>40291</v>
      </c>
      <c r="AZ258" s="31">
        <v>19656</v>
      </c>
      <c r="BA258" s="31">
        <v>20635</v>
      </c>
      <c r="BB258" s="31">
        <v>39982</v>
      </c>
      <c r="BC258" s="31">
        <v>19488</v>
      </c>
      <c r="BD258" s="31">
        <v>20494</v>
      </c>
      <c r="BE258" s="31">
        <v>39655</v>
      </c>
      <c r="BF258" s="31">
        <v>19324</v>
      </c>
      <c r="BG258" s="31">
        <v>20331</v>
      </c>
      <c r="BH258" s="31">
        <v>39323</v>
      </c>
      <c r="BI258" s="31">
        <v>19152</v>
      </c>
      <c r="BJ258" s="31">
        <v>20171</v>
      </c>
      <c r="BK258" s="31">
        <v>38969</v>
      </c>
      <c r="BL258" s="31">
        <v>18970</v>
      </c>
      <c r="BM258" s="31">
        <v>19999</v>
      </c>
      <c r="BN258" s="31">
        <v>38622</v>
      </c>
      <c r="BO258" s="31">
        <v>18794</v>
      </c>
      <c r="BP258" s="31">
        <v>19828</v>
      </c>
      <c r="BQ258" s="31">
        <v>38267</v>
      </c>
      <c r="BR258" s="31">
        <v>18612</v>
      </c>
      <c r="BS258" s="31">
        <v>19655</v>
      </c>
      <c r="BT258" s="31">
        <v>37905</v>
      </c>
      <c r="BU258" s="31">
        <v>18433</v>
      </c>
      <c r="BV258" s="31">
        <v>19472</v>
      </c>
      <c r="BW258" s="31">
        <v>37539</v>
      </c>
      <c r="BX258" s="31">
        <v>18248</v>
      </c>
      <c r="BY258" s="31">
        <v>19291</v>
      </c>
    </row>
    <row r="259" spans="1:77" ht="20.100000000000001" customHeight="1" x14ac:dyDescent="0.25">
      <c r="A259" s="30" t="s">
        <v>234</v>
      </c>
      <c r="B259" s="31" t="s">
        <v>402</v>
      </c>
      <c r="C259" s="31">
        <v>350859</v>
      </c>
      <c r="D259" s="31">
        <v>163677</v>
      </c>
      <c r="E259" s="31">
        <v>187182</v>
      </c>
      <c r="F259" s="31">
        <v>348254</v>
      </c>
      <c r="G259" s="31">
        <v>162293</v>
      </c>
      <c r="H259" s="31">
        <v>185961</v>
      </c>
      <c r="I259" s="31">
        <v>345704</v>
      </c>
      <c r="J259" s="31">
        <v>160955</v>
      </c>
      <c r="K259" s="31">
        <v>184749</v>
      </c>
      <c r="L259" s="31">
        <v>343157</v>
      </c>
      <c r="M259" s="31">
        <v>159626</v>
      </c>
      <c r="N259" s="31">
        <v>183531</v>
      </c>
      <c r="O259" s="31">
        <v>340649</v>
      </c>
      <c r="P259" s="31">
        <v>158327</v>
      </c>
      <c r="Q259" s="31">
        <v>182322</v>
      </c>
      <c r="R259" s="31">
        <v>338151</v>
      </c>
      <c r="S259" s="31">
        <v>157048</v>
      </c>
      <c r="T259" s="31">
        <v>181103</v>
      </c>
      <c r="U259" s="31">
        <v>335679</v>
      </c>
      <c r="V259" s="31">
        <v>155797</v>
      </c>
      <c r="W259" s="31">
        <v>179882</v>
      </c>
      <c r="X259" s="31">
        <v>333267</v>
      </c>
      <c r="Y259" s="31">
        <v>154591</v>
      </c>
      <c r="Z259" s="31">
        <v>178676</v>
      </c>
      <c r="AA259" s="31">
        <v>330870</v>
      </c>
      <c r="AB259" s="31">
        <v>153402</v>
      </c>
      <c r="AC259" s="31">
        <v>177468</v>
      </c>
      <c r="AD259" s="31">
        <v>328505</v>
      </c>
      <c r="AE259" s="31">
        <v>152240</v>
      </c>
      <c r="AF259" s="31">
        <v>176265</v>
      </c>
      <c r="AG259" s="31">
        <v>326046</v>
      </c>
      <c r="AH259" s="31">
        <v>151034</v>
      </c>
      <c r="AI259" s="31">
        <v>175012</v>
      </c>
      <c r="AJ259" s="31">
        <v>323487</v>
      </c>
      <c r="AK259" s="31">
        <v>149788</v>
      </c>
      <c r="AL259" s="31">
        <v>173699</v>
      </c>
      <c r="AM259" s="31">
        <v>320839</v>
      </c>
      <c r="AN259" s="31">
        <v>148507</v>
      </c>
      <c r="AO259" s="31">
        <v>172332</v>
      </c>
      <c r="AP259" s="31">
        <v>318115</v>
      </c>
      <c r="AQ259" s="31">
        <v>147194</v>
      </c>
      <c r="AR259" s="31">
        <v>170921</v>
      </c>
      <c r="AS259" s="31">
        <v>315305</v>
      </c>
      <c r="AT259" s="31">
        <v>145851</v>
      </c>
      <c r="AU259" s="31">
        <v>169454</v>
      </c>
      <c r="AV259" s="31">
        <v>312420</v>
      </c>
      <c r="AW259" s="31">
        <v>144470</v>
      </c>
      <c r="AX259" s="31">
        <v>167950</v>
      </c>
      <c r="AY259" s="31">
        <v>309447</v>
      </c>
      <c r="AZ259" s="31">
        <v>143056</v>
      </c>
      <c r="BA259" s="31">
        <v>166391</v>
      </c>
      <c r="BB259" s="31">
        <v>306431</v>
      </c>
      <c r="BC259" s="31">
        <v>141630</v>
      </c>
      <c r="BD259" s="31">
        <v>164801</v>
      </c>
      <c r="BE259" s="31">
        <v>303366</v>
      </c>
      <c r="BF259" s="31">
        <v>140182</v>
      </c>
      <c r="BG259" s="31">
        <v>163184</v>
      </c>
      <c r="BH259" s="31">
        <v>300236</v>
      </c>
      <c r="BI259" s="31">
        <v>138707</v>
      </c>
      <c r="BJ259" s="31">
        <v>161529</v>
      </c>
      <c r="BK259" s="31">
        <v>297084</v>
      </c>
      <c r="BL259" s="31">
        <v>137233</v>
      </c>
      <c r="BM259" s="31">
        <v>159851</v>
      </c>
      <c r="BN259" s="31">
        <v>293906</v>
      </c>
      <c r="BO259" s="31">
        <v>135753</v>
      </c>
      <c r="BP259" s="31">
        <v>158153</v>
      </c>
      <c r="BQ259" s="31">
        <v>290704</v>
      </c>
      <c r="BR259" s="31">
        <v>134271</v>
      </c>
      <c r="BS259" s="31">
        <v>156433</v>
      </c>
      <c r="BT259" s="31">
        <v>287507</v>
      </c>
      <c r="BU259" s="31">
        <v>132804</v>
      </c>
      <c r="BV259" s="31">
        <v>154703</v>
      </c>
      <c r="BW259" s="31">
        <v>284303</v>
      </c>
      <c r="BX259" s="31">
        <v>131340</v>
      </c>
      <c r="BY259" s="31">
        <v>152963</v>
      </c>
    </row>
    <row r="260" spans="1:77" ht="20.100000000000001" customHeight="1" x14ac:dyDescent="0.25">
      <c r="A260" s="30" t="s">
        <v>235</v>
      </c>
      <c r="B260" s="31" t="s">
        <v>402</v>
      </c>
      <c r="C260" s="31">
        <v>202195</v>
      </c>
      <c r="D260" s="31">
        <v>93259</v>
      </c>
      <c r="E260" s="31">
        <v>108936</v>
      </c>
      <c r="F260" s="31">
        <v>201081</v>
      </c>
      <c r="G260" s="31">
        <v>92651</v>
      </c>
      <c r="H260" s="31">
        <v>108430</v>
      </c>
      <c r="I260" s="31">
        <v>199993</v>
      </c>
      <c r="J260" s="31">
        <v>92060</v>
      </c>
      <c r="K260" s="31">
        <v>107933</v>
      </c>
      <c r="L260" s="31">
        <v>198902</v>
      </c>
      <c r="M260" s="31">
        <v>91469</v>
      </c>
      <c r="N260" s="31">
        <v>107433</v>
      </c>
      <c r="O260" s="31">
        <v>197853</v>
      </c>
      <c r="P260" s="31">
        <v>90909</v>
      </c>
      <c r="Q260" s="31">
        <v>106944</v>
      </c>
      <c r="R260" s="31">
        <v>196779</v>
      </c>
      <c r="S260" s="31">
        <v>90339</v>
      </c>
      <c r="T260" s="31">
        <v>106440</v>
      </c>
      <c r="U260" s="31">
        <v>195732</v>
      </c>
      <c r="V260" s="31">
        <v>89791</v>
      </c>
      <c r="W260" s="31">
        <v>105941</v>
      </c>
      <c r="X260" s="31">
        <v>194720</v>
      </c>
      <c r="Y260" s="31">
        <v>89268</v>
      </c>
      <c r="Z260" s="31">
        <v>105452</v>
      </c>
      <c r="AA260" s="31">
        <v>193701</v>
      </c>
      <c r="AB260" s="31">
        <v>88753</v>
      </c>
      <c r="AC260" s="31">
        <v>104948</v>
      </c>
      <c r="AD260" s="31">
        <v>192723</v>
      </c>
      <c r="AE260" s="31">
        <v>88264</v>
      </c>
      <c r="AF260" s="31">
        <v>104459</v>
      </c>
      <c r="AG260" s="31">
        <v>191686</v>
      </c>
      <c r="AH260" s="31">
        <v>87755</v>
      </c>
      <c r="AI260" s="31">
        <v>103931</v>
      </c>
      <c r="AJ260" s="31">
        <v>190585</v>
      </c>
      <c r="AK260" s="31">
        <v>87216</v>
      </c>
      <c r="AL260" s="31">
        <v>103369</v>
      </c>
      <c r="AM260" s="31">
        <v>189416</v>
      </c>
      <c r="AN260" s="31">
        <v>86645</v>
      </c>
      <c r="AO260" s="31">
        <v>102771</v>
      </c>
      <c r="AP260" s="31">
        <v>188216</v>
      </c>
      <c r="AQ260" s="31">
        <v>86071</v>
      </c>
      <c r="AR260" s="31">
        <v>102145</v>
      </c>
      <c r="AS260" s="31">
        <v>186966</v>
      </c>
      <c r="AT260" s="31">
        <v>85474</v>
      </c>
      <c r="AU260" s="31">
        <v>101492</v>
      </c>
      <c r="AV260" s="31">
        <v>185665</v>
      </c>
      <c r="AW260" s="31">
        <v>84853</v>
      </c>
      <c r="AX260" s="31">
        <v>100812</v>
      </c>
      <c r="AY260" s="31">
        <v>184301</v>
      </c>
      <c r="AZ260" s="31">
        <v>84211</v>
      </c>
      <c r="BA260" s="31">
        <v>100090</v>
      </c>
      <c r="BB260" s="31">
        <v>182917</v>
      </c>
      <c r="BC260" s="31">
        <v>83555</v>
      </c>
      <c r="BD260" s="31">
        <v>99362</v>
      </c>
      <c r="BE260" s="31">
        <v>181497</v>
      </c>
      <c r="BF260" s="31">
        <v>82886</v>
      </c>
      <c r="BG260" s="31">
        <v>98611</v>
      </c>
      <c r="BH260" s="31">
        <v>180031</v>
      </c>
      <c r="BI260" s="31">
        <v>82200</v>
      </c>
      <c r="BJ260" s="31">
        <v>97831</v>
      </c>
      <c r="BK260" s="31">
        <v>178574</v>
      </c>
      <c r="BL260" s="31">
        <v>81520</v>
      </c>
      <c r="BM260" s="31">
        <v>97054</v>
      </c>
      <c r="BN260" s="31">
        <v>177089</v>
      </c>
      <c r="BO260" s="31">
        <v>80830</v>
      </c>
      <c r="BP260" s="31">
        <v>96259</v>
      </c>
      <c r="BQ260" s="31">
        <v>175583</v>
      </c>
      <c r="BR260" s="31">
        <v>80129</v>
      </c>
      <c r="BS260" s="31">
        <v>95454</v>
      </c>
      <c r="BT260" s="31">
        <v>174073</v>
      </c>
      <c r="BU260" s="31">
        <v>79438</v>
      </c>
      <c r="BV260" s="31">
        <v>94635</v>
      </c>
      <c r="BW260" s="31">
        <v>172549</v>
      </c>
      <c r="BX260" s="31">
        <v>78742</v>
      </c>
      <c r="BY260" s="31">
        <v>93807</v>
      </c>
    </row>
    <row r="261" spans="1:77" ht="20.100000000000001" customHeight="1" x14ac:dyDescent="0.25">
      <c r="A261" s="30" t="s">
        <v>236</v>
      </c>
      <c r="B261" s="31" t="s">
        <v>402</v>
      </c>
      <c r="C261" s="31">
        <v>69398</v>
      </c>
      <c r="D261" s="31">
        <v>34317</v>
      </c>
      <c r="E261" s="31">
        <v>35081</v>
      </c>
      <c r="F261" s="31">
        <v>69268</v>
      </c>
      <c r="G261" s="31">
        <v>34269</v>
      </c>
      <c r="H261" s="31">
        <v>34999</v>
      </c>
      <c r="I261" s="31">
        <v>69159</v>
      </c>
      <c r="J261" s="31">
        <v>34237</v>
      </c>
      <c r="K261" s="31">
        <v>34922</v>
      </c>
      <c r="L261" s="31">
        <v>69023</v>
      </c>
      <c r="M261" s="31">
        <v>34191</v>
      </c>
      <c r="N261" s="31">
        <v>34832</v>
      </c>
      <c r="O261" s="31">
        <v>68884</v>
      </c>
      <c r="P261" s="31">
        <v>34132</v>
      </c>
      <c r="Q261" s="31">
        <v>34752</v>
      </c>
      <c r="R261" s="31">
        <v>68720</v>
      </c>
      <c r="S261" s="31">
        <v>34069</v>
      </c>
      <c r="T261" s="31">
        <v>34651</v>
      </c>
      <c r="U261" s="31">
        <v>68538</v>
      </c>
      <c r="V261" s="31">
        <v>33999</v>
      </c>
      <c r="W261" s="31">
        <v>34539</v>
      </c>
      <c r="X261" s="31">
        <v>68357</v>
      </c>
      <c r="Y261" s="31">
        <v>33928</v>
      </c>
      <c r="Z261" s="31">
        <v>34429</v>
      </c>
      <c r="AA261" s="31">
        <v>68161</v>
      </c>
      <c r="AB261" s="31">
        <v>33842</v>
      </c>
      <c r="AC261" s="31">
        <v>34319</v>
      </c>
      <c r="AD261" s="31">
        <v>67967</v>
      </c>
      <c r="AE261" s="31">
        <v>33760</v>
      </c>
      <c r="AF261" s="31">
        <v>34207</v>
      </c>
      <c r="AG261" s="31">
        <v>67719</v>
      </c>
      <c r="AH261" s="31">
        <v>33651</v>
      </c>
      <c r="AI261" s="31">
        <v>34068</v>
      </c>
      <c r="AJ261" s="31">
        <v>67475</v>
      </c>
      <c r="AK261" s="31">
        <v>33551</v>
      </c>
      <c r="AL261" s="31">
        <v>33924</v>
      </c>
      <c r="AM261" s="31">
        <v>67188</v>
      </c>
      <c r="AN261" s="31">
        <v>33422</v>
      </c>
      <c r="AO261" s="31">
        <v>33766</v>
      </c>
      <c r="AP261" s="31">
        <v>66910</v>
      </c>
      <c r="AQ261" s="31">
        <v>33295</v>
      </c>
      <c r="AR261" s="31">
        <v>33615</v>
      </c>
      <c r="AS261" s="31">
        <v>66582</v>
      </c>
      <c r="AT261" s="31">
        <v>33148</v>
      </c>
      <c r="AU261" s="31">
        <v>33434</v>
      </c>
      <c r="AV261" s="31">
        <v>66234</v>
      </c>
      <c r="AW261" s="31">
        <v>32994</v>
      </c>
      <c r="AX261" s="31">
        <v>33240</v>
      </c>
      <c r="AY261" s="31">
        <v>65868</v>
      </c>
      <c r="AZ261" s="31">
        <v>32821</v>
      </c>
      <c r="BA261" s="31">
        <v>33047</v>
      </c>
      <c r="BB261" s="31">
        <v>65491</v>
      </c>
      <c r="BC261" s="31">
        <v>32651</v>
      </c>
      <c r="BD261" s="31">
        <v>32840</v>
      </c>
      <c r="BE261" s="31">
        <v>65080</v>
      </c>
      <c r="BF261" s="31">
        <v>32455</v>
      </c>
      <c r="BG261" s="31">
        <v>32625</v>
      </c>
      <c r="BH261" s="31">
        <v>64654</v>
      </c>
      <c r="BI261" s="31">
        <v>32255</v>
      </c>
      <c r="BJ261" s="31">
        <v>32399</v>
      </c>
      <c r="BK261" s="31">
        <v>64218</v>
      </c>
      <c r="BL261" s="31">
        <v>32053</v>
      </c>
      <c r="BM261" s="31">
        <v>32165</v>
      </c>
      <c r="BN261" s="31">
        <v>63766</v>
      </c>
      <c r="BO261" s="31">
        <v>31840</v>
      </c>
      <c r="BP261" s="31">
        <v>31926</v>
      </c>
      <c r="BQ261" s="31">
        <v>63308</v>
      </c>
      <c r="BR261" s="31">
        <v>31628</v>
      </c>
      <c r="BS261" s="31">
        <v>31680</v>
      </c>
      <c r="BT261" s="31">
        <v>62831</v>
      </c>
      <c r="BU261" s="31">
        <v>31416</v>
      </c>
      <c r="BV261" s="31">
        <v>31415</v>
      </c>
      <c r="BW261" s="31">
        <v>62343</v>
      </c>
      <c r="BX261" s="31">
        <v>31192</v>
      </c>
      <c r="BY261" s="31">
        <v>31151</v>
      </c>
    </row>
    <row r="262" spans="1:77" ht="20.100000000000001" customHeight="1" x14ac:dyDescent="0.25">
      <c r="A262" s="30" t="s">
        <v>237</v>
      </c>
      <c r="B262" s="31" t="s">
        <v>402</v>
      </c>
      <c r="C262" s="31">
        <v>66158</v>
      </c>
      <c r="D262" s="31">
        <v>32627</v>
      </c>
      <c r="E262" s="31">
        <v>33531</v>
      </c>
      <c r="F262" s="31">
        <v>66145</v>
      </c>
      <c r="G262" s="31">
        <v>32635</v>
      </c>
      <c r="H262" s="31">
        <v>33510</v>
      </c>
      <c r="I262" s="31">
        <v>66139</v>
      </c>
      <c r="J262" s="31">
        <v>32639</v>
      </c>
      <c r="K262" s="31">
        <v>33500</v>
      </c>
      <c r="L262" s="31">
        <v>66109</v>
      </c>
      <c r="M262" s="31">
        <v>32637</v>
      </c>
      <c r="N262" s="31">
        <v>33472</v>
      </c>
      <c r="O262" s="31">
        <v>66073</v>
      </c>
      <c r="P262" s="31">
        <v>32638</v>
      </c>
      <c r="Q262" s="31">
        <v>33435</v>
      </c>
      <c r="R262" s="31">
        <v>66026</v>
      </c>
      <c r="S262" s="31">
        <v>32616</v>
      </c>
      <c r="T262" s="31">
        <v>33410</v>
      </c>
      <c r="U262" s="31">
        <v>65960</v>
      </c>
      <c r="V262" s="31">
        <v>32593</v>
      </c>
      <c r="W262" s="31">
        <v>33367</v>
      </c>
      <c r="X262" s="31">
        <v>65912</v>
      </c>
      <c r="Y262" s="31">
        <v>32582</v>
      </c>
      <c r="Z262" s="31">
        <v>33330</v>
      </c>
      <c r="AA262" s="31">
        <v>65825</v>
      </c>
      <c r="AB262" s="31">
        <v>32546</v>
      </c>
      <c r="AC262" s="31">
        <v>33279</v>
      </c>
      <c r="AD262" s="31">
        <v>65726</v>
      </c>
      <c r="AE262" s="31">
        <v>32504</v>
      </c>
      <c r="AF262" s="31">
        <v>33222</v>
      </c>
      <c r="AG262" s="31">
        <v>65614</v>
      </c>
      <c r="AH262" s="31">
        <v>32454</v>
      </c>
      <c r="AI262" s="31">
        <v>33160</v>
      </c>
      <c r="AJ262" s="31">
        <v>65488</v>
      </c>
      <c r="AK262" s="31">
        <v>32389</v>
      </c>
      <c r="AL262" s="31">
        <v>33099</v>
      </c>
      <c r="AM262" s="31">
        <v>65312</v>
      </c>
      <c r="AN262" s="31">
        <v>32307</v>
      </c>
      <c r="AO262" s="31">
        <v>33005</v>
      </c>
      <c r="AP262" s="31">
        <v>65123</v>
      </c>
      <c r="AQ262" s="31">
        <v>32210</v>
      </c>
      <c r="AR262" s="31">
        <v>32913</v>
      </c>
      <c r="AS262" s="31">
        <v>64937</v>
      </c>
      <c r="AT262" s="31">
        <v>32117</v>
      </c>
      <c r="AU262" s="31">
        <v>32820</v>
      </c>
      <c r="AV262" s="31">
        <v>64711</v>
      </c>
      <c r="AW262" s="31">
        <v>31999</v>
      </c>
      <c r="AX262" s="31">
        <v>32712</v>
      </c>
      <c r="AY262" s="31">
        <v>64445</v>
      </c>
      <c r="AZ262" s="31">
        <v>31867</v>
      </c>
      <c r="BA262" s="31">
        <v>32578</v>
      </c>
      <c r="BB262" s="31">
        <v>64176</v>
      </c>
      <c r="BC262" s="31">
        <v>31729</v>
      </c>
      <c r="BD262" s="31">
        <v>32447</v>
      </c>
      <c r="BE262" s="31">
        <v>63883</v>
      </c>
      <c r="BF262" s="31">
        <v>31583</v>
      </c>
      <c r="BG262" s="31">
        <v>32300</v>
      </c>
      <c r="BH262" s="31">
        <v>63576</v>
      </c>
      <c r="BI262" s="31">
        <v>31423</v>
      </c>
      <c r="BJ262" s="31">
        <v>32153</v>
      </c>
      <c r="BK262" s="31">
        <v>63243</v>
      </c>
      <c r="BL262" s="31">
        <v>31262</v>
      </c>
      <c r="BM262" s="31">
        <v>31981</v>
      </c>
      <c r="BN262" s="31">
        <v>62917</v>
      </c>
      <c r="BO262" s="31">
        <v>31099</v>
      </c>
      <c r="BP262" s="31">
        <v>31818</v>
      </c>
      <c r="BQ262" s="31">
        <v>62558</v>
      </c>
      <c r="BR262" s="31">
        <v>30922</v>
      </c>
      <c r="BS262" s="31">
        <v>31636</v>
      </c>
      <c r="BT262" s="31">
        <v>62198</v>
      </c>
      <c r="BU262" s="31">
        <v>30746</v>
      </c>
      <c r="BV262" s="31">
        <v>31452</v>
      </c>
      <c r="BW262" s="31">
        <v>61828</v>
      </c>
      <c r="BX262" s="31">
        <v>30567</v>
      </c>
      <c r="BY262" s="31">
        <v>31261</v>
      </c>
    </row>
    <row r="263" spans="1:77" ht="20.100000000000001" customHeight="1" x14ac:dyDescent="0.25">
      <c r="A263" s="30" t="s">
        <v>238</v>
      </c>
      <c r="B263" s="31" t="s">
        <v>402</v>
      </c>
      <c r="C263" s="31">
        <v>162684</v>
      </c>
      <c r="D263" s="31">
        <v>78620</v>
      </c>
      <c r="E263" s="31">
        <v>84064</v>
      </c>
      <c r="F263" s="31">
        <v>162162</v>
      </c>
      <c r="G263" s="31">
        <v>78335</v>
      </c>
      <c r="H263" s="31">
        <v>83827</v>
      </c>
      <c r="I263" s="31">
        <v>161632</v>
      </c>
      <c r="J263" s="31">
        <v>78054</v>
      </c>
      <c r="K263" s="31">
        <v>83578</v>
      </c>
      <c r="L263" s="31">
        <v>161080</v>
      </c>
      <c r="M263" s="31">
        <v>77761</v>
      </c>
      <c r="N263" s="31">
        <v>83319</v>
      </c>
      <c r="O263" s="31">
        <v>160506</v>
      </c>
      <c r="P263" s="31">
        <v>77455</v>
      </c>
      <c r="Q263" s="31">
        <v>83051</v>
      </c>
      <c r="R263" s="31">
        <v>159921</v>
      </c>
      <c r="S263" s="31">
        <v>77151</v>
      </c>
      <c r="T263" s="31">
        <v>82770</v>
      </c>
      <c r="U263" s="31">
        <v>159305</v>
      </c>
      <c r="V263" s="31">
        <v>76829</v>
      </c>
      <c r="W263" s="31">
        <v>82476</v>
      </c>
      <c r="X263" s="31">
        <v>158696</v>
      </c>
      <c r="Y263" s="31">
        <v>76518</v>
      </c>
      <c r="Z263" s="31">
        <v>82178</v>
      </c>
      <c r="AA263" s="31">
        <v>158039</v>
      </c>
      <c r="AB263" s="31">
        <v>76175</v>
      </c>
      <c r="AC263" s="31">
        <v>81864</v>
      </c>
      <c r="AD263" s="31">
        <v>157378</v>
      </c>
      <c r="AE263" s="31">
        <v>75841</v>
      </c>
      <c r="AF263" s="31">
        <v>81537</v>
      </c>
      <c r="AG263" s="31">
        <v>156668</v>
      </c>
      <c r="AH263" s="31">
        <v>75480</v>
      </c>
      <c r="AI263" s="31">
        <v>81188</v>
      </c>
      <c r="AJ263" s="31">
        <v>155903</v>
      </c>
      <c r="AK263" s="31">
        <v>75092</v>
      </c>
      <c r="AL263" s="31">
        <v>80811</v>
      </c>
      <c r="AM263" s="31">
        <v>155075</v>
      </c>
      <c r="AN263" s="31">
        <v>74680</v>
      </c>
      <c r="AO263" s="31">
        <v>80395</v>
      </c>
      <c r="AP263" s="31">
        <v>154194</v>
      </c>
      <c r="AQ263" s="31">
        <v>74237</v>
      </c>
      <c r="AR263" s="31">
        <v>79957</v>
      </c>
      <c r="AS263" s="31">
        <v>153264</v>
      </c>
      <c r="AT263" s="31">
        <v>73768</v>
      </c>
      <c r="AU263" s="31">
        <v>79496</v>
      </c>
      <c r="AV263" s="31">
        <v>152279</v>
      </c>
      <c r="AW263" s="31">
        <v>73275</v>
      </c>
      <c r="AX263" s="31">
        <v>79004</v>
      </c>
      <c r="AY263" s="31">
        <v>151242</v>
      </c>
      <c r="AZ263" s="31">
        <v>72753</v>
      </c>
      <c r="BA263" s="31">
        <v>78489</v>
      </c>
      <c r="BB263" s="31">
        <v>150171</v>
      </c>
      <c r="BC263" s="31">
        <v>72224</v>
      </c>
      <c r="BD263" s="31">
        <v>77947</v>
      </c>
      <c r="BE263" s="31">
        <v>149048</v>
      </c>
      <c r="BF263" s="31">
        <v>71665</v>
      </c>
      <c r="BG263" s="31">
        <v>77383</v>
      </c>
      <c r="BH263" s="31">
        <v>147878</v>
      </c>
      <c r="BI263" s="31">
        <v>71080</v>
      </c>
      <c r="BJ263" s="31">
        <v>76798</v>
      </c>
      <c r="BK263" s="31">
        <v>146704</v>
      </c>
      <c r="BL263" s="31">
        <v>70502</v>
      </c>
      <c r="BM263" s="31">
        <v>76202</v>
      </c>
      <c r="BN263" s="31">
        <v>145486</v>
      </c>
      <c r="BO263" s="31">
        <v>69913</v>
      </c>
      <c r="BP263" s="31">
        <v>75573</v>
      </c>
      <c r="BQ263" s="31">
        <v>144230</v>
      </c>
      <c r="BR263" s="31">
        <v>69308</v>
      </c>
      <c r="BS263" s="31">
        <v>74922</v>
      </c>
      <c r="BT263" s="31">
        <v>142978</v>
      </c>
      <c r="BU263" s="31">
        <v>68712</v>
      </c>
      <c r="BV263" s="31">
        <v>74266</v>
      </c>
      <c r="BW263" s="31">
        <v>141693</v>
      </c>
      <c r="BX263" s="31">
        <v>68100</v>
      </c>
      <c r="BY263" s="31">
        <v>73593</v>
      </c>
    </row>
    <row r="264" spans="1:77" ht="20.100000000000001" customHeight="1" x14ac:dyDescent="0.25">
      <c r="A264" s="30" t="s">
        <v>239</v>
      </c>
      <c r="B264" s="31" t="s">
        <v>402</v>
      </c>
      <c r="C264" s="31">
        <v>55562</v>
      </c>
      <c r="D264" s="31">
        <v>26854</v>
      </c>
      <c r="E264" s="31">
        <v>28708</v>
      </c>
      <c r="F264" s="31">
        <v>55597</v>
      </c>
      <c r="G264" s="31">
        <v>26887</v>
      </c>
      <c r="H264" s="31">
        <v>28710</v>
      </c>
      <c r="I264" s="31">
        <v>55632</v>
      </c>
      <c r="J264" s="31">
        <v>26928</v>
      </c>
      <c r="K264" s="31">
        <v>28704</v>
      </c>
      <c r="L264" s="31">
        <v>55652</v>
      </c>
      <c r="M264" s="31">
        <v>26952</v>
      </c>
      <c r="N264" s="31">
        <v>28700</v>
      </c>
      <c r="O264" s="31">
        <v>55664</v>
      </c>
      <c r="P264" s="31">
        <v>26977</v>
      </c>
      <c r="Q264" s="31">
        <v>28687</v>
      </c>
      <c r="R264" s="31">
        <v>55666</v>
      </c>
      <c r="S264" s="31">
        <v>27002</v>
      </c>
      <c r="T264" s="31">
        <v>28664</v>
      </c>
      <c r="U264" s="31">
        <v>55640</v>
      </c>
      <c r="V264" s="31">
        <v>27000</v>
      </c>
      <c r="W264" s="31">
        <v>28640</v>
      </c>
      <c r="X264" s="31">
        <v>55603</v>
      </c>
      <c r="Y264" s="31">
        <v>26997</v>
      </c>
      <c r="Z264" s="31">
        <v>28606</v>
      </c>
      <c r="AA264" s="31">
        <v>55546</v>
      </c>
      <c r="AB264" s="31">
        <v>26994</v>
      </c>
      <c r="AC264" s="31">
        <v>28552</v>
      </c>
      <c r="AD264" s="31">
        <v>55486</v>
      </c>
      <c r="AE264" s="31">
        <v>26981</v>
      </c>
      <c r="AF264" s="31">
        <v>28505</v>
      </c>
      <c r="AG264" s="31">
        <v>55402</v>
      </c>
      <c r="AH264" s="31">
        <v>26956</v>
      </c>
      <c r="AI264" s="31">
        <v>28446</v>
      </c>
      <c r="AJ264" s="31">
        <v>55316</v>
      </c>
      <c r="AK264" s="31">
        <v>26922</v>
      </c>
      <c r="AL264" s="31">
        <v>28394</v>
      </c>
      <c r="AM264" s="31">
        <v>55191</v>
      </c>
      <c r="AN264" s="31">
        <v>26874</v>
      </c>
      <c r="AO264" s="31">
        <v>28317</v>
      </c>
      <c r="AP264" s="31">
        <v>55054</v>
      </c>
      <c r="AQ264" s="31">
        <v>26824</v>
      </c>
      <c r="AR264" s="31">
        <v>28230</v>
      </c>
      <c r="AS264" s="31">
        <v>54900</v>
      </c>
      <c r="AT264" s="31">
        <v>26762</v>
      </c>
      <c r="AU264" s="31">
        <v>28138</v>
      </c>
      <c r="AV264" s="31">
        <v>54723</v>
      </c>
      <c r="AW264" s="31">
        <v>26683</v>
      </c>
      <c r="AX264" s="31">
        <v>28040</v>
      </c>
      <c r="AY264" s="31">
        <v>54528</v>
      </c>
      <c r="AZ264" s="31">
        <v>26599</v>
      </c>
      <c r="BA264" s="31">
        <v>27929</v>
      </c>
      <c r="BB264" s="31">
        <v>54330</v>
      </c>
      <c r="BC264" s="31">
        <v>26517</v>
      </c>
      <c r="BD264" s="31">
        <v>27813</v>
      </c>
      <c r="BE264" s="31">
        <v>54109</v>
      </c>
      <c r="BF264" s="31">
        <v>26423</v>
      </c>
      <c r="BG264" s="31">
        <v>27686</v>
      </c>
      <c r="BH264" s="31">
        <v>53885</v>
      </c>
      <c r="BI264" s="31">
        <v>26322</v>
      </c>
      <c r="BJ264" s="31">
        <v>27563</v>
      </c>
      <c r="BK264" s="31">
        <v>53647</v>
      </c>
      <c r="BL264" s="31">
        <v>26215</v>
      </c>
      <c r="BM264" s="31">
        <v>27432</v>
      </c>
      <c r="BN264" s="31">
        <v>53379</v>
      </c>
      <c r="BO264" s="31">
        <v>26099</v>
      </c>
      <c r="BP264" s="31">
        <v>27280</v>
      </c>
      <c r="BQ264" s="31">
        <v>53114</v>
      </c>
      <c r="BR264" s="31">
        <v>25979</v>
      </c>
      <c r="BS264" s="31">
        <v>27135</v>
      </c>
      <c r="BT264" s="31">
        <v>52838</v>
      </c>
      <c r="BU264" s="31">
        <v>25849</v>
      </c>
      <c r="BV264" s="31">
        <v>26989</v>
      </c>
      <c r="BW264" s="31">
        <v>52569</v>
      </c>
      <c r="BX264" s="31">
        <v>25729</v>
      </c>
      <c r="BY264" s="31">
        <v>26840</v>
      </c>
    </row>
    <row r="265" spans="1:77" ht="20.100000000000001" customHeight="1" x14ac:dyDescent="0.25">
      <c r="A265" s="30" t="s">
        <v>240</v>
      </c>
      <c r="B265" s="31" t="s">
        <v>402</v>
      </c>
      <c r="C265" s="31">
        <v>46445</v>
      </c>
      <c r="D265" s="31">
        <v>22800</v>
      </c>
      <c r="E265" s="31">
        <v>23645</v>
      </c>
      <c r="F265" s="31">
        <v>46349</v>
      </c>
      <c r="G265" s="31">
        <v>22765</v>
      </c>
      <c r="H265" s="31">
        <v>23584</v>
      </c>
      <c r="I265" s="31">
        <v>46236</v>
      </c>
      <c r="J265" s="31">
        <v>22721</v>
      </c>
      <c r="K265" s="31">
        <v>23515</v>
      </c>
      <c r="L265" s="31">
        <v>46117</v>
      </c>
      <c r="M265" s="31">
        <v>22682</v>
      </c>
      <c r="N265" s="31">
        <v>23435</v>
      </c>
      <c r="O265" s="31">
        <v>45988</v>
      </c>
      <c r="P265" s="31">
        <v>22624</v>
      </c>
      <c r="Q265" s="31">
        <v>23364</v>
      </c>
      <c r="R265" s="31">
        <v>45859</v>
      </c>
      <c r="S265" s="31">
        <v>22573</v>
      </c>
      <c r="T265" s="31">
        <v>23286</v>
      </c>
      <c r="U265" s="31">
        <v>45707</v>
      </c>
      <c r="V265" s="31">
        <v>22512</v>
      </c>
      <c r="W265" s="31">
        <v>23195</v>
      </c>
      <c r="X265" s="31">
        <v>45557</v>
      </c>
      <c r="Y265" s="31">
        <v>22448</v>
      </c>
      <c r="Z265" s="31">
        <v>23109</v>
      </c>
      <c r="AA265" s="31">
        <v>45407</v>
      </c>
      <c r="AB265" s="31">
        <v>22382</v>
      </c>
      <c r="AC265" s="31">
        <v>23025</v>
      </c>
      <c r="AD265" s="31">
        <v>45256</v>
      </c>
      <c r="AE265" s="31">
        <v>22319</v>
      </c>
      <c r="AF265" s="31">
        <v>22937</v>
      </c>
      <c r="AG265" s="31">
        <v>45073</v>
      </c>
      <c r="AH265" s="31">
        <v>22243</v>
      </c>
      <c r="AI265" s="31">
        <v>22830</v>
      </c>
      <c r="AJ265" s="31">
        <v>44894</v>
      </c>
      <c r="AK265" s="31">
        <v>22159</v>
      </c>
      <c r="AL265" s="31">
        <v>22735</v>
      </c>
      <c r="AM265" s="31">
        <v>44679</v>
      </c>
      <c r="AN265" s="31">
        <v>22061</v>
      </c>
      <c r="AO265" s="31">
        <v>22618</v>
      </c>
      <c r="AP265" s="31">
        <v>44450</v>
      </c>
      <c r="AQ265" s="31">
        <v>21962</v>
      </c>
      <c r="AR265" s="31">
        <v>22488</v>
      </c>
      <c r="AS265" s="31">
        <v>44227</v>
      </c>
      <c r="AT265" s="31">
        <v>21856</v>
      </c>
      <c r="AU265" s="31">
        <v>22371</v>
      </c>
      <c r="AV265" s="31">
        <v>43981</v>
      </c>
      <c r="AW265" s="31">
        <v>21745</v>
      </c>
      <c r="AX265" s="31">
        <v>22236</v>
      </c>
      <c r="AY265" s="31">
        <v>43712</v>
      </c>
      <c r="AZ265" s="31">
        <v>21621</v>
      </c>
      <c r="BA265" s="31">
        <v>22091</v>
      </c>
      <c r="BB265" s="31">
        <v>43443</v>
      </c>
      <c r="BC265" s="31">
        <v>21498</v>
      </c>
      <c r="BD265" s="31">
        <v>21945</v>
      </c>
      <c r="BE265" s="31">
        <v>43155</v>
      </c>
      <c r="BF265" s="31">
        <v>21357</v>
      </c>
      <c r="BG265" s="31">
        <v>21798</v>
      </c>
      <c r="BH265" s="31">
        <v>42849</v>
      </c>
      <c r="BI265" s="31">
        <v>21216</v>
      </c>
      <c r="BJ265" s="31">
        <v>21633</v>
      </c>
      <c r="BK265" s="31">
        <v>42547</v>
      </c>
      <c r="BL265" s="31">
        <v>21075</v>
      </c>
      <c r="BM265" s="31">
        <v>21472</v>
      </c>
      <c r="BN265" s="31">
        <v>42230</v>
      </c>
      <c r="BO265" s="31">
        <v>20934</v>
      </c>
      <c r="BP265" s="31">
        <v>21296</v>
      </c>
      <c r="BQ265" s="31">
        <v>41901</v>
      </c>
      <c r="BR265" s="31">
        <v>20776</v>
      </c>
      <c r="BS265" s="31">
        <v>21125</v>
      </c>
      <c r="BT265" s="31">
        <v>41559</v>
      </c>
      <c r="BU265" s="31">
        <v>20617</v>
      </c>
      <c r="BV265" s="31">
        <v>20942</v>
      </c>
      <c r="BW265" s="31">
        <v>41208</v>
      </c>
      <c r="BX265" s="31">
        <v>20455</v>
      </c>
      <c r="BY265" s="31">
        <v>20753</v>
      </c>
    </row>
    <row r="266" spans="1:77" ht="20.100000000000001" customHeight="1" x14ac:dyDescent="0.25">
      <c r="A266" s="30" t="s">
        <v>241</v>
      </c>
      <c r="B266" s="31" t="s">
        <v>402</v>
      </c>
      <c r="C266" s="31">
        <v>85034</v>
      </c>
      <c r="D266" s="31">
        <v>42245</v>
      </c>
      <c r="E266" s="31">
        <v>42789</v>
      </c>
      <c r="F266" s="31">
        <v>84937</v>
      </c>
      <c r="G266" s="31">
        <v>42229</v>
      </c>
      <c r="H266" s="31">
        <v>42708</v>
      </c>
      <c r="I266" s="31">
        <v>84827</v>
      </c>
      <c r="J266" s="31">
        <v>42209</v>
      </c>
      <c r="K266" s="31">
        <v>42618</v>
      </c>
      <c r="L266" s="31">
        <v>84693</v>
      </c>
      <c r="M266" s="31">
        <v>42176</v>
      </c>
      <c r="N266" s="31">
        <v>42517</v>
      </c>
      <c r="O266" s="31">
        <v>84548</v>
      </c>
      <c r="P266" s="31">
        <v>42149</v>
      </c>
      <c r="Q266" s="31">
        <v>42399</v>
      </c>
      <c r="R266" s="31">
        <v>84378</v>
      </c>
      <c r="S266" s="31">
        <v>42100</v>
      </c>
      <c r="T266" s="31">
        <v>42278</v>
      </c>
      <c r="U266" s="31">
        <v>84203</v>
      </c>
      <c r="V266" s="31">
        <v>42047</v>
      </c>
      <c r="W266" s="31">
        <v>42156</v>
      </c>
      <c r="X266" s="31">
        <v>84011</v>
      </c>
      <c r="Y266" s="31">
        <v>41977</v>
      </c>
      <c r="Z266" s="31">
        <v>42034</v>
      </c>
      <c r="AA266" s="31">
        <v>83795</v>
      </c>
      <c r="AB266" s="31">
        <v>41897</v>
      </c>
      <c r="AC266" s="31">
        <v>41898</v>
      </c>
      <c r="AD266" s="31">
        <v>83544</v>
      </c>
      <c r="AE266" s="31">
        <v>41804</v>
      </c>
      <c r="AF266" s="31">
        <v>41740</v>
      </c>
      <c r="AG266" s="31">
        <v>83302</v>
      </c>
      <c r="AH266" s="31">
        <v>41712</v>
      </c>
      <c r="AI266" s="31">
        <v>41590</v>
      </c>
      <c r="AJ266" s="31">
        <v>82998</v>
      </c>
      <c r="AK266" s="31">
        <v>41581</v>
      </c>
      <c r="AL266" s="31">
        <v>41417</v>
      </c>
      <c r="AM266" s="31">
        <v>82707</v>
      </c>
      <c r="AN266" s="31">
        <v>41459</v>
      </c>
      <c r="AO266" s="31">
        <v>41248</v>
      </c>
      <c r="AP266" s="31">
        <v>82381</v>
      </c>
      <c r="AQ266" s="31">
        <v>41319</v>
      </c>
      <c r="AR266" s="31">
        <v>41062</v>
      </c>
      <c r="AS266" s="31">
        <v>82026</v>
      </c>
      <c r="AT266" s="31">
        <v>41158</v>
      </c>
      <c r="AU266" s="31">
        <v>40868</v>
      </c>
      <c r="AV266" s="31">
        <v>81643</v>
      </c>
      <c r="AW266" s="31">
        <v>40986</v>
      </c>
      <c r="AX266" s="31">
        <v>40657</v>
      </c>
      <c r="AY266" s="31">
        <v>81239</v>
      </c>
      <c r="AZ266" s="31">
        <v>40802</v>
      </c>
      <c r="BA266" s="31">
        <v>40437</v>
      </c>
      <c r="BB266" s="31">
        <v>80817</v>
      </c>
      <c r="BC266" s="31">
        <v>40608</v>
      </c>
      <c r="BD266" s="31">
        <v>40209</v>
      </c>
      <c r="BE266" s="31">
        <v>80369</v>
      </c>
      <c r="BF266" s="31">
        <v>40399</v>
      </c>
      <c r="BG266" s="31">
        <v>39970</v>
      </c>
      <c r="BH266" s="31">
        <v>79909</v>
      </c>
      <c r="BI266" s="31">
        <v>40181</v>
      </c>
      <c r="BJ266" s="31">
        <v>39728</v>
      </c>
      <c r="BK266" s="31">
        <v>79428</v>
      </c>
      <c r="BL266" s="31">
        <v>39964</v>
      </c>
      <c r="BM266" s="31">
        <v>39464</v>
      </c>
      <c r="BN266" s="31">
        <v>78923</v>
      </c>
      <c r="BO266" s="31">
        <v>39721</v>
      </c>
      <c r="BP266" s="31">
        <v>39202</v>
      </c>
      <c r="BQ266" s="31">
        <v>78408</v>
      </c>
      <c r="BR266" s="31">
        <v>39483</v>
      </c>
      <c r="BS266" s="31">
        <v>38925</v>
      </c>
      <c r="BT266" s="31">
        <v>77887</v>
      </c>
      <c r="BU266" s="31">
        <v>39239</v>
      </c>
      <c r="BV266" s="31">
        <v>38648</v>
      </c>
      <c r="BW266" s="31">
        <v>77355</v>
      </c>
      <c r="BX266" s="31">
        <v>38997</v>
      </c>
      <c r="BY266" s="31">
        <v>38358</v>
      </c>
    </row>
    <row r="267" spans="1:77" ht="20.100000000000001" customHeight="1" x14ac:dyDescent="0.25">
      <c r="A267" s="30" t="s">
        <v>242</v>
      </c>
      <c r="B267" s="31" t="s">
        <v>402</v>
      </c>
      <c r="C267" s="31">
        <v>115335</v>
      </c>
      <c r="D267" s="31">
        <v>54130</v>
      </c>
      <c r="E267" s="31">
        <v>61205</v>
      </c>
      <c r="F267" s="31">
        <v>114521</v>
      </c>
      <c r="G267" s="31">
        <v>53715</v>
      </c>
      <c r="H267" s="31">
        <v>60806</v>
      </c>
      <c r="I267" s="31">
        <v>113730</v>
      </c>
      <c r="J267" s="31">
        <v>53305</v>
      </c>
      <c r="K267" s="31">
        <v>60425</v>
      </c>
      <c r="L267" s="31">
        <v>112923</v>
      </c>
      <c r="M267" s="31">
        <v>52894</v>
      </c>
      <c r="N267" s="31">
        <v>60029</v>
      </c>
      <c r="O267" s="31">
        <v>112115</v>
      </c>
      <c r="P267" s="31">
        <v>52490</v>
      </c>
      <c r="Q267" s="31">
        <v>59625</v>
      </c>
      <c r="R267" s="31">
        <v>111316</v>
      </c>
      <c r="S267" s="31">
        <v>52085</v>
      </c>
      <c r="T267" s="31">
        <v>59231</v>
      </c>
      <c r="U267" s="31">
        <v>110526</v>
      </c>
      <c r="V267" s="31">
        <v>51693</v>
      </c>
      <c r="W267" s="31">
        <v>58833</v>
      </c>
      <c r="X267" s="31">
        <v>109746</v>
      </c>
      <c r="Y267" s="31">
        <v>51308</v>
      </c>
      <c r="Z267" s="31">
        <v>58438</v>
      </c>
      <c r="AA267" s="31">
        <v>108985</v>
      </c>
      <c r="AB267" s="31">
        <v>50935</v>
      </c>
      <c r="AC267" s="31">
        <v>58050</v>
      </c>
      <c r="AD267" s="31">
        <v>108225</v>
      </c>
      <c r="AE267" s="31">
        <v>50565</v>
      </c>
      <c r="AF267" s="31">
        <v>57660</v>
      </c>
      <c r="AG267" s="31">
        <v>107437</v>
      </c>
      <c r="AH267" s="31">
        <v>50177</v>
      </c>
      <c r="AI267" s="31">
        <v>57260</v>
      </c>
      <c r="AJ267" s="31">
        <v>106619</v>
      </c>
      <c r="AK267" s="31">
        <v>49776</v>
      </c>
      <c r="AL267" s="31">
        <v>56843</v>
      </c>
      <c r="AM267" s="31">
        <v>105756</v>
      </c>
      <c r="AN267" s="31">
        <v>49355</v>
      </c>
      <c r="AO267" s="31">
        <v>56401</v>
      </c>
      <c r="AP267" s="31">
        <v>104860</v>
      </c>
      <c r="AQ267" s="31">
        <v>48924</v>
      </c>
      <c r="AR267" s="31">
        <v>55936</v>
      </c>
      <c r="AS267" s="31">
        <v>103940</v>
      </c>
      <c r="AT267" s="31">
        <v>48476</v>
      </c>
      <c r="AU267" s="31">
        <v>55464</v>
      </c>
      <c r="AV267" s="31">
        <v>102990</v>
      </c>
      <c r="AW267" s="31">
        <v>48021</v>
      </c>
      <c r="AX267" s="31">
        <v>54969</v>
      </c>
      <c r="AY267" s="31">
        <v>102000</v>
      </c>
      <c r="AZ267" s="31">
        <v>47542</v>
      </c>
      <c r="BA267" s="31">
        <v>54458</v>
      </c>
      <c r="BB267" s="31">
        <v>100986</v>
      </c>
      <c r="BC267" s="31">
        <v>47053</v>
      </c>
      <c r="BD267" s="31">
        <v>53933</v>
      </c>
      <c r="BE267" s="31">
        <v>99938</v>
      </c>
      <c r="BF267" s="31">
        <v>46551</v>
      </c>
      <c r="BG267" s="31">
        <v>53387</v>
      </c>
      <c r="BH267" s="31">
        <v>98891</v>
      </c>
      <c r="BI267" s="31">
        <v>46055</v>
      </c>
      <c r="BJ267" s="31">
        <v>52836</v>
      </c>
      <c r="BK267" s="31">
        <v>97803</v>
      </c>
      <c r="BL267" s="31">
        <v>45537</v>
      </c>
      <c r="BM267" s="31">
        <v>52266</v>
      </c>
      <c r="BN267" s="31">
        <v>96695</v>
      </c>
      <c r="BO267" s="31">
        <v>45022</v>
      </c>
      <c r="BP267" s="31">
        <v>51673</v>
      </c>
      <c r="BQ267" s="31">
        <v>95568</v>
      </c>
      <c r="BR267" s="31">
        <v>44498</v>
      </c>
      <c r="BS267" s="31">
        <v>51070</v>
      </c>
      <c r="BT267" s="31">
        <v>94443</v>
      </c>
      <c r="BU267" s="31">
        <v>43977</v>
      </c>
      <c r="BV267" s="31">
        <v>50466</v>
      </c>
      <c r="BW267" s="31">
        <v>93292</v>
      </c>
      <c r="BX267" s="31">
        <v>43455</v>
      </c>
      <c r="BY267" s="31">
        <v>49837</v>
      </c>
    </row>
    <row r="268" spans="1:77" ht="20.100000000000001" customHeight="1" x14ac:dyDescent="0.25">
      <c r="A268" s="30" t="s">
        <v>243</v>
      </c>
      <c r="B268" s="31" t="s">
        <v>402</v>
      </c>
      <c r="C268" s="31">
        <v>41236</v>
      </c>
      <c r="D268" s="31">
        <v>20380</v>
      </c>
      <c r="E268" s="31">
        <v>20856</v>
      </c>
      <c r="F268" s="31">
        <v>41022</v>
      </c>
      <c r="G268" s="31">
        <v>20285</v>
      </c>
      <c r="H268" s="31">
        <v>20737</v>
      </c>
      <c r="I268" s="31">
        <v>40835</v>
      </c>
      <c r="J268" s="31">
        <v>20205</v>
      </c>
      <c r="K268" s="31">
        <v>20630</v>
      </c>
      <c r="L268" s="31">
        <v>40631</v>
      </c>
      <c r="M268" s="31">
        <v>20114</v>
      </c>
      <c r="N268" s="31">
        <v>20517</v>
      </c>
      <c r="O268" s="31">
        <v>40410</v>
      </c>
      <c r="P268" s="31">
        <v>20013</v>
      </c>
      <c r="Q268" s="31">
        <v>20397</v>
      </c>
      <c r="R268" s="31">
        <v>40187</v>
      </c>
      <c r="S268" s="31">
        <v>19906</v>
      </c>
      <c r="T268" s="31">
        <v>20281</v>
      </c>
      <c r="U268" s="31">
        <v>39968</v>
      </c>
      <c r="V268" s="31">
        <v>19806</v>
      </c>
      <c r="W268" s="31">
        <v>20162</v>
      </c>
      <c r="X268" s="31">
        <v>39755</v>
      </c>
      <c r="Y268" s="31">
        <v>19716</v>
      </c>
      <c r="Z268" s="31">
        <v>20039</v>
      </c>
      <c r="AA268" s="31">
        <v>39521</v>
      </c>
      <c r="AB268" s="31">
        <v>19606</v>
      </c>
      <c r="AC268" s="31">
        <v>19915</v>
      </c>
      <c r="AD268" s="31">
        <v>39271</v>
      </c>
      <c r="AE268" s="31">
        <v>19481</v>
      </c>
      <c r="AF268" s="31">
        <v>19790</v>
      </c>
      <c r="AG268" s="31">
        <v>39028</v>
      </c>
      <c r="AH268" s="31">
        <v>19369</v>
      </c>
      <c r="AI268" s="31">
        <v>19659</v>
      </c>
      <c r="AJ268" s="31">
        <v>38764</v>
      </c>
      <c r="AK268" s="31">
        <v>19243</v>
      </c>
      <c r="AL268" s="31">
        <v>19521</v>
      </c>
      <c r="AM268" s="31">
        <v>38491</v>
      </c>
      <c r="AN268" s="31">
        <v>19111</v>
      </c>
      <c r="AO268" s="31">
        <v>19380</v>
      </c>
      <c r="AP268" s="31">
        <v>38199</v>
      </c>
      <c r="AQ268" s="31">
        <v>18968</v>
      </c>
      <c r="AR268" s="31">
        <v>19231</v>
      </c>
      <c r="AS268" s="31">
        <v>37901</v>
      </c>
      <c r="AT268" s="31">
        <v>18828</v>
      </c>
      <c r="AU268" s="31">
        <v>19073</v>
      </c>
      <c r="AV268" s="31">
        <v>37596</v>
      </c>
      <c r="AW268" s="31">
        <v>18676</v>
      </c>
      <c r="AX268" s="31">
        <v>18920</v>
      </c>
      <c r="AY268" s="31">
        <v>37260</v>
      </c>
      <c r="AZ268" s="31">
        <v>18509</v>
      </c>
      <c r="BA268" s="31">
        <v>18751</v>
      </c>
      <c r="BB268" s="31">
        <v>36909</v>
      </c>
      <c r="BC268" s="31">
        <v>18341</v>
      </c>
      <c r="BD268" s="31">
        <v>18568</v>
      </c>
      <c r="BE268" s="31">
        <v>36576</v>
      </c>
      <c r="BF268" s="31">
        <v>18183</v>
      </c>
      <c r="BG268" s="31">
        <v>18393</v>
      </c>
      <c r="BH268" s="31">
        <v>36221</v>
      </c>
      <c r="BI268" s="31">
        <v>18004</v>
      </c>
      <c r="BJ268" s="31">
        <v>18217</v>
      </c>
      <c r="BK268" s="31">
        <v>35857</v>
      </c>
      <c r="BL268" s="31">
        <v>17832</v>
      </c>
      <c r="BM268" s="31">
        <v>18025</v>
      </c>
      <c r="BN268" s="31">
        <v>35477</v>
      </c>
      <c r="BO268" s="31">
        <v>17646</v>
      </c>
      <c r="BP268" s="31">
        <v>17831</v>
      </c>
      <c r="BQ268" s="31">
        <v>35103</v>
      </c>
      <c r="BR268" s="31">
        <v>17467</v>
      </c>
      <c r="BS268" s="31">
        <v>17636</v>
      </c>
      <c r="BT268" s="31">
        <v>34725</v>
      </c>
      <c r="BU268" s="31">
        <v>17285</v>
      </c>
      <c r="BV268" s="31">
        <v>17440</v>
      </c>
      <c r="BW268" s="31">
        <v>34337</v>
      </c>
      <c r="BX268" s="31">
        <v>17103</v>
      </c>
      <c r="BY268" s="31">
        <v>17234</v>
      </c>
    </row>
    <row r="269" spans="1:77" ht="20.100000000000001" customHeight="1" x14ac:dyDescent="0.25">
      <c r="A269" s="30" t="s">
        <v>244</v>
      </c>
      <c r="B269" s="31" t="s">
        <v>407</v>
      </c>
      <c r="C269" s="31">
        <v>55473</v>
      </c>
      <c r="D269" s="31">
        <v>27206</v>
      </c>
      <c r="E269" s="31">
        <v>28267</v>
      </c>
      <c r="F269" s="31">
        <v>55214</v>
      </c>
      <c r="G269" s="31">
        <v>27097</v>
      </c>
      <c r="H269" s="31">
        <v>28117</v>
      </c>
      <c r="I269" s="31">
        <v>54971</v>
      </c>
      <c r="J269" s="31">
        <v>26998</v>
      </c>
      <c r="K269" s="31">
        <v>27973</v>
      </c>
      <c r="L269" s="31">
        <v>54707</v>
      </c>
      <c r="M269" s="31">
        <v>26888</v>
      </c>
      <c r="N269" s="31">
        <v>27819</v>
      </c>
      <c r="O269" s="31">
        <v>54462</v>
      </c>
      <c r="P269" s="31">
        <v>26783</v>
      </c>
      <c r="Q269" s="31">
        <v>27679</v>
      </c>
      <c r="R269" s="31">
        <v>54205</v>
      </c>
      <c r="S269" s="31">
        <v>26675</v>
      </c>
      <c r="T269" s="31">
        <v>27530</v>
      </c>
      <c r="U269" s="31">
        <v>53933</v>
      </c>
      <c r="V269" s="31">
        <v>26561</v>
      </c>
      <c r="W269" s="31">
        <v>27372</v>
      </c>
      <c r="X269" s="31">
        <v>53687</v>
      </c>
      <c r="Y269" s="31">
        <v>26453</v>
      </c>
      <c r="Z269" s="31">
        <v>27234</v>
      </c>
      <c r="AA269" s="31">
        <v>53446</v>
      </c>
      <c r="AB269" s="31">
        <v>26357</v>
      </c>
      <c r="AC269" s="31">
        <v>27089</v>
      </c>
      <c r="AD269" s="31">
        <v>53218</v>
      </c>
      <c r="AE269" s="31">
        <v>26251</v>
      </c>
      <c r="AF269" s="31">
        <v>26967</v>
      </c>
      <c r="AG269" s="31">
        <v>52963</v>
      </c>
      <c r="AH269" s="31">
        <v>26138</v>
      </c>
      <c r="AI269" s="31">
        <v>26825</v>
      </c>
      <c r="AJ269" s="31">
        <v>52688</v>
      </c>
      <c r="AK269" s="31">
        <v>26012</v>
      </c>
      <c r="AL269" s="31">
        <v>26676</v>
      </c>
      <c r="AM269" s="31">
        <v>52397</v>
      </c>
      <c r="AN269" s="31">
        <v>25876</v>
      </c>
      <c r="AO269" s="31">
        <v>26521</v>
      </c>
      <c r="AP269" s="31">
        <v>52102</v>
      </c>
      <c r="AQ269" s="31">
        <v>25748</v>
      </c>
      <c r="AR269" s="31">
        <v>26354</v>
      </c>
      <c r="AS269" s="31">
        <v>51770</v>
      </c>
      <c r="AT269" s="31">
        <v>25585</v>
      </c>
      <c r="AU269" s="31">
        <v>26185</v>
      </c>
      <c r="AV269" s="31">
        <v>51424</v>
      </c>
      <c r="AW269" s="31">
        <v>25420</v>
      </c>
      <c r="AX269" s="31">
        <v>26004</v>
      </c>
      <c r="AY269" s="31">
        <v>51061</v>
      </c>
      <c r="AZ269" s="31">
        <v>25240</v>
      </c>
      <c r="BA269" s="31">
        <v>25821</v>
      </c>
      <c r="BB269" s="31">
        <v>50682</v>
      </c>
      <c r="BC269" s="31">
        <v>25061</v>
      </c>
      <c r="BD269" s="31">
        <v>25621</v>
      </c>
      <c r="BE269" s="31">
        <v>50287</v>
      </c>
      <c r="BF269" s="31">
        <v>24867</v>
      </c>
      <c r="BG269" s="31">
        <v>25420</v>
      </c>
      <c r="BH269" s="31">
        <v>49884</v>
      </c>
      <c r="BI269" s="31">
        <v>24671</v>
      </c>
      <c r="BJ269" s="31">
        <v>25213</v>
      </c>
      <c r="BK269" s="31">
        <v>49465</v>
      </c>
      <c r="BL269" s="31">
        <v>24466</v>
      </c>
      <c r="BM269" s="31">
        <v>24999</v>
      </c>
      <c r="BN269" s="31">
        <v>49040</v>
      </c>
      <c r="BO269" s="31">
        <v>24257</v>
      </c>
      <c r="BP269" s="31">
        <v>24783</v>
      </c>
      <c r="BQ269" s="31">
        <v>48602</v>
      </c>
      <c r="BR269" s="31">
        <v>24044</v>
      </c>
      <c r="BS269" s="31">
        <v>24558</v>
      </c>
      <c r="BT269" s="31">
        <v>48166</v>
      </c>
      <c r="BU269" s="31">
        <v>23839</v>
      </c>
      <c r="BV269" s="31">
        <v>24327</v>
      </c>
      <c r="BW269" s="31">
        <v>47712</v>
      </c>
      <c r="BX269" s="31">
        <v>23622</v>
      </c>
      <c r="BY269" s="31">
        <v>24090</v>
      </c>
    </row>
    <row r="270" spans="1:77" ht="20.100000000000001" customHeight="1" x14ac:dyDescent="0.25">
      <c r="A270" s="30" t="s">
        <v>245</v>
      </c>
      <c r="B270" s="31" t="s">
        <v>407</v>
      </c>
      <c r="C270" s="31">
        <v>92518</v>
      </c>
      <c r="D270" s="31">
        <v>45396</v>
      </c>
      <c r="E270" s="31">
        <v>47122</v>
      </c>
      <c r="F270" s="31">
        <v>93033</v>
      </c>
      <c r="G270" s="31">
        <v>45623</v>
      </c>
      <c r="H270" s="31">
        <v>47410</v>
      </c>
      <c r="I270" s="31">
        <v>93527</v>
      </c>
      <c r="J270" s="31">
        <v>45820</v>
      </c>
      <c r="K270" s="31">
        <v>47707</v>
      </c>
      <c r="L270" s="31">
        <v>93980</v>
      </c>
      <c r="M270" s="31">
        <v>46005</v>
      </c>
      <c r="N270" s="31">
        <v>47975</v>
      </c>
      <c r="O270" s="31">
        <v>94441</v>
      </c>
      <c r="P270" s="31">
        <v>46200</v>
      </c>
      <c r="Q270" s="31">
        <v>48241</v>
      </c>
      <c r="R270" s="31">
        <v>94860</v>
      </c>
      <c r="S270" s="31">
        <v>46376</v>
      </c>
      <c r="T270" s="31">
        <v>48484</v>
      </c>
      <c r="U270" s="31">
        <v>95255</v>
      </c>
      <c r="V270" s="31">
        <v>46534</v>
      </c>
      <c r="W270" s="31">
        <v>48721</v>
      </c>
      <c r="X270" s="31">
        <v>95606</v>
      </c>
      <c r="Y270" s="31">
        <v>46677</v>
      </c>
      <c r="Z270" s="31">
        <v>48929</v>
      </c>
      <c r="AA270" s="31">
        <v>95933</v>
      </c>
      <c r="AB270" s="31">
        <v>46813</v>
      </c>
      <c r="AC270" s="31">
        <v>49120</v>
      </c>
      <c r="AD270" s="31">
        <v>96231</v>
      </c>
      <c r="AE270" s="31">
        <v>46933</v>
      </c>
      <c r="AF270" s="31">
        <v>49298</v>
      </c>
      <c r="AG270" s="31">
        <v>96505</v>
      </c>
      <c r="AH270" s="31">
        <v>47035</v>
      </c>
      <c r="AI270" s="31">
        <v>49470</v>
      </c>
      <c r="AJ270" s="31">
        <v>96750</v>
      </c>
      <c r="AK270" s="31">
        <v>47130</v>
      </c>
      <c r="AL270" s="31">
        <v>49620</v>
      </c>
      <c r="AM270" s="31">
        <v>96955</v>
      </c>
      <c r="AN270" s="31">
        <v>47201</v>
      </c>
      <c r="AO270" s="31">
        <v>49754</v>
      </c>
      <c r="AP270" s="31">
        <v>97145</v>
      </c>
      <c r="AQ270" s="31">
        <v>47270</v>
      </c>
      <c r="AR270" s="31">
        <v>49875</v>
      </c>
      <c r="AS270" s="31">
        <v>97299</v>
      </c>
      <c r="AT270" s="31">
        <v>47311</v>
      </c>
      <c r="AU270" s="31">
        <v>49988</v>
      </c>
      <c r="AV270" s="31">
        <v>97424</v>
      </c>
      <c r="AW270" s="31">
        <v>47345</v>
      </c>
      <c r="AX270" s="31">
        <v>50079</v>
      </c>
      <c r="AY270" s="31">
        <v>97517</v>
      </c>
      <c r="AZ270" s="31">
        <v>47364</v>
      </c>
      <c r="BA270" s="31">
        <v>50153</v>
      </c>
      <c r="BB270" s="31">
        <v>97591</v>
      </c>
      <c r="BC270" s="31">
        <v>47372</v>
      </c>
      <c r="BD270" s="31">
        <v>50219</v>
      </c>
      <c r="BE270" s="31">
        <v>97641</v>
      </c>
      <c r="BF270" s="31">
        <v>47373</v>
      </c>
      <c r="BG270" s="31">
        <v>50268</v>
      </c>
      <c r="BH270" s="31">
        <v>97672</v>
      </c>
      <c r="BI270" s="31">
        <v>47368</v>
      </c>
      <c r="BJ270" s="31">
        <v>50304</v>
      </c>
      <c r="BK270" s="31">
        <v>97689</v>
      </c>
      <c r="BL270" s="31">
        <v>47355</v>
      </c>
      <c r="BM270" s="31">
        <v>50334</v>
      </c>
      <c r="BN270" s="31">
        <v>97675</v>
      </c>
      <c r="BO270" s="31">
        <v>47333</v>
      </c>
      <c r="BP270" s="31">
        <v>50342</v>
      </c>
      <c r="BQ270" s="31">
        <v>97664</v>
      </c>
      <c r="BR270" s="31">
        <v>47310</v>
      </c>
      <c r="BS270" s="31">
        <v>50354</v>
      </c>
      <c r="BT270" s="31">
        <v>97633</v>
      </c>
      <c r="BU270" s="31">
        <v>47290</v>
      </c>
      <c r="BV270" s="31">
        <v>50343</v>
      </c>
      <c r="BW270" s="31">
        <v>97592</v>
      </c>
      <c r="BX270" s="31">
        <v>47264</v>
      </c>
      <c r="BY270" s="31">
        <v>50328</v>
      </c>
    </row>
    <row r="271" spans="1:77" ht="20.100000000000001" customHeight="1" x14ac:dyDescent="0.25">
      <c r="A271" s="30" t="s">
        <v>246</v>
      </c>
      <c r="B271" s="31" t="s">
        <v>407</v>
      </c>
      <c r="C271" s="31">
        <v>86582</v>
      </c>
      <c r="D271" s="31">
        <v>41850</v>
      </c>
      <c r="E271" s="31">
        <v>44732</v>
      </c>
      <c r="F271" s="31">
        <v>86474</v>
      </c>
      <c r="G271" s="31">
        <v>41787</v>
      </c>
      <c r="H271" s="31">
        <v>44687</v>
      </c>
      <c r="I271" s="31">
        <v>86365</v>
      </c>
      <c r="J271" s="31">
        <v>41721</v>
      </c>
      <c r="K271" s="31">
        <v>44644</v>
      </c>
      <c r="L271" s="31">
        <v>86247</v>
      </c>
      <c r="M271" s="31">
        <v>41658</v>
      </c>
      <c r="N271" s="31">
        <v>44589</v>
      </c>
      <c r="O271" s="31">
        <v>86119</v>
      </c>
      <c r="P271" s="31">
        <v>41583</v>
      </c>
      <c r="Q271" s="31">
        <v>44536</v>
      </c>
      <c r="R271" s="31">
        <v>85978</v>
      </c>
      <c r="S271" s="31">
        <v>41510</v>
      </c>
      <c r="T271" s="31">
        <v>44468</v>
      </c>
      <c r="U271" s="31">
        <v>85835</v>
      </c>
      <c r="V271" s="31">
        <v>41430</v>
      </c>
      <c r="W271" s="31">
        <v>44405</v>
      </c>
      <c r="X271" s="31">
        <v>85675</v>
      </c>
      <c r="Y271" s="31">
        <v>41335</v>
      </c>
      <c r="Z271" s="31">
        <v>44340</v>
      </c>
      <c r="AA271" s="31">
        <v>85512</v>
      </c>
      <c r="AB271" s="31">
        <v>41250</v>
      </c>
      <c r="AC271" s="31">
        <v>44262</v>
      </c>
      <c r="AD271" s="31">
        <v>85352</v>
      </c>
      <c r="AE271" s="31">
        <v>41157</v>
      </c>
      <c r="AF271" s="31">
        <v>44195</v>
      </c>
      <c r="AG271" s="31">
        <v>85159</v>
      </c>
      <c r="AH271" s="31">
        <v>41055</v>
      </c>
      <c r="AI271" s="31">
        <v>44104</v>
      </c>
      <c r="AJ271" s="31">
        <v>84941</v>
      </c>
      <c r="AK271" s="31">
        <v>40927</v>
      </c>
      <c r="AL271" s="31">
        <v>44014</v>
      </c>
      <c r="AM271" s="31">
        <v>84683</v>
      </c>
      <c r="AN271" s="31">
        <v>40787</v>
      </c>
      <c r="AO271" s="31">
        <v>43896</v>
      </c>
      <c r="AP271" s="31">
        <v>84406</v>
      </c>
      <c r="AQ271" s="31">
        <v>40638</v>
      </c>
      <c r="AR271" s="31">
        <v>43768</v>
      </c>
      <c r="AS271" s="31">
        <v>84119</v>
      </c>
      <c r="AT271" s="31">
        <v>40485</v>
      </c>
      <c r="AU271" s="31">
        <v>43634</v>
      </c>
      <c r="AV271" s="31">
        <v>83792</v>
      </c>
      <c r="AW271" s="31">
        <v>40309</v>
      </c>
      <c r="AX271" s="31">
        <v>43483</v>
      </c>
      <c r="AY271" s="31">
        <v>83450</v>
      </c>
      <c r="AZ271" s="31">
        <v>40131</v>
      </c>
      <c r="BA271" s="31">
        <v>43319</v>
      </c>
      <c r="BB271" s="31">
        <v>83076</v>
      </c>
      <c r="BC271" s="31">
        <v>39931</v>
      </c>
      <c r="BD271" s="31">
        <v>43145</v>
      </c>
      <c r="BE271" s="31">
        <v>82689</v>
      </c>
      <c r="BF271" s="31">
        <v>39727</v>
      </c>
      <c r="BG271" s="31">
        <v>42962</v>
      </c>
      <c r="BH271" s="31">
        <v>82269</v>
      </c>
      <c r="BI271" s="31">
        <v>39514</v>
      </c>
      <c r="BJ271" s="31">
        <v>42755</v>
      </c>
      <c r="BK271" s="31">
        <v>81851</v>
      </c>
      <c r="BL271" s="31">
        <v>39300</v>
      </c>
      <c r="BM271" s="31">
        <v>42551</v>
      </c>
      <c r="BN271" s="31">
        <v>81411</v>
      </c>
      <c r="BO271" s="31">
        <v>39083</v>
      </c>
      <c r="BP271" s="31">
        <v>42328</v>
      </c>
      <c r="BQ271" s="31">
        <v>80964</v>
      </c>
      <c r="BR271" s="31">
        <v>38854</v>
      </c>
      <c r="BS271" s="31">
        <v>42110</v>
      </c>
      <c r="BT271" s="31">
        <v>80496</v>
      </c>
      <c r="BU271" s="31">
        <v>38624</v>
      </c>
      <c r="BV271" s="31">
        <v>41872</v>
      </c>
      <c r="BW271" s="31">
        <v>80039</v>
      </c>
      <c r="BX271" s="31">
        <v>38411</v>
      </c>
      <c r="BY271" s="31">
        <v>41628</v>
      </c>
    </row>
    <row r="272" spans="1:77" ht="20.100000000000001" customHeight="1" x14ac:dyDescent="0.25">
      <c r="A272" s="30" t="s">
        <v>247</v>
      </c>
      <c r="B272" s="31" t="s">
        <v>407</v>
      </c>
      <c r="C272" s="31">
        <v>117029</v>
      </c>
      <c r="D272" s="31">
        <v>54679</v>
      </c>
      <c r="E272" s="31">
        <v>62350</v>
      </c>
      <c r="F272" s="31">
        <v>116938</v>
      </c>
      <c r="G272" s="31">
        <v>54574</v>
      </c>
      <c r="H272" s="31">
        <v>62364</v>
      </c>
      <c r="I272" s="31">
        <v>116873</v>
      </c>
      <c r="J272" s="31">
        <v>54497</v>
      </c>
      <c r="K272" s="31">
        <v>62376</v>
      </c>
      <c r="L272" s="31">
        <v>116788</v>
      </c>
      <c r="M272" s="31">
        <v>54413</v>
      </c>
      <c r="N272" s="31">
        <v>62375</v>
      </c>
      <c r="O272" s="31">
        <v>116712</v>
      </c>
      <c r="P272" s="31">
        <v>54337</v>
      </c>
      <c r="Q272" s="31">
        <v>62375</v>
      </c>
      <c r="R272" s="31">
        <v>116632</v>
      </c>
      <c r="S272" s="31">
        <v>54269</v>
      </c>
      <c r="T272" s="31">
        <v>62363</v>
      </c>
      <c r="U272" s="31">
        <v>116554</v>
      </c>
      <c r="V272" s="31">
        <v>54205</v>
      </c>
      <c r="W272" s="31">
        <v>62349</v>
      </c>
      <c r="X272" s="31">
        <v>116455</v>
      </c>
      <c r="Y272" s="31">
        <v>54136</v>
      </c>
      <c r="Z272" s="31">
        <v>62319</v>
      </c>
      <c r="AA272" s="31">
        <v>116361</v>
      </c>
      <c r="AB272" s="31">
        <v>54080</v>
      </c>
      <c r="AC272" s="31">
        <v>62281</v>
      </c>
      <c r="AD272" s="31">
        <v>116265</v>
      </c>
      <c r="AE272" s="31">
        <v>54025</v>
      </c>
      <c r="AF272" s="31">
        <v>62240</v>
      </c>
      <c r="AG272" s="31">
        <v>116135</v>
      </c>
      <c r="AH272" s="31">
        <v>53959</v>
      </c>
      <c r="AI272" s="31">
        <v>62176</v>
      </c>
      <c r="AJ272" s="31">
        <v>115981</v>
      </c>
      <c r="AK272" s="31">
        <v>53880</v>
      </c>
      <c r="AL272" s="31">
        <v>62101</v>
      </c>
      <c r="AM272" s="31">
        <v>115810</v>
      </c>
      <c r="AN272" s="31">
        <v>53800</v>
      </c>
      <c r="AO272" s="31">
        <v>62010</v>
      </c>
      <c r="AP272" s="31">
        <v>115598</v>
      </c>
      <c r="AQ272" s="31">
        <v>53698</v>
      </c>
      <c r="AR272" s="31">
        <v>61900</v>
      </c>
      <c r="AS272" s="31">
        <v>115351</v>
      </c>
      <c r="AT272" s="31">
        <v>53582</v>
      </c>
      <c r="AU272" s="31">
        <v>61769</v>
      </c>
      <c r="AV272" s="31">
        <v>115092</v>
      </c>
      <c r="AW272" s="31">
        <v>53464</v>
      </c>
      <c r="AX272" s="31">
        <v>61628</v>
      </c>
      <c r="AY272" s="31">
        <v>114810</v>
      </c>
      <c r="AZ272" s="31">
        <v>53333</v>
      </c>
      <c r="BA272" s="31">
        <v>61477</v>
      </c>
      <c r="BB272" s="31">
        <v>114512</v>
      </c>
      <c r="BC272" s="31">
        <v>53201</v>
      </c>
      <c r="BD272" s="31">
        <v>61311</v>
      </c>
      <c r="BE272" s="31">
        <v>114189</v>
      </c>
      <c r="BF272" s="31">
        <v>53053</v>
      </c>
      <c r="BG272" s="31">
        <v>61136</v>
      </c>
      <c r="BH272" s="31">
        <v>113852</v>
      </c>
      <c r="BI272" s="31">
        <v>52903</v>
      </c>
      <c r="BJ272" s="31">
        <v>60949</v>
      </c>
      <c r="BK272" s="31">
        <v>113515</v>
      </c>
      <c r="BL272" s="31">
        <v>52752</v>
      </c>
      <c r="BM272" s="31">
        <v>60763</v>
      </c>
      <c r="BN272" s="31">
        <v>113152</v>
      </c>
      <c r="BO272" s="31">
        <v>52594</v>
      </c>
      <c r="BP272" s="31">
        <v>60558</v>
      </c>
      <c r="BQ272" s="31">
        <v>112786</v>
      </c>
      <c r="BR272" s="31">
        <v>52439</v>
      </c>
      <c r="BS272" s="31">
        <v>60347</v>
      </c>
      <c r="BT272" s="31">
        <v>112419</v>
      </c>
      <c r="BU272" s="31">
        <v>52279</v>
      </c>
      <c r="BV272" s="31">
        <v>60140</v>
      </c>
      <c r="BW272" s="31">
        <v>112060</v>
      </c>
      <c r="BX272" s="31">
        <v>52137</v>
      </c>
      <c r="BY272" s="31">
        <v>59923</v>
      </c>
    </row>
    <row r="273" spans="1:77" ht="20.100000000000001" customHeight="1" x14ac:dyDescent="0.25">
      <c r="A273" s="30" t="s">
        <v>248</v>
      </c>
      <c r="B273" s="31" t="s">
        <v>407</v>
      </c>
      <c r="C273" s="31">
        <v>39103</v>
      </c>
      <c r="D273" s="31">
        <v>19242</v>
      </c>
      <c r="E273" s="31">
        <v>19861</v>
      </c>
      <c r="F273" s="31">
        <v>39146</v>
      </c>
      <c r="G273" s="31">
        <v>19258</v>
      </c>
      <c r="H273" s="31">
        <v>19888</v>
      </c>
      <c r="I273" s="31">
        <v>39180</v>
      </c>
      <c r="J273" s="31">
        <v>19277</v>
      </c>
      <c r="K273" s="31">
        <v>19903</v>
      </c>
      <c r="L273" s="31">
        <v>39210</v>
      </c>
      <c r="M273" s="31">
        <v>19290</v>
      </c>
      <c r="N273" s="31">
        <v>19920</v>
      </c>
      <c r="O273" s="31">
        <v>39243</v>
      </c>
      <c r="P273" s="31">
        <v>19295</v>
      </c>
      <c r="Q273" s="31">
        <v>19948</v>
      </c>
      <c r="R273" s="31">
        <v>39262</v>
      </c>
      <c r="S273" s="31">
        <v>19302</v>
      </c>
      <c r="T273" s="31">
        <v>19960</v>
      </c>
      <c r="U273" s="31">
        <v>39270</v>
      </c>
      <c r="V273" s="31">
        <v>19300</v>
      </c>
      <c r="W273" s="31">
        <v>19970</v>
      </c>
      <c r="X273" s="31">
        <v>39265</v>
      </c>
      <c r="Y273" s="31">
        <v>19297</v>
      </c>
      <c r="Z273" s="31">
        <v>19968</v>
      </c>
      <c r="AA273" s="31">
        <v>39272</v>
      </c>
      <c r="AB273" s="31">
        <v>19285</v>
      </c>
      <c r="AC273" s="31">
        <v>19987</v>
      </c>
      <c r="AD273" s="31">
        <v>39246</v>
      </c>
      <c r="AE273" s="31">
        <v>19266</v>
      </c>
      <c r="AF273" s="31">
        <v>19980</v>
      </c>
      <c r="AG273" s="31">
        <v>39232</v>
      </c>
      <c r="AH273" s="31">
        <v>19247</v>
      </c>
      <c r="AI273" s="31">
        <v>19985</v>
      </c>
      <c r="AJ273" s="31">
        <v>39188</v>
      </c>
      <c r="AK273" s="31">
        <v>19220</v>
      </c>
      <c r="AL273" s="31">
        <v>19968</v>
      </c>
      <c r="AM273" s="31">
        <v>39130</v>
      </c>
      <c r="AN273" s="31">
        <v>19183</v>
      </c>
      <c r="AO273" s="31">
        <v>19947</v>
      </c>
      <c r="AP273" s="31">
        <v>39084</v>
      </c>
      <c r="AQ273" s="31">
        <v>19153</v>
      </c>
      <c r="AR273" s="31">
        <v>19931</v>
      </c>
      <c r="AS273" s="31">
        <v>38997</v>
      </c>
      <c r="AT273" s="31">
        <v>19103</v>
      </c>
      <c r="AU273" s="31">
        <v>19894</v>
      </c>
      <c r="AV273" s="31">
        <v>38918</v>
      </c>
      <c r="AW273" s="31">
        <v>19059</v>
      </c>
      <c r="AX273" s="31">
        <v>19859</v>
      </c>
      <c r="AY273" s="31">
        <v>38827</v>
      </c>
      <c r="AZ273" s="31">
        <v>19011</v>
      </c>
      <c r="BA273" s="31">
        <v>19816</v>
      </c>
      <c r="BB273" s="31">
        <v>38709</v>
      </c>
      <c r="BC273" s="31">
        <v>18950</v>
      </c>
      <c r="BD273" s="31">
        <v>19759</v>
      </c>
      <c r="BE273" s="31">
        <v>38590</v>
      </c>
      <c r="BF273" s="31">
        <v>18882</v>
      </c>
      <c r="BG273" s="31">
        <v>19708</v>
      </c>
      <c r="BH273" s="31">
        <v>38475</v>
      </c>
      <c r="BI273" s="31">
        <v>18818</v>
      </c>
      <c r="BJ273" s="31">
        <v>19657</v>
      </c>
      <c r="BK273" s="31">
        <v>38331</v>
      </c>
      <c r="BL273" s="31">
        <v>18751</v>
      </c>
      <c r="BM273" s="31">
        <v>19580</v>
      </c>
      <c r="BN273" s="31">
        <v>38197</v>
      </c>
      <c r="BO273" s="31">
        <v>18681</v>
      </c>
      <c r="BP273" s="31">
        <v>19516</v>
      </c>
      <c r="BQ273" s="31">
        <v>38038</v>
      </c>
      <c r="BR273" s="31">
        <v>18604</v>
      </c>
      <c r="BS273" s="31">
        <v>19434</v>
      </c>
      <c r="BT273" s="31">
        <v>37880</v>
      </c>
      <c r="BU273" s="31">
        <v>18526</v>
      </c>
      <c r="BV273" s="31">
        <v>19354</v>
      </c>
      <c r="BW273" s="31">
        <v>37710</v>
      </c>
      <c r="BX273" s="31">
        <v>18444</v>
      </c>
      <c r="BY273" s="31">
        <v>19266</v>
      </c>
    </row>
    <row r="274" spans="1:77" ht="20.100000000000001" customHeight="1" x14ac:dyDescent="0.25">
      <c r="A274" s="30" t="s">
        <v>249</v>
      </c>
      <c r="B274" s="31" t="s">
        <v>407</v>
      </c>
      <c r="C274" s="31">
        <v>98387</v>
      </c>
      <c r="D274" s="31">
        <v>47488</v>
      </c>
      <c r="E274" s="31">
        <v>50899</v>
      </c>
      <c r="F274" s="31">
        <v>98328</v>
      </c>
      <c r="G274" s="31">
        <v>47447</v>
      </c>
      <c r="H274" s="31">
        <v>50881</v>
      </c>
      <c r="I274" s="31">
        <v>98255</v>
      </c>
      <c r="J274" s="31">
        <v>47403</v>
      </c>
      <c r="K274" s="31">
        <v>50852</v>
      </c>
      <c r="L274" s="31">
        <v>98166</v>
      </c>
      <c r="M274" s="31">
        <v>47349</v>
      </c>
      <c r="N274" s="31">
        <v>50817</v>
      </c>
      <c r="O274" s="31">
        <v>98075</v>
      </c>
      <c r="P274" s="31">
        <v>47304</v>
      </c>
      <c r="Q274" s="31">
        <v>50771</v>
      </c>
      <c r="R274" s="31">
        <v>97971</v>
      </c>
      <c r="S274" s="31">
        <v>47245</v>
      </c>
      <c r="T274" s="31">
        <v>50726</v>
      </c>
      <c r="U274" s="31">
        <v>97866</v>
      </c>
      <c r="V274" s="31">
        <v>47187</v>
      </c>
      <c r="W274" s="31">
        <v>50679</v>
      </c>
      <c r="X274" s="31">
        <v>97726</v>
      </c>
      <c r="Y274" s="31">
        <v>47110</v>
      </c>
      <c r="Z274" s="31">
        <v>50616</v>
      </c>
      <c r="AA274" s="31">
        <v>97600</v>
      </c>
      <c r="AB274" s="31">
        <v>47045</v>
      </c>
      <c r="AC274" s="31">
        <v>50555</v>
      </c>
      <c r="AD274" s="31">
        <v>97463</v>
      </c>
      <c r="AE274" s="31">
        <v>46969</v>
      </c>
      <c r="AF274" s="31">
        <v>50494</v>
      </c>
      <c r="AG274" s="31">
        <v>97299</v>
      </c>
      <c r="AH274" s="31">
        <v>46882</v>
      </c>
      <c r="AI274" s="31">
        <v>50417</v>
      </c>
      <c r="AJ274" s="31">
        <v>97101</v>
      </c>
      <c r="AK274" s="31">
        <v>46780</v>
      </c>
      <c r="AL274" s="31">
        <v>50321</v>
      </c>
      <c r="AM274" s="31">
        <v>96883</v>
      </c>
      <c r="AN274" s="31">
        <v>46659</v>
      </c>
      <c r="AO274" s="31">
        <v>50224</v>
      </c>
      <c r="AP274" s="31">
        <v>96621</v>
      </c>
      <c r="AQ274" s="31">
        <v>46521</v>
      </c>
      <c r="AR274" s="31">
        <v>50100</v>
      </c>
      <c r="AS274" s="31">
        <v>96330</v>
      </c>
      <c r="AT274" s="31">
        <v>46357</v>
      </c>
      <c r="AU274" s="31">
        <v>49973</v>
      </c>
      <c r="AV274" s="31">
        <v>96001</v>
      </c>
      <c r="AW274" s="31">
        <v>46193</v>
      </c>
      <c r="AX274" s="31">
        <v>49808</v>
      </c>
      <c r="AY274" s="31">
        <v>95657</v>
      </c>
      <c r="AZ274" s="31">
        <v>46012</v>
      </c>
      <c r="BA274" s="31">
        <v>49645</v>
      </c>
      <c r="BB274" s="31">
        <v>95273</v>
      </c>
      <c r="BC274" s="31">
        <v>45815</v>
      </c>
      <c r="BD274" s="31">
        <v>49458</v>
      </c>
      <c r="BE274" s="31">
        <v>94886</v>
      </c>
      <c r="BF274" s="31">
        <v>45615</v>
      </c>
      <c r="BG274" s="31">
        <v>49271</v>
      </c>
      <c r="BH274" s="31">
        <v>94470</v>
      </c>
      <c r="BI274" s="31">
        <v>45398</v>
      </c>
      <c r="BJ274" s="31">
        <v>49072</v>
      </c>
      <c r="BK274" s="31">
        <v>94043</v>
      </c>
      <c r="BL274" s="31">
        <v>45177</v>
      </c>
      <c r="BM274" s="31">
        <v>48866</v>
      </c>
      <c r="BN274" s="31">
        <v>93598</v>
      </c>
      <c r="BO274" s="31">
        <v>44957</v>
      </c>
      <c r="BP274" s="31">
        <v>48641</v>
      </c>
      <c r="BQ274" s="31">
        <v>93125</v>
      </c>
      <c r="BR274" s="31">
        <v>44724</v>
      </c>
      <c r="BS274" s="31">
        <v>48401</v>
      </c>
      <c r="BT274" s="31">
        <v>92648</v>
      </c>
      <c r="BU274" s="31">
        <v>44490</v>
      </c>
      <c r="BV274" s="31">
        <v>48158</v>
      </c>
      <c r="BW274" s="31">
        <v>92175</v>
      </c>
      <c r="BX274" s="31">
        <v>44263</v>
      </c>
      <c r="BY274" s="31">
        <v>47912</v>
      </c>
    </row>
    <row r="275" spans="1:77" ht="20.100000000000001" customHeight="1" x14ac:dyDescent="0.25">
      <c r="A275" s="30" t="s">
        <v>250</v>
      </c>
      <c r="B275" s="31" t="s">
        <v>407</v>
      </c>
      <c r="C275" s="31">
        <v>81055</v>
      </c>
      <c r="D275" s="31">
        <v>39415</v>
      </c>
      <c r="E275" s="31">
        <v>41640</v>
      </c>
      <c r="F275" s="31">
        <v>80795</v>
      </c>
      <c r="G275" s="31">
        <v>39319</v>
      </c>
      <c r="H275" s="31">
        <v>41476</v>
      </c>
      <c r="I275" s="31">
        <v>80535</v>
      </c>
      <c r="J275" s="31">
        <v>39217</v>
      </c>
      <c r="K275" s="31">
        <v>41318</v>
      </c>
      <c r="L275" s="31">
        <v>80266</v>
      </c>
      <c r="M275" s="31">
        <v>39108</v>
      </c>
      <c r="N275" s="31">
        <v>41158</v>
      </c>
      <c r="O275" s="31">
        <v>79980</v>
      </c>
      <c r="P275" s="31">
        <v>38994</v>
      </c>
      <c r="Q275" s="31">
        <v>40986</v>
      </c>
      <c r="R275" s="31">
        <v>79681</v>
      </c>
      <c r="S275" s="31">
        <v>38871</v>
      </c>
      <c r="T275" s="31">
        <v>40810</v>
      </c>
      <c r="U275" s="31">
        <v>79381</v>
      </c>
      <c r="V275" s="31">
        <v>38747</v>
      </c>
      <c r="W275" s="31">
        <v>40634</v>
      </c>
      <c r="X275" s="31">
        <v>79091</v>
      </c>
      <c r="Y275" s="31">
        <v>38624</v>
      </c>
      <c r="Z275" s="31">
        <v>40467</v>
      </c>
      <c r="AA275" s="31">
        <v>78775</v>
      </c>
      <c r="AB275" s="31">
        <v>38486</v>
      </c>
      <c r="AC275" s="31">
        <v>40289</v>
      </c>
      <c r="AD275" s="31">
        <v>78459</v>
      </c>
      <c r="AE275" s="31">
        <v>38353</v>
      </c>
      <c r="AF275" s="31">
        <v>40106</v>
      </c>
      <c r="AG275" s="31">
        <v>78140</v>
      </c>
      <c r="AH275" s="31">
        <v>38206</v>
      </c>
      <c r="AI275" s="31">
        <v>39934</v>
      </c>
      <c r="AJ275" s="31">
        <v>77775</v>
      </c>
      <c r="AK275" s="31">
        <v>38036</v>
      </c>
      <c r="AL275" s="31">
        <v>39739</v>
      </c>
      <c r="AM275" s="31">
        <v>77394</v>
      </c>
      <c r="AN275" s="31">
        <v>37860</v>
      </c>
      <c r="AO275" s="31">
        <v>39534</v>
      </c>
      <c r="AP275" s="31">
        <v>76993</v>
      </c>
      <c r="AQ275" s="31">
        <v>37670</v>
      </c>
      <c r="AR275" s="31">
        <v>39323</v>
      </c>
      <c r="AS275" s="31">
        <v>76553</v>
      </c>
      <c r="AT275" s="31">
        <v>37466</v>
      </c>
      <c r="AU275" s="31">
        <v>39087</v>
      </c>
      <c r="AV275" s="31">
        <v>76105</v>
      </c>
      <c r="AW275" s="31">
        <v>37250</v>
      </c>
      <c r="AX275" s="31">
        <v>38855</v>
      </c>
      <c r="AY275" s="31">
        <v>75638</v>
      </c>
      <c r="AZ275" s="31">
        <v>37022</v>
      </c>
      <c r="BA275" s="31">
        <v>38616</v>
      </c>
      <c r="BB275" s="31">
        <v>75127</v>
      </c>
      <c r="BC275" s="31">
        <v>36771</v>
      </c>
      <c r="BD275" s="31">
        <v>38356</v>
      </c>
      <c r="BE275" s="31">
        <v>74616</v>
      </c>
      <c r="BF275" s="31">
        <v>36529</v>
      </c>
      <c r="BG275" s="31">
        <v>38087</v>
      </c>
      <c r="BH275" s="31">
        <v>74090</v>
      </c>
      <c r="BI275" s="31">
        <v>36272</v>
      </c>
      <c r="BJ275" s="31">
        <v>37818</v>
      </c>
      <c r="BK275" s="31">
        <v>73525</v>
      </c>
      <c r="BL275" s="31">
        <v>36001</v>
      </c>
      <c r="BM275" s="31">
        <v>37524</v>
      </c>
      <c r="BN275" s="31">
        <v>72958</v>
      </c>
      <c r="BO275" s="31">
        <v>35729</v>
      </c>
      <c r="BP275" s="31">
        <v>37229</v>
      </c>
      <c r="BQ275" s="31">
        <v>72374</v>
      </c>
      <c r="BR275" s="31">
        <v>35448</v>
      </c>
      <c r="BS275" s="31">
        <v>36926</v>
      </c>
      <c r="BT275" s="31">
        <v>71786</v>
      </c>
      <c r="BU275" s="31">
        <v>35165</v>
      </c>
      <c r="BV275" s="31">
        <v>36621</v>
      </c>
      <c r="BW275" s="31">
        <v>71182</v>
      </c>
      <c r="BX275" s="31">
        <v>34883</v>
      </c>
      <c r="BY275" s="31">
        <v>36299</v>
      </c>
    </row>
    <row r="276" spans="1:77" ht="20.100000000000001" customHeight="1" x14ac:dyDescent="0.25">
      <c r="A276" s="30" t="s">
        <v>251</v>
      </c>
      <c r="B276" s="31" t="s">
        <v>407</v>
      </c>
      <c r="C276" s="31">
        <v>58184</v>
      </c>
      <c r="D276" s="31">
        <v>28682</v>
      </c>
      <c r="E276" s="31">
        <v>29502</v>
      </c>
      <c r="F276" s="31">
        <v>58132</v>
      </c>
      <c r="G276" s="31">
        <v>28679</v>
      </c>
      <c r="H276" s="31">
        <v>29453</v>
      </c>
      <c r="I276" s="31">
        <v>58089</v>
      </c>
      <c r="J276" s="31">
        <v>28668</v>
      </c>
      <c r="K276" s="31">
        <v>29421</v>
      </c>
      <c r="L276" s="31">
        <v>58038</v>
      </c>
      <c r="M276" s="31">
        <v>28648</v>
      </c>
      <c r="N276" s="31">
        <v>29390</v>
      </c>
      <c r="O276" s="31">
        <v>57957</v>
      </c>
      <c r="P276" s="31">
        <v>28618</v>
      </c>
      <c r="Q276" s="31">
        <v>29339</v>
      </c>
      <c r="R276" s="31">
        <v>57874</v>
      </c>
      <c r="S276" s="31">
        <v>28591</v>
      </c>
      <c r="T276" s="31">
        <v>29283</v>
      </c>
      <c r="U276" s="31">
        <v>57783</v>
      </c>
      <c r="V276" s="31">
        <v>28549</v>
      </c>
      <c r="W276" s="31">
        <v>29234</v>
      </c>
      <c r="X276" s="31">
        <v>57690</v>
      </c>
      <c r="Y276" s="31">
        <v>28507</v>
      </c>
      <c r="Z276" s="31">
        <v>29183</v>
      </c>
      <c r="AA276" s="31">
        <v>57563</v>
      </c>
      <c r="AB276" s="31">
        <v>28448</v>
      </c>
      <c r="AC276" s="31">
        <v>29115</v>
      </c>
      <c r="AD276" s="31">
        <v>57449</v>
      </c>
      <c r="AE276" s="31">
        <v>28393</v>
      </c>
      <c r="AF276" s="31">
        <v>29056</v>
      </c>
      <c r="AG276" s="31">
        <v>57322</v>
      </c>
      <c r="AH276" s="31">
        <v>28327</v>
      </c>
      <c r="AI276" s="31">
        <v>28995</v>
      </c>
      <c r="AJ276" s="31">
        <v>57147</v>
      </c>
      <c r="AK276" s="31">
        <v>28244</v>
      </c>
      <c r="AL276" s="31">
        <v>28903</v>
      </c>
      <c r="AM276" s="31">
        <v>56970</v>
      </c>
      <c r="AN276" s="31">
        <v>28151</v>
      </c>
      <c r="AO276" s="31">
        <v>28819</v>
      </c>
      <c r="AP276" s="31">
        <v>56760</v>
      </c>
      <c r="AQ276" s="31">
        <v>28044</v>
      </c>
      <c r="AR276" s="31">
        <v>28716</v>
      </c>
      <c r="AS276" s="31">
        <v>56532</v>
      </c>
      <c r="AT276" s="31">
        <v>27922</v>
      </c>
      <c r="AU276" s="31">
        <v>28610</v>
      </c>
      <c r="AV276" s="31">
        <v>56276</v>
      </c>
      <c r="AW276" s="31">
        <v>27797</v>
      </c>
      <c r="AX276" s="31">
        <v>28479</v>
      </c>
      <c r="AY276" s="31">
        <v>56011</v>
      </c>
      <c r="AZ276" s="31">
        <v>27666</v>
      </c>
      <c r="BA276" s="31">
        <v>28345</v>
      </c>
      <c r="BB276" s="31">
        <v>55738</v>
      </c>
      <c r="BC276" s="31">
        <v>27528</v>
      </c>
      <c r="BD276" s="31">
        <v>28210</v>
      </c>
      <c r="BE276" s="31">
        <v>55453</v>
      </c>
      <c r="BF276" s="31">
        <v>27383</v>
      </c>
      <c r="BG276" s="31">
        <v>28070</v>
      </c>
      <c r="BH276" s="31">
        <v>55141</v>
      </c>
      <c r="BI276" s="31">
        <v>27225</v>
      </c>
      <c r="BJ276" s="31">
        <v>27916</v>
      </c>
      <c r="BK276" s="31">
        <v>54839</v>
      </c>
      <c r="BL276" s="31">
        <v>27076</v>
      </c>
      <c r="BM276" s="31">
        <v>27763</v>
      </c>
      <c r="BN276" s="31">
        <v>54505</v>
      </c>
      <c r="BO276" s="31">
        <v>26911</v>
      </c>
      <c r="BP276" s="31">
        <v>27594</v>
      </c>
      <c r="BQ276" s="31">
        <v>54183</v>
      </c>
      <c r="BR276" s="31">
        <v>26755</v>
      </c>
      <c r="BS276" s="31">
        <v>27428</v>
      </c>
      <c r="BT276" s="31">
        <v>53854</v>
      </c>
      <c r="BU276" s="31">
        <v>26598</v>
      </c>
      <c r="BV276" s="31">
        <v>27256</v>
      </c>
      <c r="BW276" s="31">
        <v>53505</v>
      </c>
      <c r="BX276" s="31">
        <v>26432</v>
      </c>
      <c r="BY276" s="31">
        <v>27073</v>
      </c>
    </row>
    <row r="277" spans="1:77" ht="20.100000000000001" customHeight="1" x14ac:dyDescent="0.25">
      <c r="A277" s="30" t="s">
        <v>252</v>
      </c>
      <c r="B277" s="31" t="s">
        <v>407</v>
      </c>
      <c r="C277" s="31">
        <v>35180</v>
      </c>
      <c r="D277" s="31">
        <v>17503</v>
      </c>
      <c r="E277" s="31">
        <v>17677</v>
      </c>
      <c r="F277" s="31">
        <v>35124</v>
      </c>
      <c r="G277" s="31">
        <v>17483</v>
      </c>
      <c r="H277" s="31">
        <v>17641</v>
      </c>
      <c r="I277" s="31">
        <v>35069</v>
      </c>
      <c r="J277" s="31">
        <v>17475</v>
      </c>
      <c r="K277" s="31">
        <v>17594</v>
      </c>
      <c r="L277" s="31">
        <v>35002</v>
      </c>
      <c r="M277" s="31">
        <v>17451</v>
      </c>
      <c r="N277" s="31">
        <v>17551</v>
      </c>
      <c r="O277" s="31">
        <v>34932</v>
      </c>
      <c r="P277" s="31">
        <v>17428</v>
      </c>
      <c r="Q277" s="31">
        <v>17504</v>
      </c>
      <c r="R277" s="31">
        <v>34837</v>
      </c>
      <c r="S277" s="31">
        <v>17400</v>
      </c>
      <c r="T277" s="31">
        <v>17437</v>
      </c>
      <c r="U277" s="31">
        <v>34749</v>
      </c>
      <c r="V277" s="31">
        <v>17370</v>
      </c>
      <c r="W277" s="31">
        <v>17379</v>
      </c>
      <c r="X277" s="31">
        <v>34665</v>
      </c>
      <c r="Y277" s="31">
        <v>17338</v>
      </c>
      <c r="Z277" s="31">
        <v>17327</v>
      </c>
      <c r="AA277" s="31">
        <v>34569</v>
      </c>
      <c r="AB277" s="31">
        <v>17295</v>
      </c>
      <c r="AC277" s="31">
        <v>17274</v>
      </c>
      <c r="AD277" s="31">
        <v>34475</v>
      </c>
      <c r="AE277" s="31">
        <v>17263</v>
      </c>
      <c r="AF277" s="31">
        <v>17212</v>
      </c>
      <c r="AG277" s="31">
        <v>34358</v>
      </c>
      <c r="AH277" s="31">
        <v>17209</v>
      </c>
      <c r="AI277" s="31">
        <v>17149</v>
      </c>
      <c r="AJ277" s="31">
        <v>34247</v>
      </c>
      <c r="AK277" s="31">
        <v>17162</v>
      </c>
      <c r="AL277" s="31">
        <v>17085</v>
      </c>
      <c r="AM277" s="31">
        <v>34097</v>
      </c>
      <c r="AN277" s="31">
        <v>17101</v>
      </c>
      <c r="AO277" s="31">
        <v>16996</v>
      </c>
      <c r="AP277" s="31">
        <v>33961</v>
      </c>
      <c r="AQ277" s="31">
        <v>17043</v>
      </c>
      <c r="AR277" s="31">
        <v>16918</v>
      </c>
      <c r="AS277" s="31">
        <v>33799</v>
      </c>
      <c r="AT277" s="31">
        <v>16974</v>
      </c>
      <c r="AU277" s="31">
        <v>16825</v>
      </c>
      <c r="AV277" s="31">
        <v>33635</v>
      </c>
      <c r="AW277" s="31">
        <v>16898</v>
      </c>
      <c r="AX277" s="31">
        <v>16737</v>
      </c>
      <c r="AY277" s="31">
        <v>33465</v>
      </c>
      <c r="AZ277" s="31">
        <v>16821</v>
      </c>
      <c r="BA277" s="31">
        <v>16644</v>
      </c>
      <c r="BB277" s="31">
        <v>33284</v>
      </c>
      <c r="BC277" s="31">
        <v>16732</v>
      </c>
      <c r="BD277" s="31">
        <v>16552</v>
      </c>
      <c r="BE277" s="31">
        <v>33077</v>
      </c>
      <c r="BF277" s="31">
        <v>16636</v>
      </c>
      <c r="BG277" s="31">
        <v>16441</v>
      </c>
      <c r="BH277" s="31">
        <v>32896</v>
      </c>
      <c r="BI277" s="31">
        <v>16551</v>
      </c>
      <c r="BJ277" s="31">
        <v>16345</v>
      </c>
      <c r="BK277" s="31">
        <v>32679</v>
      </c>
      <c r="BL277" s="31">
        <v>16446</v>
      </c>
      <c r="BM277" s="31">
        <v>16233</v>
      </c>
      <c r="BN277" s="31">
        <v>32463</v>
      </c>
      <c r="BO277" s="31">
        <v>16342</v>
      </c>
      <c r="BP277" s="31">
        <v>16121</v>
      </c>
      <c r="BQ277" s="31">
        <v>32238</v>
      </c>
      <c r="BR277" s="31">
        <v>16230</v>
      </c>
      <c r="BS277" s="31">
        <v>16008</v>
      </c>
      <c r="BT277" s="31">
        <v>32024</v>
      </c>
      <c r="BU277" s="31">
        <v>16129</v>
      </c>
      <c r="BV277" s="31">
        <v>15895</v>
      </c>
      <c r="BW277" s="31">
        <v>31791</v>
      </c>
      <c r="BX277" s="31">
        <v>16013</v>
      </c>
      <c r="BY277" s="31">
        <v>15778</v>
      </c>
    </row>
    <row r="278" spans="1:77" ht="20.100000000000001" customHeight="1" x14ac:dyDescent="0.25">
      <c r="A278" s="30" t="s">
        <v>253</v>
      </c>
      <c r="B278" s="31" t="s">
        <v>407</v>
      </c>
      <c r="C278" s="31">
        <v>49715</v>
      </c>
      <c r="D278" s="31">
        <v>24387</v>
      </c>
      <c r="E278" s="31">
        <v>25328</v>
      </c>
      <c r="F278" s="31">
        <v>49598</v>
      </c>
      <c r="G278" s="31">
        <v>24327</v>
      </c>
      <c r="H278" s="31">
        <v>25271</v>
      </c>
      <c r="I278" s="31">
        <v>49489</v>
      </c>
      <c r="J278" s="31">
        <v>24270</v>
      </c>
      <c r="K278" s="31">
        <v>25219</v>
      </c>
      <c r="L278" s="31">
        <v>49367</v>
      </c>
      <c r="M278" s="31">
        <v>24216</v>
      </c>
      <c r="N278" s="31">
        <v>25151</v>
      </c>
      <c r="O278" s="31">
        <v>49236</v>
      </c>
      <c r="P278" s="31">
        <v>24149</v>
      </c>
      <c r="Q278" s="31">
        <v>25087</v>
      </c>
      <c r="R278" s="31">
        <v>49098</v>
      </c>
      <c r="S278" s="31">
        <v>24078</v>
      </c>
      <c r="T278" s="31">
        <v>25020</v>
      </c>
      <c r="U278" s="31">
        <v>48960</v>
      </c>
      <c r="V278" s="31">
        <v>24010</v>
      </c>
      <c r="W278" s="31">
        <v>24950</v>
      </c>
      <c r="X278" s="31">
        <v>48815</v>
      </c>
      <c r="Y278" s="31">
        <v>23937</v>
      </c>
      <c r="Z278" s="31">
        <v>24878</v>
      </c>
      <c r="AA278" s="31">
        <v>48670</v>
      </c>
      <c r="AB278" s="31">
        <v>23862</v>
      </c>
      <c r="AC278" s="31">
        <v>24808</v>
      </c>
      <c r="AD278" s="31">
        <v>48517</v>
      </c>
      <c r="AE278" s="31">
        <v>23790</v>
      </c>
      <c r="AF278" s="31">
        <v>24727</v>
      </c>
      <c r="AG278" s="31">
        <v>48345</v>
      </c>
      <c r="AH278" s="31">
        <v>23701</v>
      </c>
      <c r="AI278" s="31">
        <v>24644</v>
      </c>
      <c r="AJ278" s="31">
        <v>48167</v>
      </c>
      <c r="AK278" s="31">
        <v>23619</v>
      </c>
      <c r="AL278" s="31">
        <v>24548</v>
      </c>
      <c r="AM278" s="31">
        <v>47961</v>
      </c>
      <c r="AN278" s="31">
        <v>23513</v>
      </c>
      <c r="AO278" s="31">
        <v>24448</v>
      </c>
      <c r="AP278" s="31">
        <v>47742</v>
      </c>
      <c r="AQ278" s="31">
        <v>23399</v>
      </c>
      <c r="AR278" s="31">
        <v>24343</v>
      </c>
      <c r="AS278" s="31">
        <v>47497</v>
      </c>
      <c r="AT278" s="31">
        <v>23273</v>
      </c>
      <c r="AU278" s="31">
        <v>24224</v>
      </c>
      <c r="AV278" s="31">
        <v>47239</v>
      </c>
      <c r="AW278" s="31">
        <v>23145</v>
      </c>
      <c r="AX278" s="31">
        <v>24094</v>
      </c>
      <c r="AY278" s="31">
        <v>46974</v>
      </c>
      <c r="AZ278" s="31">
        <v>23008</v>
      </c>
      <c r="BA278" s="31">
        <v>23966</v>
      </c>
      <c r="BB278" s="31">
        <v>46687</v>
      </c>
      <c r="BC278" s="31">
        <v>22863</v>
      </c>
      <c r="BD278" s="31">
        <v>23824</v>
      </c>
      <c r="BE278" s="31">
        <v>46383</v>
      </c>
      <c r="BF278" s="31">
        <v>22705</v>
      </c>
      <c r="BG278" s="31">
        <v>23678</v>
      </c>
      <c r="BH278" s="31">
        <v>46070</v>
      </c>
      <c r="BI278" s="31">
        <v>22553</v>
      </c>
      <c r="BJ278" s="31">
        <v>23517</v>
      </c>
      <c r="BK278" s="31">
        <v>45751</v>
      </c>
      <c r="BL278" s="31">
        <v>22389</v>
      </c>
      <c r="BM278" s="31">
        <v>23362</v>
      </c>
      <c r="BN278" s="31">
        <v>45430</v>
      </c>
      <c r="BO278" s="31">
        <v>22229</v>
      </c>
      <c r="BP278" s="31">
        <v>23201</v>
      </c>
      <c r="BQ278" s="31">
        <v>45095</v>
      </c>
      <c r="BR278" s="31">
        <v>22068</v>
      </c>
      <c r="BS278" s="31">
        <v>23027</v>
      </c>
      <c r="BT278" s="31">
        <v>44760</v>
      </c>
      <c r="BU278" s="31">
        <v>21904</v>
      </c>
      <c r="BV278" s="31">
        <v>22856</v>
      </c>
      <c r="BW278" s="31">
        <v>44408</v>
      </c>
      <c r="BX278" s="31">
        <v>21730</v>
      </c>
      <c r="BY278" s="31">
        <v>22678</v>
      </c>
    </row>
    <row r="279" spans="1:77" ht="20.100000000000001" customHeight="1" x14ac:dyDescent="0.25">
      <c r="A279" s="30" t="s">
        <v>254</v>
      </c>
      <c r="B279" s="31" t="s">
        <v>407</v>
      </c>
      <c r="C279" s="31">
        <v>68847</v>
      </c>
      <c r="D279" s="31">
        <v>33782</v>
      </c>
      <c r="E279" s="31">
        <v>35065</v>
      </c>
      <c r="F279" s="31">
        <v>69490</v>
      </c>
      <c r="G279" s="31">
        <v>34085</v>
      </c>
      <c r="H279" s="31">
        <v>35405</v>
      </c>
      <c r="I279" s="31">
        <v>70143</v>
      </c>
      <c r="J279" s="31">
        <v>34388</v>
      </c>
      <c r="K279" s="31">
        <v>35755</v>
      </c>
      <c r="L279" s="31">
        <v>70754</v>
      </c>
      <c r="M279" s="31">
        <v>34674</v>
      </c>
      <c r="N279" s="31">
        <v>36080</v>
      </c>
      <c r="O279" s="31">
        <v>71358</v>
      </c>
      <c r="P279" s="31">
        <v>34957</v>
      </c>
      <c r="Q279" s="31">
        <v>36401</v>
      </c>
      <c r="R279" s="31">
        <v>71927</v>
      </c>
      <c r="S279" s="31">
        <v>35223</v>
      </c>
      <c r="T279" s="31">
        <v>36704</v>
      </c>
      <c r="U279" s="31">
        <v>72490</v>
      </c>
      <c r="V279" s="31">
        <v>35492</v>
      </c>
      <c r="W279" s="31">
        <v>36998</v>
      </c>
      <c r="X279" s="31">
        <v>73004</v>
      </c>
      <c r="Y279" s="31">
        <v>35735</v>
      </c>
      <c r="Z279" s="31">
        <v>37269</v>
      </c>
      <c r="AA279" s="31">
        <v>73484</v>
      </c>
      <c r="AB279" s="31">
        <v>35951</v>
      </c>
      <c r="AC279" s="31">
        <v>37533</v>
      </c>
      <c r="AD279" s="31">
        <v>73956</v>
      </c>
      <c r="AE279" s="31">
        <v>36173</v>
      </c>
      <c r="AF279" s="31">
        <v>37783</v>
      </c>
      <c r="AG279" s="31">
        <v>74407</v>
      </c>
      <c r="AH279" s="31">
        <v>36380</v>
      </c>
      <c r="AI279" s="31">
        <v>38027</v>
      </c>
      <c r="AJ279" s="31">
        <v>74843</v>
      </c>
      <c r="AK279" s="31">
        <v>36579</v>
      </c>
      <c r="AL279" s="31">
        <v>38264</v>
      </c>
      <c r="AM279" s="31">
        <v>75254</v>
      </c>
      <c r="AN279" s="31">
        <v>36765</v>
      </c>
      <c r="AO279" s="31">
        <v>38489</v>
      </c>
      <c r="AP279" s="31">
        <v>75645</v>
      </c>
      <c r="AQ279" s="31">
        <v>36940</v>
      </c>
      <c r="AR279" s="31">
        <v>38705</v>
      </c>
      <c r="AS279" s="31">
        <v>76024</v>
      </c>
      <c r="AT279" s="31">
        <v>37105</v>
      </c>
      <c r="AU279" s="31">
        <v>38919</v>
      </c>
      <c r="AV279" s="31">
        <v>76381</v>
      </c>
      <c r="AW279" s="31">
        <v>37252</v>
      </c>
      <c r="AX279" s="31">
        <v>39129</v>
      </c>
      <c r="AY279" s="31">
        <v>76709</v>
      </c>
      <c r="AZ279" s="31">
        <v>37398</v>
      </c>
      <c r="BA279" s="31">
        <v>39311</v>
      </c>
      <c r="BB279" s="31">
        <v>77034</v>
      </c>
      <c r="BC279" s="31">
        <v>37534</v>
      </c>
      <c r="BD279" s="31">
        <v>39500</v>
      </c>
      <c r="BE279" s="31">
        <v>77332</v>
      </c>
      <c r="BF279" s="31">
        <v>37662</v>
      </c>
      <c r="BG279" s="31">
        <v>39670</v>
      </c>
      <c r="BH279" s="31">
        <v>77610</v>
      </c>
      <c r="BI279" s="31">
        <v>37775</v>
      </c>
      <c r="BJ279" s="31">
        <v>39835</v>
      </c>
      <c r="BK279" s="31">
        <v>77895</v>
      </c>
      <c r="BL279" s="31">
        <v>37894</v>
      </c>
      <c r="BM279" s="31">
        <v>40001</v>
      </c>
      <c r="BN279" s="31">
        <v>78153</v>
      </c>
      <c r="BO279" s="31">
        <v>38003</v>
      </c>
      <c r="BP279" s="31">
        <v>40150</v>
      </c>
      <c r="BQ279" s="31">
        <v>78399</v>
      </c>
      <c r="BR279" s="31">
        <v>38103</v>
      </c>
      <c r="BS279" s="31">
        <v>40296</v>
      </c>
      <c r="BT279" s="31">
        <v>78638</v>
      </c>
      <c r="BU279" s="31">
        <v>38212</v>
      </c>
      <c r="BV279" s="31">
        <v>40426</v>
      </c>
      <c r="BW279" s="31">
        <v>78874</v>
      </c>
      <c r="BX279" s="31">
        <v>38303</v>
      </c>
      <c r="BY279" s="31">
        <v>40571</v>
      </c>
    </row>
    <row r="280" spans="1:77" ht="20.100000000000001" customHeight="1" x14ac:dyDescent="0.25">
      <c r="A280" s="30" t="s">
        <v>255</v>
      </c>
      <c r="B280" s="31" t="s">
        <v>407</v>
      </c>
      <c r="C280" s="31">
        <v>124970</v>
      </c>
      <c r="D280" s="31">
        <v>59212</v>
      </c>
      <c r="E280" s="31">
        <v>65758</v>
      </c>
      <c r="F280" s="31">
        <v>124867</v>
      </c>
      <c r="G280" s="31">
        <v>59098</v>
      </c>
      <c r="H280" s="31">
        <v>65769</v>
      </c>
      <c r="I280" s="31">
        <v>124794</v>
      </c>
      <c r="J280" s="31">
        <v>59003</v>
      </c>
      <c r="K280" s="31">
        <v>65791</v>
      </c>
      <c r="L280" s="31">
        <v>124709</v>
      </c>
      <c r="M280" s="31">
        <v>58907</v>
      </c>
      <c r="N280" s="31">
        <v>65802</v>
      </c>
      <c r="O280" s="31">
        <v>124623</v>
      </c>
      <c r="P280" s="31">
        <v>58819</v>
      </c>
      <c r="Q280" s="31">
        <v>65804</v>
      </c>
      <c r="R280" s="31">
        <v>124529</v>
      </c>
      <c r="S280" s="31">
        <v>58727</v>
      </c>
      <c r="T280" s="31">
        <v>65802</v>
      </c>
      <c r="U280" s="31">
        <v>124434</v>
      </c>
      <c r="V280" s="31">
        <v>58639</v>
      </c>
      <c r="W280" s="31">
        <v>65795</v>
      </c>
      <c r="X280" s="31">
        <v>124322</v>
      </c>
      <c r="Y280" s="31">
        <v>58553</v>
      </c>
      <c r="Z280" s="31">
        <v>65769</v>
      </c>
      <c r="AA280" s="31">
        <v>124196</v>
      </c>
      <c r="AB280" s="31">
        <v>58460</v>
      </c>
      <c r="AC280" s="31">
        <v>65736</v>
      </c>
      <c r="AD280" s="31">
        <v>124086</v>
      </c>
      <c r="AE280" s="31">
        <v>58379</v>
      </c>
      <c r="AF280" s="31">
        <v>65707</v>
      </c>
      <c r="AG280" s="31">
        <v>123924</v>
      </c>
      <c r="AH280" s="31">
        <v>58273</v>
      </c>
      <c r="AI280" s="31">
        <v>65651</v>
      </c>
      <c r="AJ280" s="31">
        <v>123718</v>
      </c>
      <c r="AK280" s="31">
        <v>58150</v>
      </c>
      <c r="AL280" s="31">
        <v>65568</v>
      </c>
      <c r="AM280" s="31">
        <v>123472</v>
      </c>
      <c r="AN280" s="31">
        <v>58013</v>
      </c>
      <c r="AO280" s="31">
        <v>65459</v>
      </c>
      <c r="AP280" s="31">
        <v>123184</v>
      </c>
      <c r="AQ280" s="31">
        <v>57853</v>
      </c>
      <c r="AR280" s="31">
        <v>65331</v>
      </c>
      <c r="AS280" s="31">
        <v>122859</v>
      </c>
      <c r="AT280" s="31">
        <v>57677</v>
      </c>
      <c r="AU280" s="31">
        <v>65182</v>
      </c>
      <c r="AV280" s="31">
        <v>122499</v>
      </c>
      <c r="AW280" s="31">
        <v>57489</v>
      </c>
      <c r="AX280" s="31">
        <v>65010</v>
      </c>
      <c r="AY280" s="31">
        <v>122105</v>
      </c>
      <c r="AZ280" s="31">
        <v>57295</v>
      </c>
      <c r="BA280" s="31">
        <v>64810</v>
      </c>
      <c r="BB280" s="31">
        <v>121689</v>
      </c>
      <c r="BC280" s="31">
        <v>57083</v>
      </c>
      <c r="BD280" s="31">
        <v>64606</v>
      </c>
      <c r="BE280" s="31">
        <v>121235</v>
      </c>
      <c r="BF280" s="31">
        <v>56858</v>
      </c>
      <c r="BG280" s="31">
        <v>64377</v>
      </c>
      <c r="BH280" s="31">
        <v>120768</v>
      </c>
      <c r="BI280" s="31">
        <v>56628</v>
      </c>
      <c r="BJ280" s="31">
        <v>64140</v>
      </c>
      <c r="BK280" s="31">
        <v>120290</v>
      </c>
      <c r="BL280" s="31">
        <v>56394</v>
      </c>
      <c r="BM280" s="31">
        <v>63896</v>
      </c>
      <c r="BN280" s="31">
        <v>119793</v>
      </c>
      <c r="BO280" s="31">
        <v>56161</v>
      </c>
      <c r="BP280" s="31">
        <v>63632</v>
      </c>
      <c r="BQ280" s="31">
        <v>119288</v>
      </c>
      <c r="BR280" s="31">
        <v>55925</v>
      </c>
      <c r="BS280" s="31">
        <v>63363</v>
      </c>
      <c r="BT280" s="31">
        <v>118770</v>
      </c>
      <c r="BU280" s="31">
        <v>55688</v>
      </c>
      <c r="BV280" s="31">
        <v>63082</v>
      </c>
      <c r="BW280" s="31">
        <v>118263</v>
      </c>
      <c r="BX280" s="31">
        <v>55460</v>
      </c>
      <c r="BY280" s="31">
        <v>62803</v>
      </c>
    </row>
    <row r="281" spans="1:77" ht="20.100000000000001" customHeight="1" x14ac:dyDescent="0.25">
      <c r="A281" s="30" t="s">
        <v>256</v>
      </c>
      <c r="B281" s="31" t="s">
        <v>407</v>
      </c>
      <c r="C281" s="31">
        <v>46863</v>
      </c>
      <c r="D281" s="31">
        <v>23019</v>
      </c>
      <c r="E281" s="31">
        <v>23844</v>
      </c>
      <c r="F281" s="31">
        <v>46935</v>
      </c>
      <c r="G281" s="31">
        <v>23075</v>
      </c>
      <c r="H281" s="31">
        <v>23860</v>
      </c>
      <c r="I281" s="31">
        <v>47016</v>
      </c>
      <c r="J281" s="31">
        <v>23128</v>
      </c>
      <c r="K281" s="31">
        <v>23888</v>
      </c>
      <c r="L281" s="31">
        <v>47079</v>
      </c>
      <c r="M281" s="31">
        <v>23181</v>
      </c>
      <c r="N281" s="31">
        <v>23898</v>
      </c>
      <c r="O281" s="31">
        <v>47134</v>
      </c>
      <c r="P281" s="31">
        <v>23222</v>
      </c>
      <c r="Q281" s="31">
        <v>23912</v>
      </c>
      <c r="R281" s="31">
        <v>47169</v>
      </c>
      <c r="S281" s="31">
        <v>23255</v>
      </c>
      <c r="T281" s="31">
        <v>23914</v>
      </c>
      <c r="U281" s="31">
        <v>47212</v>
      </c>
      <c r="V281" s="31">
        <v>23295</v>
      </c>
      <c r="W281" s="31">
        <v>23917</v>
      </c>
      <c r="X281" s="31">
        <v>47237</v>
      </c>
      <c r="Y281" s="31">
        <v>23320</v>
      </c>
      <c r="Z281" s="31">
        <v>23917</v>
      </c>
      <c r="AA281" s="31">
        <v>47279</v>
      </c>
      <c r="AB281" s="31">
        <v>23358</v>
      </c>
      <c r="AC281" s="31">
        <v>23921</v>
      </c>
      <c r="AD281" s="31">
        <v>47305</v>
      </c>
      <c r="AE281" s="31">
        <v>23378</v>
      </c>
      <c r="AF281" s="31">
        <v>23927</v>
      </c>
      <c r="AG281" s="31">
        <v>47311</v>
      </c>
      <c r="AH281" s="31">
        <v>23391</v>
      </c>
      <c r="AI281" s="31">
        <v>23920</v>
      </c>
      <c r="AJ281" s="31">
        <v>47301</v>
      </c>
      <c r="AK281" s="31">
        <v>23402</v>
      </c>
      <c r="AL281" s="31">
        <v>23899</v>
      </c>
      <c r="AM281" s="31">
        <v>47274</v>
      </c>
      <c r="AN281" s="31">
        <v>23394</v>
      </c>
      <c r="AO281" s="31">
        <v>23880</v>
      </c>
      <c r="AP281" s="31">
        <v>47219</v>
      </c>
      <c r="AQ281" s="31">
        <v>23369</v>
      </c>
      <c r="AR281" s="31">
        <v>23850</v>
      </c>
      <c r="AS281" s="31">
        <v>47159</v>
      </c>
      <c r="AT281" s="31">
        <v>23350</v>
      </c>
      <c r="AU281" s="31">
        <v>23809</v>
      </c>
      <c r="AV281" s="31">
        <v>47078</v>
      </c>
      <c r="AW281" s="31">
        <v>23316</v>
      </c>
      <c r="AX281" s="31">
        <v>23762</v>
      </c>
      <c r="AY281" s="31">
        <v>47002</v>
      </c>
      <c r="AZ281" s="31">
        <v>23288</v>
      </c>
      <c r="BA281" s="31">
        <v>23714</v>
      </c>
      <c r="BB281" s="31">
        <v>46883</v>
      </c>
      <c r="BC281" s="31">
        <v>23230</v>
      </c>
      <c r="BD281" s="31">
        <v>23653</v>
      </c>
      <c r="BE281" s="31">
        <v>46768</v>
      </c>
      <c r="BF281" s="31">
        <v>23184</v>
      </c>
      <c r="BG281" s="31">
        <v>23584</v>
      </c>
      <c r="BH281" s="31">
        <v>46640</v>
      </c>
      <c r="BI281" s="31">
        <v>23130</v>
      </c>
      <c r="BJ281" s="31">
        <v>23510</v>
      </c>
      <c r="BK281" s="31">
        <v>46503</v>
      </c>
      <c r="BL281" s="31">
        <v>23065</v>
      </c>
      <c r="BM281" s="31">
        <v>23438</v>
      </c>
      <c r="BN281" s="31">
        <v>46370</v>
      </c>
      <c r="BO281" s="31">
        <v>23010</v>
      </c>
      <c r="BP281" s="31">
        <v>23360</v>
      </c>
      <c r="BQ281" s="31">
        <v>46220</v>
      </c>
      <c r="BR281" s="31">
        <v>22937</v>
      </c>
      <c r="BS281" s="31">
        <v>23283</v>
      </c>
      <c r="BT281" s="31">
        <v>46065</v>
      </c>
      <c r="BU281" s="31">
        <v>22869</v>
      </c>
      <c r="BV281" s="31">
        <v>23196</v>
      </c>
      <c r="BW281" s="31">
        <v>45908</v>
      </c>
      <c r="BX281" s="31">
        <v>22799</v>
      </c>
      <c r="BY281" s="31">
        <v>23109</v>
      </c>
    </row>
    <row r="282" spans="1:77" ht="20.100000000000001" customHeight="1" x14ac:dyDescent="0.25">
      <c r="A282" s="30" t="s">
        <v>257</v>
      </c>
      <c r="B282" s="31" t="s">
        <v>407</v>
      </c>
      <c r="C282" s="31">
        <v>56084</v>
      </c>
      <c r="D282" s="31">
        <v>27206</v>
      </c>
      <c r="E282" s="31">
        <v>28878</v>
      </c>
      <c r="F282" s="31">
        <v>56067</v>
      </c>
      <c r="G282" s="31">
        <v>27198</v>
      </c>
      <c r="H282" s="31">
        <v>28869</v>
      </c>
      <c r="I282" s="31">
        <v>56040</v>
      </c>
      <c r="J282" s="31">
        <v>27192</v>
      </c>
      <c r="K282" s="31">
        <v>28848</v>
      </c>
      <c r="L282" s="31">
        <v>55997</v>
      </c>
      <c r="M282" s="31">
        <v>27178</v>
      </c>
      <c r="N282" s="31">
        <v>28819</v>
      </c>
      <c r="O282" s="31">
        <v>55960</v>
      </c>
      <c r="P282" s="31">
        <v>27160</v>
      </c>
      <c r="Q282" s="31">
        <v>28800</v>
      </c>
      <c r="R282" s="31">
        <v>55898</v>
      </c>
      <c r="S282" s="31">
        <v>27138</v>
      </c>
      <c r="T282" s="31">
        <v>28760</v>
      </c>
      <c r="U282" s="31">
        <v>55852</v>
      </c>
      <c r="V282" s="31">
        <v>27118</v>
      </c>
      <c r="W282" s="31">
        <v>28734</v>
      </c>
      <c r="X282" s="31">
        <v>55767</v>
      </c>
      <c r="Y282" s="31">
        <v>27080</v>
      </c>
      <c r="Z282" s="31">
        <v>28687</v>
      </c>
      <c r="AA282" s="31">
        <v>55705</v>
      </c>
      <c r="AB282" s="31">
        <v>27061</v>
      </c>
      <c r="AC282" s="31">
        <v>28644</v>
      </c>
      <c r="AD282" s="31">
        <v>55621</v>
      </c>
      <c r="AE282" s="31">
        <v>27017</v>
      </c>
      <c r="AF282" s="31">
        <v>28604</v>
      </c>
      <c r="AG282" s="31">
        <v>55528</v>
      </c>
      <c r="AH282" s="31">
        <v>26977</v>
      </c>
      <c r="AI282" s="31">
        <v>28551</v>
      </c>
      <c r="AJ282" s="31">
        <v>55394</v>
      </c>
      <c r="AK282" s="31">
        <v>26918</v>
      </c>
      <c r="AL282" s="31">
        <v>28476</v>
      </c>
      <c r="AM282" s="31">
        <v>55261</v>
      </c>
      <c r="AN282" s="31">
        <v>26846</v>
      </c>
      <c r="AO282" s="31">
        <v>28415</v>
      </c>
      <c r="AP282" s="31">
        <v>55100</v>
      </c>
      <c r="AQ282" s="31">
        <v>26775</v>
      </c>
      <c r="AR282" s="31">
        <v>28325</v>
      </c>
      <c r="AS282" s="31">
        <v>54912</v>
      </c>
      <c r="AT282" s="31">
        <v>26686</v>
      </c>
      <c r="AU282" s="31">
        <v>28226</v>
      </c>
      <c r="AV282" s="31">
        <v>54709</v>
      </c>
      <c r="AW282" s="31">
        <v>26584</v>
      </c>
      <c r="AX282" s="31">
        <v>28125</v>
      </c>
      <c r="AY282" s="31">
        <v>54505</v>
      </c>
      <c r="AZ282" s="31">
        <v>26484</v>
      </c>
      <c r="BA282" s="31">
        <v>28021</v>
      </c>
      <c r="BB282" s="31">
        <v>54274</v>
      </c>
      <c r="BC282" s="31">
        <v>26375</v>
      </c>
      <c r="BD282" s="31">
        <v>27899</v>
      </c>
      <c r="BE282" s="31">
        <v>54027</v>
      </c>
      <c r="BF282" s="31">
        <v>26257</v>
      </c>
      <c r="BG282" s="31">
        <v>27770</v>
      </c>
      <c r="BH282" s="31">
        <v>53779</v>
      </c>
      <c r="BI282" s="31">
        <v>26132</v>
      </c>
      <c r="BJ282" s="31">
        <v>27647</v>
      </c>
      <c r="BK282" s="31">
        <v>53506</v>
      </c>
      <c r="BL282" s="31">
        <v>26003</v>
      </c>
      <c r="BM282" s="31">
        <v>27503</v>
      </c>
      <c r="BN282" s="31">
        <v>53237</v>
      </c>
      <c r="BO282" s="31">
        <v>25868</v>
      </c>
      <c r="BP282" s="31">
        <v>27369</v>
      </c>
      <c r="BQ282" s="31">
        <v>52941</v>
      </c>
      <c r="BR282" s="31">
        <v>25727</v>
      </c>
      <c r="BS282" s="31">
        <v>27214</v>
      </c>
      <c r="BT282" s="31">
        <v>52656</v>
      </c>
      <c r="BU282" s="31">
        <v>25586</v>
      </c>
      <c r="BV282" s="31">
        <v>27070</v>
      </c>
      <c r="BW282" s="31">
        <v>52361</v>
      </c>
      <c r="BX282" s="31">
        <v>25454</v>
      </c>
      <c r="BY282" s="31">
        <v>26907</v>
      </c>
    </row>
    <row r="283" spans="1:77" ht="20.100000000000001" customHeight="1" x14ac:dyDescent="0.25">
      <c r="A283" s="30" t="s">
        <v>258</v>
      </c>
      <c r="B283" s="31" t="s">
        <v>416</v>
      </c>
      <c r="C283" s="31">
        <v>30671</v>
      </c>
      <c r="D283" s="31">
        <v>14893</v>
      </c>
      <c r="E283" s="31">
        <v>15778</v>
      </c>
      <c r="F283" s="31">
        <v>30676</v>
      </c>
      <c r="G283" s="31">
        <v>14893</v>
      </c>
      <c r="H283" s="31">
        <v>15783</v>
      </c>
      <c r="I283" s="31">
        <v>30669</v>
      </c>
      <c r="J283" s="31">
        <v>14885</v>
      </c>
      <c r="K283" s="31">
        <v>15784</v>
      </c>
      <c r="L283" s="31">
        <v>30671</v>
      </c>
      <c r="M283" s="31">
        <v>14884</v>
      </c>
      <c r="N283" s="31">
        <v>15787</v>
      </c>
      <c r="O283" s="31">
        <v>30649</v>
      </c>
      <c r="P283" s="31">
        <v>14881</v>
      </c>
      <c r="Q283" s="31">
        <v>15768</v>
      </c>
      <c r="R283" s="31">
        <v>30618</v>
      </c>
      <c r="S283" s="31">
        <v>14866</v>
      </c>
      <c r="T283" s="31">
        <v>15752</v>
      </c>
      <c r="U283" s="31">
        <v>30585</v>
      </c>
      <c r="V283" s="31">
        <v>14849</v>
      </c>
      <c r="W283" s="31">
        <v>15736</v>
      </c>
      <c r="X283" s="31">
        <v>30542</v>
      </c>
      <c r="Y283" s="31">
        <v>14826</v>
      </c>
      <c r="Z283" s="31">
        <v>15716</v>
      </c>
      <c r="AA283" s="31">
        <v>30481</v>
      </c>
      <c r="AB283" s="31">
        <v>14799</v>
      </c>
      <c r="AC283" s="31">
        <v>15682</v>
      </c>
      <c r="AD283" s="31">
        <v>30406</v>
      </c>
      <c r="AE283" s="31">
        <v>14766</v>
      </c>
      <c r="AF283" s="31">
        <v>15640</v>
      </c>
      <c r="AG283" s="31">
        <v>30346</v>
      </c>
      <c r="AH283" s="31">
        <v>14739</v>
      </c>
      <c r="AI283" s="31">
        <v>15607</v>
      </c>
      <c r="AJ283" s="31">
        <v>30266</v>
      </c>
      <c r="AK283" s="31">
        <v>14700</v>
      </c>
      <c r="AL283" s="31">
        <v>15566</v>
      </c>
      <c r="AM283" s="31">
        <v>30172</v>
      </c>
      <c r="AN283" s="31">
        <v>14657</v>
      </c>
      <c r="AO283" s="31">
        <v>15515</v>
      </c>
      <c r="AP283" s="31">
        <v>30080</v>
      </c>
      <c r="AQ283" s="31">
        <v>14610</v>
      </c>
      <c r="AR283" s="31">
        <v>15470</v>
      </c>
      <c r="AS283" s="31">
        <v>29964</v>
      </c>
      <c r="AT283" s="31">
        <v>14560</v>
      </c>
      <c r="AU283" s="31">
        <v>15404</v>
      </c>
      <c r="AV283" s="31">
        <v>29856</v>
      </c>
      <c r="AW283" s="31">
        <v>14509</v>
      </c>
      <c r="AX283" s="31">
        <v>15347</v>
      </c>
      <c r="AY283" s="31">
        <v>29741</v>
      </c>
      <c r="AZ283" s="31">
        <v>14454</v>
      </c>
      <c r="BA283" s="31">
        <v>15287</v>
      </c>
      <c r="BB283" s="31">
        <v>29603</v>
      </c>
      <c r="BC283" s="31">
        <v>14385</v>
      </c>
      <c r="BD283" s="31">
        <v>15218</v>
      </c>
      <c r="BE283" s="31">
        <v>29476</v>
      </c>
      <c r="BF283" s="31">
        <v>14327</v>
      </c>
      <c r="BG283" s="31">
        <v>15149</v>
      </c>
      <c r="BH283" s="31">
        <v>29342</v>
      </c>
      <c r="BI283" s="31">
        <v>14268</v>
      </c>
      <c r="BJ283" s="31">
        <v>15074</v>
      </c>
      <c r="BK283" s="31">
        <v>29189</v>
      </c>
      <c r="BL283" s="31">
        <v>14195</v>
      </c>
      <c r="BM283" s="31">
        <v>14994</v>
      </c>
      <c r="BN283" s="31">
        <v>29049</v>
      </c>
      <c r="BO283" s="31">
        <v>14132</v>
      </c>
      <c r="BP283" s="31">
        <v>14917</v>
      </c>
      <c r="BQ283" s="31">
        <v>28909</v>
      </c>
      <c r="BR283" s="31">
        <v>14068</v>
      </c>
      <c r="BS283" s="31">
        <v>14841</v>
      </c>
      <c r="BT283" s="31">
        <v>28753</v>
      </c>
      <c r="BU283" s="31">
        <v>13993</v>
      </c>
      <c r="BV283" s="31">
        <v>14760</v>
      </c>
      <c r="BW283" s="31">
        <v>28598</v>
      </c>
      <c r="BX283" s="31">
        <v>13922</v>
      </c>
      <c r="BY283" s="31">
        <v>14676</v>
      </c>
    </row>
    <row r="284" spans="1:77" ht="20.100000000000001" customHeight="1" x14ac:dyDescent="0.25">
      <c r="A284" s="30" t="s">
        <v>259</v>
      </c>
      <c r="B284" s="31" t="s">
        <v>416</v>
      </c>
      <c r="C284" s="31">
        <v>80379</v>
      </c>
      <c r="D284" s="31">
        <v>38746</v>
      </c>
      <c r="E284" s="31">
        <v>41633</v>
      </c>
      <c r="F284" s="31">
        <v>80009</v>
      </c>
      <c r="G284" s="31">
        <v>38556</v>
      </c>
      <c r="H284" s="31">
        <v>41453</v>
      </c>
      <c r="I284" s="31">
        <v>79643</v>
      </c>
      <c r="J284" s="31">
        <v>38365</v>
      </c>
      <c r="K284" s="31">
        <v>41278</v>
      </c>
      <c r="L284" s="31">
        <v>79263</v>
      </c>
      <c r="M284" s="31">
        <v>38169</v>
      </c>
      <c r="N284" s="31">
        <v>41094</v>
      </c>
      <c r="O284" s="31">
        <v>78887</v>
      </c>
      <c r="P284" s="31">
        <v>37986</v>
      </c>
      <c r="Q284" s="31">
        <v>40901</v>
      </c>
      <c r="R284" s="31">
        <v>78517</v>
      </c>
      <c r="S284" s="31">
        <v>37795</v>
      </c>
      <c r="T284" s="31">
        <v>40722</v>
      </c>
      <c r="U284" s="31">
        <v>78122</v>
      </c>
      <c r="V284" s="31">
        <v>37603</v>
      </c>
      <c r="W284" s="31">
        <v>40519</v>
      </c>
      <c r="X284" s="31">
        <v>77730</v>
      </c>
      <c r="Y284" s="31">
        <v>37409</v>
      </c>
      <c r="Z284" s="31">
        <v>40321</v>
      </c>
      <c r="AA284" s="31">
        <v>77340</v>
      </c>
      <c r="AB284" s="31">
        <v>37218</v>
      </c>
      <c r="AC284" s="31">
        <v>40122</v>
      </c>
      <c r="AD284" s="31">
        <v>76924</v>
      </c>
      <c r="AE284" s="31">
        <v>37019</v>
      </c>
      <c r="AF284" s="31">
        <v>39905</v>
      </c>
      <c r="AG284" s="31">
        <v>76502</v>
      </c>
      <c r="AH284" s="31">
        <v>36813</v>
      </c>
      <c r="AI284" s="31">
        <v>39689</v>
      </c>
      <c r="AJ284" s="31">
        <v>76065</v>
      </c>
      <c r="AK284" s="31">
        <v>36600</v>
      </c>
      <c r="AL284" s="31">
        <v>39465</v>
      </c>
      <c r="AM284" s="31">
        <v>75612</v>
      </c>
      <c r="AN284" s="31">
        <v>36380</v>
      </c>
      <c r="AO284" s="31">
        <v>39232</v>
      </c>
      <c r="AP284" s="31">
        <v>75141</v>
      </c>
      <c r="AQ284" s="31">
        <v>36144</v>
      </c>
      <c r="AR284" s="31">
        <v>38997</v>
      </c>
      <c r="AS284" s="31">
        <v>74653</v>
      </c>
      <c r="AT284" s="31">
        <v>35904</v>
      </c>
      <c r="AU284" s="31">
        <v>38749</v>
      </c>
      <c r="AV284" s="31">
        <v>74134</v>
      </c>
      <c r="AW284" s="31">
        <v>35656</v>
      </c>
      <c r="AX284" s="31">
        <v>38478</v>
      </c>
      <c r="AY284" s="31">
        <v>73615</v>
      </c>
      <c r="AZ284" s="31">
        <v>35400</v>
      </c>
      <c r="BA284" s="31">
        <v>38215</v>
      </c>
      <c r="BB284" s="31">
        <v>73070</v>
      </c>
      <c r="BC284" s="31">
        <v>35137</v>
      </c>
      <c r="BD284" s="31">
        <v>37933</v>
      </c>
      <c r="BE284" s="31">
        <v>72502</v>
      </c>
      <c r="BF284" s="31">
        <v>34858</v>
      </c>
      <c r="BG284" s="31">
        <v>37644</v>
      </c>
      <c r="BH284" s="31">
        <v>71939</v>
      </c>
      <c r="BI284" s="31">
        <v>34589</v>
      </c>
      <c r="BJ284" s="31">
        <v>37350</v>
      </c>
      <c r="BK284" s="31">
        <v>71351</v>
      </c>
      <c r="BL284" s="31">
        <v>34305</v>
      </c>
      <c r="BM284" s="31">
        <v>37046</v>
      </c>
      <c r="BN284" s="31">
        <v>70760</v>
      </c>
      <c r="BO284" s="31">
        <v>34017</v>
      </c>
      <c r="BP284" s="31">
        <v>36743</v>
      </c>
      <c r="BQ284" s="31">
        <v>70159</v>
      </c>
      <c r="BR284" s="31">
        <v>33729</v>
      </c>
      <c r="BS284" s="31">
        <v>36430</v>
      </c>
      <c r="BT284" s="31">
        <v>69546</v>
      </c>
      <c r="BU284" s="31">
        <v>33435</v>
      </c>
      <c r="BV284" s="31">
        <v>36111</v>
      </c>
      <c r="BW284" s="31">
        <v>68937</v>
      </c>
      <c r="BX284" s="31">
        <v>33148</v>
      </c>
      <c r="BY284" s="31">
        <v>35789</v>
      </c>
    </row>
    <row r="285" spans="1:77" ht="20.100000000000001" customHeight="1" x14ac:dyDescent="0.25">
      <c r="A285" s="30" t="s">
        <v>260</v>
      </c>
      <c r="B285" s="31" t="s">
        <v>416</v>
      </c>
      <c r="C285" s="31">
        <v>51781</v>
      </c>
      <c r="D285" s="31">
        <v>25258</v>
      </c>
      <c r="E285" s="31">
        <v>26523</v>
      </c>
      <c r="F285" s="31">
        <v>51481</v>
      </c>
      <c r="G285" s="31">
        <v>25113</v>
      </c>
      <c r="H285" s="31">
        <v>26368</v>
      </c>
      <c r="I285" s="31">
        <v>51179</v>
      </c>
      <c r="J285" s="31">
        <v>24971</v>
      </c>
      <c r="K285" s="31">
        <v>26208</v>
      </c>
      <c r="L285" s="31">
        <v>50873</v>
      </c>
      <c r="M285" s="31">
        <v>24825</v>
      </c>
      <c r="N285" s="31">
        <v>26048</v>
      </c>
      <c r="O285" s="31">
        <v>50558</v>
      </c>
      <c r="P285" s="31">
        <v>24675</v>
      </c>
      <c r="Q285" s="31">
        <v>25883</v>
      </c>
      <c r="R285" s="31">
        <v>50231</v>
      </c>
      <c r="S285" s="31">
        <v>24521</v>
      </c>
      <c r="T285" s="31">
        <v>25710</v>
      </c>
      <c r="U285" s="31">
        <v>49900</v>
      </c>
      <c r="V285" s="31">
        <v>24362</v>
      </c>
      <c r="W285" s="31">
        <v>25538</v>
      </c>
      <c r="X285" s="31">
        <v>49554</v>
      </c>
      <c r="Y285" s="31">
        <v>24200</v>
      </c>
      <c r="Z285" s="31">
        <v>25354</v>
      </c>
      <c r="AA285" s="31">
        <v>49223</v>
      </c>
      <c r="AB285" s="31">
        <v>24041</v>
      </c>
      <c r="AC285" s="31">
        <v>25182</v>
      </c>
      <c r="AD285" s="31">
        <v>48861</v>
      </c>
      <c r="AE285" s="31">
        <v>23870</v>
      </c>
      <c r="AF285" s="31">
        <v>24991</v>
      </c>
      <c r="AG285" s="31">
        <v>48494</v>
      </c>
      <c r="AH285" s="31">
        <v>23695</v>
      </c>
      <c r="AI285" s="31">
        <v>24799</v>
      </c>
      <c r="AJ285" s="31">
        <v>48122</v>
      </c>
      <c r="AK285" s="31">
        <v>23517</v>
      </c>
      <c r="AL285" s="31">
        <v>24605</v>
      </c>
      <c r="AM285" s="31">
        <v>47729</v>
      </c>
      <c r="AN285" s="31">
        <v>23321</v>
      </c>
      <c r="AO285" s="31">
        <v>24408</v>
      </c>
      <c r="AP285" s="31">
        <v>47311</v>
      </c>
      <c r="AQ285" s="31">
        <v>23122</v>
      </c>
      <c r="AR285" s="31">
        <v>24189</v>
      </c>
      <c r="AS285" s="31">
        <v>46904</v>
      </c>
      <c r="AT285" s="31">
        <v>22930</v>
      </c>
      <c r="AU285" s="31">
        <v>23974</v>
      </c>
      <c r="AV285" s="31">
        <v>46484</v>
      </c>
      <c r="AW285" s="31">
        <v>22727</v>
      </c>
      <c r="AX285" s="31">
        <v>23757</v>
      </c>
      <c r="AY285" s="31">
        <v>46040</v>
      </c>
      <c r="AZ285" s="31">
        <v>22509</v>
      </c>
      <c r="BA285" s="31">
        <v>23531</v>
      </c>
      <c r="BB285" s="31">
        <v>45602</v>
      </c>
      <c r="BC285" s="31">
        <v>22303</v>
      </c>
      <c r="BD285" s="31">
        <v>23299</v>
      </c>
      <c r="BE285" s="31">
        <v>45149</v>
      </c>
      <c r="BF285" s="31">
        <v>22084</v>
      </c>
      <c r="BG285" s="31">
        <v>23065</v>
      </c>
      <c r="BH285" s="31">
        <v>44682</v>
      </c>
      <c r="BI285" s="31">
        <v>21861</v>
      </c>
      <c r="BJ285" s="31">
        <v>22821</v>
      </c>
      <c r="BK285" s="31">
        <v>44233</v>
      </c>
      <c r="BL285" s="31">
        <v>21644</v>
      </c>
      <c r="BM285" s="31">
        <v>22589</v>
      </c>
      <c r="BN285" s="31">
        <v>43754</v>
      </c>
      <c r="BO285" s="31">
        <v>21421</v>
      </c>
      <c r="BP285" s="31">
        <v>22333</v>
      </c>
      <c r="BQ285" s="31">
        <v>43268</v>
      </c>
      <c r="BR285" s="31">
        <v>21185</v>
      </c>
      <c r="BS285" s="31">
        <v>22083</v>
      </c>
      <c r="BT285" s="31">
        <v>42805</v>
      </c>
      <c r="BU285" s="31">
        <v>20968</v>
      </c>
      <c r="BV285" s="31">
        <v>21837</v>
      </c>
      <c r="BW285" s="31">
        <v>42317</v>
      </c>
      <c r="BX285" s="31">
        <v>20740</v>
      </c>
      <c r="BY285" s="31">
        <v>21577</v>
      </c>
    </row>
    <row r="286" spans="1:77" ht="20.100000000000001" customHeight="1" x14ac:dyDescent="0.25">
      <c r="A286" s="30" t="s">
        <v>261</v>
      </c>
      <c r="B286" s="31" t="s">
        <v>416</v>
      </c>
      <c r="C286" s="31">
        <v>37225</v>
      </c>
      <c r="D286" s="31">
        <v>18436</v>
      </c>
      <c r="E286" s="31">
        <v>18789</v>
      </c>
      <c r="F286" s="31">
        <v>37095</v>
      </c>
      <c r="G286" s="31">
        <v>18383</v>
      </c>
      <c r="H286" s="31">
        <v>18712</v>
      </c>
      <c r="I286" s="31">
        <v>36962</v>
      </c>
      <c r="J286" s="31">
        <v>18325</v>
      </c>
      <c r="K286" s="31">
        <v>18637</v>
      </c>
      <c r="L286" s="31">
        <v>36817</v>
      </c>
      <c r="M286" s="31">
        <v>18268</v>
      </c>
      <c r="N286" s="31">
        <v>18549</v>
      </c>
      <c r="O286" s="31">
        <v>36678</v>
      </c>
      <c r="P286" s="31">
        <v>18210</v>
      </c>
      <c r="Q286" s="31">
        <v>18468</v>
      </c>
      <c r="R286" s="31">
        <v>36526</v>
      </c>
      <c r="S286" s="31">
        <v>18149</v>
      </c>
      <c r="T286" s="31">
        <v>18377</v>
      </c>
      <c r="U286" s="31">
        <v>36372</v>
      </c>
      <c r="V286" s="31">
        <v>18089</v>
      </c>
      <c r="W286" s="31">
        <v>18283</v>
      </c>
      <c r="X286" s="31">
        <v>36212</v>
      </c>
      <c r="Y286" s="31">
        <v>18021</v>
      </c>
      <c r="Z286" s="31">
        <v>18191</v>
      </c>
      <c r="AA286" s="31">
        <v>36052</v>
      </c>
      <c r="AB286" s="31">
        <v>17953</v>
      </c>
      <c r="AC286" s="31">
        <v>18099</v>
      </c>
      <c r="AD286" s="31">
        <v>35879</v>
      </c>
      <c r="AE286" s="31">
        <v>17880</v>
      </c>
      <c r="AF286" s="31">
        <v>17999</v>
      </c>
      <c r="AG286" s="31">
        <v>35693</v>
      </c>
      <c r="AH286" s="31">
        <v>17797</v>
      </c>
      <c r="AI286" s="31">
        <v>17896</v>
      </c>
      <c r="AJ286" s="31">
        <v>35498</v>
      </c>
      <c r="AK286" s="31">
        <v>17705</v>
      </c>
      <c r="AL286" s="31">
        <v>17793</v>
      </c>
      <c r="AM286" s="31">
        <v>35314</v>
      </c>
      <c r="AN286" s="31">
        <v>17625</v>
      </c>
      <c r="AO286" s="31">
        <v>17689</v>
      </c>
      <c r="AP286" s="31">
        <v>35110</v>
      </c>
      <c r="AQ286" s="31">
        <v>17536</v>
      </c>
      <c r="AR286" s="31">
        <v>17574</v>
      </c>
      <c r="AS286" s="31">
        <v>34897</v>
      </c>
      <c r="AT286" s="31">
        <v>17440</v>
      </c>
      <c r="AU286" s="31">
        <v>17457</v>
      </c>
      <c r="AV286" s="31">
        <v>34686</v>
      </c>
      <c r="AW286" s="31">
        <v>17345</v>
      </c>
      <c r="AX286" s="31">
        <v>17341</v>
      </c>
      <c r="AY286" s="31">
        <v>34453</v>
      </c>
      <c r="AZ286" s="31">
        <v>17233</v>
      </c>
      <c r="BA286" s="31">
        <v>17220</v>
      </c>
      <c r="BB286" s="31">
        <v>34235</v>
      </c>
      <c r="BC286" s="31">
        <v>17136</v>
      </c>
      <c r="BD286" s="31">
        <v>17099</v>
      </c>
      <c r="BE286" s="31">
        <v>33998</v>
      </c>
      <c r="BF286" s="31">
        <v>17020</v>
      </c>
      <c r="BG286" s="31">
        <v>16978</v>
      </c>
      <c r="BH286" s="31">
        <v>33758</v>
      </c>
      <c r="BI286" s="31">
        <v>16910</v>
      </c>
      <c r="BJ286" s="31">
        <v>16848</v>
      </c>
      <c r="BK286" s="31">
        <v>33508</v>
      </c>
      <c r="BL286" s="31">
        <v>16795</v>
      </c>
      <c r="BM286" s="31">
        <v>16713</v>
      </c>
      <c r="BN286" s="31">
        <v>33264</v>
      </c>
      <c r="BO286" s="31">
        <v>16678</v>
      </c>
      <c r="BP286" s="31">
        <v>16586</v>
      </c>
      <c r="BQ286" s="31">
        <v>33002</v>
      </c>
      <c r="BR286" s="31">
        <v>16557</v>
      </c>
      <c r="BS286" s="31">
        <v>16445</v>
      </c>
      <c r="BT286" s="31">
        <v>32757</v>
      </c>
      <c r="BU286" s="31">
        <v>16440</v>
      </c>
      <c r="BV286" s="31">
        <v>16317</v>
      </c>
      <c r="BW286" s="31">
        <v>32487</v>
      </c>
      <c r="BX286" s="31">
        <v>16310</v>
      </c>
      <c r="BY286" s="31">
        <v>16177</v>
      </c>
    </row>
    <row r="287" spans="1:77" ht="20.100000000000001" customHeight="1" x14ac:dyDescent="0.25">
      <c r="A287" s="30" t="s">
        <v>262</v>
      </c>
      <c r="B287" s="31" t="s">
        <v>416</v>
      </c>
      <c r="C287" s="31">
        <v>41006</v>
      </c>
      <c r="D287" s="31">
        <v>20166</v>
      </c>
      <c r="E287" s="31">
        <v>20840</v>
      </c>
      <c r="F287" s="31">
        <v>40767</v>
      </c>
      <c r="G287" s="31">
        <v>20046</v>
      </c>
      <c r="H287" s="31">
        <v>20721</v>
      </c>
      <c r="I287" s="31">
        <v>40538</v>
      </c>
      <c r="J287" s="31">
        <v>19937</v>
      </c>
      <c r="K287" s="31">
        <v>20601</v>
      </c>
      <c r="L287" s="31">
        <v>40288</v>
      </c>
      <c r="M287" s="31">
        <v>19815</v>
      </c>
      <c r="N287" s="31">
        <v>20473</v>
      </c>
      <c r="O287" s="31">
        <v>40040</v>
      </c>
      <c r="P287" s="31">
        <v>19694</v>
      </c>
      <c r="Q287" s="31">
        <v>20346</v>
      </c>
      <c r="R287" s="31">
        <v>39787</v>
      </c>
      <c r="S287" s="31">
        <v>19578</v>
      </c>
      <c r="T287" s="31">
        <v>20209</v>
      </c>
      <c r="U287" s="31">
        <v>39518</v>
      </c>
      <c r="V287" s="31">
        <v>19449</v>
      </c>
      <c r="W287" s="31">
        <v>20069</v>
      </c>
      <c r="X287" s="31">
        <v>39267</v>
      </c>
      <c r="Y287" s="31">
        <v>19334</v>
      </c>
      <c r="Z287" s="31">
        <v>19933</v>
      </c>
      <c r="AA287" s="31">
        <v>39000</v>
      </c>
      <c r="AB287" s="31">
        <v>19205</v>
      </c>
      <c r="AC287" s="31">
        <v>19795</v>
      </c>
      <c r="AD287" s="31">
        <v>38721</v>
      </c>
      <c r="AE287" s="31">
        <v>19070</v>
      </c>
      <c r="AF287" s="31">
        <v>19651</v>
      </c>
      <c r="AG287" s="31">
        <v>38455</v>
      </c>
      <c r="AH287" s="31">
        <v>18945</v>
      </c>
      <c r="AI287" s="31">
        <v>19510</v>
      </c>
      <c r="AJ287" s="31">
        <v>38159</v>
      </c>
      <c r="AK287" s="31">
        <v>18812</v>
      </c>
      <c r="AL287" s="31">
        <v>19347</v>
      </c>
      <c r="AM287" s="31">
        <v>37857</v>
      </c>
      <c r="AN287" s="31">
        <v>18657</v>
      </c>
      <c r="AO287" s="31">
        <v>19200</v>
      </c>
      <c r="AP287" s="31">
        <v>37549</v>
      </c>
      <c r="AQ287" s="31">
        <v>18512</v>
      </c>
      <c r="AR287" s="31">
        <v>19037</v>
      </c>
      <c r="AS287" s="31">
        <v>37221</v>
      </c>
      <c r="AT287" s="31">
        <v>18353</v>
      </c>
      <c r="AU287" s="31">
        <v>18868</v>
      </c>
      <c r="AV287" s="31">
        <v>36890</v>
      </c>
      <c r="AW287" s="31">
        <v>18195</v>
      </c>
      <c r="AX287" s="31">
        <v>18695</v>
      </c>
      <c r="AY287" s="31">
        <v>36552</v>
      </c>
      <c r="AZ287" s="31">
        <v>18035</v>
      </c>
      <c r="BA287" s="31">
        <v>18517</v>
      </c>
      <c r="BB287" s="31">
        <v>36198</v>
      </c>
      <c r="BC287" s="31">
        <v>17862</v>
      </c>
      <c r="BD287" s="31">
        <v>18336</v>
      </c>
      <c r="BE287" s="31">
        <v>35843</v>
      </c>
      <c r="BF287" s="31">
        <v>17690</v>
      </c>
      <c r="BG287" s="31">
        <v>18153</v>
      </c>
      <c r="BH287" s="31">
        <v>35468</v>
      </c>
      <c r="BI287" s="31">
        <v>17511</v>
      </c>
      <c r="BJ287" s="31">
        <v>17957</v>
      </c>
      <c r="BK287" s="31">
        <v>35101</v>
      </c>
      <c r="BL287" s="31">
        <v>17335</v>
      </c>
      <c r="BM287" s="31">
        <v>17766</v>
      </c>
      <c r="BN287" s="31">
        <v>34724</v>
      </c>
      <c r="BO287" s="31">
        <v>17154</v>
      </c>
      <c r="BP287" s="31">
        <v>17570</v>
      </c>
      <c r="BQ287" s="31">
        <v>34345</v>
      </c>
      <c r="BR287" s="31">
        <v>16977</v>
      </c>
      <c r="BS287" s="31">
        <v>17368</v>
      </c>
      <c r="BT287" s="31">
        <v>33960</v>
      </c>
      <c r="BU287" s="31">
        <v>16792</v>
      </c>
      <c r="BV287" s="31">
        <v>17168</v>
      </c>
      <c r="BW287" s="31">
        <v>33562</v>
      </c>
      <c r="BX287" s="31">
        <v>16603</v>
      </c>
      <c r="BY287" s="31">
        <v>16959</v>
      </c>
    </row>
    <row r="288" spans="1:77" ht="20.100000000000001" customHeight="1" x14ac:dyDescent="0.25">
      <c r="A288" s="30" t="s">
        <v>263</v>
      </c>
      <c r="B288" s="31" t="s">
        <v>416</v>
      </c>
      <c r="C288" s="31">
        <v>161393</v>
      </c>
      <c r="D288" s="31">
        <v>76746</v>
      </c>
      <c r="E288" s="31">
        <v>84647</v>
      </c>
      <c r="F288" s="31">
        <v>161489</v>
      </c>
      <c r="G288" s="31">
        <v>76780</v>
      </c>
      <c r="H288" s="31">
        <v>84709</v>
      </c>
      <c r="I288" s="31">
        <v>161525</v>
      </c>
      <c r="J288" s="31">
        <v>76786</v>
      </c>
      <c r="K288" s="31">
        <v>84739</v>
      </c>
      <c r="L288" s="31">
        <v>161567</v>
      </c>
      <c r="M288" s="31">
        <v>76808</v>
      </c>
      <c r="N288" s="31">
        <v>84759</v>
      </c>
      <c r="O288" s="31">
        <v>161554</v>
      </c>
      <c r="P288" s="31">
        <v>76802</v>
      </c>
      <c r="Q288" s="31">
        <v>84752</v>
      </c>
      <c r="R288" s="31">
        <v>161532</v>
      </c>
      <c r="S288" s="31">
        <v>76793</v>
      </c>
      <c r="T288" s="31">
        <v>84739</v>
      </c>
      <c r="U288" s="31">
        <v>161456</v>
      </c>
      <c r="V288" s="31">
        <v>76758</v>
      </c>
      <c r="W288" s="31">
        <v>84698</v>
      </c>
      <c r="X288" s="31">
        <v>161313</v>
      </c>
      <c r="Y288" s="31">
        <v>76698</v>
      </c>
      <c r="Z288" s="31">
        <v>84615</v>
      </c>
      <c r="AA288" s="31">
        <v>161113</v>
      </c>
      <c r="AB288" s="31">
        <v>76613</v>
      </c>
      <c r="AC288" s="31">
        <v>84500</v>
      </c>
      <c r="AD288" s="31">
        <v>160892</v>
      </c>
      <c r="AE288" s="31">
        <v>76515</v>
      </c>
      <c r="AF288" s="31">
        <v>84377</v>
      </c>
      <c r="AG288" s="31">
        <v>160633</v>
      </c>
      <c r="AH288" s="31">
        <v>76406</v>
      </c>
      <c r="AI288" s="31">
        <v>84227</v>
      </c>
      <c r="AJ288" s="31">
        <v>160340</v>
      </c>
      <c r="AK288" s="31">
        <v>76278</v>
      </c>
      <c r="AL288" s="31">
        <v>84062</v>
      </c>
      <c r="AM288" s="31">
        <v>160010</v>
      </c>
      <c r="AN288" s="31">
        <v>76131</v>
      </c>
      <c r="AO288" s="31">
        <v>83879</v>
      </c>
      <c r="AP288" s="31">
        <v>159644</v>
      </c>
      <c r="AQ288" s="31">
        <v>75964</v>
      </c>
      <c r="AR288" s="31">
        <v>83680</v>
      </c>
      <c r="AS288" s="31">
        <v>159223</v>
      </c>
      <c r="AT288" s="31">
        <v>75785</v>
      </c>
      <c r="AU288" s="31">
        <v>83438</v>
      </c>
      <c r="AV288" s="31">
        <v>158773</v>
      </c>
      <c r="AW288" s="31">
        <v>75587</v>
      </c>
      <c r="AX288" s="31">
        <v>83186</v>
      </c>
      <c r="AY288" s="31">
        <v>158303</v>
      </c>
      <c r="AZ288" s="31">
        <v>75380</v>
      </c>
      <c r="BA288" s="31">
        <v>82923</v>
      </c>
      <c r="BB288" s="31">
        <v>157773</v>
      </c>
      <c r="BC288" s="31">
        <v>75140</v>
      </c>
      <c r="BD288" s="31">
        <v>82633</v>
      </c>
      <c r="BE288" s="31">
        <v>157230</v>
      </c>
      <c r="BF288" s="31">
        <v>74910</v>
      </c>
      <c r="BG288" s="31">
        <v>82320</v>
      </c>
      <c r="BH288" s="31">
        <v>156665</v>
      </c>
      <c r="BI288" s="31">
        <v>74665</v>
      </c>
      <c r="BJ288" s="31">
        <v>82000</v>
      </c>
      <c r="BK288" s="31">
        <v>156074</v>
      </c>
      <c r="BL288" s="31">
        <v>74407</v>
      </c>
      <c r="BM288" s="31">
        <v>81667</v>
      </c>
      <c r="BN288" s="31">
        <v>155464</v>
      </c>
      <c r="BO288" s="31">
        <v>74152</v>
      </c>
      <c r="BP288" s="31">
        <v>81312</v>
      </c>
      <c r="BQ288" s="31">
        <v>154823</v>
      </c>
      <c r="BR288" s="31">
        <v>73888</v>
      </c>
      <c r="BS288" s="31">
        <v>80935</v>
      </c>
      <c r="BT288" s="31">
        <v>154191</v>
      </c>
      <c r="BU288" s="31">
        <v>73636</v>
      </c>
      <c r="BV288" s="31">
        <v>80555</v>
      </c>
      <c r="BW288" s="31">
        <v>153557</v>
      </c>
      <c r="BX288" s="31">
        <v>73387</v>
      </c>
      <c r="BY288" s="31">
        <v>80170</v>
      </c>
    </row>
    <row r="289" spans="1:77" ht="20.100000000000001" customHeight="1" x14ac:dyDescent="0.25">
      <c r="A289" s="30" t="s">
        <v>264</v>
      </c>
      <c r="B289" s="31" t="s">
        <v>416</v>
      </c>
      <c r="C289" s="31">
        <v>48681</v>
      </c>
      <c r="D289" s="31">
        <v>23339</v>
      </c>
      <c r="E289" s="31">
        <v>25342</v>
      </c>
      <c r="F289" s="31">
        <v>48621</v>
      </c>
      <c r="G289" s="31">
        <v>23295</v>
      </c>
      <c r="H289" s="31">
        <v>25326</v>
      </c>
      <c r="I289" s="31">
        <v>48560</v>
      </c>
      <c r="J289" s="31">
        <v>23255</v>
      </c>
      <c r="K289" s="31">
        <v>25305</v>
      </c>
      <c r="L289" s="31">
        <v>48479</v>
      </c>
      <c r="M289" s="31">
        <v>23199</v>
      </c>
      <c r="N289" s="31">
        <v>25280</v>
      </c>
      <c r="O289" s="31">
        <v>48404</v>
      </c>
      <c r="P289" s="31">
        <v>23152</v>
      </c>
      <c r="Q289" s="31">
        <v>25252</v>
      </c>
      <c r="R289" s="31">
        <v>48326</v>
      </c>
      <c r="S289" s="31">
        <v>23104</v>
      </c>
      <c r="T289" s="31">
        <v>25222</v>
      </c>
      <c r="U289" s="31">
        <v>48225</v>
      </c>
      <c r="V289" s="31">
        <v>23044</v>
      </c>
      <c r="W289" s="31">
        <v>25181</v>
      </c>
      <c r="X289" s="31">
        <v>48134</v>
      </c>
      <c r="Y289" s="31">
        <v>22995</v>
      </c>
      <c r="Z289" s="31">
        <v>25139</v>
      </c>
      <c r="AA289" s="31">
        <v>48021</v>
      </c>
      <c r="AB289" s="31">
        <v>22930</v>
      </c>
      <c r="AC289" s="31">
        <v>25091</v>
      </c>
      <c r="AD289" s="31">
        <v>47897</v>
      </c>
      <c r="AE289" s="31">
        <v>22865</v>
      </c>
      <c r="AF289" s="31">
        <v>25032</v>
      </c>
      <c r="AG289" s="31">
        <v>47743</v>
      </c>
      <c r="AH289" s="31">
        <v>22783</v>
      </c>
      <c r="AI289" s="31">
        <v>24960</v>
      </c>
      <c r="AJ289" s="31">
        <v>47589</v>
      </c>
      <c r="AK289" s="31">
        <v>22698</v>
      </c>
      <c r="AL289" s="31">
        <v>24891</v>
      </c>
      <c r="AM289" s="31">
        <v>47404</v>
      </c>
      <c r="AN289" s="31">
        <v>22604</v>
      </c>
      <c r="AO289" s="31">
        <v>24800</v>
      </c>
      <c r="AP289" s="31">
        <v>47208</v>
      </c>
      <c r="AQ289" s="31">
        <v>22506</v>
      </c>
      <c r="AR289" s="31">
        <v>24702</v>
      </c>
      <c r="AS289" s="31">
        <v>46996</v>
      </c>
      <c r="AT289" s="31">
        <v>22401</v>
      </c>
      <c r="AU289" s="31">
        <v>24595</v>
      </c>
      <c r="AV289" s="31">
        <v>46765</v>
      </c>
      <c r="AW289" s="31">
        <v>22283</v>
      </c>
      <c r="AX289" s="31">
        <v>24482</v>
      </c>
      <c r="AY289" s="31">
        <v>46517</v>
      </c>
      <c r="AZ289" s="31">
        <v>22163</v>
      </c>
      <c r="BA289" s="31">
        <v>24354</v>
      </c>
      <c r="BB289" s="31">
        <v>46268</v>
      </c>
      <c r="BC289" s="31">
        <v>22037</v>
      </c>
      <c r="BD289" s="31">
        <v>24231</v>
      </c>
      <c r="BE289" s="31">
        <v>46001</v>
      </c>
      <c r="BF289" s="31">
        <v>21908</v>
      </c>
      <c r="BG289" s="31">
        <v>24093</v>
      </c>
      <c r="BH289" s="31">
        <v>45727</v>
      </c>
      <c r="BI289" s="31">
        <v>21779</v>
      </c>
      <c r="BJ289" s="31">
        <v>23948</v>
      </c>
      <c r="BK289" s="31">
        <v>45441</v>
      </c>
      <c r="BL289" s="31">
        <v>21639</v>
      </c>
      <c r="BM289" s="31">
        <v>23802</v>
      </c>
      <c r="BN289" s="31">
        <v>45159</v>
      </c>
      <c r="BO289" s="31">
        <v>21503</v>
      </c>
      <c r="BP289" s="31">
        <v>23656</v>
      </c>
      <c r="BQ289" s="31">
        <v>44858</v>
      </c>
      <c r="BR289" s="31">
        <v>21357</v>
      </c>
      <c r="BS289" s="31">
        <v>23501</v>
      </c>
      <c r="BT289" s="31">
        <v>44572</v>
      </c>
      <c r="BU289" s="31">
        <v>21226</v>
      </c>
      <c r="BV289" s="31">
        <v>23346</v>
      </c>
      <c r="BW289" s="31">
        <v>44284</v>
      </c>
      <c r="BX289" s="31">
        <v>21104</v>
      </c>
      <c r="BY289" s="31">
        <v>23180</v>
      </c>
    </row>
    <row r="290" spans="1:77" ht="20.100000000000001" customHeight="1" x14ac:dyDescent="0.25">
      <c r="A290" s="30" t="s">
        <v>265</v>
      </c>
      <c r="B290" s="31" t="s">
        <v>416</v>
      </c>
      <c r="C290" s="31">
        <v>30671</v>
      </c>
      <c r="D290" s="31">
        <v>14893</v>
      </c>
      <c r="E290" s="31">
        <v>15778</v>
      </c>
      <c r="F290" s="31">
        <v>30676</v>
      </c>
      <c r="G290" s="31">
        <v>14893</v>
      </c>
      <c r="H290" s="31">
        <v>15783</v>
      </c>
      <c r="I290" s="31">
        <v>30669</v>
      </c>
      <c r="J290" s="31">
        <v>14885</v>
      </c>
      <c r="K290" s="31">
        <v>15784</v>
      </c>
      <c r="L290" s="31">
        <v>30671</v>
      </c>
      <c r="M290" s="31">
        <v>14884</v>
      </c>
      <c r="N290" s="31">
        <v>15787</v>
      </c>
      <c r="O290" s="31">
        <v>30649</v>
      </c>
      <c r="P290" s="31">
        <v>14881</v>
      </c>
      <c r="Q290" s="31">
        <v>15768</v>
      </c>
      <c r="R290" s="31">
        <v>30618</v>
      </c>
      <c r="S290" s="31">
        <v>14866</v>
      </c>
      <c r="T290" s="31">
        <v>15752</v>
      </c>
      <c r="U290" s="31">
        <v>30585</v>
      </c>
      <c r="V290" s="31">
        <v>14849</v>
      </c>
      <c r="W290" s="31">
        <v>15736</v>
      </c>
      <c r="X290" s="31">
        <v>30542</v>
      </c>
      <c r="Y290" s="31">
        <v>14826</v>
      </c>
      <c r="Z290" s="31">
        <v>15716</v>
      </c>
      <c r="AA290" s="31">
        <v>30481</v>
      </c>
      <c r="AB290" s="31">
        <v>14799</v>
      </c>
      <c r="AC290" s="31">
        <v>15682</v>
      </c>
      <c r="AD290" s="31">
        <v>30406</v>
      </c>
      <c r="AE290" s="31">
        <v>14766</v>
      </c>
      <c r="AF290" s="31">
        <v>15640</v>
      </c>
      <c r="AG290" s="31">
        <v>30346</v>
      </c>
      <c r="AH290" s="31">
        <v>14739</v>
      </c>
      <c r="AI290" s="31">
        <v>15607</v>
      </c>
      <c r="AJ290" s="31">
        <v>30266</v>
      </c>
      <c r="AK290" s="31">
        <v>14700</v>
      </c>
      <c r="AL290" s="31">
        <v>15566</v>
      </c>
      <c r="AM290" s="31">
        <v>30172</v>
      </c>
      <c r="AN290" s="31">
        <v>14657</v>
      </c>
      <c r="AO290" s="31">
        <v>15515</v>
      </c>
      <c r="AP290" s="31">
        <v>30080</v>
      </c>
      <c r="AQ290" s="31">
        <v>14610</v>
      </c>
      <c r="AR290" s="31">
        <v>15470</v>
      </c>
      <c r="AS290" s="31">
        <v>29964</v>
      </c>
      <c r="AT290" s="31">
        <v>14560</v>
      </c>
      <c r="AU290" s="31">
        <v>15404</v>
      </c>
      <c r="AV290" s="31">
        <v>29856</v>
      </c>
      <c r="AW290" s="31">
        <v>14509</v>
      </c>
      <c r="AX290" s="31">
        <v>15347</v>
      </c>
      <c r="AY290" s="31">
        <v>29741</v>
      </c>
      <c r="AZ290" s="31">
        <v>14454</v>
      </c>
      <c r="BA290" s="31">
        <v>15287</v>
      </c>
      <c r="BB290" s="31">
        <v>29603</v>
      </c>
      <c r="BC290" s="31">
        <v>14385</v>
      </c>
      <c r="BD290" s="31">
        <v>15218</v>
      </c>
      <c r="BE290" s="31">
        <v>29476</v>
      </c>
      <c r="BF290" s="31">
        <v>14327</v>
      </c>
      <c r="BG290" s="31">
        <v>15149</v>
      </c>
      <c r="BH290" s="31">
        <v>29342</v>
      </c>
      <c r="BI290" s="31">
        <v>14268</v>
      </c>
      <c r="BJ290" s="31">
        <v>15074</v>
      </c>
      <c r="BK290" s="31">
        <v>29189</v>
      </c>
      <c r="BL290" s="31">
        <v>14195</v>
      </c>
      <c r="BM290" s="31">
        <v>14994</v>
      </c>
      <c r="BN290" s="31">
        <v>29049</v>
      </c>
      <c r="BO290" s="31">
        <v>14132</v>
      </c>
      <c r="BP290" s="31">
        <v>14917</v>
      </c>
      <c r="BQ290" s="31">
        <v>28909</v>
      </c>
      <c r="BR290" s="31">
        <v>14068</v>
      </c>
      <c r="BS290" s="31">
        <v>14841</v>
      </c>
      <c r="BT290" s="31">
        <v>28753</v>
      </c>
      <c r="BU290" s="31">
        <v>13993</v>
      </c>
      <c r="BV290" s="31">
        <v>14760</v>
      </c>
      <c r="BW290" s="31">
        <v>28598</v>
      </c>
      <c r="BX290" s="31">
        <v>13922</v>
      </c>
      <c r="BY290" s="31">
        <v>14676</v>
      </c>
    </row>
    <row r="291" spans="1:77" ht="20.100000000000001" customHeight="1" x14ac:dyDescent="0.25">
      <c r="A291" s="30" t="s">
        <v>266</v>
      </c>
      <c r="B291" s="31" t="s">
        <v>416</v>
      </c>
      <c r="C291" s="31">
        <v>48897</v>
      </c>
      <c r="D291" s="31">
        <v>24122</v>
      </c>
      <c r="E291" s="31">
        <v>24775</v>
      </c>
      <c r="F291" s="31">
        <v>48788</v>
      </c>
      <c r="G291" s="31">
        <v>24053</v>
      </c>
      <c r="H291" s="31">
        <v>24735</v>
      </c>
      <c r="I291" s="31">
        <v>48682</v>
      </c>
      <c r="J291" s="31">
        <v>23992</v>
      </c>
      <c r="K291" s="31">
        <v>24690</v>
      </c>
      <c r="L291" s="31">
        <v>48567</v>
      </c>
      <c r="M291" s="31">
        <v>23929</v>
      </c>
      <c r="N291" s="31">
        <v>24638</v>
      </c>
      <c r="O291" s="31">
        <v>48441</v>
      </c>
      <c r="P291" s="31">
        <v>23857</v>
      </c>
      <c r="Q291" s="31">
        <v>24584</v>
      </c>
      <c r="R291" s="31">
        <v>48326</v>
      </c>
      <c r="S291" s="31">
        <v>23792</v>
      </c>
      <c r="T291" s="31">
        <v>24534</v>
      </c>
      <c r="U291" s="31">
        <v>48182</v>
      </c>
      <c r="V291" s="31">
        <v>23714</v>
      </c>
      <c r="W291" s="31">
        <v>24468</v>
      </c>
      <c r="X291" s="31">
        <v>48055</v>
      </c>
      <c r="Y291" s="31">
        <v>23651</v>
      </c>
      <c r="Z291" s="31">
        <v>24404</v>
      </c>
      <c r="AA291" s="31">
        <v>47904</v>
      </c>
      <c r="AB291" s="31">
        <v>23571</v>
      </c>
      <c r="AC291" s="31">
        <v>24333</v>
      </c>
      <c r="AD291" s="31">
        <v>47753</v>
      </c>
      <c r="AE291" s="31">
        <v>23487</v>
      </c>
      <c r="AF291" s="31">
        <v>24266</v>
      </c>
      <c r="AG291" s="31">
        <v>47574</v>
      </c>
      <c r="AH291" s="31">
        <v>23394</v>
      </c>
      <c r="AI291" s="31">
        <v>24180</v>
      </c>
      <c r="AJ291" s="31">
        <v>47395</v>
      </c>
      <c r="AK291" s="31">
        <v>23301</v>
      </c>
      <c r="AL291" s="31">
        <v>24094</v>
      </c>
      <c r="AM291" s="31">
        <v>47200</v>
      </c>
      <c r="AN291" s="31">
        <v>23199</v>
      </c>
      <c r="AO291" s="31">
        <v>24001</v>
      </c>
      <c r="AP291" s="31">
        <v>46974</v>
      </c>
      <c r="AQ291" s="31">
        <v>23085</v>
      </c>
      <c r="AR291" s="31">
        <v>23889</v>
      </c>
      <c r="AS291" s="31">
        <v>46748</v>
      </c>
      <c r="AT291" s="31">
        <v>22971</v>
      </c>
      <c r="AU291" s="31">
        <v>23777</v>
      </c>
      <c r="AV291" s="31">
        <v>46485</v>
      </c>
      <c r="AW291" s="31">
        <v>22838</v>
      </c>
      <c r="AX291" s="31">
        <v>23647</v>
      </c>
      <c r="AY291" s="31">
        <v>46226</v>
      </c>
      <c r="AZ291" s="31">
        <v>22708</v>
      </c>
      <c r="BA291" s="31">
        <v>23518</v>
      </c>
      <c r="BB291" s="31">
        <v>45952</v>
      </c>
      <c r="BC291" s="31">
        <v>22571</v>
      </c>
      <c r="BD291" s="31">
        <v>23381</v>
      </c>
      <c r="BE291" s="31">
        <v>45668</v>
      </c>
      <c r="BF291" s="31">
        <v>22425</v>
      </c>
      <c r="BG291" s="31">
        <v>23243</v>
      </c>
      <c r="BH291" s="31">
        <v>45384</v>
      </c>
      <c r="BI291" s="31">
        <v>22285</v>
      </c>
      <c r="BJ291" s="31">
        <v>23099</v>
      </c>
      <c r="BK291" s="31">
        <v>45073</v>
      </c>
      <c r="BL291" s="31">
        <v>22127</v>
      </c>
      <c r="BM291" s="31">
        <v>22946</v>
      </c>
      <c r="BN291" s="31">
        <v>44753</v>
      </c>
      <c r="BO291" s="31">
        <v>21970</v>
      </c>
      <c r="BP291" s="31">
        <v>22783</v>
      </c>
      <c r="BQ291" s="31">
        <v>44438</v>
      </c>
      <c r="BR291" s="31">
        <v>21810</v>
      </c>
      <c r="BS291" s="31">
        <v>22628</v>
      </c>
      <c r="BT291" s="31">
        <v>44103</v>
      </c>
      <c r="BU291" s="31">
        <v>21655</v>
      </c>
      <c r="BV291" s="31">
        <v>22448</v>
      </c>
      <c r="BW291" s="31">
        <v>43791</v>
      </c>
      <c r="BX291" s="31">
        <v>21502</v>
      </c>
      <c r="BY291" s="31">
        <v>22289</v>
      </c>
    </row>
    <row r="292" spans="1:77" ht="20.100000000000001" customHeight="1" x14ac:dyDescent="0.25">
      <c r="A292" s="30" t="s">
        <v>267</v>
      </c>
      <c r="B292" s="31" t="s">
        <v>416</v>
      </c>
      <c r="C292" s="31">
        <v>726217</v>
      </c>
      <c r="D292" s="31">
        <v>329578</v>
      </c>
      <c r="E292" s="31">
        <v>396639</v>
      </c>
      <c r="F292" s="31">
        <v>719661</v>
      </c>
      <c r="G292" s="31">
        <v>326482</v>
      </c>
      <c r="H292" s="31">
        <v>393179</v>
      </c>
      <c r="I292" s="31">
        <v>713270</v>
      </c>
      <c r="J292" s="31">
        <v>323496</v>
      </c>
      <c r="K292" s="31">
        <v>389774</v>
      </c>
      <c r="L292" s="31">
        <v>706952</v>
      </c>
      <c r="M292" s="31">
        <v>320568</v>
      </c>
      <c r="N292" s="31">
        <v>386384</v>
      </c>
      <c r="O292" s="31">
        <v>700745</v>
      </c>
      <c r="P292" s="31">
        <v>317717</v>
      </c>
      <c r="Q292" s="31">
        <v>383028</v>
      </c>
      <c r="R292" s="31">
        <v>694582</v>
      </c>
      <c r="S292" s="31">
        <v>314900</v>
      </c>
      <c r="T292" s="31">
        <v>379682</v>
      </c>
      <c r="U292" s="31">
        <v>688560</v>
      </c>
      <c r="V292" s="31">
        <v>312171</v>
      </c>
      <c r="W292" s="31">
        <v>376389</v>
      </c>
      <c r="X292" s="31">
        <v>682653</v>
      </c>
      <c r="Y292" s="31">
        <v>309514</v>
      </c>
      <c r="Z292" s="31">
        <v>373139</v>
      </c>
      <c r="AA292" s="31">
        <v>676827</v>
      </c>
      <c r="AB292" s="31">
        <v>306898</v>
      </c>
      <c r="AC292" s="31">
        <v>369929</v>
      </c>
      <c r="AD292" s="31">
        <v>671151</v>
      </c>
      <c r="AE292" s="31">
        <v>304369</v>
      </c>
      <c r="AF292" s="31">
        <v>366782</v>
      </c>
      <c r="AG292" s="31">
        <v>665393</v>
      </c>
      <c r="AH292" s="31">
        <v>301798</v>
      </c>
      <c r="AI292" s="31">
        <v>363595</v>
      </c>
      <c r="AJ292" s="31">
        <v>659546</v>
      </c>
      <c r="AK292" s="31">
        <v>299186</v>
      </c>
      <c r="AL292" s="31">
        <v>360360</v>
      </c>
      <c r="AM292" s="31">
        <v>653639</v>
      </c>
      <c r="AN292" s="31">
        <v>296537</v>
      </c>
      <c r="AO292" s="31">
        <v>357102</v>
      </c>
      <c r="AP292" s="31">
        <v>647640</v>
      </c>
      <c r="AQ292" s="31">
        <v>293840</v>
      </c>
      <c r="AR292" s="31">
        <v>353800</v>
      </c>
      <c r="AS292" s="31">
        <v>641577</v>
      </c>
      <c r="AT292" s="31">
        <v>291113</v>
      </c>
      <c r="AU292" s="31">
        <v>350464</v>
      </c>
      <c r="AV292" s="31">
        <v>635429</v>
      </c>
      <c r="AW292" s="31">
        <v>288344</v>
      </c>
      <c r="AX292" s="31">
        <v>347085</v>
      </c>
      <c r="AY292" s="31">
        <v>629201</v>
      </c>
      <c r="AZ292" s="31">
        <v>285538</v>
      </c>
      <c r="BA292" s="31">
        <v>343663</v>
      </c>
      <c r="BB292" s="31">
        <v>622905</v>
      </c>
      <c r="BC292" s="31">
        <v>282710</v>
      </c>
      <c r="BD292" s="31">
        <v>340195</v>
      </c>
      <c r="BE292" s="31">
        <v>616559</v>
      </c>
      <c r="BF292" s="31">
        <v>279860</v>
      </c>
      <c r="BG292" s="31">
        <v>336699</v>
      </c>
      <c r="BH292" s="31">
        <v>610171</v>
      </c>
      <c r="BI292" s="31">
        <v>276999</v>
      </c>
      <c r="BJ292" s="31">
        <v>333172</v>
      </c>
      <c r="BK292" s="31">
        <v>603737</v>
      </c>
      <c r="BL292" s="31">
        <v>274131</v>
      </c>
      <c r="BM292" s="31">
        <v>329606</v>
      </c>
      <c r="BN292" s="31">
        <v>597260</v>
      </c>
      <c r="BO292" s="31">
        <v>271266</v>
      </c>
      <c r="BP292" s="31">
        <v>325994</v>
      </c>
      <c r="BQ292" s="31">
        <v>590782</v>
      </c>
      <c r="BR292" s="31">
        <v>268414</v>
      </c>
      <c r="BS292" s="31">
        <v>322368</v>
      </c>
      <c r="BT292" s="31">
        <v>584307</v>
      </c>
      <c r="BU292" s="31">
        <v>265590</v>
      </c>
      <c r="BV292" s="31">
        <v>318717</v>
      </c>
      <c r="BW292" s="31">
        <v>577831</v>
      </c>
      <c r="BX292" s="31">
        <v>262794</v>
      </c>
      <c r="BY292" s="31">
        <v>315037</v>
      </c>
    </row>
    <row r="293" spans="1:77" ht="20.100000000000001" customHeight="1" x14ac:dyDescent="0.25">
      <c r="A293" s="30" t="s">
        <v>268</v>
      </c>
      <c r="B293" s="31" t="s">
        <v>416</v>
      </c>
      <c r="C293" s="31">
        <v>118669</v>
      </c>
      <c r="D293" s="31">
        <v>57880</v>
      </c>
      <c r="E293" s="31">
        <v>60789</v>
      </c>
      <c r="F293" s="31">
        <v>118232</v>
      </c>
      <c r="G293" s="31">
        <v>57643</v>
      </c>
      <c r="H293" s="31">
        <v>60589</v>
      </c>
      <c r="I293" s="31">
        <v>117811</v>
      </c>
      <c r="J293" s="31">
        <v>57429</v>
      </c>
      <c r="K293" s="31">
        <v>60382</v>
      </c>
      <c r="L293" s="31">
        <v>117374</v>
      </c>
      <c r="M293" s="31">
        <v>57200</v>
      </c>
      <c r="N293" s="31">
        <v>60174</v>
      </c>
      <c r="O293" s="31">
        <v>116946</v>
      </c>
      <c r="P293" s="31">
        <v>56976</v>
      </c>
      <c r="Q293" s="31">
        <v>59970</v>
      </c>
      <c r="R293" s="31">
        <v>116488</v>
      </c>
      <c r="S293" s="31">
        <v>56744</v>
      </c>
      <c r="T293" s="31">
        <v>59744</v>
      </c>
      <c r="U293" s="31">
        <v>116035</v>
      </c>
      <c r="V293" s="31">
        <v>56516</v>
      </c>
      <c r="W293" s="31">
        <v>59519</v>
      </c>
      <c r="X293" s="31">
        <v>115565</v>
      </c>
      <c r="Y293" s="31">
        <v>56278</v>
      </c>
      <c r="Z293" s="31">
        <v>59287</v>
      </c>
      <c r="AA293" s="31">
        <v>115084</v>
      </c>
      <c r="AB293" s="31">
        <v>56032</v>
      </c>
      <c r="AC293" s="31">
        <v>59052</v>
      </c>
      <c r="AD293" s="31">
        <v>114595</v>
      </c>
      <c r="AE293" s="31">
        <v>55786</v>
      </c>
      <c r="AF293" s="31">
        <v>58809</v>
      </c>
      <c r="AG293" s="31">
        <v>114069</v>
      </c>
      <c r="AH293" s="31">
        <v>55534</v>
      </c>
      <c r="AI293" s="31">
        <v>58535</v>
      </c>
      <c r="AJ293" s="31">
        <v>113516</v>
      </c>
      <c r="AK293" s="31">
        <v>55255</v>
      </c>
      <c r="AL293" s="31">
        <v>58261</v>
      </c>
      <c r="AM293" s="31">
        <v>112923</v>
      </c>
      <c r="AN293" s="31">
        <v>54958</v>
      </c>
      <c r="AO293" s="31">
        <v>57965</v>
      </c>
      <c r="AP293" s="31">
        <v>112312</v>
      </c>
      <c r="AQ293" s="31">
        <v>54658</v>
      </c>
      <c r="AR293" s="31">
        <v>57654</v>
      </c>
      <c r="AS293" s="31">
        <v>111651</v>
      </c>
      <c r="AT293" s="31">
        <v>54331</v>
      </c>
      <c r="AU293" s="31">
        <v>57320</v>
      </c>
      <c r="AV293" s="31">
        <v>110955</v>
      </c>
      <c r="AW293" s="31">
        <v>53985</v>
      </c>
      <c r="AX293" s="31">
        <v>56970</v>
      </c>
      <c r="AY293" s="31">
        <v>110218</v>
      </c>
      <c r="AZ293" s="31">
        <v>53617</v>
      </c>
      <c r="BA293" s="31">
        <v>56601</v>
      </c>
      <c r="BB293" s="31">
        <v>109459</v>
      </c>
      <c r="BC293" s="31">
        <v>53243</v>
      </c>
      <c r="BD293" s="31">
        <v>56216</v>
      </c>
      <c r="BE293" s="31">
        <v>108673</v>
      </c>
      <c r="BF293" s="31">
        <v>52857</v>
      </c>
      <c r="BG293" s="31">
        <v>55816</v>
      </c>
      <c r="BH293" s="31">
        <v>107854</v>
      </c>
      <c r="BI293" s="31">
        <v>52456</v>
      </c>
      <c r="BJ293" s="31">
        <v>55398</v>
      </c>
      <c r="BK293" s="31">
        <v>107007</v>
      </c>
      <c r="BL293" s="31">
        <v>52045</v>
      </c>
      <c r="BM293" s="31">
        <v>54962</v>
      </c>
      <c r="BN293" s="31">
        <v>106163</v>
      </c>
      <c r="BO293" s="31">
        <v>51640</v>
      </c>
      <c r="BP293" s="31">
        <v>54523</v>
      </c>
      <c r="BQ293" s="31">
        <v>105282</v>
      </c>
      <c r="BR293" s="31">
        <v>51213</v>
      </c>
      <c r="BS293" s="31">
        <v>54069</v>
      </c>
      <c r="BT293" s="31">
        <v>104386</v>
      </c>
      <c r="BU293" s="31">
        <v>50791</v>
      </c>
      <c r="BV293" s="31">
        <v>53595</v>
      </c>
      <c r="BW293" s="31">
        <v>103467</v>
      </c>
      <c r="BX293" s="31">
        <v>50352</v>
      </c>
      <c r="BY293" s="31">
        <v>53115</v>
      </c>
    </row>
    <row r="294" spans="1:77" ht="20.100000000000001" customHeight="1" x14ac:dyDescent="0.25">
      <c r="A294" s="30" t="s">
        <v>269</v>
      </c>
      <c r="B294" s="31" t="s">
        <v>416</v>
      </c>
      <c r="C294" s="31">
        <v>118513</v>
      </c>
      <c r="D294" s="31">
        <v>55438</v>
      </c>
      <c r="E294" s="31">
        <v>63075</v>
      </c>
      <c r="F294" s="31">
        <v>118368</v>
      </c>
      <c r="G294" s="31">
        <v>55364</v>
      </c>
      <c r="H294" s="31">
        <v>63004</v>
      </c>
      <c r="I294" s="31">
        <v>118186</v>
      </c>
      <c r="J294" s="31">
        <v>55271</v>
      </c>
      <c r="K294" s="31">
        <v>62915</v>
      </c>
      <c r="L294" s="31">
        <v>118005</v>
      </c>
      <c r="M294" s="31">
        <v>55188</v>
      </c>
      <c r="N294" s="31">
        <v>62817</v>
      </c>
      <c r="O294" s="31">
        <v>117807</v>
      </c>
      <c r="P294" s="31">
        <v>55101</v>
      </c>
      <c r="Q294" s="31">
        <v>62706</v>
      </c>
      <c r="R294" s="31">
        <v>117586</v>
      </c>
      <c r="S294" s="31">
        <v>55006</v>
      </c>
      <c r="T294" s="31">
        <v>62580</v>
      </c>
      <c r="U294" s="31">
        <v>117340</v>
      </c>
      <c r="V294" s="31">
        <v>54897</v>
      </c>
      <c r="W294" s="31">
        <v>62443</v>
      </c>
      <c r="X294" s="31">
        <v>117057</v>
      </c>
      <c r="Y294" s="31">
        <v>54779</v>
      </c>
      <c r="Z294" s="31">
        <v>62278</v>
      </c>
      <c r="AA294" s="31">
        <v>116773</v>
      </c>
      <c r="AB294" s="31">
        <v>54658</v>
      </c>
      <c r="AC294" s="31">
        <v>62115</v>
      </c>
      <c r="AD294" s="31">
        <v>116449</v>
      </c>
      <c r="AE294" s="31">
        <v>54521</v>
      </c>
      <c r="AF294" s="31">
        <v>61928</v>
      </c>
      <c r="AG294" s="31">
        <v>116109</v>
      </c>
      <c r="AH294" s="31">
        <v>54379</v>
      </c>
      <c r="AI294" s="31">
        <v>61730</v>
      </c>
      <c r="AJ294" s="31">
        <v>115749</v>
      </c>
      <c r="AK294" s="31">
        <v>54227</v>
      </c>
      <c r="AL294" s="31">
        <v>61522</v>
      </c>
      <c r="AM294" s="31">
        <v>115368</v>
      </c>
      <c r="AN294" s="31">
        <v>54065</v>
      </c>
      <c r="AO294" s="31">
        <v>61303</v>
      </c>
      <c r="AP294" s="31">
        <v>114961</v>
      </c>
      <c r="AQ294" s="31">
        <v>53891</v>
      </c>
      <c r="AR294" s="31">
        <v>61070</v>
      </c>
      <c r="AS294" s="31">
        <v>114523</v>
      </c>
      <c r="AT294" s="31">
        <v>53712</v>
      </c>
      <c r="AU294" s="31">
        <v>60811</v>
      </c>
      <c r="AV294" s="31">
        <v>114066</v>
      </c>
      <c r="AW294" s="31">
        <v>53517</v>
      </c>
      <c r="AX294" s="31">
        <v>60549</v>
      </c>
      <c r="AY294" s="31">
        <v>113597</v>
      </c>
      <c r="AZ294" s="31">
        <v>53317</v>
      </c>
      <c r="BA294" s="31">
        <v>60280</v>
      </c>
      <c r="BB294" s="31">
        <v>113085</v>
      </c>
      <c r="BC294" s="31">
        <v>53105</v>
      </c>
      <c r="BD294" s="31">
        <v>59980</v>
      </c>
      <c r="BE294" s="31">
        <v>112568</v>
      </c>
      <c r="BF294" s="31">
        <v>52880</v>
      </c>
      <c r="BG294" s="31">
        <v>59688</v>
      </c>
      <c r="BH294" s="31">
        <v>112041</v>
      </c>
      <c r="BI294" s="31">
        <v>52655</v>
      </c>
      <c r="BJ294" s="31">
        <v>59386</v>
      </c>
      <c r="BK294" s="31">
        <v>111498</v>
      </c>
      <c r="BL294" s="31">
        <v>52432</v>
      </c>
      <c r="BM294" s="31">
        <v>59066</v>
      </c>
      <c r="BN294" s="31">
        <v>110939</v>
      </c>
      <c r="BO294" s="31">
        <v>52195</v>
      </c>
      <c r="BP294" s="31">
        <v>58744</v>
      </c>
      <c r="BQ294" s="31">
        <v>110382</v>
      </c>
      <c r="BR294" s="31">
        <v>51970</v>
      </c>
      <c r="BS294" s="31">
        <v>58412</v>
      </c>
      <c r="BT294" s="31">
        <v>109814</v>
      </c>
      <c r="BU294" s="31">
        <v>51739</v>
      </c>
      <c r="BV294" s="31">
        <v>58075</v>
      </c>
      <c r="BW294" s="31">
        <v>109245</v>
      </c>
      <c r="BX294" s="31">
        <v>51515</v>
      </c>
      <c r="BY294" s="31">
        <v>57730</v>
      </c>
    </row>
    <row r="295" spans="1:77" ht="20.100000000000001" customHeight="1" x14ac:dyDescent="0.25">
      <c r="A295" s="30" t="s">
        <v>270</v>
      </c>
      <c r="B295" s="31" t="s">
        <v>416</v>
      </c>
      <c r="C295" s="31">
        <v>119517</v>
      </c>
      <c r="D295" s="31">
        <v>57250</v>
      </c>
      <c r="E295" s="31">
        <v>62267</v>
      </c>
      <c r="F295" s="31">
        <v>119203</v>
      </c>
      <c r="G295" s="31">
        <v>57089</v>
      </c>
      <c r="H295" s="31">
        <v>62114</v>
      </c>
      <c r="I295" s="31">
        <v>118889</v>
      </c>
      <c r="J295" s="31">
        <v>56938</v>
      </c>
      <c r="K295" s="31">
        <v>61951</v>
      </c>
      <c r="L295" s="31">
        <v>118529</v>
      </c>
      <c r="M295" s="31">
        <v>56765</v>
      </c>
      <c r="N295" s="31">
        <v>61764</v>
      </c>
      <c r="O295" s="31">
        <v>118163</v>
      </c>
      <c r="P295" s="31">
        <v>56588</v>
      </c>
      <c r="Q295" s="31">
        <v>61575</v>
      </c>
      <c r="R295" s="31">
        <v>117774</v>
      </c>
      <c r="S295" s="31">
        <v>56410</v>
      </c>
      <c r="T295" s="31">
        <v>61364</v>
      </c>
      <c r="U295" s="31">
        <v>117352</v>
      </c>
      <c r="V295" s="31">
        <v>56204</v>
      </c>
      <c r="W295" s="31">
        <v>61148</v>
      </c>
      <c r="X295" s="31">
        <v>116916</v>
      </c>
      <c r="Y295" s="31">
        <v>55998</v>
      </c>
      <c r="Z295" s="31">
        <v>60918</v>
      </c>
      <c r="AA295" s="31">
        <v>116458</v>
      </c>
      <c r="AB295" s="31">
        <v>55787</v>
      </c>
      <c r="AC295" s="31">
        <v>60671</v>
      </c>
      <c r="AD295" s="31">
        <v>115967</v>
      </c>
      <c r="AE295" s="31">
        <v>55555</v>
      </c>
      <c r="AF295" s="31">
        <v>60412</v>
      </c>
      <c r="AG295" s="31">
        <v>115459</v>
      </c>
      <c r="AH295" s="31">
        <v>55320</v>
      </c>
      <c r="AI295" s="31">
        <v>60139</v>
      </c>
      <c r="AJ295" s="31">
        <v>114922</v>
      </c>
      <c r="AK295" s="31">
        <v>55076</v>
      </c>
      <c r="AL295" s="31">
        <v>59846</v>
      </c>
      <c r="AM295" s="31">
        <v>114347</v>
      </c>
      <c r="AN295" s="31">
        <v>54805</v>
      </c>
      <c r="AO295" s="31">
        <v>59542</v>
      </c>
      <c r="AP295" s="31">
        <v>113756</v>
      </c>
      <c r="AQ295" s="31">
        <v>54532</v>
      </c>
      <c r="AR295" s="31">
        <v>59224</v>
      </c>
      <c r="AS295" s="31">
        <v>113140</v>
      </c>
      <c r="AT295" s="31">
        <v>54246</v>
      </c>
      <c r="AU295" s="31">
        <v>58894</v>
      </c>
      <c r="AV295" s="31">
        <v>112502</v>
      </c>
      <c r="AW295" s="31">
        <v>53945</v>
      </c>
      <c r="AX295" s="31">
        <v>58557</v>
      </c>
      <c r="AY295" s="31">
        <v>111833</v>
      </c>
      <c r="AZ295" s="31">
        <v>53634</v>
      </c>
      <c r="BA295" s="31">
        <v>58199</v>
      </c>
      <c r="BB295" s="31">
        <v>111161</v>
      </c>
      <c r="BC295" s="31">
        <v>53311</v>
      </c>
      <c r="BD295" s="31">
        <v>57850</v>
      </c>
      <c r="BE295" s="31">
        <v>110457</v>
      </c>
      <c r="BF295" s="31">
        <v>52979</v>
      </c>
      <c r="BG295" s="31">
        <v>57478</v>
      </c>
      <c r="BH295" s="31">
        <v>109739</v>
      </c>
      <c r="BI295" s="31">
        <v>52649</v>
      </c>
      <c r="BJ295" s="31">
        <v>57090</v>
      </c>
      <c r="BK295" s="31">
        <v>109005</v>
      </c>
      <c r="BL295" s="31">
        <v>52307</v>
      </c>
      <c r="BM295" s="31">
        <v>56698</v>
      </c>
      <c r="BN295" s="31">
        <v>108255</v>
      </c>
      <c r="BO295" s="31">
        <v>51955</v>
      </c>
      <c r="BP295" s="31">
        <v>56300</v>
      </c>
      <c r="BQ295" s="31">
        <v>107495</v>
      </c>
      <c r="BR295" s="31">
        <v>51605</v>
      </c>
      <c r="BS295" s="31">
        <v>55890</v>
      </c>
      <c r="BT295" s="31">
        <v>106711</v>
      </c>
      <c r="BU295" s="31">
        <v>51256</v>
      </c>
      <c r="BV295" s="31">
        <v>55455</v>
      </c>
      <c r="BW295" s="31">
        <v>105925</v>
      </c>
      <c r="BX295" s="31">
        <v>50899</v>
      </c>
      <c r="BY295" s="31">
        <v>55026</v>
      </c>
    </row>
    <row r="296" spans="1:77" ht="20.100000000000001" customHeight="1" x14ac:dyDescent="0.25">
      <c r="A296" s="30" t="s">
        <v>271</v>
      </c>
      <c r="B296" s="31" t="s">
        <v>416</v>
      </c>
      <c r="C296" s="31">
        <v>67740</v>
      </c>
      <c r="D296" s="31">
        <v>32682</v>
      </c>
      <c r="E296" s="31">
        <v>35058</v>
      </c>
      <c r="F296" s="31">
        <v>67732</v>
      </c>
      <c r="G296" s="31">
        <v>32667</v>
      </c>
      <c r="H296" s="31">
        <v>35065</v>
      </c>
      <c r="I296" s="31">
        <v>67745</v>
      </c>
      <c r="J296" s="31">
        <v>32665</v>
      </c>
      <c r="K296" s="31">
        <v>35080</v>
      </c>
      <c r="L296" s="31">
        <v>67743</v>
      </c>
      <c r="M296" s="31">
        <v>32655</v>
      </c>
      <c r="N296" s="31">
        <v>35088</v>
      </c>
      <c r="O296" s="31">
        <v>67740</v>
      </c>
      <c r="P296" s="31">
        <v>32655</v>
      </c>
      <c r="Q296" s="31">
        <v>35085</v>
      </c>
      <c r="R296" s="31">
        <v>67712</v>
      </c>
      <c r="S296" s="31">
        <v>32636</v>
      </c>
      <c r="T296" s="31">
        <v>35076</v>
      </c>
      <c r="U296" s="31">
        <v>67672</v>
      </c>
      <c r="V296" s="31">
        <v>32618</v>
      </c>
      <c r="W296" s="31">
        <v>35054</v>
      </c>
      <c r="X296" s="31">
        <v>67624</v>
      </c>
      <c r="Y296" s="31">
        <v>32591</v>
      </c>
      <c r="Z296" s="31">
        <v>35033</v>
      </c>
      <c r="AA296" s="31">
        <v>67568</v>
      </c>
      <c r="AB296" s="31">
        <v>32573</v>
      </c>
      <c r="AC296" s="31">
        <v>34995</v>
      </c>
      <c r="AD296" s="31">
        <v>67472</v>
      </c>
      <c r="AE296" s="31">
        <v>32526</v>
      </c>
      <c r="AF296" s="31">
        <v>34946</v>
      </c>
      <c r="AG296" s="31">
        <v>67364</v>
      </c>
      <c r="AH296" s="31">
        <v>32477</v>
      </c>
      <c r="AI296" s="31">
        <v>34887</v>
      </c>
      <c r="AJ296" s="31">
        <v>67253</v>
      </c>
      <c r="AK296" s="31">
        <v>32418</v>
      </c>
      <c r="AL296" s="31">
        <v>34835</v>
      </c>
      <c r="AM296" s="31">
        <v>67106</v>
      </c>
      <c r="AN296" s="31">
        <v>32354</v>
      </c>
      <c r="AO296" s="31">
        <v>34752</v>
      </c>
      <c r="AP296" s="31">
        <v>66949</v>
      </c>
      <c r="AQ296" s="31">
        <v>32280</v>
      </c>
      <c r="AR296" s="31">
        <v>34669</v>
      </c>
      <c r="AS296" s="31">
        <v>66777</v>
      </c>
      <c r="AT296" s="31">
        <v>32199</v>
      </c>
      <c r="AU296" s="31">
        <v>34578</v>
      </c>
      <c r="AV296" s="31">
        <v>66573</v>
      </c>
      <c r="AW296" s="31">
        <v>32103</v>
      </c>
      <c r="AX296" s="31">
        <v>34470</v>
      </c>
      <c r="AY296" s="31">
        <v>66368</v>
      </c>
      <c r="AZ296" s="31">
        <v>32015</v>
      </c>
      <c r="BA296" s="31">
        <v>34353</v>
      </c>
      <c r="BB296" s="31">
        <v>66134</v>
      </c>
      <c r="BC296" s="31">
        <v>31899</v>
      </c>
      <c r="BD296" s="31">
        <v>34235</v>
      </c>
      <c r="BE296" s="31">
        <v>65888</v>
      </c>
      <c r="BF296" s="31">
        <v>31785</v>
      </c>
      <c r="BG296" s="31">
        <v>34103</v>
      </c>
      <c r="BH296" s="31">
        <v>65628</v>
      </c>
      <c r="BI296" s="31">
        <v>31664</v>
      </c>
      <c r="BJ296" s="31">
        <v>33964</v>
      </c>
      <c r="BK296" s="31">
        <v>65357</v>
      </c>
      <c r="BL296" s="31">
        <v>31542</v>
      </c>
      <c r="BM296" s="31">
        <v>33815</v>
      </c>
      <c r="BN296" s="31">
        <v>65077</v>
      </c>
      <c r="BO296" s="31">
        <v>31419</v>
      </c>
      <c r="BP296" s="31">
        <v>33658</v>
      </c>
      <c r="BQ296" s="31">
        <v>64784</v>
      </c>
      <c r="BR296" s="31">
        <v>31289</v>
      </c>
      <c r="BS296" s="31">
        <v>33495</v>
      </c>
      <c r="BT296" s="31">
        <v>64498</v>
      </c>
      <c r="BU296" s="31">
        <v>31169</v>
      </c>
      <c r="BV296" s="31">
        <v>33329</v>
      </c>
      <c r="BW296" s="31">
        <v>64200</v>
      </c>
      <c r="BX296" s="31">
        <v>31038</v>
      </c>
      <c r="BY296" s="31">
        <v>33162</v>
      </c>
    </row>
    <row r="297" spans="1:77" ht="20.100000000000001" customHeight="1" x14ac:dyDescent="0.25">
      <c r="A297" s="30" t="s">
        <v>272</v>
      </c>
      <c r="B297" s="31" t="s">
        <v>416</v>
      </c>
      <c r="C297" s="31">
        <v>56201</v>
      </c>
      <c r="D297" s="31">
        <v>27951</v>
      </c>
      <c r="E297" s="31">
        <v>28250</v>
      </c>
      <c r="F297" s="31">
        <v>56132</v>
      </c>
      <c r="G297" s="31">
        <v>27940</v>
      </c>
      <c r="H297" s="31">
        <v>28192</v>
      </c>
      <c r="I297" s="31">
        <v>56028</v>
      </c>
      <c r="J297" s="31">
        <v>27905</v>
      </c>
      <c r="K297" s="31">
        <v>28123</v>
      </c>
      <c r="L297" s="31">
        <v>55908</v>
      </c>
      <c r="M297" s="31">
        <v>27858</v>
      </c>
      <c r="N297" s="31">
        <v>28050</v>
      </c>
      <c r="O297" s="31">
        <v>55784</v>
      </c>
      <c r="P297" s="31">
        <v>27818</v>
      </c>
      <c r="Q297" s="31">
        <v>27966</v>
      </c>
      <c r="R297" s="31">
        <v>55645</v>
      </c>
      <c r="S297" s="31">
        <v>27763</v>
      </c>
      <c r="T297" s="31">
        <v>27882</v>
      </c>
      <c r="U297" s="31">
        <v>55499</v>
      </c>
      <c r="V297" s="31">
        <v>27703</v>
      </c>
      <c r="W297" s="31">
        <v>27796</v>
      </c>
      <c r="X297" s="31">
        <v>55326</v>
      </c>
      <c r="Y297" s="31">
        <v>27631</v>
      </c>
      <c r="Z297" s="31">
        <v>27695</v>
      </c>
      <c r="AA297" s="31">
        <v>55170</v>
      </c>
      <c r="AB297" s="31">
        <v>27572</v>
      </c>
      <c r="AC297" s="31">
        <v>27598</v>
      </c>
      <c r="AD297" s="31">
        <v>54985</v>
      </c>
      <c r="AE297" s="31">
        <v>27488</v>
      </c>
      <c r="AF297" s="31">
        <v>27497</v>
      </c>
      <c r="AG297" s="31">
        <v>54776</v>
      </c>
      <c r="AH297" s="31">
        <v>27399</v>
      </c>
      <c r="AI297" s="31">
        <v>27377</v>
      </c>
      <c r="AJ297" s="31">
        <v>54563</v>
      </c>
      <c r="AK297" s="31">
        <v>27306</v>
      </c>
      <c r="AL297" s="31">
        <v>27257</v>
      </c>
      <c r="AM297" s="31">
        <v>54325</v>
      </c>
      <c r="AN297" s="31">
        <v>27196</v>
      </c>
      <c r="AO297" s="31">
        <v>27129</v>
      </c>
      <c r="AP297" s="31">
        <v>54068</v>
      </c>
      <c r="AQ297" s="31">
        <v>27091</v>
      </c>
      <c r="AR297" s="31">
        <v>26977</v>
      </c>
      <c r="AS297" s="31">
        <v>53796</v>
      </c>
      <c r="AT297" s="31">
        <v>26955</v>
      </c>
      <c r="AU297" s="31">
        <v>26841</v>
      </c>
      <c r="AV297" s="31">
        <v>53504</v>
      </c>
      <c r="AW297" s="31">
        <v>26821</v>
      </c>
      <c r="AX297" s="31">
        <v>26683</v>
      </c>
      <c r="AY297" s="31">
        <v>53190</v>
      </c>
      <c r="AZ297" s="31">
        <v>26665</v>
      </c>
      <c r="BA297" s="31">
        <v>26525</v>
      </c>
      <c r="BB297" s="31">
        <v>52871</v>
      </c>
      <c r="BC297" s="31">
        <v>26516</v>
      </c>
      <c r="BD297" s="31">
        <v>26355</v>
      </c>
      <c r="BE297" s="31">
        <v>52533</v>
      </c>
      <c r="BF297" s="31">
        <v>26358</v>
      </c>
      <c r="BG297" s="31">
        <v>26175</v>
      </c>
      <c r="BH297" s="31">
        <v>52183</v>
      </c>
      <c r="BI297" s="31">
        <v>26186</v>
      </c>
      <c r="BJ297" s="31">
        <v>25997</v>
      </c>
      <c r="BK297" s="31">
        <v>51811</v>
      </c>
      <c r="BL297" s="31">
        <v>26010</v>
      </c>
      <c r="BM297" s="31">
        <v>25801</v>
      </c>
      <c r="BN297" s="31">
        <v>51438</v>
      </c>
      <c r="BO297" s="31">
        <v>25823</v>
      </c>
      <c r="BP297" s="31">
        <v>25615</v>
      </c>
      <c r="BQ297" s="31">
        <v>51062</v>
      </c>
      <c r="BR297" s="31">
        <v>25638</v>
      </c>
      <c r="BS297" s="31">
        <v>25424</v>
      </c>
      <c r="BT297" s="31">
        <v>50667</v>
      </c>
      <c r="BU297" s="31">
        <v>25452</v>
      </c>
      <c r="BV297" s="31">
        <v>25215</v>
      </c>
      <c r="BW297" s="31">
        <v>50267</v>
      </c>
      <c r="BX297" s="31">
        <v>25256</v>
      </c>
      <c r="BY297" s="31">
        <v>25011</v>
      </c>
    </row>
    <row r="298" spans="1:77" ht="20.100000000000001" customHeight="1" x14ac:dyDescent="0.25">
      <c r="A298" s="30" t="s">
        <v>273</v>
      </c>
      <c r="B298" s="31" t="s">
        <v>416</v>
      </c>
      <c r="C298" s="31">
        <v>90831</v>
      </c>
      <c r="D298" s="31">
        <v>44537</v>
      </c>
      <c r="E298" s="31">
        <v>46294</v>
      </c>
      <c r="F298" s="31">
        <v>90920</v>
      </c>
      <c r="G298" s="31">
        <v>44583</v>
      </c>
      <c r="H298" s="31">
        <v>46337</v>
      </c>
      <c r="I298" s="31">
        <v>90973</v>
      </c>
      <c r="J298" s="31">
        <v>44611</v>
      </c>
      <c r="K298" s="31">
        <v>46362</v>
      </c>
      <c r="L298" s="31">
        <v>91016</v>
      </c>
      <c r="M298" s="31">
        <v>44643</v>
      </c>
      <c r="N298" s="31">
        <v>46373</v>
      </c>
      <c r="O298" s="31">
        <v>91033</v>
      </c>
      <c r="P298" s="31">
        <v>44663</v>
      </c>
      <c r="Q298" s="31">
        <v>46370</v>
      </c>
      <c r="R298" s="31">
        <v>91040</v>
      </c>
      <c r="S298" s="31">
        <v>44672</v>
      </c>
      <c r="T298" s="31">
        <v>46368</v>
      </c>
      <c r="U298" s="31">
        <v>91005</v>
      </c>
      <c r="V298" s="31">
        <v>44666</v>
      </c>
      <c r="W298" s="31">
        <v>46339</v>
      </c>
      <c r="X298" s="31">
        <v>90955</v>
      </c>
      <c r="Y298" s="31">
        <v>44654</v>
      </c>
      <c r="Z298" s="31">
        <v>46301</v>
      </c>
      <c r="AA298" s="31">
        <v>90885</v>
      </c>
      <c r="AB298" s="31">
        <v>44634</v>
      </c>
      <c r="AC298" s="31">
        <v>46251</v>
      </c>
      <c r="AD298" s="31">
        <v>90774</v>
      </c>
      <c r="AE298" s="31">
        <v>44587</v>
      </c>
      <c r="AF298" s="31">
        <v>46187</v>
      </c>
      <c r="AG298" s="31">
        <v>90663</v>
      </c>
      <c r="AH298" s="31">
        <v>44542</v>
      </c>
      <c r="AI298" s="31">
        <v>46121</v>
      </c>
      <c r="AJ298" s="31">
        <v>90509</v>
      </c>
      <c r="AK298" s="31">
        <v>44481</v>
      </c>
      <c r="AL298" s="31">
        <v>46028</v>
      </c>
      <c r="AM298" s="31">
        <v>90351</v>
      </c>
      <c r="AN298" s="31">
        <v>44407</v>
      </c>
      <c r="AO298" s="31">
        <v>45944</v>
      </c>
      <c r="AP298" s="31">
        <v>90171</v>
      </c>
      <c r="AQ298" s="31">
        <v>44325</v>
      </c>
      <c r="AR298" s="31">
        <v>45846</v>
      </c>
      <c r="AS298" s="31">
        <v>89948</v>
      </c>
      <c r="AT298" s="31">
        <v>44219</v>
      </c>
      <c r="AU298" s="31">
        <v>45729</v>
      </c>
      <c r="AV298" s="31">
        <v>89732</v>
      </c>
      <c r="AW298" s="31">
        <v>44119</v>
      </c>
      <c r="AX298" s="31">
        <v>45613</v>
      </c>
      <c r="AY298" s="31">
        <v>89485</v>
      </c>
      <c r="AZ298" s="31">
        <v>44001</v>
      </c>
      <c r="BA298" s="31">
        <v>45484</v>
      </c>
      <c r="BB298" s="31">
        <v>89209</v>
      </c>
      <c r="BC298" s="31">
        <v>43863</v>
      </c>
      <c r="BD298" s="31">
        <v>45346</v>
      </c>
      <c r="BE298" s="31">
        <v>88931</v>
      </c>
      <c r="BF298" s="31">
        <v>43729</v>
      </c>
      <c r="BG298" s="31">
        <v>45202</v>
      </c>
      <c r="BH298" s="31">
        <v>88626</v>
      </c>
      <c r="BI298" s="31">
        <v>43580</v>
      </c>
      <c r="BJ298" s="31">
        <v>45046</v>
      </c>
      <c r="BK298" s="31">
        <v>88307</v>
      </c>
      <c r="BL298" s="31">
        <v>43421</v>
      </c>
      <c r="BM298" s="31">
        <v>44886</v>
      </c>
      <c r="BN298" s="31">
        <v>87984</v>
      </c>
      <c r="BO298" s="31">
        <v>43267</v>
      </c>
      <c r="BP298" s="31">
        <v>44717</v>
      </c>
      <c r="BQ298" s="31">
        <v>87636</v>
      </c>
      <c r="BR298" s="31">
        <v>43099</v>
      </c>
      <c r="BS298" s="31">
        <v>44537</v>
      </c>
      <c r="BT298" s="31">
        <v>87294</v>
      </c>
      <c r="BU298" s="31">
        <v>42934</v>
      </c>
      <c r="BV298" s="31">
        <v>44360</v>
      </c>
      <c r="BW298" s="31">
        <v>86925</v>
      </c>
      <c r="BX298" s="31">
        <v>42757</v>
      </c>
      <c r="BY298" s="31">
        <v>44168</v>
      </c>
    </row>
    <row r="299" spans="1:77" ht="20.100000000000001" customHeight="1" x14ac:dyDescent="0.25">
      <c r="A299" s="30" t="s">
        <v>274</v>
      </c>
      <c r="B299" s="31" t="s">
        <v>416</v>
      </c>
      <c r="C299" s="31">
        <v>77152</v>
      </c>
      <c r="D299" s="31">
        <v>38315</v>
      </c>
      <c r="E299" s="31">
        <v>38837</v>
      </c>
      <c r="F299" s="31">
        <v>76810</v>
      </c>
      <c r="G299" s="31">
        <v>38162</v>
      </c>
      <c r="H299" s="31">
        <v>38648</v>
      </c>
      <c r="I299" s="31">
        <v>76457</v>
      </c>
      <c r="J299" s="31">
        <v>37991</v>
      </c>
      <c r="K299" s="31">
        <v>38466</v>
      </c>
      <c r="L299" s="31">
        <v>76082</v>
      </c>
      <c r="M299" s="31">
        <v>37821</v>
      </c>
      <c r="N299" s="31">
        <v>38261</v>
      </c>
      <c r="O299" s="31">
        <v>75697</v>
      </c>
      <c r="P299" s="31">
        <v>37645</v>
      </c>
      <c r="Q299" s="31">
        <v>38052</v>
      </c>
      <c r="R299" s="31">
        <v>75305</v>
      </c>
      <c r="S299" s="31">
        <v>37465</v>
      </c>
      <c r="T299" s="31">
        <v>37840</v>
      </c>
      <c r="U299" s="31">
        <v>74899</v>
      </c>
      <c r="V299" s="31">
        <v>37277</v>
      </c>
      <c r="W299" s="31">
        <v>37622</v>
      </c>
      <c r="X299" s="31">
        <v>74497</v>
      </c>
      <c r="Y299" s="31">
        <v>37098</v>
      </c>
      <c r="Z299" s="31">
        <v>37399</v>
      </c>
      <c r="AA299" s="31">
        <v>74077</v>
      </c>
      <c r="AB299" s="31">
        <v>36901</v>
      </c>
      <c r="AC299" s="31">
        <v>37176</v>
      </c>
      <c r="AD299" s="31">
        <v>73659</v>
      </c>
      <c r="AE299" s="31">
        <v>36713</v>
      </c>
      <c r="AF299" s="31">
        <v>36946</v>
      </c>
      <c r="AG299" s="31">
        <v>73203</v>
      </c>
      <c r="AH299" s="31">
        <v>36494</v>
      </c>
      <c r="AI299" s="31">
        <v>36709</v>
      </c>
      <c r="AJ299" s="31">
        <v>72733</v>
      </c>
      <c r="AK299" s="31">
        <v>36275</v>
      </c>
      <c r="AL299" s="31">
        <v>36458</v>
      </c>
      <c r="AM299" s="31">
        <v>72227</v>
      </c>
      <c r="AN299" s="31">
        <v>36033</v>
      </c>
      <c r="AO299" s="31">
        <v>36194</v>
      </c>
      <c r="AP299" s="31">
        <v>71717</v>
      </c>
      <c r="AQ299" s="31">
        <v>35791</v>
      </c>
      <c r="AR299" s="31">
        <v>35926</v>
      </c>
      <c r="AS299" s="31">
        <v>71185</v>
      </c>
      <c r="AT299" s="31">
        <v>35540</v>
      </c>
      <c r="AU299" s="31">
        <v>35645</v>
      </c>
      <c r="AV299" s="31">
        <v>70624</v>
      </c>
      <c r="AW299" s="31">
        <v>35265</v>
      </c>
      <c r="AX299" s="31">
        <v>35359</v>
      </c>
      <c r="AY299" s="31">
        <v>70040</v>
      </c>
      <c r="AZ299" s="31">
        <v>34984</v>
      </c>
      <c r="BA299" s="31">
        <v>35056</v>
      </c>
      <c r="BB299" s="31">
        <v>69447</v>
      </c>
      <c r="BC299" s="31">
        <v>34698</v>
      </c>
      <c r="BD299" s="31">
        <v>34749</v>
      </c>
      <c r="BE299" s="31">
        <v>68846</v>
      </c>
      <c r="BF299" s="31">
        <v>34407</v>
      </c>
      <c r="BG299" s="31">
        <v>34439</v>
      </c>
      <c r="BH299" s="31">
        <v>68220</v>
      </c>
      <c r="BI299" s="31">
        <v>34108</v>
      </c>
      <c r="BJ299" s="31">
        <v>34112</v>
      </c>
      <c r="BK299" s="31">
        <v>67574</v>
      </c>
      <c r="BL299" s="31">
        <v>33794</v>
      </c>
      <c r="BM299" s="31">
        <v>33780</v>
      </c>
      <c r="BN299" s="31">
        <v>66928</v>
      </c>
      <c r="BO299" s="31">
        <v>33475</v>
      </c>
      <c r="BP299" s="31">
        <v>33453</v>
      </c>
      <c r="BQ299" s="31">
        <v>66277</v>
      </c>
      <c r="BR299" s="31">
        <v>33170</v>
      </c>
      <c r="BS299" s="31">
        <v>33107</v>
      </c>
      <c r="BT299" s="31">
        <v>65612</v>
      </c>
      <c r="BU299" s="31">
        <v>32850</v>
      </c>
      <c r="BV299" s="31">
        <v>32762</v>
      </c>
      <c r="BW299" s="31">
        <v>64925</v>
      </c>
      <c r="BX299" s="31">
        <v>32519</v>
      </c>
      <c r="BY299" s="31">
        <v>32406</v>
      </c>
    </row>
    <row r="300" spans="1:77" ht="20.100000000000001" customHeight="1" x14ac:dyDescent="0.25">
      <c r="A300" s="30" t="s">
        <v>275</v>
      </c>
      <c r="B300" s="31" t="s">
        <v>416</v>
      </c>
      <c r="C300" s="31">
        <v>114377</v>
      </c>
      <c r="D300" s="31">
        <v>55997</v>
      </c>
      <c r="E300" s="31">
        <v>58380</v>
      </c>
      <c r="F300" s="31">
        <v>114778</v>
      </c>
      <c r="G300" s="31">
        <v>56157</v>
      </c>
      <c r="H300" s="31">
        <v>58621</v>
      </c>
      <c r="I300" s="31">
        <v>115167</v>
      </c>
      <c r="J300" s="31">
        <v>56313</v>
      </c>
      <c r="K300" s="31">
        <v>58854</v>
      </c>
      <c r="L300" s="31">
        <v>115533</v>
      </c>
      <c r="M300" s="31">
        <v>56462</v>
      </c>
      <c r="N300" s="31">
        <v>59071</v>
      </c>
      <c r="O300" s="31">
        <v>115890</v>
      </c>
      <c r="P300" s="31">
        <v>56600</v>
      </c>
      <c r="Q300" s="31">
        <v>59290</v>
      </c>
      <c r="R300" s="31">
        <v>116203</v>
      </c>
      <c r="S300" s="31">
        <v>56725</v>
      </c>
      <c r="T300" s="31">
        <v>59478</v>
      </c>
      <c r="U300" s="31">
        <v>116485</v>
      </c>
      <c r="V300" s="31">
        <v>56829</v>
      </c>
      <c r="W300" s="31">
        <v>59656</v>
      </c>
      <c r="X300" s="31">
        <v>116739</v>
      </c>
      <c r="Y300" s="31">
        <v>56924</v>
      </c>
      <c r="Z300" s="31">
        <v>59815</v>
      </c>
      <c r="AA300" s="31">
        <v>116909</v>
      </c>
      <c r="AB300" s="31">
        <v>56973</v>
      </c>
      <c r="AC300" s="31">
        <v>59936</v>
      </c>
      <c r="AD300" s="31">
        <v>117083</v>
      </c>
      <c r="AE300" s="31">
        <v>57029</v>
      </c>
      <c r="AF300" s="31">
        <v>60054</v>
      </c>
      <c r="AG300" s="31">
        <v>117205</v>
      </c>
      <c r="AH300" s="31">
        <v>57053</v>
      </c>
      <c r="AI300" s="31">
        <v>60152</v>
      </c>
      <c r="AJ300" s="31">
        <v>117270</v>
      </c>
      <c r="AK300" s="31">
        <v>57050</v>
      </c>
      <c r="AL300" s="31">
        <v>60220</v>
      </c>
      <c r="AM300" s="31">
        <v>117293</v>
      </c>
      <c r="AN300" s="31">
        <v>57034</v>
      </c>
      <c r="AO300" s="31">
        <v>60259</v>
      </c>
      <c r="AP300" s="31">
        <v>117279</v>
      </c>
      <c r="AQ300" s="31">
        <v>56979</v>
      </c>
      <c r="AR300" s="31">
        <v>60300</v>
      </c>
      <c r="AS300" s="31">
        <v>117197</v>
      </c>
      <c r="AT300" s="31">
        <v>56912</v>
      </c>
      <c r="AU300" s="31">
        <v>60285</v>
      </c>
      <c r="AV300" s="31">
        <v>117090</v>
      </c>
      <c r="AW300" s="31">
        <v>56825</v>
      </c>
      <c r="AX300" s="31">
        <v>60265</v>
      </c>
      <c r="AY300" s="31">
        <v>116925</v>
      </c>
      <c r="AZ300" s="31">
        <v>56708</v>
      </c>
      <c r="BA300" s="31">
        <v>60217</v>
      </c>
      <c r="BB300" s="31">
        <v>116739</v>
      </c>
      <c r="BC300" s="31">
        <v>56584</v>
      </c>
      <c r="BD300" s="31">
        <v>60155</v>
      </c>
      <c r="BE300" s="31">
        <v>116512</v>
      </c>
      <c r="BF300" s="31">
        <v>56439</v>
      </c>
      <c r="BG300" s="31">
        <v>60073</v>
      </c>
      <c r="BH300" s="31">
        <v>116244</v>
      </c>
      <c r="BI300" s="31">
        <v>56277</v>
      </c>
      <c r="BJ300" s="31">
        <v>59967</v>
      </c>
      <c r="BK300" s="31">
        <v>115950</v>
      </c>
      <c r="BL300" s="31">
        <v>56109</v>
      </c>
      <c r="BM300" s="31">
        <v>59841</v>
      </c>
      <c r="BN300" s="31">
        <v>115650</v>
      </c>
      <c r="BO300" s="31">
        <v>55935</v>
      </c>
      <c r="BP300" s="31">
        <v>59715</v>
      </c>
      <c r="BQ300" s="31">
        <v>115307</v>
      </c>
      <c r="BR300" s="31">
        <v>55748</v>
      </c>
      <c r="BS300" s="31">
        <v>59559</v>
      </c>
      <c r="BT300" s="31">
        <v>114965</v>
      </c>
      <c r="BU300" s="31">
        <v>55567</v>
      </c>
      <c r="BV300" s="31">
        <v>59398</v>
      </c>
      <c r="BW300" s="31">
        <v>114616</v>
      </c>
      <c r="BX300" s="31">
        <v>55386</v>
      </c>
      <c r="BY300" s="31">
        <v>59230</v>
      </c>
    </row>
    <row r="301" spans="1:77" ht="20.100000000000001" customHeight="1" x14ac:dyDescent="0.25">
      <c r="A301" s="30" t="s">
        <v>276</v>
      </c>
      <c r="B301" s="31" t="s">
        <v>416</v>
      </c>
      <c r="C301" s="31">
        <v>76812</v>
      </c>
      <c r="D301" s="31">
        <v>36063</v>
      </c>
      <c r="E301" s="31">
        <v>40749</v>
      </c>
      <c r="F301" s="31">
        <v>76380</v>
      </c>
      <c r="G301" s="31">
        <v>35831</v>
      </c>
      <c r="H301" s="31">
        <v>40549</v>
      </c>
      <c r="I301" s="31">
        <v>75938</v>
      </c>
      <c r="J301" s="31">
        <v>35600</v>
      </c>
      <c r="K301" s="31">
        <v>40338</v>
      </c>
      <c r="L301" s="31">
        <v>75494</v>
      </c>
      <c r="M301" s="31">
        <v>35368</v>
      </c>
      <c r="N301" s="31">
        <v>40126</v>
      </c>
      <c r="O301" s="31">
        <v>75040</v>
      </c>
      <c r="P301" s="31">
        <v>35136</v>
      </c>
      <c r="Q301" s="31">
        <v>39904</v>
      </c>
      <c r="R301" s="31">
        <v>74580</v>
      </c>
      <c r="S301" s="31">
        <v>34902</v>
      </c>
      <c r="T301" s="31">
        <v>39678</v>
      </c>
      <c r="U301" s="31">
        <v>74112</v>
      </c>
      <c r="V301" s="31">
        <v>34668</v>
      </c>
      <c r="W301" s="31">
        <v>39444</v>
      </c>
      <c r="X301" s="31">
        <v>73645</v>
      </c>
      <c r="Y301" s="31">
        <v>34440</v>
      </c>
      <c r="Z301" s="31">
        <v>39205</v>
      </c>
      <c r="AA301" s="31">
        <v>73172</v>
      </c>
      <c r="AB301" s="31">
        <v>34201</v>
      </c>
      <c r="AC301" s="31">
        <v>38971</v>
      </c>
      <c r="AD301" s="31">
        <v>72688</v>
      </c>
      <c r="AE301" s="31">
        <v>33972</v>
      </c>
      <c r="AF301" s="31">
        <v>38716</v>
      </c>
      <c r="AG301" s="31">
        <v>72189</v>
      </c>
      <c r="AH301" s="31">
        <v>33728</v>
      </c>
      <c r="AI301" s="31">
        <v>38461</v>
      </c>
      <c r="AJ301" s="31">
        <v>71674</v>
      </c>
      <c r="AK301" s="31">
        <v>33479</v>
      </c>
      <c r="AL301" s="31">
        <v>38195</v>
      </c>
      <c r="AM301" s="31">
        <v>71124</v>
      </c>
      <c r="AN301" s="31">
        <v>33220</v>
      </c>
      <c r="AO301" s="31">
        <v>37904</v>
      </c>
      <c r="AP301" s="31">
        <v>70570</v>
      </c>
      <c r="AQ301" s="31">
        <v>32955</v>
      </c>
      <c r="AR301" s="31">
        <v>37615</v>
      </c>
      <c r="AS301" s="31">
        <v>69984</v>
      </c>
      <c r="AT301" s="31">
        <v>32675</v>
      </c>
      <c r="AU301" s="31">
        <v>37309</v>
      </c>
      <c r="AV301" s="31">
        <v>69391</v>
      </c>
      <c r="AW301" s="31">
        <v>32399</v>
      </c>
      <c r="AX301" s="31">
        <v>36992</v>
      </c>
      <c r="AY301" s="31">
        <v>68783</v>
      </c>
      <c r="AZ301" s="31">
        <v>32114</v>
      </c>
      <c r="BA301" s="31">
        <v>36669</v>
      </c>
      <c r="BB301" s="31">
        <v>68163</v>
      </c>
      <c r="BC301" s="31">
        <v>31823</v>
      </c>
      <c r="BD301" s="31">
        <v>36340</v>
      </c>
      <c r="BE301" s="31">
        <v>67531</v>
      </c>
      <c r="BF301" s="31">
        <v>31530</v>
      </c>
      <c r="BG301" s="31">
        <v>36001</v>
      </c>
      <c r="BH301" s="31">
        <v>66890</v>
      </c>
      <c r="BI301" s="31">
        <v>31238</v>
      </c>
      <c r="BJ301" s="31">
        <v>35652</v>
      </c>
      <c r="BK301" s="31">
        <v>66231</v>
      </c>
      <c r="BL301" s="31">
        <v>30933</v>
      </c>
      <c r="BM301" s="31">
        <v>35298</v>
      </c>
      <c r="BN301" s="31">
        <v>65572</v>
      </c>
      <c r="BO301" s="31">
        <v>30640</v>
      </c>
      <c r="BP301" s="31">
        <v>34932</v>
      </c>
      <c r="BQ301" s="31">
        <v>64922</v>
      </c>
      <c r="BR301" s="31">
        <v>30346</v>
      </c>
      <c r="BS301" s="31">
        <v>34576</v>
      </c>
      <c r="BT301" s="31">
        <v>64251</v>
      </c>
      <c r="BU301" s="31">
        <v>30047</v>
      </c>
      <c r="BV301" s="31">
        <v>34204</v>
      </c>
      <c r="BW301" s="31">
        <v>63581</v>
      </c>
      <c r="BX301" s="31">
        <v>29755</v>
      </c>
      <c r="BY301" s="31">
        <v>33826</v>
      </c>
    </row>
    <row r="302" spans="1:77" ht="20.100000000000001" customHeight="1" x14ac:dyDescent="0.25">
      <c r="A302" s="30" t="s">
        <v>277</v>
      </c>
      <c r="B302" s="31" t="s">
        <v>416</v>
      </c>
      <c r="C302" s="31">
        <v>41920</v>
      </c>
      <c r="D302" s="31">
        <v>20632</v>
      </c>
      <c r="E302" s="31">
        <v>21288</v>
      </c>
      <c r="F302" s="31">
        <v>41859</v>
      </c>
      <c r="G302" s="31">
        <v>20588</v>
      </c>
      <c r="H302" s="31">
        <v>21271</v>
      </c>
      <c r="I302" s="31">
        <v>41790</v>
      </c>
      <c r="J302" s="31">
        <v>20535</v>
      </c>
      <c r="K302" s="31">
        <v>21255</v>
      </c>
      <c r="L302" s="31">
        <v>41703</v>
      </c>
      <c r="M302" s="31">
        <v>20477</v>
      </c>
      <c r="N302" s="31">
        <v>21226</v>
      </c>
      <c r="O302" s="31">
        <v>41626</v>
      </c>
      <c r="P302" s="31">
        <v>20422</v>
      </c>
      <c r="Q302" s="31">
        <v>21204</v>
      </c>
      <c r="R302" s="31">
        <v>41544</v>
      </c>
      <c r="S302" s="31">
        <v>20375</v>
      </c>
      <c r="T302" s="31">
        <v>21169</v>
      </c>
      <c r="U302" s="31">
        <v>41434</v>
      </c>
      <c r="V302" s="31">
        <v>20307</v>
      </c>
      <c r="W302" s="31">
        <v>21127</v>
      </c>
      <c r="X302" s="31">
        <v>41350</v>
      </c>
      <c r="Y302" s="31">
        <v>20258</v>
      </c>
      <c r="Z302" s="31">
        <v>21092</v>
      </c>
      <c r="AA302" s="31">
        <v>41252</v>
      </c>
      <c r="AB302" s="31">
        <v>20190</v>
      </c>
      <c r="AC302" s="31">
        <v>21062</v>
      </c>
      <c r="AD302" s="31">
        <v>41142</v>
      </c>
      <c r="AE302" s="31">
        <v>20130</v>
      </c>
      <c r="AF302" s="31">
        <v>21012</v>
      </c>
      <c r="AG302" s="31">
        <v>41025</v>
      </c>
      <c r="AH302" s="31">
        <v>20058</v>
      </c>
      <c r="AI302" s="31">
        <v>20967</v>
      </c>
      <c r="AJ302" s="31">
        <v>40888</v>
      </c>
      <c r="AK302" s="31">
        <v>19982</v>
      </c>
      <c r="AL302" s="31">
        <v>20906</v>
      </c>
      <c r="AM302" s="31">
        <v>40754</v>
      </c>
      <c r="AN302" s="31">
        <v>19912</v>
      </c>
      <c r="AO302" s="31">
        <v>20842</v>
      </c>
      <c r="AP302" s="31">
        <v>40601</v>
      </c>
      <c r="AQ302" s="31">
        <v>19831</v>
      </c>
      <c r="AR302" s="31">
        <v>20770</v>
      </c>
      <c r="AS302" s="31">
        <v>40437</v>
      </c>
      <c r="AT302" s="31">
        <v>19739</v>
      </c>
      <c r="AU302" s="31">
        <v>20698</v>
      </c>
      <c r="AV302" s="31">
        <v>40261</v>
      </c>
      <c r="AW302" s="31">
        <v>19650</v>
      </c>
      <c r="AX302" s="31">
        <v>20611</v>
      </c>
      <c r="AY302" s="31">
        <v>40078</v>
      </c>
      <c r="AZ302" s="31">
        <v>19538</v>
      </c>
      <c r="BA302" s="31">
        <v>20540</v>
      </c>
      <c r="BB302" s="31">
        <v>39874</v>
      </c>
      <c r="BC302" s="31">
        <v>19434</v>
      </c>
      <c r="BD302" s="31">
        <v>20440</v>
      </c>
      <c r="BE302" s="31">
        <v>39667</v>
      </c>
      <c r="BF302" s="31">
        <v>19324</v>
      </c>
      <c r="BG302" s="31">
        <v>20343</v>
      </c>
      <c r="BH302" s="31">
        <v>39446</v>
      </c>
      <c r="BI302" s="31">
        <v>19201</v>
      </c>
      <c r="BJ302" s="31">
        <v>20245</v>
      </c>
      <c r="BK302" s="31">
        <v>39224</v>
      </c>
      <c r="BL302" s="31">
        <v>19088</v>
      </c>
      <c r="BM302" s="31">
        <v>20136</v>
      </c>
      <c r="BN302" s="31">
        <v>38994</v>
      </c>
      <c r="BO302" s="31">
        <v>18967</v>
      </c>
      <c r="BP302" s="31">
        <v>20027</v>
      </c>
      <c r="BQ302" s="31">
        <v>38752</v>
      </c>
      <c r="BR302" s="31">
        <v>18840</v>
      </c>
      <c r="BS302" s="31">
        <v>19912</v>
      </c>
      <c r="BT302" s="31">
        <v>38496</v>
      </c>
      <c r="BU302" s="31">
        <v>18712</v>
      </c>
      <c r="BV302" s="31">
        <v>19784</v>
      </c>
      <c r="BW302" s="31">
        <v>38259</v>
      </c>
      <c r="BX302" s="31">
        <v>18589</v>
      </c>
      <c r="BY302" s="31">
        <v>19670</v>
      </c>
    </row>
    <row r="303" spans="1:77" ht="20.100000000000001" customHeight="1" x14ac:dyDescent="0.25">
      <c r="A303" s="30" t="s">
        <v>278</v>
      </c>
      <c r="B303" s="31" t="s">
        <v>416</v>
      </c>
      <c r="C303" s="31">
        <v>77433</v>
      </c>
      <c r="D303" s="31">
        <v>37670</v>
      </c>
      <c r="E303" s="31">
        <v>39763</v>
      </c>
      <c r="F303" s="31">
        <v>77252</v>
      </c>
      <c r="G303" s="31">
        <v>37588</v>
      </c>
      <c r="H303" s="31">
        <v>39664</v>
      </c>
      <c r="I303" s="31">
        <v>77073</v>
      </c>
      <c r="J303" s="31">
        <v>37508</v>
      </c>
      <c r="K303" s="31">
        <v>39565</v>
      </c>
      <c r="L303" s="31">
        <v>76879</v>
      </c>
      <c r="M303" s="31">
        <v>37424</v>
      </c>
      <c r="N303" s="31">
        <v>39455</v>
      </c>
      <c r="O303" s="31">
        <v>76665</v>
      </c>
      <c r="P303" s="31">
        <v>37324</v>
      </c>
      <c r="Q303" s="31">
        <v>39341</v>
      </c>
      <c r="R303" s="31">
        <v>76448</v>
      </c>
      <c r="S303" s="31">
        <v>37222</v>
      </c>
      <c r="T303" s="31">
        <v>39226</v>
      </c>
      <c r="U303" s="31">
        <v>76217</v>
      </c>
      <c r="V303" s="31">
        <v>37119</v>
      </c>
      <c r="W303" s="31">
        <v>39098</v>
      </c>
      <c r="X303" s="31">
        <v>75986</v>
      </c>
      <c r="Y303" s="31">
        <v>37006</v>
      </c>
      <c r="Z303" s="31">
        <v>38980</v>
      </c>
      <c r="AA303" s="31">
        <v>75734</v>
      </c>
      <c r="AB303" s="31">
        <v>36885</v>
      </c>
      <c r="AC303" s="31">
        <v>38849</v>
      </c>
      <c r="AD303" s="31">
        <v>75465</v>
      </c>
      <c r="AE303" s="31">
        <v>36761</v>
      </c>
      <c r="AF303" s="31">
        <v>38704</v>
      </c>
      <c r="AG303" s="31">
        <v>75173</v>
      </c>
      <c r="AH303" s="31">
        <v>36615</v>
      </c>
      <c r="AI303" s="31">
        <v>38558</v>
      </c>
      <c r="AJ303" s="31">
        <v>74877</v>
      </c>
      <c r="AK303" s="31">
        <v>36471</v>
      </c>
      <c r="AL303" s="31">
        <v>38406</v>
      </c>
      <c r="AM303" s="31">
        <v>74550</v>
      </c>
      <c r="AN303" s="31">
        <v>36315</v>
      </c>
      <c r="AO303" s="31">
        <v>38235</v>
      </c>
      <c r="AP303" s="31">
        <v>74220</v>
      </c>
      <c r="AQ303" s="31">
        <v>36159</v>
      </c>
      <c r="AR303" s="31">
        <v>38061</v>
      </c>
      <c r="AS303" s="31">
        <v>73853</v>
      </c>
      <c r="AT303" s="31">
        <v>35976</v>
      </c>
      <c r="AU303" s="31">
        <v>37877</v>
      </c>
      <c r="AV303" s="31">
        <v>73483</v>
      </c>
      <c r="AW303" s="31">
        <v>35794</v>
      </c>
      <c r="AX303" s="31">
        <v>37689</v>
      </c>
      <c r="AY303" s="31">
        <v>73080</v>
      </c>
      <c r="AZ303" s="31">
        <v>35592</v>
      </c>
      <c r="BA303" s="31">
        <v>37488</v>
      </c>
      <c r="BB303" s="31">
        <v>72669</v>
      </c>
      <c r="BC303" s="31">
        <v>35389</v>
      </c>
      <c r="BD303" s="31">
        <v>37280</v>
      </c>
      <c r="BE303" s="31">
        <v>72247</v>
      </c>
      <c r="BF303" s="31">
        <v>35186</v>
      </c>
      <c r="BG303" s="31">
        <v>37061</v>
      </c>
      <c r="BH303" s="31">
        <v>71790</v>
      </c>
      <c r="BI303" s="31">
        <v>34964</v>
      </c>
      <c r="BJ303" s="31">
        <v>36826</v>
      </c>
      <c r="BK303" s="31">
        <v>71349</v>
      </c>
      <c r="BL303" s="31">
        <v>34755</v>
      </c>
      <c r="BM303" s="31">
        <v>36594</v>
      </c>
      <c r="BN303" s="31">
        <v>70865</v>
      </c>
      <c r="BO303" s="31">
        <v>34519</v>
      </c>
      <c r="BP303" s="31">
        <v>36346</v>
      </c>
      <c r="BQ303" s="31">
        <v>70378</v>
      </c>
      <c r="BR303" s="31">
        <v>34284</v>
      </c>
      <c r="BS303" s="31">
        <v>36094</v>
      </c>
      <c r="BT303" s="31">
        <v>69882</v>
      </c>
      <c r="BU303" s="31">
        <v>34051</v>
      </c>
      <c r="BV303" s="31">
        <v>35831</v>
      </c>
      <c r="BW303" s="31">
        <v>69381</v>
      </c>
      <c r="BX303" s="31">
        <v>33823</v>
      </c>
      <c r="BY303" s="31">
        <v>35558</v>
      </c>
    </row>
    <row r="304" spans="1:77" ht="20.100000000000001" customHeight="1" x14ac:dyDescent="0.25">
      <c r="A304" s="30" t="s">
        <v>279</v>
      </c>
      <c r="B304" s="31" t="s">
        <v>416</v>
      </c>
      <c r="C304" s="31">
        <v>52216</v>
      </c>
      <c r="D304" s="31">
        <v>25915</v>
      </c>
      <c r="E304" s="31">
        <v>26301</v>
      </c>
      <c r="F304" s="31">
        <v>51968</v>
      </c>
      <c r="G304" s="31">
        <v>25784</v>
      </c>
      <c r="H304" s="31">
        <v>26184</v>
      </c>
      <c r="I304" s="31">
        <v>51716</v>
      </c>
      <c r="J304" s="31">
        <v>25650</v>
      </c>
      <c r="K304" s="31">
        <v>26066</v>
      </c>
      <c r="L304" s="31">
        <v>51464</v>
      </c>
      <c r="M304" s="31">
        <v>25515</v>
      </c>
      <c r="N304" s="31">
        <v>25949</v>
      </c>
      <c r="O304" s="31">
        <v>51212</v>
      </c>
      <c r="P304" s="31">
        <v>25389</v>
      </c>
      <c r="Q304" s="31">
        <v>25823</v>
      </c>
      <c r="R304" s="31">
        <v>50946</v>
      </c>
      <c r="S304" s="31">
        <v>25252</v>
      </c>
      <c r="T304" s="31">
        <v>25694</v>
      </c>
      <c r="U304" s="31">
        <v>50687</v>
      </c>
      <c r="V304" s="31">
        <v>25114</v>
      </c>
      <c r="W304" s="31">
        <v>25573</v>
      </c>
      <c r="X304" s="31">
        <v>50405</v>
      </c>
      <c r="Y304" s="31">
        <v>24972</v>
      </c>
      <c r="Z304" s="31">
        <v>25433</v>
      </c>
      <c r="AA304" s="31">
        <v>50141</v>
      </c>
      <c r="AB304" s="31">
        <v>24836</v>
      </c>
      <c r="AC304" s="31">
        <v>25305</v>
      </c>
      <c r="AD304" s="31">
        <v>49863</v>
      </c>
      <c r="AE304" s="31">
        <v>24690</v>
      </c>
      <c r="AF304" s="31">
        <v>25173</v>
      </c>
      <c r="AG304" s="31">
        <v>49569</v>
      </c>
      <c r="AH304" s="31">
        <v>24542</v>
      </c>
      <c r="AI304" s="31">
        <v>25027</v>
      </c>
      <c r="AJ304" s="31">
        <v>49286</v>
      </c>
      <c r="AK304" s="31">
        <v>24403</v>
      </c>
      <c r="AL304" s="31">
        <v>24883</v>
      </c>
      <c r="AM304" s="31">
        <v>48980</v>
      </c>
      <c r="AN304" s="31">
        <v>24241</v>
      </c>
      <c r="AO304" s="31">
        <v>24739</v>
      </c>
      <c r="AP304" s="31">
        <v>48670</v>
      </c>
      <c r="AQ304" s="31">
        <v>24076</v>
      </c>
      <c r="AR304" s="31">
        <v>24594</v>
      </c>
      <c r="AS304" s="31">
        <v>48330</v>
      </c>
      <c r="AT304" s="31">
        <v>23903</v>
      </c>
      <c r="AU304" s="31">
        <v>24427</v>
      </c>
      <c r="AV304" s="31">
        <v>48008</v>
      </c>
      <c r="AW304" s="31">
        <v>23731</v>
      </c>
      <c r="AX304" s="31">
        <v>24277</v>
      </c>
      <c r="AY304" s="31">
        <v>47650</v>
      </c>
      <c r="AZ304" s="31">
        <v>23547</v>
      </c>
      <c r="BA304" s="31">
        <v>24103</v>
      </c>
      <c r="BB304" s="31">
        <v>47289</v>
      </c>
      <c r="BC304" s="31">
        <v>23357</v>
      </c>
      <c r="BD304" s="31">
        <v>23932</v>
      </c>
      <c r="BE304" s="31">
        <v>46912</v>
      </c>
      <c r="BF304" s="31">
        <v>23165</v>
      </c>
      <c r="BG304" s="31">
        <v>23747</v>
      </c>
      <c r="BH304" s="31">
        <v>46521</v>
      </c>
      <c r="BI304" s="31">
        <v>22965</v>
      </c>
      <c r="BJ304" s="31">
        <v>23556</v>
      </c>
      <c r="BK304" s="31">
        <v>46131</v>
      </c>
      <c r="BL304" s="31">
        <v>22772</v>
      </c>
      <c r="BM304" s="31">
        <v>23359</v>
      </c>
      <c r="BN304" s="31">
        <v>45750</v>
      </c>
      <c r="BO304" s="31">
        <v>22577</v>
      </c>
      <c r="BP304" s="31">
        <v>23173</v>
      </c>
      <c r="BQ304" s="31">
        <v>45336</v>
      </c>
      <c r="BR304" s="31">
        <v>22374</v>
      </c>
      <c r="BS304" s="31">
        <v>22962</v>
      </c>
      <c r="BT304" s="31">
        <v>44939</v>
      </c>
      <c r="BU304" s="31">
        <v>22176</v>
      </c>
      <c r="BV304" s="31">
        <v>22763</v>
      </c>
      <c r="BW304" s="31">
        <v>44517</v>
      </c>
      <c r="BX304" s="31">
        <v>21963</v>
      </c>
      <c r="BY304" s="31">
        <v>22554</v>
      </c>
    </row>
    <row r="305" spans="1:77" ht="20.100000000000001" customHeight="1" x14ac:dyDescent="0.25">
      <c r="A305" s="30" t="s">
        <v>280</v>
      </c>
      <c r="B305" s="31" t="s">
        <v>416</v>
      </c>
      <c r="C305" s="31">
        <v>116308</v>
      </c>
      <c r="D305" s="31">
        <v>56915</v>
      </c>
      <c r="E305" s="31">
        <v>59393</v>
      </c>
      <c r="F305" s="31">
        <v>115780</v>
      </c>
      <c r="G305" s="31">
        <v>56663</v>
      </c>
      <c r="H305" s="31">
        <v>59117</v>
      </c>
      <c r="I305" s="31">
        <v>115263</v>
      </c>
      <c r="J305" s="31">
        <v>56414</v>
      </c>
      <c r="K305" s="31">
        <v>58849</v>
      </c>
      <c r="L305" s="31">
        <v>114723</v>
      </c>
      <c r="M305" s="31">
        <v>56159</v>
      </c>
      <c r="N305" s="31">
        <v>58564</v>
      </c>
      <c r="O305" s="31">
        <v>114185</v>
      </c>
      <c r="P305" s="31">
        <v>55902</v>
      </c>
      <c r="Q305" s="31">
        <v>58283</v>
      </c>
      <c r="R305" s="31">
        <v>113618</v>
      </c>
      <c r="S305" s="31">
        <v>55639</v>
      </c>
      <c r="T305" s="31">
        <v>57979</v>
      </c>
      <c r="U305" s="31">
        <v>113052</v>
      </c>
      <c r="V305" s="31">
        <v>55374</v>
      </c>
      <c r="W305" s="31">
        <v>57678</v>
      </c>
      <c r="X305" s="31">
        <v>112475</v>
      </c>
      <c r="Y305" s="31">
        <v>55094</v>
      </c>
      <c r="Z305" s="31">
        <v>57381</v>
      </c>
      <c r="AA305" s="31">
        <v>111889</v>
      </c>
      <c r="AB305" s="31">
        <v>54818</v>
      </c>
      <c r="AC305" s="31">
        <v>57071</v>
      </c>
      <c r="AD305" s="31">
        <v>111279</v>
      </c>
      <c r="AE305" s="31">
        <v>54534</v>
      </c>
      <c r="AF305" s="31">
        <v>56745</v>
      </c>
      <c r="AG305" s="31">
        <v>110653</v>
      </c>
      <c r="AH305" s="31">
        <v>54235</v>
      </c>
      <c r="AI305" s="31">
        <v>56418</v>
      </c>
      <c r="AJ305" s="31">
        <v>110008</v>
      </c>
      <c r="AK305" s="31">
        <v>53930</v>
      </c>
      <c r="AL305" s="31">
        <v>56078</v>
      </c>
      <c r="AM305" s="31">
        <v>109330</v>
      </c>
      <c r="AN305" s="31">
        <v>53606</v>
      </c>
      <c r="AO305" s="31">
        <v>55724</v>
      </c>
      <c r="AP305" s="31">
        <v>108620</v>
      </c>
      <c r="AQ305" s="31">
        <v>53263</v>
      </c>
      <c r="AR305" s="31">
        <v>55357</v>
      </c>
      <c r="AS305" s="31">
        <v>107879</v>
      </c>
      <c r="AT305" s="31">
        <v>52909</v>
      </c>
      <c r="AU305" s="31">
        <v>54970</v>
      </c>
      <c r="AV305" s="31">
        <v>107105</v>
      </c>
      <c r="AW305" s="31">
        <v>52532</v>
      </c>
      <c r="AX305" s="31">
        <v>54573</v>
      </c>
      <c r="AY305" s="31">
        <v>106310</v>
      </c>
      <c r="AZ305" s="31">
        <v>52155</v>
      </c>
      <c r="BA305" s="31">
        <v>54155</v>
      </c>
      <c r="BB305" s="31">
        <v>105489</v>
      </c>
      <c r="BC305" s="31">
        <v>51752</v>
      </c>
      <c r="BD305" s="31">
        <v>53737</v>
      </c>
      <c r="BE305" s="31">
        <v>104645</v>
      </c>
      <c r="BF305" s="31">
        <v>51344</v>
      </c>
      <c r="BG305" s="31">
        <v>53301</v>
      </c>
      <c r="BH305" s="31">
        <v>103764</v>
      </c>
      <c r="BI305" s="31">
        <v>50917</v>
      </c>
      <c r="BJ305" s="31">
        <v>52847</v>
      </c>
      <c r="BK305" s="31">
        <v>102891</v>
      </c>
      <c r="BL305" s="31">
        <v>50502</v>
      </c>
      <c r="BM305" s="31">
        <v>52389</v>
      </c>
      <c r="BN305" s="31">
        <v>101980</v>
      </c>
      <c r="BO305" s="31">
        <v>50063</v>
      </c>
      <c r="BP305" s="31">
        <v>51917</v>
      </c>
      <c r="BQ305" s="31">
        <v>101071</v>
      </c>
      <c r="BR305" s="31">
        <v>49625</v>
      </c>
      <c r="BS305" s="31">
        <v>51446</v>
      </c>
      <c r="BT305" s="31">
        <v>100140</v>
      </c>
      <c r="BU305" s="31">
        <v>49188</v>
      </c>
      <c r="BV305" s="31">
        <v>50952</v>
      </c>
      <c r="BW305" s="31">
        <v>99196</v>
      </c>
      <c r="BX305" s="31">
        <v>48744</v>
      </c>
      <c r="BY305" s="31">
        <v>50452</v>
      </c>
    </row>
    <row r="306" spans="1:77" ht="20.100000000000001" customHeight="1" x14ac:dyDescent="0.25">
      <c r="A306" s="30" t="s">
        <v>281</v>
      </c>
      <c r="B306" s="31" t="s">
        <v>416</v>
      </c>
      <c r="C306" s="31">
        <v>100267</v>
      </c>
      <c r="D306" s="31">
        <v>48223</v>
      </c>
      <c r="E306" s="31">
        <v>52044</v>
      </c>
      <c r="F306" s="31">
        <v>99561</v>
      </c>
      <c r="G306" s="31">
        <v>47898</v>
      </c>
      <c r="H306" s="31">
        <v>51663</v>
      </c>
      <c r="I306" s="31">
        <v>98834</v>
      </c>
      <c r="J306" s="31">
        <v>47565</v>
      </c>
      <c r="K306" s="31">
        <v>51269</v>
      </c>
      <c r="L306" s="31">
        <v>98101</v>
      </c>
      <c r="M306" s="31">
        <v>47219</v>
      </c>
      <c r="N306" s="31">
        <v>50882</v>
      </c>
      <c r="O306" s="31">
        <v>97360</v>
      </c>
      <c r="P306" s="31">
        <v>46876</v>
      </c>
      <c r="Q306" s="31">
        <v>50484</v>
      </c>
      <c r="R306" s="31">
        <v>96611</v>
      </c>
      <c r="S306" s="31">
        <v>46520</v>
      </c>
      <c r="T306" s="31">
        <v>50091</v>
      </c>
      <c r="U306" s="31">
        <v>95850</v>
      </c>
      <c r="V306" s="31">
        <v>46173</v>
      </c>
      <c r="W306" s="31">
        <v>49677</v>
      </c>
      <c r="X306" s="31">
        <v>95095</v>
      </c>
      <c r="Y306" s="31">
        <v>45811</v>
      </c>
      <c r="Z306" s="31">
        <v>49284</v>
      </c>
      <c r="AA306" s="31">
        <v>94326</v>
      </c>
      <c r="AB306" s="31">
        <v>45454</v>
      </c>
      <c r="AC306" s="31">
        <v>48872</v>
      </c>
      <c r="AD306" s="31">
        <v>93529</v>
      </c>
      <c r="AE306" s="31">
        <v>45080</v>
      </c>
      <c r="AF306" s="31">
        <v>48449</v>
      </c>
      <c r="AG306" s="31">
        <v>92726</v>
      </c>
      <c r="AH306" s="31">
        <v>44697</v>
      </c>
      <c r="AI306" s="31">
        <v>48029</v>
      </c>
      <c r="AJ306" s="31">
        <v>91891</v>
      </c>
      <c r="AK306" s="31">
        <v>44305</v>
      </c>
      <c r="AL306" s="31">
        <v>47586</v>
      </c>
      <c r="AM306" s="31">
        <v>91023</v>
      </c>
      <c r="AN306" s="31">
        <v>43896</v>
      </c>
      <c r="AO306" s="31">
        <v>47127</v>
      </c>
      <c r="AP306" s="31">
        <v>90126</v>
      </c>
      <c r="AQ306" s="31">
        <v>43469</v>
      </c>
      <c r="AR306" s="31">
        <v>46657</v>
      </c>
      <c r="AS306" s="31">
        <v>89194</v>
      </c>
      <c r="AT306" s="31">
        <v>43025</v>
      </c>
      <c r="AU306" s="31">
        <v>46169</v>
      </c>
      <c r="AV306" s="31">
        <v>88249</v>
      </c>
      <c r="AW306" s="31">
        <v>42577</v>
      </c>
      <c r="AX306" s="31">
        <v>45672</v>
      </c>
      <c r="AY306" s="31">
        <v>87280</v>
      </c>
      <c r="AZ306" s="31">
        <v>42121</v>
      </c>
      <c r="BA306" s="31">
        <v>45159</v>
      </c>
      <c r="BB306" s="31">
        <v>86282</v>
      </c>
      <c r="BC306" s="31">
        <v>41648</v>
      </c>
      <c r="BD306" s="31">
        <v>44634</v>
      </c>
      <c r="BE306" s="31">
        <v>85273</v>
      </c>
      <c r="BF306" s="31">
        <v>41166</v>
      </c>
      <c r="BG306" s="31">
        <v>44107</v>
      </c>
      <c r="BH306" s="31">
        <v>84244</v>
      </c>
      <c r="BI306" s="31">
        <v>40685</v>
      </c>
      <c r="BJ306" s="31">
        <v>43559</v>
      </c>
      <c r="BK306" s="31">
        <v>83187</v>
      </c>
      <c r="BL306" s="31">
        <v>40187</v>
      </c>
      <c r="BM306" s="31">
        <v>43000</v>
      </c>
      <c r="BN306" s="31">
        <v>82130</v>
      </c>
      <c r="BO306" s="31">
        <v>39699</v>
      </c>
      <c r="BP306" s="31">
        <v>42431</v>
      </c>
      <c r="BQ306" s="31">
        <v>81045</v>
      </c>
      <c r="BR306" s="31">
        <v>39195</v>
      </c>
      <c r="BS306" s="31">
        <v>41850</v>
      </c>
      <c r="BT306" s="31">
        <v>79980</v>
      </c>
      <c r="BU306" s="31">
        <v>38719</v>
      </c>
      <c r="BV306" s="31">
        <v>41261</v>
      </c>
      <c r="BW306" s="31">
        <v>78890</v>
      </c>
      <c r="BX306" s="31">
        <v>38222</v>
      </c>
      <c r="BY306" s="31">
        <v>40668</v>
      </c>
    </row>
    <row r="307" spans="1:77" ht="20.100000000000001" customHeight="1" x14ac:dyDescent="0.25">
      <c r="A307" s="30" t="s">
        <v>282</v>
      </c>
      <c r="B307" s="31" t="s">
        <v>403</v>
      </c>
      <c r="C307" s="31">
        <v>55261</v>
      </c>
      <c r="D307" s="31">
        <v>27169</v>
      </c>
      <c r="E307" s="31">
        <v>28092</v>
      </c>
      <c r="F307" s="31">
        <v>55326</v>
      </c>
      <c r="G307" s="31">
        <v>27202</v>
      </c>
      <c r="H307" s="31">
        <v>28124</v>
      </c>
      <c r="I307" s="31">
        <v>55388</v>
      </c>
      <c r="J307" s="31">
        <v>27246</v>
      </c>
      <c r="K307" s="31">
        <v>28142</v>
      </c>
      <c r="L307" s="31">
        <v>55427</v>
      </c>
      <c r="M307" s="31">
        <v>27268</v>
      </c>
      <c r="N307" s="31">
        <v>28159</v>
      </c>
      <c r="O307" s="31">
        <v>55461</v>
      </c>
      <c r="P307" s="31">
        <v>27282</v>
      </c>
      <c r="Q307" s="31">
        <v>28179</v>
      </c>
      <c r="R307" s="31">
        <v>55479</v>
      </c>
      <c r="S307" s="31">
        <v>27308</v>
      </c>
      <c r="T307" s="31">
        <v>28171</v>
      </c>
      <c r="U307" s="31">
        <v>55471</v>
      </c>
      <c r="V307" s="31">
        <v>27298</v>
      </c>
      <c r="W307" s="31">
        <v>28173</v>
      </c>
      <c r="X307" s="31">
        <v>55457</v>
      </c>
      <c r="Y307" s="31">
        <v>27302</v>
      </c>
      <c r="Z307" s="31">
        <v>28155</v>
      </c>
      <c r="AA307" s="31">
        <v>55423</v>
      </c>
      <c r="AB307" s="31">
        <v>27289</v>
      </c>
      <c r="AC307" s="31">
        <v>28134</v>
      </c>
      <c r="AD307" s="31">
        <v>55372</v>
      </c>
      <c r="AE307" s="31">
        <v>27265</v>
      </c>
      <c r="AF307" s="31">
        <v>28107</v>
      </c>
      <c r="AG307" s="31">
        <v>55299</v>
      </c>
      <c r="AH307" s="31">
        <v>27228</v>
      </c>
      <c r="AI307" s="31">
        <v>28071</v>
      </c>
      <c r="AJ307" s="31">
        <v>55195</v>
      </c>
      <c r="AK307" s="31">
        <v>27180</v>
      </c>
      <c r="AL307" s="31">
        <v>28015</v>
      </c>
      <c r="AM307" s="31">
        <v>55077</v>
      </c>
      <c r="AN307" s="31">
        <v>27119</v>
      </c>
      <c r="AO307" s="31">
        <v>27958</v>
      </c>
      <c r="AP307" s="31">
        <v>54944</v>
      </c>
      <c r="AQ307" s="31">
        <v>27053</v>
      </c>
      <c r="AR307" s="31">
        <v>27891</v>
      </c>
      <c r="AS307" s="31">
        <v>54802</v>
      </c>
      <c r="AT307" s="31">
        <v>26983</v>
      </c>
      <c r="AU307" s="31">
        <v>27819</v>
      </c>
      <c r="AV307" s="31">
        <v>54628</v>
      </c>
      <c r="AW307" s="31">
        <v>26892</v>
      </c>
      <c r="AX307" s="31">
        <v>27736</v>
      </c>
      <c r="AY307" s="31">
        <v>54421</v>
      </c>
      <c r="AZ307" s="31">
        <v>26794</v>
      </c>
      <c r="BA307" s="31">
        <v>27627</v>
      </c>
      <c r="BB307" s="31">
        <v>54212</v>
      </c>
      <c r="BC307" s="31">
        <v>26696</v>
      </c>
      <c r="BD307" s="31">
        <v>27516</v>
      </c>
      <c r="BE307" s="31">
        <v>54000</v>
      </c>
      <c r="BF307" s="31">
        <v>26584</v>
      </c>
      <c r="BG307" s="31">
        <v>27416</v>
      </c>
      <c r="BH307" s="31">
        <v>53751</v>
      </c>
      <c r="BI307" s="31">
        <v>26461</v>
      </c>
      <c r="BJ307" s="31">
        <v>27290</v>
      </c>
      <c r="BK307" s="31">
        <v>53494</v>
      </c>
      <c r="BL307" s="31">
        <v>26337</v>
      </c>
      <c r="BM307" s="31">
        <v>27157</v>
      </c>
      <c r="BN307" s="31">
        <v>53246</v>
      </c>
      <c r="BO307" s="31">
        <v>26212</v>
      </c>
      <c r="BP307" s="31">
        <v>27034</v>
      </c>
      <c r="BQ307" s="31">
        <v>52978</v>
      </c>
      <c r="BR307" s="31">
        <v>26078</v>
      </c>
      <c r="BS307" s="31">
        <v>26900</v>
      </c>
      <c r="BT307" s="31">
        <v>52689</v>
      </c>
      <c r="BU307" s="31">
        <v>25948</v>
      </c>
      <c r="BV307" s="31">
        <v>26741</v>
      </c>
      <c r="BW307" s="31">
        <v>52402</v>
      </c>
      <c r="BX307" s="31">
        <v>25811</v>
      </c>
      <c r="BY307" s="31">
        <v>26591</v>
      </c>
    </row>
    <row r="308" spans="1:77" ht="20.100000000000001" customHeight="1" x14ac:dyDescent="0.25">
      <c r="A308" s="30" t="s">
        <v>418</v>
      </c>
      <c r="B308" s="31" t="s">
        <v>403</v>
      </c>
      <c r="C308" s="31">
        <v>50245</v>
      </c>
      <c r="D308" s="31">
        <v>24886</v>
      </c>
      <c r="E308" s="31">
        <v>25359</v>
      </c>
      <c r="F308" s="31">
        <v>50422</v>
      </c>
      <c r="G308" s="31">
        <v>24954</v>
      </c>
      <c r="H308" s="31">
        <v>25468</v>
      </c>
      <c r="I308" s="31">
        <v>50605</v>
      </c>
      <c r="J308" s="31">
        <v>25037</v>
      </c>
      <c r="K308" s="31">
        <v>25568</v>
      </c>
      <c r="L308" s="31">
        <v>50778</v>
      </c>
      <c r="M308" s="31">
        <v>25105</v>
      </c>
      <c r="N308" s="31">
        <v>25673</v>
      </c>
      <c r="O308" s="31">
        <v>50953</v>
      </c>
      <c r="P308" s="31">
        <v>25177</v>
      </c>
      <c r="Q308" s="31">
        <v>25776</v>
      </c>
      <c r="R308" s="31">
        <v>51092</v>
      </c>
      <c r="S308" s="31">
        <v>25232</v>
      </c>
      <c r="T308" s="31">
        <v>25860</v>
      </c>
      <c r="U308" s="31">
        <v>51235</v>
      </c>
      <c r="V308" s="31">
        <v>25288</v>
      </c>
      <c r="W308" s="31">
        <v>25947</v>
      </c>
      <c r="X308" s="31">
        <v>51374</v>
      </c>
      <c r="Y308" s="31">
        <v>25344</v>
      </c>
      <c r="Z308" s="31">
        <v>26030</v>
      </c>
      <c r="AA308" s="31">
        <v>51467</v>
      </c>
      <c r="AB308" s="31">
        <v>25374</v>
      </c>
      <c r="AC308" s="31">
        <v>26093</v>
      </c>
      <c r="AD308" s="31">
        <v>51557</v>
      </c>
      <c r="AE308" s="31">
        <v>25414</v>
      </c>
      <c r="AF308" s="31">
        <v>26143</v>
      </c>
      <c r="AG308" s="31">
        <v>51639</v>
      </c>
      <c r="AH308" s="31">
        <v>25437</v>
      </c>
      <c r="AI308" s="31">
        <v>26202</v>
      </c>
      <c r="AJ308" s="31">
        <v>51690</v>
      </c>
      <c r="AK308" s="31">
        <v>25453</v>
      </c>
      <c r="AL308" s="31">
        <v>26237</v>
      </c>
      <c r="AM308" s="31">
        <v>51702</v>
      </c>
      <c r="AN308" s="31">
        <v>25447</v>
      </c>
      <c r="AO308" s="31">
        <v>26255</v>
      </c>
      <c r="AP308" s="31">
        <v>51695</v>
      </c>
      <c r="AQ308" s="31">
        <v>25432</v>
      </c>
      <c r="AR308" s="31">
        <v>26263</v>
      </c>
      <c r="AS308" s="31">
        <v>51693</v>
      </c>
      <c r="AT308" s="31">
        <v>25414</v>
      </c>
      <c r="AU308" s="31">
        <v>26279</v>
      </c>
      <c r="AV308" s="31">
        <v>51643</v>
      </c>
      <c r="AW308" s="31">
        <v>25380</v>
      </c>
      <c r="AX308" s="31">
        <v>26263</v>
      </c>
      <c r="AY308" s="31">
        <v>51584</v>
      </c>
      <c r="AZ308" s="31">
        <v>25335</v>
      </c>
      <c r="BA308" s="31">
        <v>26249</v>
      </c>
      <c r="BB308" s="31">
        <v>51508</v>
      </c>
      <c r="BC308" s="31">
        <v>25279</v>
      </c>
      <c r="BD308" s="31">
        <v>26229</v>
      </c>
      <c r="BE308" s="31">
        <v>51415</v>
      </c>
      <c r="BF308" s="31">
        <v>25228</v>
      </c>
      <c r="BG308" s="31">
        <v>26187</v>
      </c>
      <c r="BH308" s="31">
        <v>51303</v>
      </c>
      <c r="BI308" s="31">
        <v>25151</v>
      </c>
      <c r="BJ308" s="31">
        <v>26152</v>
      </c>
      <c r="BK308" s="31">
        <v>51188</v>
      </c>
      <c r="BL308" s="31">
        <v>25082</v>
      </c>
      <c r="BM308" s="31">
        <v>26106</v>
      </c>
      <c r="BN308" s="31">
        <v>51054</v>
      </c>
      <c r="BO308" s="31">
        <v>25003</v>
      </c>
      <c r="BP308" s="31">
        <v>26051</v>
      </c>
      <c r="BQ308" s="31">
        <v>50918</v>
      </c>
      <c r="BR308" s="31">
        <v>24927</v>
      </c>
      <c r="BS308" s="31">
        <v>25991</v>
      </c>
      <c r="BT308" s="31">
        <v>50764</v>
      </c>
      <c r="BU308" s="31">
        <v>24835</v>
      </c>
      <c r="BV308" s="31">
        <v>25929</v>
      </c>
      <c r="BW308" s="31">
        <v>50616</v>
      </c>
      <c r="BX308" s="31">
        <v>24750</v>
      </c>
      <c r="BY308" s="31">
        <v>25866</v>
      </c>
    </row>
    <row r="309" spans="1:77" ht="20.100000000000001" customHeight="1" x14ac:dyDescent="0.25">
      <c r="A309" s="30" t="s">
        <v>283</v>
      </c>
      <c r="B309" s="31" t="s">
        <v>403</v>
      </c>
      <c r="C309" s="31">
        <v>55970</v>
      </c>
      <c r="D309" s="31">
        <v>27624</v>
      </c>
      <c r="E309" s="31">
        <v>28346</v>
      </c>
      <c r="F309" s="31">
        <v>56171</v>
      </c>
      <c r="G309" s="31">
        <v>27712</v>
      </c>
      <c r="H309" s="31">
        <v>28459</v>
      </c>
      <c r="I309" s="31">
        <v>56335</v>
      </c>
      <c r="J309" s="31">
        <v>27777</v>
      </c>
      <c r="K309" s="31">
        <v>28558</v>
      </c>
      <c r="L309" s="31">
        <v>56498</v>
      </c>
      <c r="M309" s="31">
        <v>27849</v>
      </c>
      <c r="N309" s="31">
        <v>28649</v>
      </c>
      <c r="O309" s="31">
        <v>56647</v>
      </c>
      <c r="P309" s="31">
        <v>27911</v>
      </c>
      <c r="Q309" s="31">
        <v>28736</v>
      </c>
      <c r="R309" s="31">
        <v>56758</v>
      </c>
      <c r="S309" s="31">
        <v>27950</v>
      </c>
      <c r="T309" s="31">
        <v>28808</v>
      </c>
      <c r="U309" s="31">
        <v>56863</v>
      </c>
      <c r="V309" s="31">
        <v>28003</v>
      </c>
      <c r="W309" s="31">
        <v>28860</v>
      </c>
      <c r="X309" s="31">
        <v>56968</v>
      </c>
      <c r="Y309" s="31">
        <v>28042</v>
      </c>
      <c r="Z309" s="31">
        <v>28926</v>
      </c>
      <c r="AA309" s="31">
        <v>57039</v>
      </c>
      <c r="AB309" s="31">
        <v>28071</v>
      </c>
      <c r="AC309" s="31">
        <v>28968</v>
      </c>
      <c r="AD309" s="31">
        <v>57086</v>
      </c>
      <c r="AE309" s="31">
        <v>28089</v>
      </c>
      <c r="AF309" s="31">
        <v>28997</v>
      </c>
      <c r="AG309" s="31">
        <v>57109</v>
      </c>
      <c r="AH309" s="31">
        <v>28089</v>
      </c>
      <c r="AI309" s="31">
        <v>29020</v>
      </c>
      <c r="AJ309" s="31">
        <v>57119</v>
      </c>
      <c r="AK309" s="31">
        <v>28079</v>
      </c>
      <c r="AL309" s="31">
        <v>29040</v>
      </c>
      <c r="AM309" s="31">
        <v>57106</v>
      </c>
      <c r="AN309" s="31">
        <v>28075</v>
      </c>
      <c r="AO309" s="31">
        <v>29031</v>
      </c>
      <c r="AP309" s="31">
        <v>57061</v>
      </c>
      <c r="AQ309" s="31">
        <v>28036</v>
      </c>
      <c r="AR309" s="31">
        <v>29025</v>
      </c>
      <c r="AS309" s="31">
        <v>56998</v>
      </c>
      <c r="AT309" s="31">
        <v>28002</v>
      </c>
      <c r="AU309" s="31">
        <v>28996</v>
      </c>
      <c r="AV309" s="31">
        <v>56914</v>
      </c>
      <c r="AW309" s="31">
        <v>27949</v>
      </c>
      <c r="AX309" s="31">
        <v>28965</v>
      </c>
      <c r="AY309" s="31">
        <v>56825</v>
      </c>
      <c r="AZ309" s="31">
        <v>27900</v>
      </c>
      <c r="BA309" s="31">
        <v>28925</v>
      </c>
      <c r="BB309" s="31">
        <v>56696</v>
      </c>
      <c r="BC309" s="31">
        <v>27826</v>
      </c>
      <c r="BD309" s="31">
        <v>28870</v>
      </c>
      <c r="BE309" s="31">
        <v>56552</v>
      </c>
      <c r="BF309" s="31">
        <v>27748</v>
      </c>
      <c r="BG309" s="31">
        <v>28804</v>
      </c>
      <c r="BH309" s="31">
        <v>56417</v>
      </c>
      <c r="BI309" s="31">
        <v>27678</v>
      </c>
      <c r="BJ309" s="31">
        <v>28739</v>
      </c>
      <c r="BK309" s="31">
        <v>56250</v>
      </c>
      <c r="BL309" s="31">
        <v>27584</v>
      </c>
      <c r="BM309" s="31">
        <v>28666</v>
      </c>
      <c r="BN309" s="31">
        <v>56078</v>
      </c>
      <c r="BO309" s="31">
        <v>27491</v>
      </c>
      <c r="BP309" s="31">
        <v>28587</v>
      </c>
      <c r="BQ309" s="31">
        <v>55896</v>
      </c>
      <c r="BR309" s="31">
        <v>27401</v>
      </c>
      <c r="BS309" s="31">
        <v>28495</v>
      </c>
      <c r="BT309" s="31">
        <v>55706</v>
      </c>
      <c r="BU309" s="31">
        <v>27299</v>
      </c>
      <c r="BV309" s="31">
        <v>28407</v>
      </c>
      <c r="BW309" s="31">
        <v>55500</v>
      </c>
      <c r="BX309" s="31">
        <v>27202</v>
      </c>
      <c r="BY309" s="31">
        <v>28298</v>
      </c>
    </row>
    <row r="310" spans="1:77" ht="20.100000000000001" customHeight="1" x14ac:dyDescent="0.25">
      <c r="A310" s="30" t="s">
        <v>284</v>
      </c>
      <c r="B310" s="31" t="s">
        <v>403</v>
      </c>
      <c r="C310" s="31">
        <v>78567</v>
      </c>
      <c r="D310" s="31">
        <v>38344</v>
      </c>
      <c r="E310" s="31">
        <v>40223</v>
      </c>
      <c r="F310" s="31">
        <v>78714</v>
      </c>
      <c r="G310" s="31">
        <v>38431</v>
      </c>
      <c r="H310" s="31">
        <v>40283</v>
      </c>
      <c r="I310" s="31">
        <v>78823</v>
      </c>
      <c r="J310" s="31">
        <v>38490</v>
      </c>
      <c r="K310" s="31">
        <v>40333</v>
      </c>
      <c r="L310" s="31">
        <v>78925</v>
      </c>
      <c r="M310" s="31">
        <v>38548</v>
      </c>
      <c r="N310" s="31">
        <v>40377</v>
      </c>
      <c r="O310" s="31">
        <v>79029</v>
      </c>
      <c r="P310" s="31">
        <v>38608</v>
      </c>
      <c r="Q310" s="31">
        <v>40421</v>
      </c>
      <c r="R310" s="31">
        <v>79105</v>
      </c>
      <c r="S310" s="31">
        <v>38652</v>
      </c>
      <c r="T310" s="31">
        <v>40453</v>
      </c>
      <c r="U310" s="31">
        <v>79134</v>
      </c>
      <c r="V310" s="31">
        <v>38677</v>
      </c>
      <c r="W310" s="31">
        <v>40457</v>
      </c>
      <c r="X310" s="31">
        <v>79167</v>
      </c>
      <c r="Y310" s="31">
        <v>38698</v>
      </c>
      <c r="Z310" s="31">
        <v>40469</v>
      </c>
      <c r="AA310" s="31">
        <v>79164</v>
      </c>
      <c r="AB310" s="31">
        <v>38704</v>
      </c>
      <c r="AC310" s="31">
        <v>40460</v>
      </c>
      <c r="AD310" s="31">
        <v>79129</v>
      </c>
      <c r="AE310" s="31">
        <v>38692</v>
      </c>
      <c r="AF310" s="31">
        <v>40437</v>
      </c>
      <c r="AG310" s="31">
        <v>79074</v>
      </c>
      <c r="AH310" s="31">
        <v>38668</v>
      </c>
      <c r="AI310" s="31">
        <v>40406</v>
      </c>
      <c r="AJ310" s="31">
        <v>78982</v>
      </c>
      <c r="AK310" s="31">
        <v>38630</v>
      </c>
      <c r="AL310" s="31">
        <v>40352</v>
      </c>
      <c r="AM310" s="31">
        <v>78867</v>
      </c>
      <c r="AN310" s="31">
        <v>38574</v>
      </c>
      <c r="AO310" s="31">
        <v>40293</v>
      </c>
      <c r="AP310" s="31">
        <v>78730</v>
      </c>
      <c r="AQ310" s="31">
        <v>38512</v>
      </c>
      <c r="AR310" s="31">
        <v>40218</v>
      </c>
      <c r="AS310" s="31">
        <v>78563</v>
      </c>
      <c r="AT310" s="31">
        <v>38434</v>
      </c>
      <c r="AU310" s="31">
        <v>40129</v>
      </c>
      <c r="AV310" s="31">
        <v>78374</v>
      </c>
      <c r="AW310" s="31">
        <v>38340</v>
      </c>
      <c r="AX310" s="31">
        <v>40034</v>
      </c>
      <c r="AY310" s="31">
        <v>78143</v>
      </c>
      <c r="AZ310" s="31">
        <v>38226</v>
      </c>
      <c r="BA310" s="31">
        <v>39917</v>
      </c>
      <c r="BB310" s="31">
        <v>77908</v>
      </c>
      <c r="BC310" s="31">
        <v>38111</v>
      </c>
      <c r="BD310" s="31">
        <v>39797</v>
      </c>
      <c r="BE310" s="31">
        <v>77645</v>
      </c>
      <c r="BF310" s="31">
        <v>37979</v>
      </c>
      <c r="BG310" s="31">
        <v>39666</v>
      </c>
      <c r="BH310" s="31">
        <v>77368</v>
      </c>
      <c r="BI310" s="31">
        <v>37848</v>
      </c>
      <c r="BJ310" s="31">
        <v>39520</v>
      </c>
      <c r="BK310" s="31">
        <v>77071</v>
      </c>
      <c r="BL310" s="31">
        <v>37696</v>
      </c>
      <c r="BM310" s="31">
        <v>39375</v>
      </c>
      <c r="BN310" s="31">
        <v>76759</v>
      </c>
      <c r="BO310" s="31">
        <v>37549</v>
      </c>
      <c r="BP310" s="31">
        <v>39210</v>
      </c>
      <c r="BQ310" s="31">
        <v>76421</v>
      </c>
      <c r="BR310" s="31">
        <v>37388</v>
      </c>
      <c r="BS310" s="31">
        <v>39033</v>
      </c>
      <c r="BT310" s="31">
        <v>76093</v>
      </c>
      <c r="BU310" s="31">
        <v>37232</v>
      </c>
      <c r="BV310" s="31">
        <v>38861</v>
      </c>
      <c r="BW310" s="31">
        <v>75739</v>
      </c>
      <c r="BX310" s="31">
        <v>37063</v>
      </c>
      <c r="BY310" s="31">
        <v>38676</v>
      </c>
    </row>
    <row r="311" spans="1:77" ht="20.100000000000001" customHeight="1" x14ac:dyDescent="0.25">
      <c r="A311" s="30" t="s">
        <v>285</v>
      </c>
      <c r="B311" s="31" t="s">
        <v>403</v>
      </c>
      <c r="C311" s="31">
        <v>59551</v>
      </c>
      <c r="D311" s="31">
        <v>29172</v>
      </c>
      <c r="E311" s="31">
        <v>30379</v>
      </c>
      <c r="F311" s="31">
        <v>59714</v>
      </c>
      <c r="G311" s="31">
        <v>29254</v>
      </c>
      <c r="H311" s="31">
        <v>30460</v>
      </c>
      <c r="I311" s="31">
        <v>59883</v>
      </c>
      <c r="J311" s="31">
        <v>29331</v>
      </c>
      <c r="K311" s="31">
        <v>30552</v>
      </c>
      <c r="L311" s="31">
        <v>60032</v>
      </c>
      <c r="M311" s="31">
        <v>29403</v>
      </c>
      <c r="N311" s="31">
        <v>30629</v>
      </c>
      <c r="O311" s="31">
        <v>60164</v>
      </c>
      <c r="P311" s="31">
        <v>29468</v>
      </c>
      <c r="Q311" s="31">
        <v>30696</v>
      </c>
      <c r="R311" s="31">
        <v>60278</v>
      </c>
      <c r="S311" s="31">
        <v>29518</v>
      </c>
      <c r="T311" s="31">
        <v>30760</v>
      </c>
      <c r="U311" s="31">
        <v>60367</v>
      </c>
      <c r="V311" s="31">
        <v>29560</v>
      </c>
      <c r="W311" s="31">
        <v>30807</v>
      </c>
      <c r="X311" s="31">
        <v>60445</v>
      </c>
      <c r="Y311" s="31">
        <v>29599</v>
      </c>
      <c r="Z311" s="31">
        <v>30846</v>
      </c>
      <c r="AA311" s="31">
        <v>60498</v>
      </c>
      <c r="AB311" s="31">
        <v>29625</v>
      </c>
      <c r="AC311" s="31">
        <v>30873</v>
      </c>
      <c r="AD311" s="31">
        <v>60534</v>
      </c>
      <c r="AE311" s="31">
        <v>29637</v>
      </c>
      <c r="AF311" s="31">
        <v>30897</v>
      </c>
      <c r="AG311" s="31">
        <v>60539</v>
      </c>
      <c r="AH311" s="31">
        <v>29638</v>
      </c>
      <c r="AI311" s="31">
        <v>30901</v>
      </c>
      <c r="AJ311" s="31">
        <v>60515</v>
      </c>
      <c r="AK311" s="31">
        <v>29625</v>
      </c>
      <c r="AL311" s="31">
        <v>30890</v>
      </c>
      <c r="AM311" s="31">
        <v>60482</v>
      </c>
      <c r="AN311" s="31">
        <v>29615</v>
      </c>
      <c r="AO311" s="31">
        <v>30867</v>
      </c>
      <c r="AP311" s="31">
        <v>60411</v>
      </c>
      <c r="AQ311" s="31">
        <v>29571</v>
      </c>
      <c r="AR311" s="31">
        <v>30840</v>
      </c>
      <c r="AS311" s="31">
        <v>60320</v>
      </c>
      <c r="AT311" s="31">
        <v>29529</v>
      </c>
      <c r="AU311" s="31">
        <v>30791</v>
      </c>
      <c r="AV311" s="31">
        <v>60212</v>
      </c>
      <c r="AW311" s="31">
        <v>29470</v>
      </c>
      <c r="AX311" s="31">
        <v>30742</v>
      </c>
      <c r="AY311" s="31">
        <v>60063</v>
      </c>
      <c r="AZ311" s="31">
        <v>29394</v>
      </c>
      <c r="BA311" s="31">
        <v>30669</v>
      </c>
      <c r="BB311" s="31">
        <v>59904</v>
      </c>
      <c r="BC311" s="31">
        <v>29318</v>
      </c>
      <c r="BD311" s="31">
        <v>30586</v>
      </c>
      <c r="BE311" s="31">
        <v>59726</v>
      </c>
      <c r="BF311" s="31">
        <v>29231</v>
      </c>
      <c r="BG311" s="31">
        <v>30495</v>
      </c>
      <c r="BH311" s="31">
        <v>59538</v>
      </c>
      <c r="BI311" s="31">
        <v>29129</v>
      </c>
      <c r="BJ311" s="31">
        <v>30409</v>
      </c>
      <c r="BK311" s="31">
        <v>59331</v>
      </c>
      <c r="BL311" s="31">
        <v>29034</v>
      </c>
      <c r="BM311" s="31">
        <v>30297</v>
      </c>
      <c r="BN311" s="31">
        <v>59109</v>
      </c>
      <c r="BO311" s="31">
        <v>28926</v>
      </c>
      <c r="BP311" s="31">
        <v>30183</v>
      </c>
      <c r="BQ311" s="31">
        <v>58885</v>
      </c>
      <c r="BR311" s="31">
        <v>28817</v>
      </c>
      <c r="BS311" s="31">
        <v>30068</v>
      </c>
      <c r="BT311" s="31">
        <v>58629</v>
      </c>
      <c r="BU311" s="31">
        <v>28698</v>
      </c>
      <c r="BV311" s="31">
        <v>29931</v>
      </c>
      <c r="BW311" s="31">
        <v>58383</v>
      </c>
      <c r="BX311" s="31">
        <v>28586</v>
      </c>
      <c r="BY311" s="31">
        <v>29797</v>
      </c>
    </row>
    <row r="312" spans="1:77" ht="20.100000000000001" customHeight="1" x14ac:dyDescent="0.25">
      <c r="A312" s="30" t="s">
        <v>286</v>
      </c>
      <c r="B312" s="31" t="s">
        <v>403</v>
      </c>
      <c r="C312" s="31">
        <v>83806</v>
      </c>
      <c r="D312" s="31">
        <v>41035</v>
      </c>
      <c r="E312" s="31">
        <v>42771</v>
      </c>
      <c r="F312" s="31">
        <v>83833</v>
      </c>
      <c r="G312" s="31">
        <v>41063</v>
      </c>
      <c r="H312" s="31">
        <v>42770</v>
      </c>
      <c r="I312" s="31">
        <v>83856</v>
      </c>
      <c r="J312" s="31">
        <v>41107</v>
      </c>
      <c r="K312" s="31">
        <v>42749</v>
      </c>
      <c r="L312" s="31">
        <v>83872</v>
      </c>
      <c r="M312" s="31">
        <v>41138</v>
      </c>
      <c r="N312" s="31">
        <v>42734</v>
      </c>
      <c r="O312" s="31">
        <v>83850</v>
      </c>
      <c r="P312" s="31">
        <v>41156</v>
      </c>
      <c r="Q312" s="31">
        <v>42694</v>
      </c>
      <c r="R312" s="31">
        <v>83836</v>
      </c>
      <c r="S312" s="31">
        <v>41166</v>
      </c>
      <c r="T312" s="31">
        <v>42670</v>
      </c>
      <c r="U312" s="31">
        <v>83797</v>
      </c>
      <c r="V312" s="31">
        <v>41176</v>
      </c>
      <c r="W312" s="31">
        <v>42621</v>
      </c>
      <c r="X312" s="31">
        <v>83723</v>
      </c>
      <c r="Y312" s="31">
        <v>41155</v>
      </c>
      <c r="Z312" s="31">
        <v>42568</v>
      </c>
      <c r="AA312" s="31">
        <v>83646</v>
      </c>
      <c r="AB312" s="31">
        <v>41144</v>
      </c>
      <c r="AC312" s="31">
        <v>42502</v>
      </c>
      <c r="AD312" s="31">
        <v>83560</v>
      </c>
      <c r="AE312" s="31">
        <v>41121</v>
      </c>
      <c r="AF312" s="31">
        <v>42439</v>
      </c>
      <c r="AG312" s="31">
        <v>83422</v>
      </c>
      <c r="AH312" s="31">
        <v>41073</v>
      </c>
      <c r="AI312" s="31">
        <v>42349</v>
      </c>
      <c r="AJ312" s="31">
        <v>83265</v>
      </c>
      <c r="AK312" s="31">
        <v>41014</v>
      </c>
      <c r="AL312" s="31">
        <v>42251</v>
      </c>
      <c r="AM312" s="31">
        <v>83076</v>
      </c>
      <c r="AN312" s="31">
        <v>40945</v>
      </c>
      <c r="AO312" s="31">
        <v>42131</v>
      </c>
      <c r="AP312" s="31">
        <v>82867</v>
      </c>
      <c r="AQ312" s="31">
        <v>40862</v>
      </c>
      <c r="AR312" s="31">
        <v>42005</v>
      </c>
      <c r="AS312" s="31">
        <v>82619</v>
      </c>
      <c r="AT312" s="31">
        <v>40759</v>
      </c>
      <c r="AU312" s="31">
        <v>41860</v>
      </c>
      <c r="AV312" s="31">
        <v>82346</v>
      </c>
      <c r="AW312" s="31">
        <v>40642</v>
      </c>
      <c r="AX312" s="31">
        <v>41704</v>
      </c>
      <c r="AY312" s="31">
        <v>82050</v>
      </c>
      <c r="AZ312" s="31">
        <v>40516</v>
      </c>
      <c r="BA312" s="31">
        <v>41534</v>
      </c>
      <c r="BB312" s="31">
        <v>81732</v>
      </c>
      <c r="BC312" s="31">
        <v>40372</v>
      </c>
      <c r="BD312" s="31">
        <v>41360</v>
      </c>
      <c r="BE312" s="31">
        <v>81370</v>
      </c>
      <c r="BF312" s="31">
        <v>40211</v>
      </c>
      <c r="BG312" s="31">
        <v>41159</v>
      </c>
      <c r="BH312" s="31">
        <v>81004</v>
      </c>
      <c r="BI312" s="31">
        <v>40044</v>
      </c>
      <c r="BJ312" s="31">
        <v>40960</v>
      </c>
      <c r="BK312" s="31">
        <v>80599</v>
      </c>
      <c r="BL312" s="31">
        <v>39863</v>
      </c>
      <c r="BM312" s="31">
        <v>40736</v>
      </c>
      <c r="BN312" s="31">
        <v>80198</v>
      </c>
      <c r="BO312" s="31">
        <v>39681</v>
      </c>
      <c r="BP312" s="31">
        <v>40517</v>
      </c>
      <c r="BQ312" s="31">
        <v>79780</v>
      </c>
      <c r="BR312" s="31">
        <v>39495</v>
      </c>
      <c r="BS312" s="31">
        <v>40285</v>
      </c>
      <c r="BT312" s="31">
        <v>79354</v>
      </c>
      <c r="BU312" s="31">
        <v>39304</v>
      </c>
      <c r="BV312" s="31">
        <v>40050</v>
      </c>
      <c r="BW312" s="31">
        <v>78908</v>
      </c>
      <c r="BX312" s="31">
        <v>39103</v>
      </c>
      <c r="BY312" s="31">
        <v>39805</v>
      </c>
    </row>
    <row r="313" spans="1:77" ht="20.100000000000001" customHeight="1" x14ac:dyDescent="0.25">
      <c r="A313" s="30" t="s">
        <v>287</v>
      </c>
      <c r="B313" s="31" t="s">
        <v>403</v>
      </c>
      <c r="C313" s="31">
        <v>70782</v>
      </c>
      <c r="D313" s="31">
        <v>34414</v>
      </c>
      <c r="E313" s="31">
        <v>36368</v>
      </c>
      <c r="F313" s="31">
        <v>70829</v>
      </c>
      <c r="G313" s="31">
        <v>34431</v>
      </c>
      <c r="H313" s="31">
        <v>36398</v>
      </c>
      <c r="I313" s="31">
        <v>70884</v>
      </c>
      <c r="J313" s="31">
        <v>34442</v>
      </c>
      <c r="K313" s="31">
        <v>36442</v>
      </c>
      <c r="L313" s="31">
        <v>70916</v>
      </c>
      <c r="M313" s="31">
        <v>34453</v>
      </c>
      <c r="N313" s="31">
        <v>36463</v>
      </c>
      <c r="O313" s="31">
        <v>70935</v>
      </c>
      <c r="P313" s="31">
        <v>34451</v>
      </c>
      <c r="Q313" s="31">
        <v>36484</v>
      </c>
      <c r="R313" s="31">
        <v>70927</v>
      </c>
      <c r="S313" s="31">
        <v>34440</v>
      </c>
      <c r="T313" s="31">
        <v>36487</v>
      </c>
      <c r="U313" s="31">
        <v>70902</v>
      </c>
      <c r="V313" s="31">
        <v>34419</v>
      </c>
      <c r="W313" s="31">
        <v>36483</v>
      </c>
      <c r="X313" s="31">
        <v>70870</v>
      </c>
      <c r="Y313" s="31">
        <v>34397</v>
      </c>
      <c r="Z313" s="31">
        <v>36473</v>
      </c>
      <c r="AA313" s="31">
        <v>70798</v>
      </c>
      <c r="AB313" s="31">
        <v>34353</v>
      </c>
      <c r="AC313" s="31">
        <v>36445</v>
      </c>
      <c r="AD313" s="31">
        <v>70731</v>
      </c>
      <c r="AE313" s="31">
        <v>34315</v>
      </c>
      <c r="AF313" s="31">
        <v>36416</v>
      </c>
      <c r="AG313" s="31">
        <v>70604</v>
      </c>
      <c r="AH313" s="31">
        <v>34246</v>
      </c>
      <c r="AI313" s="31">
        <v>36358</v>
      </c>
      <c r="AJ313" s="31">
        <v>70479</v>
      </c>
      <c r="AK313" s="31">
        <v>34178</v>
      </c>
      <c r="AL313" s="31">
        <v>36301</v>
      </c>
      <c r="AM313" s="31">
        <v>70324</v>
      </c>
      <c r="AN313" s="31">
        <v>34093</v>
      </c>
      <c r="AO313" s="31">
        <v>36231</v>
      </c>
      <c r="AP313" s="31">
        <v>70120</v>
      </c>
      <c r="AQ313" s="31">
        <v>33986</v>
      </c>
      <c r="AR313" s="31">
        <v>36134</v>
      </c>
      <c r="AS313" s="31">
        <v>69914</v>
      </c>
      <c r="AT313" s="31">
        <v>33877</v>
      </c>
      <c r="AU313" s="31">
        <v>36037</v>
      </c>
      <c r="AV313" s="31">
        <v>69669</v>
      </c>
      <c r="AW313" s="31">
        <v>33748</v>
      </c>
      <c r="AX313" s="31">
        <v>35921</v>
      </c>
      <c r="AY313" s="31">
        <v>69406</v>
      </c>
      <c r="AZ313" s="31">
        <v>33613</v>
      </c>
      <c r="BA313" s="31">
        <v>35793</v>
      </c>
      <c r="BB313" s="31">
        <v>69116</v>
      </c>
      <c r="BC313" s="31">
        <v>33466</v>
      </c>
      <c r="BD313" s="31">
        <v>35650</v>
      </c>
      <c r="BE313" s="31">
        <v>68820</v>
      </c>
      <c r="BF313" s="31">
        <v>33316</v>
      </c>
      <c r="BG313" s="31">
        <v>35504</v>
      </c>
      <c r="BH313" s="31">
        <v>68493</v>
      </c>
      <c r="BI313" s="31">
        <v>33155</v>
      </c>
      <c r="BJ313" s="31">
        <v>35338</v>
      </c>
      <c r="BK313" s="31">
        <v>68165</v>
      </c>
      <c r="BL313" s="31">
        <v>32994</v>
      </c>
      <c r="BM313" s="31">
        <v>35171</v>
      </c>
      <c r="BN313" s="31">
        <v>67817</v>
      </c>
      <c r="BO313" s="31">
        <v>32815</v>
      </c>
      <c r="BP313" s="31">
        <v>35002</v>
      </c>
      <c r="BQ313" s="31">
        <v>67456</v>
      </c>
      <c r="BR313" s="31">
        <v>32643</v>
      </c>
      <c r="BS313" s="31">
        <v>34813</v>
      </c>
      <c r="BT313" s="31">
        <v>67094</v>
      </c>
      <c r="BU313" s="31">
        <v>32460</v>
      </c>
      <c r="BV313" s="31">
        <v>34634</v>
      </c>
      <c r="BW313" s="31">
        <v>66715</v>
      </c>
      <c r="BX313" s="31">
        <v>32285</v>
      </c>
      <c r="BY313" s="31">
        <v>34430</v>
      </c>
    </row>
    <row r="314" spans="1:77" ht="20.100000000000001" customHeight="1" x14ac:dyDescent="0.25">
      <c r="A314" s="30" t="s">
        <v>288</v>
      </c>
      <c r="B314" s="31" t="s">
        <v>403</v>
      </c>
      <c r="C314" s="31">
        <v>62278</v>
      </c>
      <c r="D314" s="31">
        <v>30735</v>
      </c>
      <c r="E314" s="31">
        <v>31543</v>
      </c>
      <c r="F314" s="31">
        <v>62280</v>
      </c>
      <c r="G314" s="31">
        <v>30730</v>
      </c>
      <c r="H314" s="31">
        <v>31550</v>
      </c>
      <c r="I314" s="31">
        <v>62294</v>
      </c>
      <c r="J314" s="31">
        <v>30732</v>
      </c>
      <c r="K314" s="31">
        <v>31562</v>
      </c>
      <c r="L314" s="31">
        <v>62274</v>
      </c>
      <c r="M314" s="31">
        <v>30719</v>
      </c>
      <c r="N314" s="31">
        <v>31555</v>
      </c>
      <c r="O314" s="31">
        <v>62254</v>
      </c>
      <c r="P314" s="31">
        <v>30714</v>
      </c>
      <c r="Q314" s="31">
        <v>31540</v>
      </c>
      <c r="R314" s="31">
        <v>62209</v>
      </c>
      <c r="S314" s="31">
        <v>30681</v>
      </c>
      <c r="T314" s="31">
        <v>31528</v>
      </c>
      <c r="U314" s="31">
        <v>62140</v>
      </c>
      <c r="V314" s="31">
        <v>30648</v>
      </c>
      <c r="W314" s="31">
        <v>31492</v>
      </c>
      <c r="X314" s="31">
        <v>62066</v>
      </c>
      <c r="Y314" s="31">
        <v>30606</v>
      </c>
      <c r="Z314" s="31">
        <v>31460</v>
      </c>
      <c r="AA314" s="31">
        <v>61974</v>
      </c>
      <c r="AB314" s="31">
        <v>30558</v>
      </c>
      <c r="AC314" s="31">
        <v>31416</v>
      </c>
      <c r="AD314" s="31">
        <v>61861</v>
      </c>
      <c r="AE314" s="31">
        <v>30492</v>
      </c>
      <c r="AF314" s="31">
        <v>31369</v>
      </c>
      <c r="AG314" s="31">
        <v>61718</v>
      </c>
      <c r="AH314" s="31">
        <v>30416</v>
      </c>
      <c r="AI314" s="31">
        <v>31302</v>
      </c>
      <c r="AJ314" s="31">
        <v>61558</v>
      </c>
      <c r="AK314" s="31">
        <v>30333</v>
      </c>
      <c r="AL314" s="31">
        <v>31225</v>
      </c>
      <c r="AM314" s="31">
        <v>61392</v>
      </c>
      <c r="AN314" s="31">
        <v>30245</v>
      </c>
      <c r="AO314" s="31">
        <v>31147</v>
      </c>
      <c r="AP314" s="31">
        <v>61191</v>
      </c>
      <c r="AQ314" s="31">
        <v>30142</v>
      </c>
      <c r="AR314" s="31">
        <v>31049</v>
      </c>
      <c r="AS314" s="31">
        <v>60968</v>
      </c>
      <c r="AT314" s="31">
        <v>30026</v>
      </c>
      <c r="AU314" s="31">
        <v>30942</v>
      </c>
      <c r="AV314" s="31">
        <v>60733</v>
      </c>
      <c r="AW314" s="31">
        <v>29899</v>
      </c>
      <c r="AX314" s="31">
        <v>30834</v>
      </c>
      <c r="AY314" s="31">
        <v>60469</v>
      </c>
      <c r="AZ314" s="31">
        <v>29767</v>
      </c>
      <c r="BA314" s="31">
        <v>30702</v>
      </c>
      <c r="BB314" s="31">
        <v>60193</v>
      </c>
      <c r="BC314" s="31">
        <v>29629</v>
      </c>
      <c r="BD314" s="31">
        <v>30564</v>
      </c>
      <c r="BE314" s="31">
        <v>59880</v>
      </c>
      <c r="BF314" s="31">
        <v>29467</v>
      </c>
      <c r="BG314" s="31">
        <v>30413</v>
      </c>
      <c r="BH314" s="31">
        <v>59579</v>
      </c>
      <c r="BI314" s="31">
        <v>29318</v>
      </c>
      <c r="BJ314" s="31">
        <v>30261</v>
      </c>
      <c r="BK314" s="31">
        <v>59251</v>
      </c>
      <c r="BL314" s="31">
        <v>29151</v>
      </c>
      <c r="BM314" s="31">
        <v>30100</v>
      </c>
      <c r="BN314" s="31">
        <v>58922</v>
      </c>
      <c r="BO314" s="31">
        <v>28989</v>
      </c>
      <c r="BP314" s="31">
        <v>29933</v>
      </c>
      <c r="BQ314" s="31">
        <v>58564</v>
      </c>
      <c r="BR314" s="31">
        <v>28808</v>
      </c>
      <c r="BS314" s="31">
        <v>29756</v>
      </c>
      <c r="BT314" s="31">
        <v>58229</v>
      </c>
      <c r="BU314" s="31">
        <v>28641</v>
      </c>
      <c r="BV314" s="31">
        <v>29588</v>
      </c>
      <c r="BW314" s="31">
        <v>57857</v>
      </c>
      <c r="BX314" s="31">
        <v>28460</v>
      </c>
      <c r="BY314" s="31">
        <v>29397</v>
      </c>
    </row>
    <row r="315" spans="1:77" ht="20.100000000000001" customHeight="1" x14ac:dyDescent="0.25">
      <c r="A315" s="30" t="s">
        <v>289</v>
      </c>
      <c r="B315" s="31" t="s">
        <v>403</v>
      </c>
      <c r="C315" s="31">
        <v>81382</v>
      </c>
      <c r="D315" s="31">
        <v>39983</v>
      </c>
      <c r="E315" s="31">
        <v>41399</v>
      </c>
      <c r="F315" s="31">
        <v>81571</v>
      </c>
      <c r="G315" s="31">
        <v>40088</v>
      </c>
      <c r="H315" s="31">
        <v>41483</v>
      </c>
      <c r="I315" s="31">
        <v>81726</v>
      </c>
      <c r="J315" s="31">
        <v>40173</v>
      </c>
      <c r="K315" s="31">
        <v>41553</v>
      </c>
      <c r="L315" s="31">
        <v>81877</v>
      </c>
      <c r="M315" s="31">
        <v>40257</v>
      </c>
      <c r="N315" s="31">
        <v>41620</v>
      </c>
      <c r="O315" s="31">
        <v>81994</v>
      </c>
      <c r="P315" s="31">
        <v>40325</v>
      </c>
      <c r="Q315" s="31">
        <v>41669</v>
      </c>
      <c r="R315" s="31">
        <v>82090</v>
      </c>
      <c r="S315" s="31">
        <v>40381</v>
      </c>
      <c r="T315" s="31">
        <v>41709</v>
      </c>
      <c r="U315" s="31">
        <v>82175</v>
      </c>
      <c r="V315" s="31">
        <v>40431</v>
      </c>
      <c r="W315" s="31">
        <v>41744</v>
      </c>
      <c r="X315" s="31">
        <v>82212</v>
      </c>
      <c r="Y315" s="31">
        <v>40456</v>
      </c>
      <c r="Z315" s="31">
        <v>41756</v>
      </c>
      <c r="AA315" s="31">
        <v>82220</v>
      </c>
      <c r="AB315" s="31">
        <v>40464</v>
      </c>
      <c r="AC315" s="31">
        <v>41756</v>
      </c>
      <c r="AD315" s="31">
        <v>82208</v>
      </c>
      <c r="AE315" s="31">
        <v>40465</v>
      </c>
      <c r="AF315" s="31">
        <v>41743</v>
      </c>
      <c r="AG315" s="31">
        <v>82191</v>
      </c>
      <c r="AH315" s="31">
        <v>40463</v>
      </c>
      <c r="AI315" s="31">
        <v>41728</v>
      </c>
      <c r="AJ315" s="31">
        <v>82144</v>
      </c>
      <c r="AK315" s="31">
        <v>40442</v>
      </c>
      <c r="AL315" s="31">
        <v>41702</v>
      </c>
      <c r="AM315" s="31">
        <v>82069</v>
      </c>
      <c r="AN315" s="31">
        <v>40410</v>
      </c>
      <c r="AO315" s="31">
        <v>41659</v>
      </c>
      <c r="AP315" s="31">
        <v>81974</v>
      </c>
      <c r="AQ315" s="31">
        <v>40362</v>
      </c>
      <c r="AR315" s="31">
        <v>41612</v>
      </c>
      <c r="AS315" s="31">
        <v>81868</v>
      </c>
      <c r="AT315" s="31">
        <v>40309</v>
      </c>
      <c r="AU315" s="31">
        <v>41559</v>
      </c>
      <c r="AV315" s="31">
        <v>81730</v>
      </c>
      <c r="AW315" s="31">
        <v>40242</v>
      </c>
      <c r="AX315" s="31">
        <v>41488</v>
      </c>
      <c r="AY315" s="31">
        <v>81572</v>
      </c>
      <c r="AZ315" s="31">
        <v>40166</v>
      </c>
      <c r="BA315" s="31">
        <v>41406</v>
      </c>
      <c r="BB315" s="31">
        <v>81399</v>
      </c>
      <c r="BC315" s="31">
        <v>40083</v>
      </c>
      <c r="BD315" s="31">
        <v>41316</v>
      </c>
      <c r="BE315" s="31">
        <v>81199</v>
      </c>
      <c r="BF315" s="31">
        <v>39984</v>
      </c>
      <c r="BG315" s="31">
        <v>41215</v>
      </c>
      <c r="BH315" s="31">
        <v>80990</v>
      </c>
      <c r="BI315" s="31">
        <v>39880</v>
      </c>
      <c r="BJ315" s="31">
        <v>41110</v>
      </c>
      <c r="BK315" s="31">
        <v>80757</v>
      </c>
      <c r="BL315" s="31">
        <v>39768</v>
      </c>
      <c r="BM315" s="31">
        <v>40989</v>
      </c>
      <c r="BN315" s="31">
        <v>80506</v>
      </c>
      <c r="BO315" s="31">
        <v>39650</v>
      </c>
      <c r="BP315" s="31">
        <v>40856</v>
      </c>
      <c r="BQ315" s="31">
        <v>80253</v>
      </c>
      <c r="BR315" s="31">
        <v>39525</v>
      </c>
      <c r="BS315" s="31">
        <v>40728</v>
      </c>
      <c r="BT315" s="31">
        <v>79980</v>
      </c>
      <c r="BU315" s="31">
        <v>39397</v>
      </c>
      <c r="BV315" s="31">
        <v>40583</v>
      </c>
      <c r="BW315" s="31">
        <v>79701</v>
      </c>
      <c r="BX315" s="31">
        <v>39263</v>
      </c>
      <c r="BY315" s="31">
        <v>40438</v>
      </c>
    </row>
    <row r="316" spans="1:77" ht="20.100000000000001" customHeight="1" x14ac:dyDescent="0.25">
      <c r="A316" s="30" t="s">
        <v>290</v>
      </c>
      <c r="B316" s="31" t="s">
        <v>403</v>
      </c>
      <c r="C316" s="31">
        <v>51828</v>
      </c>
      <c r="D316" s="31">
        <v>25718</v>
      </c>
      <c r="E316" s="31">
        <v>26110</v>
      </c>
      <c r="F316" s="31">
        <v>52094</v>
      </c>
      <c r="G316" s="31">
        <v>25846</v>
      </c>
      <c r="H316" s="31">
        <v>26248</v>
      </c>
      <c r="I316" s="31">
        <v>52358</v>
      </c>
      <c r="J316" s="31">
        <v>25975</v>
      </c>
      <c r="K316" s="31">
        <v>26383</v>
      </c>
      <c r="L316" s="31">
        <v>52594</v>
      </c>
      <c r="M316" s="31">
        <v>26088</v>
      </c>
      <c r="N316" s="31">
        <v>26506</v>
      </c>
      <c r="O316" s="31">
        <v>52806</v>
      </c>
      <c r="P316" s="31">
        <v>26182</v>
      </c>
      <c r="Q316" s="31">
        <v>26624</v>
      </c>
      <c r="R316" s="31">
        <v>53011</v>
      </c>
      <c r="S316" s="31">
        <v>26274</v>
      </c>
      <c r="T316" s="31">
        <v>26737</v>
      </c>
      <c r="U316" s="31">
        <v>53185</v>
      </c>
      <c r="V316" s="31">
        <v>26350</v>
      </c>
      <c r="W316" s="31">
        <v>26835</v>
      </c>
      <c r="X316" s="31">
        <v>53324</v>
      </c>
      <c r="Y316" s="31">
        <v>26414</v>
      </c>
      <c r="Z316" s="31">
        <v>26910</v>
      </c>
      <c r="AA316" s="31">
        <v>53468</v>
      </c>
      <c r="AB316" s="31">
        <v>26482</v>
      </c>
      <c r="AC316" s="31">
        <v>26986</v>
      </c>
      <c r="AD316" s="31">
        <v>53567</v>
      </c>
      <c r="AE316" s="31">
        <v>26521</v>
      </c>
      <c r="AF316" s="31">
        <v>27046</v>
      </c>
      <c r="AG316" s="31">
        <v>53650</v>
      </c>
      <c r="AH316" s="31">
        <v>26549</v>
      </c>
      <c r="AI316" s="31">
        <v>27101</v>
      </c>
      <c r="AJ316" s="31">
        <v>53716</v>
      </c>
      <c r="AK316" s="31">
        <v>26577</v>
      </c>
      <c r="AL316" s="31">
        <v>27139</v>
      </c>
      <c r="AM316" s="31">
        <v>53759</v>
      </c>
      <c r="AN316" s="31">
        <v>26586</v>
      </c>
      <c r="AO316" s="31">
        <v>27173</v>
      </c>
      <c r="AP316" s="31">
        <v>53799</v>
      </c>
      <c r="AQ316" s="31">
        <v>26596</v>
      </c>
      <c r="AR316" s="31">
        <v>27203</v>
      </c>
      <c r="AS316" s="31">
        <v>53810</v>
      </c>
      <c r="AT316" s="31">
        <v>26593</v>
      </c>
      <c r="AU316" s="31">
        <v>27217</v>
      </c>
      <c r="AV316" s="31">
        <v>53786</v>
      </c>
      <c r="AW316" s="31">
        <v>26570</v>
      </c>
      <c r="AX316" s="31">
        <v>27216</v>
      </c>
      <c r="AY316" s="31">
        <v>53778</v>
      </c>
      <c r="AZ316" s="31">
        <v>26555</v>
      </c>
      <c r="BA316" s="31">
        <v>27223</v>
      </c>
      <c r="BB316" s="31">
        <v>53751</v>
      </c>
      <c r="BC316" s="31">
        <v>26525</v>
      </c>
      <c r="BD316" s="31">
        <v>27226</v>
      </c>
      <c r="BE316" s="31">
        <v>53677</v>
      </c>
      <c r="BF316" s="31">
        <v>26477</v>
      </c>
      <c r="BG316" s="31">
        <v>27200</v>
      </c>
      <c r="BH316" s="31">
        <v>53626</v>
      </c>
      <c r="BI316" s="31">
        <v>26448</v>
      </c>
      <c r="BJ316" s="31">
        <v>27178</v>
      </c>
      <c r="BK316" s="31">
        <v>53543</v>
      </c>
      <c r="BL316" s="31">
        <v>26403</v>
      </c>
      <c r="BM316" s="31">
        <v>27140</v>
      </c>
      <c r="BN316" s="31">
        <v>53447</v>
      </c>
      <c r="BO316" s="31">
        <v>26338</v>
      </c>
      <c r="BP316" s="31">
        <v>27109</v>
      </c>
      <c r="BQ316" s="31">
        <v>53359</v>
      </c>
      <c r="BR316" s="31">
        <v>26292</v>
      </c>
      <c r="BS316" s="31">
        <v>27067</v>
      </c>
      <c r="BT316" s="31">
        <v>53247</v>
      </c>
      <c r="BU316" s="31">
        <v>26239</v>
      </c>
      <c r="BV316" s="31">
        <v>27008</v>
      </c>
      <c r="BW316" s="31">
        <v>53131</v>
      </c>
      <c r="BX316" s="31">
        <v>26177</v>
      </c>
      <c r="BY316" s="31">
        <v>26954</v>
      </c>
    </row>
    <row r="317" spans="1:77" ht="20.100000000000001" customHeight="1" x14ac:dyDescent="0.25">
      <c r="A317" s="30" t="s">
        <v>291</v>
      </c>
      <c r="B317" s="31" t="s">
        <v>403</v>
      </c>
      <c r="C317" s="31">
        <v>76115</v>
      </c>
      <c r="D317" s="31">
        <v>37563</v>
      </c>
      <c r="E317" s="31">
        <v>38552</v>
      </c>
      <c r="F317" s="31">
        <v>76171</v>
      </c>
      <c r="G317" s="31">
        <v>37607</v>
      </c>
      <c r="H317" s="31">
        <v>38564</v>
      </c>
      <c r="I317" s="31">
        <v>76212</v>
      </c>
      <c r="J317" s="31">
        <v>37635</v>
      </c>
      <c r="K317" s="31">
        <v>38577</v>
      </c>
      <c r="L317" s="31">
        <v>76238</v>
      </c>
      <c r="M317" s="31">
        <v>37660</v>
      </c>
      <c r="N317" s="31">
        <v>38578</v>
      </c>
      <c r="O317" s="31">
        <v>76249</v>
      </c>
      <c r="P317" s="31">
        <v>37676</v>
      </c>
      <c r="Q317" s="31">
        <v>38573</v>
      </c>
      <c r="R317" s="31">
        <v>76237</v>
      </c>
      <c r="S317" s="31">
        <v>37683</v>
      </c>
      <c r="T317" s="31">
        <v>38554</v>
      </c>
      <c r="U317" s="31">
        <v>76213</v>
      </c>
      <c r="V317" s="31">
        <v>37681</v>
      </c>
      <c r="W317" s="31">
        <v>38532</v>
      </c>
      <c r="X317" s="31">
        <v>76154</v>
      </c>
      <c r="Y317" s="31">
        <v>37650</v>
      </c>
      <c r="Z317" s="31">
        <v>38504</v>
      </c>
      <c r="AA317" s="31">
        <v>76087</v>
      </c>
      <c r="AB317" s="31">
        <v>37639</v>
      </c>
      <c r="AC317" s="31">
        <v>38448</v>
      </c>
      <c r="AD317" s="31">
        <v>75989</v>
      </c>
      <c r="AE317" s="31">
        <v>37594</v>
      </c>
      <c r="AF317" s="31">
        <v>38395</v>
      </c>
      <c r="AG317" s="31">
        <v>75843</v>
      </c>
      <c r="AH317" s="31">
        <v>37525</v>
      </c>
      <c r="AI317" s="31">
        <v>38318</v>
      </c>
      <c r="AJ317" s="31">
        <v>75697</v>
      </c>
      <c r="AK317" s="31">
        <v>37457</v>
      </c>
      <c r="AL317" s="31">
        <v>38240</v>
      </c>
      <c r="AM317" s="31">
        <v>75494</v>
      </c>
      <c r="AN317" s="31">
        <v>37364</v>
      </c>
      <c r="AO317" s="31">
        <v>38130</v>
      </c>
      <c r="AP317" s="31">
        <v>75269</v>
      </c>
      <c r="AQ317" s="31">
        <v>37258</v>
      </c>
      <c r="AR317" s="31">
        <v>38011</v>
      </c>
      <c r="AS317" s="31">
        <v>75020</v>
      </c>
      <c r="AT317" s="31">
        <v>37139</v>
      </c>
      <c r="AU317" s="31">
        <v>37881</v>
      </c>
      <c r="AV317" s="31">
        <v>74729</v>
      </c>
      <c r="AW317" s="31">
        <v>37002</v>
      </c>
      <c r="AX317" s="31">
        <v>37727</v>
      </c>
      <c r="AY317" s="31">
        <v>74443</v>
      </c>
      <c r="AZ317" s="31">
        <v>36864</v>
      </c>
      <c r="BA317" s="31">
        <v>37579</v>
      </c>
      <c r="BB317" s="31">
        <v>74117</v>
      </c>
      <c r="BC317" s="31">
        <v>36706</v>
      </c>
      <c r="BD317" s="31">
        <v>37411</v>
      </c>
      <c r="BE317" s="31">
        <v>73762</v>
      </c>
      <c r="BF317" s="31">
        <v>36533</v>
      </c>
      <c r="BG317" s="31">
        <v>37229</v>
      </c>
      <c r="BH317" s="31">
        <v>73393</v>
      </c>
      <c r="BI317" s="31">
        <v>36354</v>
      </c>
      <c r="BJ317" s="31">
        <v>37039</v>
      </c>
      <c r="BK317" s="31">
        <v>73012</v>
      </c>
      <c r="BL317" s="31">
        <v>36170</v>
      </c>
      <c r="BM317" s="31">
        <v>36842</v>
      </c>
      <c r="BN317" s="31">
        <v>72612</v>
      </c>
      <c r="BO317" s="31">
        <v>35980</v>
      </c>
      <c r="BP317" s="31">
        <v>36632</v>
      </c>
      <c r="BQ317" s="31">
        <v>72188</v>
      </c>
      <c r="BR317" s="31">
        <v>35779</v>
      </c>
      <c r="BS317" s="31">
        <v>36409</v>
      </c>
      <c r="BT317" s="31">
        <v>71772</v>
      </c>
      <c r="BU317" s="31">
        <v>35575</v>
      </c>
      <c r="BV317" s="31">
        <v>36197</v>
      </c>
      <c r="BW317" s="31">
        <v>71329</v>
      </c>
      <c r="BX317" s="31">
        <v>35365</v>
      </c>
      <c r="BY317" s="31">
        <v>35964</v>
      </c>
    </row>
    <row r="318" spans="1:77" ht="20.100000000000001" customHeight="1" x14ac:dyDescent="0.25">
      <c r="A318" s="30" t="s">
        <v>292</v>
      </c>
      <c r="B318" s="31" t="s">
        <v>403</v>
      </c>
      <c r="C318" s="31">
        <v>77607</v>
      </c>
      <c r="D318" s="31">
        <v>38043</v>
      </c>
      <c r="E318" s="31">
        <v>39564</v>
      </c>
      <c r="F318" s="31">
        <v>77732</v>
      </c>
      <c r="G318" s="31">
        <v>38111</v>
      </c>
      <c r="H318" s="31">
        <v>39621</v>
      </c>
      <c r="I318" s="31">
        <v>77843</v>
      </c>
      <c r="J318" s="31">
        <v>38172</v>
      </c>
      <c r="K318" s="31">
        <v>39671</v>
      </c>
      <c r="L318" s="31">
        <v>77949</v>
      </c>
      <c r="M318" s="31">
        <v>38236</v>
      </c>
      <c r="N318" s="31">
        <v>39713</v>
      </c>
      <c r="O318" s="31">
        <v>78046</v>
      </c>
      <c r="P318" s="31">
        <v>38285</v>
      </c>
      <c r="Q318" s="31">
        <v>39761</v>
      </c>
      <c r="R318" s="31">
        <v>78130</v>
      </c>
      <c r="S318" s="31">
        <v>38335</v>
      </c>
      <c r="T318" s="31">
        <v>39795</v>
      </c>
      <c r="U318" s="31">
        <v>78193</v>
      </c>
      <c r="V318" s="31">
        <v>38376</v>
      </c>
      <c r="W318" s="31">
        <v>39817</v>
      </c>
      <c r="X318" s="31">
        <v>78250</v>
      </c>
      <c r="Y318" s="31">
        <v>38411</v>
      </c>
      <c r="Z318" s="31">
        <v>39839</v>
      </c>
      <c r="AA318" s="31">
        <v>78289</v>
      </c>
      <c r="AB318" s="31">
        <v>38441</v>
      </c>
      <c r="AC318" s="31">
        <v>39848</v>
      </c>
      <c r="AD318" s="31">
        <v>78294</v>
      </c>
      <c r="AE318" s="31">
        <v>38454</v>
      </c>
      <c r="AF318" s="31">
        <v>39840</v>
      </c>
      <c r="AG318" s="31">
        <v>78286</v>
      </c>
      <c r="AH318" s="31">
        <v>38453</v>
      </c>
      <c r="AI318" s="31">
        <v>39833</v>
      </c>
      <c r="AJ318" s="31">
        <v>78247</v>
      </c>
      <c r="AK318" s="31">
        <v>38445</v>
      </c>
      <c r="AL318" s="31">
        <v>39802</v>
      </c>
      <c r="AM318" s="31">
        <v>78173</v>
      </c>
      <c r="AN318" s="31">
        <v>38412</v>
      </c>
      <c r="AO318" s="31">
        <v>39761</v>
      </c>
      <c r="AP318" s="31">
        <v>78078</v>
      </c>
      <c r="AQ318" s="31">
        <v>38372</v>
      </c>
      <c r="AR318" s="31">
        <v>39706</v>
      </c>
      <c r="AS318" s="31">
        <v>77933</v>
      </c>
      <c r="AT318" s="31">
        <v>38299</v>
      </c>
      <c r="AU318" s="31">
        <v>39634</v>
      </c>
      <c r="AV318" s="31">
        <v>77773</v>
      </c>
      <c r="AW318" s="31">
        <v>38228</v>
      </c>
      <c r="AX318" s="31">
        <v>39545</v>
      </c>
      <c r="AY318" s="31">
        <v>77588</v>
      </c>
      <c r="AZ318" s="31">
        <v>38134</v>
      </c>
      <c r="BA318" s="31">
        <v>39454</v>
      </c>
      <c r="BB318" s="31">
        <v>77369</v>
      </c>
      <c r="BC318" s="31">
        <v>38034</v>
      </c>
      <c r="BD318" s="31">
        <v>39335</v>
      </c>
      <c r="BE318" s="31">
        <v>77126</v>
      </c>
      <c r="BF318" s="31">
        <v>37913</v>
      </c>
      <c r="BG318" s="31">
        <v>39213</v>
      </c>
      <c r="BH318" s="31">
        <v>76866</v>
      </c>
      <c r="BI318" s="31">
        <v>37788</v>
      </c>
      <c r="BJ318" s="31">
        <v>39078</v>
      </c>
      <c r="BK318" s="31">
        <v>76587</v>
      </c>
      <c r="BL318" s="31">
        <v>37655</v>
      </c>
      <c r="BM318" s="31">
        <v>38932</v>
      </c>
      <c r="BN318" s="31">
        <v>76296</v>
      </c>
      <c r="BO318" s="31">
        <v>37514</v>
      </c>
      <c r="BP318" s="31">
        <v>38782</v>
      </c>
      <c r="BQ318" s="31">
        <v>75982</v>
      </c>
      <c r="BR318" s="31">
        <v>37364</v>
      </c>
      <c r="BS318" s="31">
        <v>38618</v>
      </c>
      <c r="BT318" s="31">
        <v>75665</v>
      </c>
      <c r="BU318" s="31">
        <v>37218</v>
      </c>
      <c r="BV318" s="31">
        <v>38447</v>
      </c>
      <c r="BW318" s="31">
        <v>75334</v>
      </c>
      <c r="BX318" s="31">
        <v>37059</v>
      </c>
      <c r="BY318" s="31">
        <v>38275</v>
      </c>
    </row>
    <row r="319" spans="1:77" ht="20.100000000000001" customHeight="1" x14ac:dyDescent="0.25">
      <c r="A319" s="30" t="s">
        <v>293</v>
      </c>
      <c r="B319" s="31" t="s">
        <v>403</v>
      </c>
      <c r="C319" s="31">
        <v>64294</v>
      </c>
      <c r="D319" s="31">
        <v>30448</v>
      </c>
      <c r="E319" s="31">
        <v>33846</v>
      </c>
      <c r="F319" s="31">
        <v>64376</v>
      </c>
      <c r="G319" s="31">
        <v>30462</v>
      </c>
      <c r="H319" s="31">
        <v>33914</v>
      </c>
      <c r="I319" s="31">
        <v>64443</v>
      </c>
      <c r="J319" s="31">
        <v>30473</v>
      </c>
      <c r="K319" s="31">
        <v>33970</v>
      </c>
      <c r="L319" s="31">
        <v>64505</v>
      </c>
      <c r="M319" s="31">
        <v>30479</v>
      </c>
      <c r="N319" s="31">
        <v>34026</v>
      </c>
      <c r="O319" s="31">
        <v>64574</v>
      </c>
      <c r="P319" s="31">
        <v>30493</v>
      </c>
      <c r="Q319" s="31">
        <v>34081</v>
      </c>
      <c r="R319" s="31">
        <v>64635</v>
      </c>
      <c r="S319" s="31">
        <v>30504</v>
      </c>
      <c r="T319" s="31">
        <v>34131</v>
      </c>
      <c r="U319" s="31">
        <v>64691</v>
      </c>
      <c r="V319" s="31">
        <v>30514</v>
      </c>
      <c r="W319" s="31">
        <v>34177</v>
      </c>
      <c r="X319" s="31">
        <v>64733</v>
      </c>
      <c r="Y319" s="31">
        <v>30515</v>
      </c>
      <c r="Z319" s="31">
        <v>34218</v>
      </c>
      <c r="AA319" s="31">
        <v>64746</v>
      </c>
      <c r="AB319" s="31">
        <v>30515</v>
      </c>
      <c r="AC319" s="31">
        <v>34231</v>
      </c>
      <c r="AD319" s="31">
        <v>64772</v>
      </c>
      <c r="AE319" s="31">
        <v>30521</v>
      </c>
      <c r="AF319" s="31">
        <v>34251</v>
      </c>
      <c r="AG319" s="31">
        <v>64772</v>
      </c>
      <c r="AH319" s="31">
        <v>30512</v>
      </c>
      <c r="AI319" s="31">
        <v>34260</v>
      </c>
      <c r="AJ319" s="31">
        <v>64748</v>
      </c>
      <c r="AK319" s="31">
        <v>30489</v>
      </c>
      <c r="AL319" s="31">
        <v>34259</v>
      </c>
      <c r="AM319" s="31">
        <v>64707</v>
      </c>
      <c r="AN319" s="31">
        <v>30470</v>
      </c>
      <c r="AO319" s="31">
        <v>34237</v>
      </c>
      <c r="AP319" s="31">
        <v>64644</v>
      </c>
      <c r="AQ319" s="31">
        <v>30435</v>
      </c>
      <c r="AR319" s="31">
        <v>34209</v>
      </c>
      <c r="AS319" s="31">
        <v>64559</v>
      </c>
      <c r="AT319" s="31">
        <v>30390</v>
      </c>
      <c r="AU319" s="31">
        <v>34169</v>
      </c>
      <c r="AV319" s="31">
        <v>64445</v>
      </c>
      <c r="AW319" s="31">
        <v>30327</v>
      </c>
      <c r="AX319" s="31">
        <v>34118</v>
      </c>
      <c r="AY319" s="31">
        <v>64319</v>
      </c>
      <c r="AZ319" s="31">
        <v>30266</v>
      </c>
      <c r="BA319" s="31">
        <v>34053</v>
      </c>
      <c r="BB319" s="31">
        <v>64184</v>
      </c>
      <c r="BC319" s="31">
        <v>30200</v>
      </c>
      <c r="BD319" s="31">
        <v>33984</v>
      </c>
      <c r="BE319" s="31">
        <v>64038</v>
      </c>
      <c r="BF319" s="31">
        <v>30128</v>
      </c>
      <c r="BG319" s="31">
        <v>33910</v>
      </c>
      <c r="BH319" s="31">
        <v>63860</v>
      </c>
      <c r="BI319" s="31">
        <v>30044</v>
      </c>
      <c r="BJ319" s="31">
        <v>33816</v>
      </c>
      <c r="BK319" s="31">
        <v>63678</v>
      </c>
      <c r="BL319" s="31">
        <v>29955</v>
      </c>
      <c r="BM319" s="31">
        <v>33723</v>
      </c>
      <c r="BN319" s="31">
        <v>63492</v>
      </c>
      <c r="BO319" s="31">
        <v>29870</v>
      </c>
      <c r="BP319" s="31">
        <v>33622</v>
      </c>
      <c r="BQ319" s="31">
        <v>63302</v>
      </c>
      <c r="BR319" s="31">
        <v>29784</v>
      </c>
      <c r="BS319" s="31">
        <v>33518</v>
      </c>
      <c r="BT319" s="31">
        <v>63097</v>
      </c>
      <c r="BU319" s="31">
        <v>29693</v>
      </c>
      <c r="BV319" s="31">
        <v>33404</v>
      </c>
      <c r="BW319" s="31">
        <v>62894</v>
      </c>
      <c r="BX319" s="31">
        <v>29601</v>
      </c>
      <c r="BY319" s="31">
        <v>33293</v>
      </c>
    </row>
    <row r="320" spans="1:77" ht="20.100000000000001" customHeight="1" x14ac:dyDescent="0.25">
      <c r="A320" s="30" t="s">
        <v>294</v>
      </c>
      <c r="B320" s="31" t="s">
        <v>403</v>
      </c>
      <c r="C320" s="31">
        <v>158646</v>
      </c>
      <c r="D320" s="31">
        <v>77332</v>
      </c>
      <c r="E320" s="31">
        <v>81314</v>
      </c>
      <c r="F320" s="31">
        <v>158653</v>
      </c>
      <c r="G320" s="31">
        <v>77347</v>
      </c>
      <c r="H320" s="31">
        <v>81306</v>
      </c>
      <c r="I320" s="31">
        <v>158670</v>
      </c>
      <c r="J320" s="31">
        <v>77359</v>
      </c>
      <c r="K320" s="31">
        <v>81311</v>
      </c>
      <c r="L320" s="31">
        <v>158640</v>
      </c>
      <c r="M320" s="31">
        <v>77352</v>
      </c>
      <c r="N320" s="31">
        <v>81288</v>
      </c>
      <c r="O320" s="31">
        <v>158613</v>
      </c>
      <c r="P320" s="31">
        <v>77348</v>
      </c>
      <c r="Q320" s="31">
        <v>81265</v>
      </c>
      <c r="R320" s="31">
        <v>158543</v>
      </c>
      <c r="S320" s="31">
        <v>77321</v>
      </c>
      <c r="T320" s="31">
        <v>81222</v>
      </c>
      <c r="U320" s="31">
        <v>158450</v>
      </c>
      <c r="V320" s="31">
        <v>77288</v>
      </c>
      <c r="W320" s="31">
        <v>81162</v>
      </c>
      <c r="X320" s="31">
        <v>158337</v>
      </c>
      <c r="Y320" s="31">
        <v>77238</v>
      </c>
      <c r="Z320" s="31">
        <v>81099</v>
      </c>
      <c r="AA320" s="31">
        <v>158166</v>
      </c>
      <c r="AB320" s="31">
        <v>77164</v>
      </c>
      <c r="AC320" s="31">
        <v>81002</v>
      </c>
      <c r="AD320" s="31">
        <v>157976</v>
      </c>
      <c r="AE320" s="31">
        <v>77080</v>
      </c>
      <c r="AF320" s="31">
        <v>80896</v>
      </c>
      <c r="AG320" s="31">
        <v>157729</v>
      </c>
      <c r="AH320" s="31">
        <v>76970</v>
      </c>
      <c r="AI320" s="31">
        <v>80759</v>
      </c>
      <c r="AJ320" s="31">
        <v>157428</v>
      </c>
      <c r="AK320" s="31">
        <v>76829</v>
      </c>
      <c r="AL320" s="31">
        <v>80599</v>
      </c>
      <c r="AM320" s="31">
        <v>157064</v>
      </c>
      <c r="AN320" s="31">
        <v>76658</v>
      </c>
      <c r="AO320" s="31">
        <v>80406</v>
      </c>
      <c r="AP320" s="31">
        <v>156647</v>
      </c>
      <c r="AQ320" s="31">
        <v>76465</v>
      </c>
      <c r="AR320" s="31">
        <v>80182</v>
      </c>
      <c r="AS320" s="31">
        <v>156185</v>
      </c>
      <c r="AT320" s="31">
        <v>76245</v>
      </c>
      <c r="AU320" s="31">
        <v>79940</v>
      </c>
      <c r="AV320" s="31">
        <v>155653</v>
      </c>
      <c r="AW320" s="31">
        <v>75986</v>
      </c>
      <c r="AX320" s="31">
        <v>79667</v>
      </c>
      <c r="AY320" s="31">
        <v>155073</v>
      </c>
      <c r="AZ320" s="31">
        <v>75713</v>
      </c>
      <c r="BA320" s="31">
        <v>79360</v>
      </c>
      <c r="BB320" s="31">
        <v>154449</v>
      </c>
      <c r="BC320" s="31">
        <v>75413</v>
      </c>
      <c r="BD320" s="31">
        <v>79036</v>
      </c>
      <c r="BE320" s="31">
        <v>153768</v>
      </c>
      <c r="BF320" s="31">
        <v>75085</v>
      </c>
      <c r="BG320" s="31">
        <v>78683</v>
      </c>
      <c r="BH320" s="31">
        <v>153049</v>
      </c>
      <c r="BI320" s="31">
        <v>74741</v>
      </c>
      <c r="BJ320" s="31">
        <v>78308</v>
      </c>
      <c r="BK320" s="31">
        <v>152309</v>
      </c>
      <c r="BL320" s="31">
        <v>74384</v>
      </c>
      <c r="BM320" s="31">
        <v>77925</v>
      </c>
      <c r="BN320" s="31">
        <v>151523</v>
      </c>
      <c r="BO320" s="31">
        <v>74024</v>
      </c>
      <c r="BP320" s="31">
        <v>77499</v>
      </c>
      <c r="BQ320" s="31">
        <v>150708</v>
      </c>
      <c r="BR320" s="31">
        <v>73640</v>
      </c>
      <c r="BS320" s="31">
        <v>77068</v>
      </c>
      <c r="BT320" s="31">
        <v>149875</v>
      </c>
      <c r="BU320" s="31">
        <v>73252</v>
      </c>
      <c r="BV320" s="31">
        <v>76623</v>
      </c>
      <c r="BW320" s="31">
        <v>149030</v>
      </c>
      <c r="BX320" s="31">
        <v>72859</v>
      </c>
      <c r="BY320" s="31">
        <v>76171</v>
      </c>
    </row>
    <row r="321" spans="1:77" ht="20.100000000000001" customHeight="1" x14ac:dyDescent="0.25">
      <c r="A321" s="30" t="s">
        <v>295</v>
      </c>
      <c r="B321" s="31" t="s">
        <v>403</v>
      </c>
      <c r="C321" s="31">
        <v>106409</v>
      </c>
      <c r="D321" s="31">
        <v>49630</v>
      </c>
      <c r="E321" s="31">
        <v>56779</v>
      </c>
      <c r="F321" s="31">
        <v>105990</v>
      </c>
      <c r="G321" s="31">
        <v>49417</v>
      </c>
      <c r="H321" s="31">
        <v>56573</v>
      </c>
      <c r="I321" s="31">
        <v>105568</v>
      </c>
      <c r="J321" s="31">
        <v>49208</v>
      </c>
      <c r="K321" s="31">
        <v>56360</v>
      </c>
      <c r="L321" s="31">
        <v>105140</v>
      </c>
      <c r="M321" s="31">
        <v>48999</v>
      </c>
      <c r="N321" s="31">
        <v>56141</v>
      </c>
      <c r="O321" s="31">
        <v>104726</v>
      </c>
      <c r="P321" s="31">
        <v>48798</v>
      </c>
      <c r="Q321" s="31">
        <v>55928</v>
      </c>
      <c r="R321" s="31">
        <v>104275</v>
      </c>
      <c r="S321" s="31">
        <v>48581</v>
      </c>
      <c r="T321" s="31">
        <v>55694</v>
      </c>
      <c r="U321" s="31">
        <v>103838</v>
      </c>
      <c r="V321" s="31">
        <v>48375</v>
      </c>
      <c r="W321" s="31">
        <v>55463</v>
      </c>
      <c r="X321" s="31">
        <v>103396</v>
      </c>
      <c r="Y321" s="31">
        <v>48166</v>
      </c>
      <c r="Z321" s="31">
        <v>55230</v>
      </c>
      <c r="AA321" s="31">
        <v>102939</v>
      </c>
      <c r="AB321" s="31">
        <v>47955</v>
      </c>
      <c r="AC321" s="31">
        <v>54984</v>
      </c>
      <c r="AD321" s="31">
        <v>102487</v>
      </c>
      <c r="AE321" s="31">
        <v>47749</v>
      </c>
      <c r="AF321" s="31">
        <v>54738</v>
      </c>
      <c r="AG321" s="31">
        <v>102009</v>
      </c>
      <c r="AH321" s="31">
        <v>47532</v>
      </c>
      <c r="AI321" s="31">
        <v>54477</v>
      </c>
      <c r="AJ321" s="31">
        <v>101506</v>
      </c>
      <c r="AK321" s="31">
        <v>47303</v>
      </c>
      <c r="AL321" s="31">
        <v>54203</v>
      </c>
      <c r="AM321" s="31">
        <v>100977</v>
      </c>
      <c r="AN321" s="31">
        <v>47063</v>
      </c>
      <c r="AO321" s="31">
        <v>53914</v>
      </c>
      <c r="AP321" s="31">
        <v>100427</v>
      </c>
      <c r="AQ321" s="31">
        <v>46807</v>
      </c>
      <c r="AR321" s="31">
        <v>53620</v>
      </c>
      <c r="AS321" s="31">
        <v>99838</v>
      </c>
      <c r="AT321" s="31">
        <v>46539</v>
      </c>
      <c r="AU321" s="31">
        <v>53299</v>
      </c>
      <c r="AV321" s="31">
        <v>99231</v>
      </c>
      <c r="AW321" s="31">
        <v>46256</v>
      </c>
      <c r="AX321" s="31">
        <v>52975</v>
      </c>
      <c r="AY321" s="31">
        <v>98599</v>
      </c>
      <c r="AZ321" s="31">
        <v>45970</v>
      </c>
      <c r="BA321" s="31">
        <v>52629</v>
      </c>
      <c r="BB321" s="31">
        <v>97943</v>
      </c>
      <c r="BC321" s="31">
        <v>45670</v>
      </c>
      <c r="BD321" s="31">
        <v>52273</v>
      </c>
      <c r="BE321" s="31">
        <v>97260</v>
      </c>
      <c r="BF321" s="31">
        <v>45358</v>
      </c>
      <c r="BG321" s="31">
        <v>51902</v>
      </c>
      <c r="BH321" s="31">
        <v>96559</v>
      </c>
      <c r="BI321" s="31">
        <v>45039</v>
      </c>
      <c r="BJ321" s="31">
        <v>51520</v>
      </c>
      <c r="BK321" s="31">
        <v>95842</v>
      </c>
      <c r="BL321" s="31">
        <v>44719</v>
      </c>
      <c r="BM321" s="31">
        <v>51123</v>
      </c>
      <c r="BN321" s="31">
        <v>95115</v>
      </c>
      <c r="BO321" s="31">
        <v>44394</v>
      </c>
      <c r="BP321" s="31">
        <v>50721</v>
      </c>
      <c r="BQ321" s="31">
        <v>94380</v>
      </c>
      <c r="BR321" s="31">
        <v>44063</v>
      </c>
      <c r="BS321" s="31">
        <v>50317</v>
      </c>
      <c r="BT321" s="31">
        <v>93638</v>
      </c>
      <c r="BU321" s="31">
        <v>43738</v>
      </c>
      <c r="BV321" s="31">
        <v>49900</v>
      </c>
      <c r="BW321" s="31">
        <v>92892</v>
      </c>
      <c r="BX321" s="31">
        <v>43409</v>
      </c>
      <c r="BY321" s="31">
        <v>49483</v>
      </c>
    </row>
    <row r="322" spans="1:77" ht="20.100000000000001" customHeight="1" x14ac:dyDescent="0.25">
      <c r="A322" s="30" t="s">
        <v>296</v>
      </c>
      <c r="B322" s="31" t="s">
        <v>403</v>
      </c>
      <c r="C322" s="31">
        <v>60082</v>
      </c>
      <c r="D322" s="31">
        <v>29494</v>
      </c>
      <c r="E322" s="31">
        <v>30588</v>
      </c>
      <c r="F322" s="31">
        <v>60183</v>
      </c>
      <c r="G322" s="31">
        <v>29542</v>
      </c>
      <c r="H322" s="31">
        <v>30641</v>
      </c>
      <c r="I322" s="31">
        <v>60278</v>
      </c>
      <c r="J322" s="31">
        <v>29596</v>
      </c>
      <c r="K322" s="31">
        <v>30682</v>
      </c>
      <c r="L322" s="31">
        <v>60364</v>
      </c>
      <c r="M322" s="31">
        <v>29641</v>
      </c>
      <c r="N322" s="31">
        <v>30723</v>
      </c>
      <c r="O322" s="31">
        <v>60437</v>
      </c>
      <c r="P322" s="31">
        <v>29680</v>
      </c>
      <c r="Q322" s="31">
        <v>30757</v>
      </c>
      <c r="R322" s="31">
        <v>60493</v>
      </c>
      <c r="S322" s="31">
        <v>29717</v>
      </c>
      <c r="T322" s="31">
        <v>30776</v>
      </c>
      <c r="U322" s="31">
        <v>60542</v>
      </c>
      <c r="V322" s="31">
        <v>29746</v>
      </c>
      <c r="W322" s="31">
        <v>30796</v>
      </c>
      <c r="X322" s="31">
        <v>60574</v>
      </c>
      <c r="Y322" s="31">
        <v>29766</v>
      </c>
      <c r="Z322" s="31">
        <v>30808</v>
      </c>
      <c r="AA322" s="31">
        <v>60584</v>
      </c>
      <c r="AB322" s="31">
        <v>29782</v>
      </c>
      <c r="AC322" s="31">
        <v>30802</v>
      </c>
      <c r="AD322" s="31">
        <v>60577</v>
      </c>
      <c r="AE322" s="31">
        <v>29785</v>
      </c>
      <c r="AF322" s="31">
        <v>30792</v>
      </c>
      <c r="AG322" s="31">
        <v>60565</v>
      </c>
      <c r="AH322" s="31">
        <v>29790</v>
      </c>
      <c r="AI322" s="31">
        <v>30775</v>
      </c>
      <c r="AJ322" s="31">
        <v>60506</v>
      </c>
      <c r="AK322" s="31">
        <v>29769</v>
      </c>
      <c r="AL322" s="31">
        <v>30737</v>
      </c>
      <c r="AM322" s="31">
        <v>60441</v>
      </c>
      <c r="AN322" s="31">
        <v>29738</v>
      </c>
      <c r="AO322" s="31">
        <v>30703</v>
      </c>
      <c r="AP322" s="31">
        <v>60346</v>
      </c>
      <c r="AQ322" s="31">
        <v>29702</v>
      </c>
      <c r="AR322" s="31">
        <v>30644</v>
      </c>
      <c r="AS322" s="31">
        <v>60232</v>
      </c>
      <c r="AT322" s="31">
        <v>29654</v>
      </c>
      <c r="AU322" s="31">
        <v>30578</v>
      </c>
      <c r="AV322" s="31">
        <v>60094</v>
      </c>
      <c r="AW322" s="31">
        <v>29588</v>
      </c>
      <c r="AX322" s="31">
        <v>30506</v>
      </c>
      <c r="AY322" s="31">
        <v>59934</v>
      </c>
      <c r="AZ322" s="31">
        <v>29512</v>
      </c>
      <c r="BA322" s="31">
        <v>30422</v>
      </c>
      <c r="BB322" s="31">
        <v>59769</v>
      </c>
      <c r="BC322" s="31">
        <v>29442</v>
      </c>
      <c r="BD322" s="31">
        <v>30327</v>
      </c>
      <c r="BE322" s="31">
        <v>59577</v>
      </c>
      <c r="BF322" s="31">
        <v>29351</v>
      </c>
      <c r="BG322" s="31">
        <v>30226</v>
      </c>
      <c r="BH322" s="31">
        <v>59383</v>
      </c>
      <c r="BI322" s="31">
        <v>29258</v>
      </c>
      <c r="BJ322" s="31">
        <v>30125</v>
      </c>
      <c r="BK322" s="31">
        <v>59168</v>
      </c>
      <c r="BL322" s="31">
        <v>29156</v>
      </c>
      <c r="BM322" s="31">
        <v>30012</v>
      </c>
      <c r="BN322" s="31">
        <v>58943</v>
      </c>
      <c r="BO322" s="31">
        <v>29039</v>
      </c>
      <c r="BP322" s="31">
        <v>29904</v>
      </c>
      <c r="BQ322" s="31">
        <v>58721</v>
      </c>
      <c r="BR322" s="31">
        <v>28938</v>
      </c>
      <c r="BS322" s="31">
        <v>29783</v>
      </c>
      <c r="BT322" s="31">
        <v>58489</v>
      </c>
      <c r="BU322" s="31">
        <v>28832</v>
      </c>
      <c r="BV322" s="31">
        <v>29657</v>
      </c>
      <c r="BW322" s="31">
        <v>58228</v>
      </c>
      <c r="BX322" s="31">
        <v>28713</v>
      </c>
      <c r="BY322" s="31">
        <v>29515</v>
      </c>
    </row>
    <row r="323" spans="1:77" ht="20.100000000000001" customHeight="1" x14ac:dyDescent="0.25">
      <c r="A323" s="30" t="s">
        <v>297</v>
      </c>
      <c r="B323" s="31" t="s">
        <v>403</v>
      </c>
      <c r="C323" s="31">
        <v>54950</v>
      </c>
      <c r="D323" s="31">
        <v>27061</v>
      </c>
      <c r="E323" s="31">
        <v>27889</v>
      </c>
      <c r="F323" s="31">
        <v>55063</v>
      </c>
      <c r="G323" s="31">
        <v>27119</v>
      </c>
      <c r="H323" s="31">
        <v>27944</v>
      </c>
      <c r="I323" s="31">
        <v>55142</v>
      </c>
      <c r="J323" s="31">
        <v>27162</v>
      </c>
      <c r="K323" s="31">
        <v>27980</v>
      </c>
      <c r="L323" s="31">
        <v>55240</v>
      </c>
      <c r="M323" s="31">
        <v>27206</v>
      </c>
      <c r="N323" s="31">
        <v>28034</v>
      </c>
      <c r="O323" s="31">
        <v>55331</v>
      </c>
      <c r="P323" s="31">
        <v>27261</v>
      </c>
      <c r="Q323" s="31">
        <v>28070</v>
      </c>
      <c r="R323" s="31">
        <v>55376</v>
      </c>
      <c r="S323" s="31">
        <v>27288</v>
      </c>
      <c r="T323" s="31">
        <v>28088</v>
      </c>
      <c r="U323" s="31">
        <v>55437</v>
      </c>
      <c r="V323" s="31">
        <v>27310</v>
      </c>
      <c r="W323" s="31">
        <v>28127</v>
      </c>
      <c r="X323" s="31">
        <v>55458</v>
      </c>
      <c r="Y323" s="31">
        <v>27327</v>
      </c>
      <c r="Z323" s="31">
        <v>28131</v>
      </c>
      <c r="AA323" s="31">
        <v>55491</v>
      </c>
      <c r="AB323" s="31">
        <v>27342</v>
      </c>
      <c r="AC323" s="31">
        <v>28149</v>
      </c>
      <c r="AD323" s="31">
        <v>55493</v>
      </c>
      <c r="AE323" s="31">
        <v>27347</v>
      </c>
      <c r="AF323" s="31">
        <v>28146</v>
      </c>
      <c r="AG323" s="31">
        <v>55470</v>
      </c>
      <c r="AH323" s="31">
        <v>27345</v>
      </c>
      <c r="AI323" s="31">
        <v>28125</v>
      </c>
      <c r="AJ323" s="31">
        <v>55439</v>
      </c>
      <c r="AK323" s="31">
        <v>27326</v>
      </c>
      <c r="AL323" s="31">
        <v>28113</v>
      </c>
      <c r="AM323" s="31">
        <v>55386</v>
      </c>
      <c r="AN323" s="31">
        <v>27307</v>
      </c>
      <c r="AO323" s="31">
        <v>28079</v>
      </c>
      <c r="AP323" s="31">
        <v>55312</v>
      </c>
      <c r="AQ323" s="31">
        <v>27267</v>
      </c>
      <c r="AR323" s="31">
        <v>28045</v>
      </c>
      <c r="AS323" s="31">
        <v>55195</v>
      </c>
      <c r="AT323" s="31">
        <v>27206</v>
      </c>
      <c r="AU323" s="31">
        <v>27989</v>
      </c>
      <c r="AV323" s="31">
        <v>55080</v>
      </c>
      <c r="AW323" s="31">
        <v>27150</v>
      </c>
      <c r="AX323" s="31">
        <v>27930</v>
      </c>
      <c r="AY323" s="31">
        <v>54941</v>
      </c>
      <c r="AZ323" s="31">
        <v>27076</v>
      </c>
      <c r="BA323" s="31">
        <v>27865</v>
      </c>
      <c r="BB323" s="31">
        <v>54778</v>
      </c>
      <c r="BC323" s="31">
        <v>26991</v>
      </c>
      <c r="BD323" s="31">
        <v>27787</v>
      </c>
      <c r="BE323" s="31">
        <v>54595</v>
      </c>
      <c r="BF323" s="31">
        <v>26901</v>
      </c>
      <c r="BG323" s="31">
        <v>27694</v>
      </c>
      <c r="BH323" s="31">
        <v>54410</v>
      </c>
      <c r="BI323" s="31">
        <v>26804</v>
      </c>
      <c r="BJ323" s="31">
        <v>27606</v>
      </c>
      <c r="BK323" s="31">
        <v>54208</v>
      </c>
      <c r="BL323" s="31">
        <v>26704</v>
      </c>
      <c r="BM323" s="31">
        <v>27504</v>
      </c>
      <c r="BN323" s="31">
        <v>53982</v>
      </c>
      <c r="BO323" s="31">
        <v>26592</v>
      </c>
      <c r="BP323" s="31">
        <v>27390</v>
      </c>
      <c r="BQ323" s="31">
        <v>53752</v>
      </c>
      <c r="BR323" s="31">
        <v>26479</v>
      </c>
      <c r="BS323" s="31">
        <v>27273</v>
      </c>
      <c r="BT323" s="31">
        <v>53521</v>
      </c>
      <c r="BU323" s="31">
        <v>26366</v>
      </c>
      <c r="BV323" s="31">
        <v>27155</v>
      </c>
      <c r="BW323" s="31">
        <v>53271</v>
      </c>
      <c r="BX323" s="31">
        <v>26247</v>
      </c>
      <c r="BY323" s="31">
        <v>27024</v>
      </c>
    </row>
    <row r="324" spans="1:77" ht="20.100000000000001" customHeight="1" x14ac:dyDescent="0.25">
      <c r="A324" s="30" t="s">
        <v>298</v>
      </c>
      <c r="B324" s="31" t="s">
        <v>403</v>
      </c>
      <c r="C324" s="31">
        <v>56116</v>
      </c>
      <c r="D324" s="31">
        <v>27713</v>
      </c>
      <c r="E324" s="31">
        <v>28403</v>
      </c>
      <c r="F324" s="31">
        <v>56208</v>
      </c>
      <c r="G324" s="31">
        <v>27764</v>
      </c>
      <c r="H324" s="31">
        <v>28444</v>
      </c>
      <c r="I324" s="31">
        <v>56276</v>
      </c>
      <c r="J324" s="31">
        <v>27810</v>
      </c>
      <c r="K324" s="31">
        <v>28466</v>
      </c>
      <c r="L324" s="31">
        <v>56350</v>
      </c>
      <c r="M324" s="31">
        <v>27860</v>
      </c>
      <c r="N324" s="31">
        <v>28490</v>
      </c>
      <c r="O324" s="31">
        <v>56407</v>
      </c>
      <c r="P324" s="31">
        <v>27895</v>
      </c>
      <c r="Q324" s="31">
        <v>28512</v>
      </c>
      <c r="R324" s="31">
        <v>56454</v>
      </c>
      <c r="S324" s="31">
        <v>27927</v>
      </c>
      <c r="T324" s="31">
        <v>28527</v>
      </c>
      <c r="U324" s="31">
        <v>56482</v>
      </c>
      <c r="V324" s="31">
        <v>27950</v>
      </c>
      <c r="W324" s="31">
        <v>28532</v>
      </c>
      <c r="X324" s="31">
        <v>56495</v>
      </c>
      <c r="Y324" s="31">
        <v>27964</v>
      </c>
      <c r="Z324" s="31">
        <v>28531</v>
      </c>
      <c r="AA324" s="31">
        <v>56504</v>
      </c>
      <c r="AB324" s="31">
        <v>27980</v>
      </c>
      <c r="AC324" s="31">
        <v>28524</v>
      </c>
      <c r="AD324" s="31">
        <v>56474</v>
      </c>
      <c r="AE324" s="31">
        <v>27970</v>
      </c>
      <c r="AF324" s="31">
        <v>28504</v>
      </c>
      <c r="AG324" s="31">
        <v>56447</v>
      </c>
      <c r="AH324" s="31">
        <v>27960</v>
      </c>
      <c r="AI324" s="31">
        <v>28487</v>
      </c>
      <c r="AJ324" s="31">
        <v>56392</v>
      </c>
      <c r="AK324" s="31">
        <v>27942</v>
      </c>
      <c r="AL324" s="31">
        <v>28450</v>
      </c>
      <c r="AM324" s="31">
        <v>56319</v>
      </c>
      <c r="AN324" s="31">
        <v>27912</v>
      </c>
      <c r="AO324" s="31">
        <v>28407</v>
      </c>
      <c r="AP324" s="31">
        <v>56224</v>
      </c>
      <c r="AQ324" s="31">
        <v>27863</v>
      </c>
      <c r="AR324" s="31">
        <v>28361</v>
      </c>
      <c r="AS324" s="31">
        <v>56106</v>
      </c>
      <c r="AT324" s="31">
        <v>27814</v>
      </c>
      <c r="AU324" s="31">
        <v>28292</v>
      </c>
      <c r="AV324" s="31">
        <v>55968</v>
      </c>
      <c r="AW324" s="31">
        <v>27741</v>
      </c>
      <c r="AX324" s="31">
        <v>28227</v>
      </c>
      <c r="AY324" s="31">
        <v>55827</v>
      </c>
      <c r="AZ324" s="31">
        <v>27679</v>
      </c>
      <c r="BA324" s="31">
        <v>28148</v>
      </c>
      <c r="BB324" s="31">
        <v>55655</v>
      </c>
      <c r="BC324" s="31">
        <v>27593</v>
      </c>
      <c r="BD324" s="31">
        <v>28062</v>
      </c>
      <c r="BE324" s="31">
        <v>55465</v>
      </c>
      <c r="BF324" s="31">
        <v>27509</v>
      </c>
      <c r="BG324" s="31">
        <v>27956</v>
      </c>
      <c r="BH324" s="31">
        <v>55256</v>
      </c>
      <c r="BI324" s="31">
        <v>27401</v>
      </c>
      <c r="BJ324" s="31">
        <v>27855</v>
      </c>
      <c r="BK324" s="31">
        <v>55056</v>
      </c>
      <c r="BL324" s="31">
        <v>27300</v>
      </c>
      <c r="BM324" s="31">
        <v>27756</v>
      </c>
      <c r="BN324" s="31">
        <v>54831</v>
      </c>
      <c r="BO324" s="31">
        <v>27200</v>
      </c>
      <c r="BP324" s="31">
        <v>27631</v>
      </c>
      <c r="BQ324" s="31">
        <v>54608</v>
      </c>
      <c r="BR324" s="31">
        <v>27095</v>
      </c>
      <c r="BS324" s="31">
        <v>27513</v>
      </c>
      <c r="BT324" s="31">
        <v>54378</v>
      </c>
      <c r="BU324" s="31">
        <v>26989</v>
      </c>
      <c r="BV324" s="31">
        <v>27389</v>
      </c>
      <c r="BW324" s="31">
        <v>54132</v>
      </c>
      <c r="BX324" s="31">
        <v>26873</v>
      </c>
      <c r="BY324" s="31">
        <v>27259</v>
      </c>
    </row>
    <row r="325" spans="1:77" ht="20.100000000000001" customHeight="1" x14ac:dyDescent="0.25">
      <c r="A325" s="30" t="s">
        <v>299</v>
      </c>
      <c r="B325" s="31" t="s">
        <v>403</v>
      </c>
      <c r="C325" s="31">
        <v>68444</v>
      </c>
      <c r="D325" s="31">
        <v>33900</v>
      </c>
      <c r="E325" s="31">
        <v>34544</v>
      </c>
      <c r="F325" s="31">
        <v>68355</v>
      </c>
      <c r="G325" s="31">
        <v>33863</v>
      </c>
      <c r="H325" s="31">
        <v>34492</v>
      </c>
      <c r="I325" s="31">
        <v>68288</v>
      </c>
      <c r="J325" s="31">
        <v>33846</v>
      </c>
      <c r="K325" s="31">
        <v>34442</v>
      </c>
      <c r="L325" s="31">
        <v>68197</v>
      </c>
      <c r="M325" s="31">
        <v>33813</v>
      </c>
      <c r="N325" s="31">
        <v>34384</v>
      </c>
      <c r="O325" s="31">
        <v>68111</v>
      </c>
      <c r="P325" s="31">
        <v>33779</v>
      </c>
      <c r="Q325" s="31">
        <v>34332</v>
      </c>
      <c r="R325" s="31">
        <v>68000</v>
      </c>
      <c r="S325" s="31">
        <v>33736</v>
      </c>
      <c r="T325" s="31">
        <v>34264</v>
      </c>
      <c r="U325" s="31">
        <v>67892</v>
      </c>
      <c r="V325" s="31">
        <v>33698</v>
      </c>
      <c r="W325" s="31">
        <v>34194</v>
      </c>
      <c r="X325" s="31">
        <v>67788</v>
      </c>
      <c r="Y325" s="31">
        <v>33657</v>
      </c>
      <c r="Z325" s="31">
        <v>34131</v>
      </c>
      <c r="AA325" s="31">
        <v>67657</v>
      </c>
      <c r="AB325" s="31">
        <v>33600</v>
      </c>
      <c r="AC325" s="31">
        <v>34057</v>
      </c>
      <c r="AD325" s="31">
        <v>67539</v>
      </c>
      <c r="AE325" s="31">
        <v>33554</v>
      </c>
      <c r="AF325" s="31">
        <v>33985</v>
      </c>
      <c r="AG325" s="31">
        <v>67395</v>
      </c>
      <c r="AH325" s="31">
        <v>33493</v>
      </c>
      <c r="AI325" s="31">
        <v>33902</v>
      </c>
      <c r="AJ325" s="31">
        <v>67229</v>
      </c>
      <c r="AK325" s="31">
        <v>33419</v>
      </c>
      <c r="AL325" s="31">
        <v>33810</v>
      </c>
      <c r="AM325" s="31">
        <v>67028</v>
      </c>
      <c r="AN325" s="31">
        <v>33328</v>
      </c>
      <c r="AO325" s="31">
        <v>33700</v>
      </c>
      <c r="AP325" s="31">
        <v>66809</v>
      </c>
      <c r="AQ325" s="31">
        <v>33224</v>
      </c>
      <c r="AR325" s="31">
        <v>33585</v>
      </c>
      <c r="AS325" s="31">
        <v>66562</v>
      </c>
      <c r="AT325" s="31">
        <v>33113</v>
      </c>
      <c r="AU325" s="31">
        <v>33449</v>
      </c>
      <c r="AV325" s="31">
        <v>66287</v>
      </c>
      <c r="AW325" s="31">
        <v>32981</v>
      </c>
      <c r="AX325" s="31">
        <v>33306</v>
      </c>
      <c r="AY325" s="31">
        <v>65991</v>
      </c>
      <c r="AZ325" s="31">
        <v>32835</v>
      </c>
      <c r="BA325" s="31">
        <v>33156</v>
      </c>
      <c r="BB325" s="31">
        <v>65659</v>
      </c>
      <c r="BC325" s="31">
        <v>32673</v>
      </c>
      <c r="BD325" s="31">
        <v>32986</v>
      </c>
      <c r="BE325" s="31">
        <v>65330</v>
      </c>
      <c r="BF325" s="31">
        <v>32517</v>
      </c>
      <c r="BG325" s="31">
        <v>32813</v>
      </c>
      <c r="BH325" s="31">
        <v>64960</v>
      </c>
      <c r="BI325" s="31">
        <v>32332</v>
      </c>
      <c r="BJ325" s="31">
        <v>32628</v>
      </c>
      <c r="BK325" s="31">
        <v>64588</v>
      </c>
      <c r="BL325" s="31">
        <v>32158</v>
      </c>
      <c r="BM325" s="31">
        <v>32430</v>
      </c>
      <c r="BN325" s="31">
        <v>64203</v>
      </c>
      <c r="BO325" s="31">
        <v>31970</v>
      </c>
      <c r="BP325" s="31">
        <v>32233</v>
      </c>
      <c r="BQ325" s="31">
        <v>63795</v>
      </c>
      <c r="BR325" s="31">
        <v>31784</v>
      </c>
      <c r="BS325" s="31">
        <v>32011</v>
      </c>
      <c r="BT325" s="31">
        <v>63382</v>
      </c>
      <c r="BU325" s="31">
        <v>31576</v>
      </c>
      <c r="BV325" s="31">
        <v>31806</v>
      </c>
      <c r="BW325" s="31">
        <v>62941</v>
      </c>
      <c r="BX325" s="31">
        <v>31371</v>
      </c>
      <c r="BY325" s="31">
        <v>31570</v>
      </c>
    </row>
    <row r="326" spans="1:77" ht="20.100000000000001" customHeight="1" x14ac:dyDescent="0.25">
      <c r="A326" s="30" t="s">
        <v>300</v>
      </c>
      <c r="B326" s="31" t="s">
        <v>403</v>
      </c>
      <c r="C326" s="31">
        <v>137780</v>
      </c>
      <c r="D326" s="31">
        <v>67084</v>
      </c>
      <c r="E326" s="31">
        <v>70696</v>
      </c>
      <c r="F326" s="31">
        <v>137906</v>
      </c>
      <c r="G326" s="31">
        <v>67135</v>
      </c>
      <c r="H326" s="31">
        <v>70771</v>
      </c>
      <c r="I326" s="31">
        <v>137982</v>
      </c>
      <c r="J326" s="31">
        <v>67154</v>
      </c>
      <c r="K326" s="31">
        <v>70828</v>
      </c>
      <c r="L326" s="31">
        <v>138043</v>
      </c>
      <c r="M326" s="31">
        <v>67170</v>
      </c>
      <c r="N326" s="31">
        <v>70873</v>
      </c>
      <c r="O326" s="31">
        <v>138086</v>
      </c>
      <c r="P326" s="31">
        <v>67181</v>
      </c>
      <c r="Q326" s="31">
        <v>70905</v>
      </c>
      <c r="R326" s="31">
        <v>138100</v>
      </c>
      <c r="S326" s="31">
        <v>67167</v>
      </c>
      <c r="T326" s="31">
        <v>70933</v>
      </c>
      <c r="U326" s="31">
        <v>138069</v>
      </c>
      <c r="V326" s="31">
        <v>67139</v>
      </c>
      <c r="W326" s="31">
        <v>70930</v>
      </c>
      <c r="X326" s="31">
        <v>138018</v>
      </c>
      <c r="Y326" s="31">
        <v>67092</v>
      </c>
      <c r="Z326" s="31">
        <v>70926</v>
      </c>
      <c r="AA326" s="31">
        <v>137926</v>
      </c>
      <c r="AB326" s="31">
        <v>67026</v>
      </c>
      <c r="AC326" s="31">
        <v>70900</v>
      </c>
      <c r="AD326" s="31">
        <v>137797</v>
      </c>
      <c r="AE326" s="31">
        <v>66950</v>
      </c>
      <c r="AF326" s="31">
        <v>70847</v>
      </c>
      <c r="AG326" s="31">
        <v>137608</v>
      </c>
      <c r="AH326" s="31">
        <v>66840</v>
      </c>
      <c r="AI326" s="31">
        <v>70768</v>
      </c>
      <c r="AJ326" s="31">
        <v>137376</v>
      </c>
      <c r="AK326" s="31">
        <v>66714</v>
      </c>
      <c r="AL326" s="31">
        <v>70662</v>
      </c>
      <c r="AM326" s="31">
        <v>137079</v>
      </c>
      <c r="AN326" s="31">
        <v>66558</v>
      </c>
      <c r="AO326" s="31">
        <v>70521</v>
      </c>
      <c r="AP326" s="31">
        <v>136742</v>
      </c>
      <c r="AQ326" s="31">
        <v>66381</v>
      </c>
      <c r="AR326" s="31">
        <v>70361</v>
      </c>
      <c r="AS326" s="31">
        <v>136336</v>
      </c>
      <c r="AT326" s="31">
        <v>66163</v>
      </c>
      <c r="AU326" s="31">
        <v>70173</v>
      </c>
      <c r="AV326" s="31">
        <v>135896</v>
      </c>
      <c r="AW326" s="31">
        <v>65933</v>
      </c>
      <c r="AX326" s="31">
        <v>69963</v>
      </c>
      <c r="AY326" s="31">
        <v>135394</v>
      </c>
      <c r="AZ326" s="31">
        <v>65673</v>
      </c>
      <c r="BA326" s="31">
        <v>69721</v>
      </c>
      <c r="BB326" s="31">
        <v>134857</v>
      </c>
      <c r="BC326" s="31">
        <v>65397</v>
      </c>
      <c r="BD326" s="31">
        <v>69460</v>
      </c>
      <c r="BE326" s="31">
        <v>134272</v>
      </c>
      <c r="BF326" s="31">
        <v>65106</v>
      </c>
      <c r="BG326" s="31">
        <v>69166</v>
      </c>
      <c r="BH326" s="31">
        <v>133664</v>
      </c>
      <c r="BI326" s="31">
        <v>64798</v>
      </c>
      <c r="BJ326" s="31">
        <v>68866</v>
      </c>
      <c r="BK326" s="31">
        <v>133024</v>
      </c>
      <c r="BL326" s="31">
        <v>64487</v>
      </c>
      <c r="BM326" s="31">
        <v>68537</v>
      </c>
      <c r="BN326" s="31">
        <v>132349</v>
      </c>
      <c r="BO326" s="31">
        <v>64157</v>
      </c>
      <c r="BP326" s="31">
        <v>68192</v>
      </c>
      <c r="BQ326" s="31">
        <v>131660</v>
      </c>
      <c r="BR326" s="31">
        <v>63819</v>
      </c>
      <c r="BS326" s="31">
        <v>67841</v>
      </c>
      <c r="BT326" s="31">
        <v>130954</v>
      </c>
      <c r="BU326" s="31">
        <v>63479</v>
      </c>
      <c r="BV326" s="31">
        <v>67475</v>
      </c>
      <c r="BW326" s="31">
        <v>130235</v>
      </c>
      <c r="BX326" s="31">
        <v>63144</v>
      </c>
      <c r="BY326" s="31">
        <v>67091</v>
      </c>
    </row>
    <row r="327" spans="1:77" ht="20.100000000000001" customHeight="1" x14ac:dyDescent="0.25">
      <c r="A327" s="30" t="s">
        <v>301</v>
      </c>
      <c r="B327" s="31" t="s">
        <v>403</v>
      </c>
      <c r="C327" s="31">
        <v>86092</v>
      </c>
      <c r="D327" s="31">
        <v>42223</v>
      </c>
      <c r="E327" s="31">
        <v>43869</v>
      </c>
      <c r="F327" s="31">
        <v>86315</v>
      </c>
      <c r="G327" s="31">
        <v>42318</v>
      </c>
      <c r="H327" s="31">
        <v>43997</v>
      </c>
      <c r="I327" s="31">
        <v>86536</v>
      </c>
      <c r="J327" s="31">
        <v>42422</v>
      </c>
      <c r="K327" s="31">
        <v>44114</v>
      </c>
      <c r="L327" s="31">
        <v>86732</v>
      </c>
      <c r="M327" s="31">
        <v>42502</v>
      </c>
      <c r="N327" s="31">
        <v>44230</v>
      </c>
      <c r="O327" s="31">
        <v>86908</v>
      </c>
      <c r="P327" s="31">
        <v>42578</v>
      </c>
      <c r="Q327" s="31">
        <v>44330</v>
      </c>
      <c r="R327" s="31">
        <v>87049</v>
      </c>
      <c r="S327" s="31">
        <v>42644</v>
      </c>
      <c r="T327" s="31">
        <v>44405</v>
      </c>
      <c r="U327" s="31">
        <v>87182</v>
      </c>
      <c r="V327" s="31">
        <v>42696</v>
      </c>
      <c r="W327" s="31">
        <v>44486</v>
      </c>
      <c r="X327" s="31">
        <v>87302</v>
      </c>
      <c r="Y327" s="31">
        <v>42748</v>
      </c>
      <c r="Z327" s="31">
        <v>44554</v>
      </c>
      <c r="AA327" s="31">
        <v>87379</v>
      </c>
      <c r="AB327" s="31">
        <v>42773</v>
      </c>
      <c r="AC327" s="31">
        <v>44606</v>
      </c>
      <c r="AD327" s="31">
        <v>87441</v>
      </c>
      <c r="AE327" s="31">
        <v>42801</v>
      </c>
      <c r="AF327" s="31">
        <v>44640</v>
      </c>
      <c r="AG327" s="31">
        <v>87468</v>
      </c>
      <c r="AH327" s="31">
        <v>42802</v>
      </c>
      <c r="AI327" s="31">
        <v>44666</v>
      </c>
      <c r="AJ327" s="31">
        <v>87466</v>
      </c>
      <c r="AK327" s="31">
        <v>42797</v>
      </c>
      <c r="AL327" s="31">
        <v>44669</v>
      </c>
      <c r="AM327" s="31">
        <v>87426</v>
      </c>
      <c r="AN327" s="31">
        <v>42779</v>
      </c>
      <c r="AO327" s="31">
        <v>44647</v>
      </c>
      <c r="AP327" s="31">
        <v>87345</v>
      </c>
      <c r="AQ327" s="31">
        <v>42735</v>
      </c>
      <c r="AR327" s="31">
        <v>44610</v>
      </c>
      <c r="AS327" s="31">
        <v>87251</v>
      </c>
      <c r="AT327" s="31">
        <v>42681</v>
      </c>
      <c r="AU327" s="31">
        <v>44570</v>
      </c>
      <c r="AV327" s="31">
        <v>87105</v>
      </c>
      <c r="AW327" s="31">
        <v>42600</v>
      </c>
      <c r="AX327" s="31">
        <v>44505</v>
      </c>
      <c r="AY327" s="31">
        <v>86944</v>
      </c>
      <c r="AZ327" s="31">
        <v>42511</v>
      </c>
      <c r="BA327" s="31">
        <v>44433</v>
      </c>
      <c r="BB327" s="31">
        <v>86754</v>
      </c>
      <c r="BC327" s="31">
        <v>42415</v>
      </c>
      <c r="BD327" s="31">
        <v>44339</v>
      </c>
      <c r="BE327" s="31">
        <v>86544</v>
      </c>
      <c r="BF327" s="31">
        <v>42306</v>
      </c>
      <c r="BG327" s="31">
        <v>44238</v>
      </c>
      <c r="BH327" s="31">
        <v>86316</v>
      </c>
      <c r="BI327" s="31">
        <v>42192</v>
      </c>
      <c r="BJ327" s="31">
        <v>44124</v>
      </c>
      <c r="BK327" s="31">
        <v>86059</v>
      </c>
      <c r="BL327" s="31">
        <v>42063</v>
      </c>
      <c r="BM327" s="31">
        <v>43996</v>
      </c>
      <c r="BN327" s="31">
        <v>85795</v>
      </c>
      <c r="BO327" s="31">
        <v>41931</v>
      </c>
      <c r="BP327" s="31">
        <v>43864</v>
      </c>
      <c r="BQ327" s="31">
        <v>85517</v>
      </c>
      <c r="BR327" s="31">
        <v>41803</v>
      </c>
      <c r="BS327" s="31">
        <v>43714</v>
      </c>
      <c r="BT327" s="31">
        <v>85219</v>
      </c>
      <c r="BU327" s="31">
        <v>41654</v>
      </c>
      <c r="BV327" s="31">
        <v>43565</v>
      </c>
      <c r="BW327" s="31">
        <v>84913</v>
      </c>
      <c r="BX327" s="31">
        <v>41507</v>
      </c>
      <c r="BY327" s="31">
        <v>43406</v>
      </c>
    </row>
    <row r="328" spans="1:77" ht="20.100000000000001" customHeight="1" x14ac:dyDescent="0.25">
      <c r="A328" s="30" t="s">
        <v>302</v>
      </c>
      <c r="B328" s="31" t="s">
        <v>403</v>
      </c>
      <c r="C328" s="31">
        <v>86930</v>
      </c>
      <c r="D328" s="31">
        <v>42940</v>
      </c>
      <c r="E328" s="31">
        <v>43990</v>
      </c>
      <c r="F328" s="31">
        <v>87013</v>
      </c>
      <c r="G328" s="31">
        <v>42985</v>
      </c>
      <c r="H328" s="31">
        <v>44028</v>
      </c>
      <c r="I328" s="31">
        <v>87086</v>
      </c>
      <c r="J328" s="31">
        <v>43024</v>
      </c>
      <c r="K328" s="31">
        <v>44062</v>
      </c>
      <c r="L328" s="31">
        <v>87156</v>
      </c>
      <c r="M328" s="31">
        <v>43069</v>
      </c>
      <c r="N328" s="31">
        <v>44087</v>
      </c>
      <c r="O328" s="31">
        <v>87209</v>
      </c>
      <c r="P328" s="31">
        <v>43099</v>
      </c>
      <c r="Q328" s="31">
        <v>44110</v>
      </c>
      <c r="R328" s="31">
        <v>87225</v>
      </c>
      <c r="S328" s="31">
        <v>43112</v>
      </c>
      <c r="T328" s="31">
        <v>44113</v>
      </c>
      <c r="U328" s="31">
        <v>87236</v>
      </c>
      <c r="V328" s="31">
        <v>43126</v>
      </c>
      <c r="W328" s="31">
        <v>44110</v>
      </c>
      <c r="X328" s="31">
        <v>87222</v>
      </c>
      <c r="Y328" s="31">
        <v>43122</v>
      </c>
      <c r="Z328" s="31">
        <v>44100</v>
      </c>
      <c r="AA328" s="31">
        <v>87192</v>
      </c>
      <c r="AB328" s="31">
        <v>43112</v>
      </c>
      <c r="AC328" s="31">
        <v>44080</v>
      </c>
      <c r="AD328" s="31">
        <v>87140</v>
      </c>
      <c r="AE328" s="31">
        <v>43087</v>
      </c>
      <c r="AF328" s="31">
        <v>44053</v>
      </c>
      <c r="AG328" s="31">
        <v>87056</v>
      </c>
      <c r="AH328" s="31">
        <v>43046</v>
      </c>
      <c r="AI328" s="31">
        <v>44010</v>
      </c>
      <c r="AJ328" s="31">
        <v>86944</v>
      </c>
      <c r="AK328" s="31">
        <v>43000</v>
      </c>
      <c r="AL328" s="31">
        <v>43944</v>
      </c>
      <c r="AM328" s="31">
        <v>86803</v>
      </c>
      <c r="AN328" s="31">
        <v>42928</v>
      </c>
      <c r="AO328" s="31">
        <v>43875</v>
      </c>
      <c r="AP328" s="31">
        <v>86619</v>
      </c>
      <c r="AQ328" s="31">
        <v>42837</v>
      </c>
      <c r="AR328" s="31">
        <v>43782</v>
      </c>
      <c r="AS328" s="31">
        <v>86414</v>
      </c>
      <c r="AT328" s="31">
        <v>42731</v>
      </c>
      <c r="AU328" s="31">
        <v>43683</v>
      </c>
      <c r="AV328" s="31">
        <v>86178</v>
      </c>
      <c r="AW328" s="31">
        <v>42618</v>
      </c>
      <c r="AX328" s="31">
        <v>43560</v>
      </c>
      <c r="AY328" s="31">
        <v>85909</v>
      </c>
      <c r="AZ328" s="31">
        <v>42487</v>
      </c>
      <c r="BA328" s="31">
        <v>43422</v>
      </c>
      <c r="BB328" s="31">
        <v>85606</v>
      </c>
      <c r="BC328" s="31">
        <v>42327</v>
      </c>
      <c r="BD328" s="31">
        <v>43279</v>
      </c>
      <c r="BE328" s="31">
        <v>85286</v>
      </c>
      <c r="BF328" s="31">
        <v>42170</v>
      </c>
      <c r="BG328" s="31">
        <v>43116</v>
      </c>
      <c r="BH328" s="31">
        <v>84942</v>
      </c>
      <c r="BI328" s="31">
        <v>41996</v>
      </c>
      <c r="BJ328" s="31">
        <v>42946</v>
      </c>
      <c r="BK328" s="31">
        <v>84580</v>
      </c>
      <c r="BL328" s="31">
        <v>41817</v>
      </c>
      <c r="BM328" s="31">
        <v>42763</v>
      </c>
      <c r="BN328" s="31">
        <v>84196</v>
      </c>
      <c r="BO328" s="31">
        <v>41630</v>
      </c>
      <c r="BP328" s="31">
        <v>42566</v>
      </c>
      <c r="BQ328" s="31">
        <v>83796</v>
      </c>
      <c r="BR328" s="31">
        <v>41429</v>
      </c>
      <c r="BS328" s="31">
        <v>42367</v>
      </c>
      <c r="BT328" s="31">
        <v>83376</v>
      </c>
      <c r="BU328" s="31">
        <v>41225</v>
      </c>
      <c r="BV328" s="31">
        <v>42151</v>
      </c>
      <c r="BW328" s="31">
        <v>82960</v>
      </c>
      <c r="BX328" s="31">
        <v>41023</v>
      </c>
      <c r="BY328" s="31">
        <v>41937</v>
      </c>
    </row>
    <row r="329" spans="1:77" ht="20.100000000000001" customHeight="1" x14ac:dyDescent="0.25">
      <c r="A329" s="30" t="s">
        <v>303</v>
      </c>
      <c r="B329" s="31" t="s">
        <v>403</v>
      </c>
      <c r="C329" s="31">
        <v>47279</v>
      </c>
      <c r="D329" s="31">
        <v>23274</v>
      </c>
      <c r="E329" s="31">
        <v>24005</v>
      </c>
      <c r="F329" s="31">
        <v>47311</v>
      </c>
      <c r="G329" s="31">
        <v>23306</v>
      </c>
      <c r="H329" s="31">
        <v>24005</v>
      </c>
      <c r="I329" s="31">
        <v>47317</v>
      </c>
      <c r="J329" s="31">
        <v>23324</v>
      </c>
      <c r="K329" s="31">
        <v>23993</v>
      </c>
      <c r="L329" s="31">
        <v>47308</v>
      </c>
      <c r="M329" s="31">
        <v>23332</v>
      </c>
      <c r="N329" s="31">
        <v>23976</v>
      </c>
      <c r="O329" s="31">
        <v>47300</v>
      </c>
      <c r="P329" s="31">
        <v>23339</v>
      </c>
      <c r="Q329" s="31">
        <v>23961</v>
      </c>
      <c r="R329" s="31">
        <v>47282</v>
      </c>
      <c r="S329" s="31">
        <v>23345</v>
      </c>
      <c r="T329" s="31">
        <v>23937</v>
      </c>
      <c r="U329" s="31">
        <v>47243</v>
      </c>
      <c r="V329" s="31">
        <v>23332</v>
      </c>
      <c r="W329" s="31">
        <v>23911</v>
      </c>
      <c r="X329" s="31">
        <v>47190</v>
      </c>
      <c r="Y329" s="31">
        <v>23317</v>
      </c>
      <c r="Z329" s="31">
        <v>23873</v>
      </c>
      <c r="AA329" s="31">
        <v>47131</v>
      </c>
      <c r="AB329" s="31">
        <v>23299</v>
      </c>
      <c r="AC329" s="31">
        <v>23832</v>
      </c>
      <c r="AD329" s="31">
        <v>47070</v>
      </c>
      <c r="AE329" s="31">
        <v>23278</v>
      </c>
      <c r="AF329" s="31">
        <v>23792</v>
      </c>
      <c r="AG329" s="31">
        <v>46977</v>
      </c>
      <c r="AH329" s="31">
        <v>23240</v>
      </c>
      <c r="AI329" s="31">
        <v>23737</v>
      </c>
      <c r="AJ329" s="31">
        <v>46873</v>
      </c>
      <c r="AK329" s="31">
        <v>23195</v>
      </c>
      <c r="AL329" s="31">
        <v>23678</v>
      </c>
      <c r="AM329" s="31">
        <v>46744</v>
      </c>
      <c r="AN329" s="31">
        <v>23140</v>
      </c>
      <c r="AO329" s="31">
        <v>23604</v>
      </c>
      <c r="AP329" s="31">
        <v>46616</v>
      </c>
      <c r="AQ329" s="31">
        <v>23078</v>
      </c>
      <c r="AR329" s="31">
        <v>23538</v>
      </c>
      <c r="AS329" s="31">
        <v>46461</v>
      </c>
      <c r="AT329" s="31">
        <v>23009</v>
      </c>
      <c r="AU329" s="31">
        <v>23452</v>
      </c>
      <c r="AV329" s="31">
        <v>46286</v>
      </c>
      <c r="AW329" s="31">
        <v>22925</v>
      </c>
      <c r="AX329" s="31">
        <v>23361</v>
      </c>
      <c r="AY329" s="31">
        <v>46093</v>
      </c>
      <c r="AZ329" s="31">
        <v>22835</v>
      </c>
      <c r="BA329" s="31">
        <v>23258</v>
      </c>
      <c r="BB329" s="31">
        <v>45886</v>
      </c>
      <c r="BC329" s="31">
        <v>22738</v>
      </c>
      <c r="BD329" s="31">
        <v>23148</v>
      </c>
      <c r="BE329" s="31">
        <v>45665</v>
      </c>
      <c r="BF329" s="31">
        <v>22629</v>
      </c>
      <c r="BG329" s="31">
        <v>23036</v>
      </c>
      <c r="BH329" s="31">
        <v>45428</v>
      </c>
      <c r="BI329" s="31">
        <v>22517</v>
      </c>
      <c r="BJ329" s="31">
        <v>22911</v>
      </c>
      <c r="BK329" s="31">
        <v>45176</v>
      </c>
      <c r="BL329" s="31">
        <v>22394</v>
      </c>
      <c r="BM329" s="31">
        <v>22782</v>
      </c>
      <c r="BN329" s="31">
        <v>44920</v>
      </c>
      <c r="BO329" s="31">
        <v>22271</v>
      </c>
      <c r="BP329" s="31">
        <v>22649</v>
      </c>
      <c r="BQ329" s="31">
        <v>44659</v>
      </c>
      <c r="BR329" s="31">
        <v>22146</v>
      </c>
      <c r="BS329" s="31">
        <v>22513</v>
      </c>
      <c r="BT329" s="31">
        <v>44361</v>
      </c>
      <c r="BU329" s="31">
        <v>22003</v>
      </c>
      <c r="BV329" s="31">
        <v>22358</v>
      </c>
      <c r="BW329" s="31">
        <v>44073</v>
      </c>
      <c r="BX329" s="31">
        <v>21878</v>
      </c>
      <c r="BY329" s="31">
        <v>22195</v>
      </c>
    </row>
    <row r="330" spans="1:77" ht="20.100000000000001" customHeight="1" x14ac:dyDescent="0.25">
      <c r="A330" s="30" t="s">
        <v>304</v>
      </c>
      <c r="B330" s="31" t="s">
        <v>403</v>
      </c>
      <c r="C330" s="31">
        <v>68808</v>
      </c>
      <c r="D330" s="31">
        <v>33967</v>
      </c>
      <c r="E330" s="31">
        <v>34841</v>
      </c>
      <c r="F330" s="31">
        <v>69029</v>
      </c>
      <c r="G330" s="31">
        <v>34069</v>
      </c>
      <c r="H330" s="31">
        <v>34960</v>
      </c>
      <c r="I330" s="31">
        <v>69241</v>
      </c>
      <c r="J330" s="31">
        <v>34170</v>
      </c>
      <c r="K330" s="31">
        <v>35071</v>
      </c>
      <c r="L330" s="31">
        <v>69442</v>
      </c>
      <c r="M330" s="31">
        <v>34260</v>
      </c>
      <c r="N330" s="31">
        <v>35182</v>
      </c>
      <c r="O330" s="31">
        <v>69616</v>
      </c>
      <c r="P330" s="31">
        <v>34340</v>
      </c>
      <c r="Q330" s="31">
        <v>35276</v>
      </c>
      <c r="R330" s="31">
        <v>69776</v>
      </c>
      <c r="S330" s="31">
        <v>34403</v>
      </c>
      <c r="T330" s="31">
        <v>35373</v>
      </c>
      <c r="U330" s="31">
        <v>69907</v>
      </c>
      <c r="V330" s="31">
        <v>34460</v>
      </c>
      <c r="W330" s="31">
        <v>35447</v>
      </c>
      <c r="X330" s="31">
        <v>70019</v>
      </c>
      <c r="Y330" s="31">
        <v>34510</v>
      </c>
      <c r="Z330" s="31">
        <v>35509</v>
      </c>
      <c r="AA330" s="31">
        <v>70101</v>
      </c>
      <c r="AB330" s="31">
        <v>34534</v>
      </c>
      <c r="AC330" s="31">
        <v>35567</v>
      </c>
      <c r="AD330" s="31">
        <v>70156</v>
      </c>
      <c r="AE330" s="31">
        <v>34552</v>
      </c>
      <c r="AF330" s="31">
        <v>35604</v>
      </c>
      <c r="AG330" s="31">
        <v>70182</v>
      </c>
      <c r="AH330" s="31">
        <v>34552</v>
      </c>
      <c r="AI330" s="31">
        <v>35630</v>
      </c>
      <c r="AJ330" s="31">
        <v>70192</v>
      </c>
      <c r="AK330" s="31">
        <v>34544</v>
      </c>
      <c r="AL330" s="31">
        <v>35648</v>
      </c>
      <c r="AM330" s="31">
        <v>70165</v>
      </c>
      <c r="AN330" s="31">
        <v>34519</v>
      </c>
      <c r="AO330" s="31">
        <v>35646</v>
      </c>
      <c r="AP330" s="31">
        <v>70117</v>
      </c>
      <c r="AQ330" s="31">
        <v>34485</v>
      </c>
      <c r="AR330" s="31">
        <v>35632</v>
      </c>
      <c r="AS330" s="31">
        <v>70040</v>
      </c>
      <c r="AT330" s="31">
        <v>34438</v>
      </c>
      <c r="AU330" s="31">
        <v>35602</v>
      </c>
      <c r="AV330" s="31">
        <v>69934</v>
      </c>
      <c r="AW330" s="31">
        <v>34374</v>
      </c>
      <c r="AX330" s="31">
        <v>35560</v>
      </c>
      <c r="AY330" s="31">
        <v>69801</v>
      </c>
      <c r="AZ330" s="31">
        <v>34298</v>
      </c>
      <c r="BA330" s="31">
        <v>35503</v>
      </c>
      <c r="BB330" s="31">
        <v>69651</v>
      </c>
      <c r="BC330" s="31">
        <v>34219</v>
      </c>
      <c r="BD330" s="31">
        <v>35432</v>
      </c>
      <c r="BE330" s="31">
        <v>69480</v>
      </c>
      <c r="BF330" s="31">
        <v>34128</v>
      </c>
      <c r="BG330" s="31">
        <v>35352</v>
      </c>
      <c r="BH330" s="31">
        <v>69295</v>
      </c>
      <c r="BI330" s="31">
        <v>34031</v>
      </c>
      <c r="BJ330" s="31">
        <v>35264</v>
      </c>
      <c r="BK330" s="31">
        <v>69081</v>
      </c>
      <c r="BL330" s="31">
        <v>33918</v>
      </c>
      <c r="BM330" s="31">
        <v>35163</v>
      </c>
      <c r="BN330" s="31">
        <v>68872</v>
      </c>
      <c r="BO330" s="31">
        <v>33807</v>
      </c>
      <c r="BP330" s="31">
        <v>35065</v>
      </c>
      <c r="BQ330" s="31">
        <v>68637</v>
      </c>
      <c r="BR330" s="31">
        <v>33686</v>
      </c>
      <c r="BS330" s="31">
        <v>34951</v>
      </c>
      <c r="BT330" s="31">
        <v>68404</v>
      </c>
      <c r="BU330" s="31">
        <v>33566</v>
      </c>
      <c r="BV330" s="31">
        <v>34838</v>
      </c>
      <c r="BW330" s="31">
        <v>68172</v>
      </c>
      <c r="BX330" s="31">
        <v>33452</v>
      </c>
      <c r="BY330" s="31">
        <v>34720</v>
      </c>
    </row>
    <row r="331" spans="1:77" ht="20.100000000000001" customHeight="1" x14ac:dyDescent="0.25">
      <c r="A331" s="30" t="s">
        <v>305</v>
      </c>
      <c r="B331" s="31" t="s">
        <v>403</v>
      </c>
      <c r="C331" s="31">
        <v>57612</v>
      </c>
      <c r="D331" s="31">
        <v>28435</v>
      </c>
      <c r="E331" s="31">
        <v>29177</v>
      </c>
      <c r="F331" s="31">
        <v>57905</v>
      </c>
      <c r="G331" s="31">
        <v>28568</v>
      </c>
      <c r="H331" s="31">
        <v>29337</v>
      </c>
      <c r="I331" s="31">
        <v>58223</v>
      </c>
      <c r="J331" s="31">
        <v>28717</v>
      </c>
      <c r="K331" s="31">
        <v>29506</v>
      </c>
      <c r="L331" s="31">
        <v>58488</v>
      </c>
      <c r="M331" s="31">
        <v>28845</v>
      </c>
      <c r="N331" s="31">
        <v>29643</v>
      </c>
      <c r="O331" s="31">
        <v>58764</v>
      </c>
      <c r="P331" s="31">
        <v>28986</v>
      </c>
      <c r="Q331" s="31">
        <v>29778</v>
      </c>
      <c r="R331" s="31">
        <v>59011</v>
      </c>
      <c r="S331" s="31">
        <v>29100</v>
      </c>
      <c r="T331" s="31">
        <v>29911</v>
      </c>
      <c r="U331" s="31">
        <v>59234</v>
      </c>
      <c r="V331" s="31">
        <v>29198</v>
      </c>
      <c r="W331" s="31">
        <v>30036</v>
      </c>
      <c r="X331" s="31">
        <v>59437</v>
      </c>
      <c r="Y331" s="31">
        <v>29295</v>
      </c>
      <c r="Z331" s="31">
        <v>30142</v>
      </c>
      <c r="AA331" s="31">
        <v>59620</v>
      </c>
      <c r="AB331" s="31">
        <v>29378</v>
      </c>
      <c r="AC331" s="31">
        <v>30242</v>
      </c>
      <c r="AD331" s="31">
        <v>59780</v>
      </c>
      <c r="AE331" s="31">
        <v>29451</v>
      </c>
      <c r="AF331" s="31">
        <v>30329</v>
      </c>
      <c r="AG331" s="31">
        <v>59912</v>
      </c>
      <c r="AH331" s="31">
        <v>29503</v>
      </c>
      <c r="AI331" s="31">
        <v>30409</v>
      </c>
      <c r="AJ331" s="31">
        <v>60029</v>
      </c>
      <c r="AK331" s="31">
        <v>29559</v>
      </c>
      <c r="AL331" s="31">
        <v>30470</v>
      </c>
      <c r="AM331" s="31">
        <v>60133</v>
      </c>
      <c r="AN331" s="31">
        <v>29602</v>
      </c>
      <c r="AO331" s="31">
        <v>30531</v>
      </c>
      <c r="AP331" s="31">
        <v>60200</v>
      </c>
      <c r="AQ331" s="31">
        <v>29630</v>
      </c>
      <c r="AR331" s="31">
        <v>30570</v>
      </c>
      <c r="AS331" s="31">
        <v>60255</v>
      </c>
      <c r="AT331" s="31">
        <v>29650</v>
      </c>
      <c r="AU331" s="31">
        <v>30605</v>
      </c>
      <c r="AV331" s="31">
        <v>60283</v>
      </c>
      <c r="AW331" s="31">
        <v>29658</v>
      </c>
      <c r="AX331" s="31">
        <v>30625</v>
      </c>
      <c r="AY331" s="31">
        <v>60295</v>
      </c>
      <c r="AZ331" s="31">
        <v>29653</v>
      </c>
      <c r="BA331" s="31">
        <v>30642</v>
      </c>
      <c r="BB331" s="31">
        <v>60291</v>
      </c>
      <c r="BC331" s="31">
        <v>29650</v>
      </c>
      <c r="BD331" s="31">
        <v>30641</v>
      </c>
      <c r="BE331" s="31">
        <v>60256</v>
      </c>
      <c r="BF331" s="31">
        <v>29627</v>
      </c>
      <c r="BG331" s="31">
        <v>30629</v>
      </c>
      <c r="BH331" s="31">
        <v>60229</v>
      </c>
      <c r="BI331" s="31">
        <v>29607</v>
      </c>
      <c r="BJ331" s="31">
        <v>30622</v>
      </c>
      <c r="BK331" s="31">
        <v>60173</v>
      </c>
      <c r="BL331" s="31">
        <v>29577</v>
      </c>
      <c r="BM331" s="31">
        <v>30596</v>
      </c>
      <c r="BN331" s="31">
        <v>60106</v>
      </c>
      <c r="BO331" s="31">
        <v>29545</v>
      </c>
      <c r="BP331" s="31">
        <v>30561</v>
      </c>
      <c r="BQ331" s="31">
        <v>60022</v>
      </c>
      <c r="BR331" s="31">
        <v>29499</v>
      </c>
      <c r="BS331" s="31">
        <v>30523</v>
      </c>
      <c r="BT331" s="31">
        <v>59941</v>
      </c>
      <c r="BU331" s="31">
        <v>29456</v>
      </c>
      <c r="BV331" s="31">
        <v>30485</v>
      </c>
      <c r="BW331" s="31">
        <v>59846</v>
      </c>
      <c r="BX331" s="31">
        <v>29417</v>
      </c>
      <c r="BY331" s="31">
        <v>30429</v>
      </c>
    </row>
    <row r="332" spans="1:77" ht="20.100000000000001" customHeight="1" x14ac:dyDescent="0.25">
      <c r="A332" s="30" t="s">
        <v>306</v>
      </c>
      <c r="B332" s="31" t="s">
        <v>403</v>
      </c>
      <c r="C332" s="31">
        <v>36653</v>
      </c>
      <c r="D332" s="31">
        <v>18053</v>
      </c>
      <c r="E332" s="31">
        <v>18600</v>
      </c>
      <c r="F332" s="31">
        <v>36690</v>
      </c>
      <c r="G332" s="31">
        <v>18069</v>
      </c>
      <c r="H332" s="31">
        <v>18621</v>
      </c>
      <c r="I332" s="31">
        <v>36721</v>
      </c>
      <c r="J332" s="31">
        <v>18074</v>
      </c>
      <c r="K332" s="31">
        <v>18647</v>
      </c>
      <c r="L332" s="31">
        <v>36734</v>
      </c>
      <c r="M332" s="31">
        <v>18081</v>
      </c>
      <c r="N332" s="31">
        <v>18653</v>
      </c>
      <c r="O332" s="31">
        <v>36742</v>
      </c>
      <c r="P332" s="31">
        <v>18083</v>
      </c>
      <c r="Q332" s="31">
        <v>18659</v>
      </c>
      <c r="R332" s="31">
        <v>36747</v>
      </c>
      <c r="S332" s="31">
        <v>18079</v>
      </c>
      <c r="T332" s="31">
        <v>18668</v>
      </c>
      <c r="U332" s="31">
        <v>36738</v>
      </c>
      <c r="V332" s="31">
        <v>18070</v>
      </c>
      <c r="W332" s="31">
        <v>18668</v>
      </c>
      <c r="X332" s="31">
        <v>36722</v>
      </c>
      <c r="Y332" s="31">
        <v>18057</v>
      </c>
      <c r="Z332" s="31">
        <v>18665</v>
      </c>
      <c r="AA332" s="31">
        <v>36696</v>
      </c>
      <c r="AB332" s="31">
        <v>18040</v>
      </c>
      <c r="AC332" s="31">
        <v>18656</v>
      </c>
      <c r="AD332" s="31">
        <v>36649</v>
      </c>
      <c r="AE332" s="31">
        <v>18010</v>
      </c>
      <c r="AF332" s="31">
        <v>18639</v>
      </c>
      <c r="AG332" s="31">
        <v>36606</v>
      </c>
      <c r="AH332" s="31">
        <v>17987</v>
      </c>
      <c r="AI332" s="31">
        <v>18619</v>
      </c>
      <c r="AJ332" s="31">
        <v>36534</v>
      </c>
      <c r="AK332" s="31">
        <v>17944</v>
      </c>
      <c r="AL332" s="31">
        <v>18590</v>
      </c>
      <c r="AM332" s="31">
        <v>36446</v>
      </c>
      <c r="AN332" s="31">
        <v>17893</v>
      </c>
      <c r="AO332" s="31">
        <v>18553</v>
      </c>
      <c r="AP332" s="31">
        <v>36343</v>
      </c>
      <c r="AQ332" s="31">
        <v>17833</v>
      </c>
      <c r="AR332" s="31">
        <v>18510</v>
      </c>
      <c r="AS332" s="31">
        <v>36246</v>
      </c>
      <c r="AT332" s="31">
        <v>17782</v>
      </c>
      <c r="AU332" s="31">
        <v>18464</v>
      </c>
      <c r="AV332" s="31">
        <v>36115</v>
      </c>
      <c r="AW332" s="31">
        <v>17710</v>
      </c>
      <c r="AX332" s="31">
        <v>18405</v>
      </c>
      <c r="AY332" s="31">
        <v>35989</v>
      </c>
      <c r="AZ332" s="31">
        <v>17647</v>
      </c>
      <c r="BA332" s="31">
        <v>18342</v>
      </c>
      <c r="BB332" s="31">
        <v>35834</v>
      </c>
      <c r="BC332" s="31">
        <v>17566</v>
      </c>
      <c r="BD332" s="31">
        <v>18268</v>
      </c>
      <c r="BE332" s="31">
        <v>35665</v>
      </c>
      <c r="BF332" s="31">
        <v>17472</v>
      </c>
      <c r="BG332" s="31">
        <v>18193</v>
      </c>
      <c r="BH332" s="31">
        <v>35501</v>
      </c>
      <c r="BI332" s="31">
        <v>17391</v>
      </c>
      <c r="BJ332" s="31">
        <v>18110</v>
      </c>
      <c r="BK332" s="31">
        <v>35315</v>
      </c>
      <c r="BL332" s="31">
        <v>17288</v>
      </c>
      <c r="BM332" s="31">
        <v>18027</v>
      </c>
      <c r="BN332" s="31">
        <v>35134</v>
      </c>
      <c r="BO332" s="31">
        <v>17198</v>
      </c>
      <c r="BP332" s="31">
        <v>17936</v>
      </c>
      <c r="BQ332" s="31">
        <v>34927</v>
      </c>
      <c r="BR332" s="31">
        <v>17095</v>
      </c>
      <c r="BS332" s="31">
        <v>17832</v>
      </c>
      <c r="BT332" s="31">
        <v>34704</v>
      </c>
      <c r="BU332" s="31">
        <v>16982</v>
      </c>
      <c r="BV332" s="31">
        <v>17722</v>
      </c>
      <c r="BW332" s="31">
        <v>34497</v>
      </c>
      <c r="BX332" s="31">
        <v>16879</v>
      </c>
      <c r="BY332" s="31">
        <v>17618</v>
      </c>
    </row>
    <row r="333" spans="1:77" ht="20.100000000000001" customHeight="1" x14ac:dyDescent="0.25">
      <c r="A333" s="30" t="s">
        <v>307</v>
      </c>
      <c r="B333" s="31" t="s">
        <v>403</v>
      </c>
      <c r="C333" s="31">
        <v>88022</v>
      </c>
      <c r="D333" s="31">
        <v>43046</v>
      </c>
      <c r="E333" s="31">
        <v>44976</v>
      </c>
      <c r="F333" s="31">
        <v>88379</v>
      </c>
      <c r="G333" s="31">
        <v>43228</v>
      </c>
      <c r="H333" s="31">
        <v>45151</v>
      </c>
      <c r="I333" s="31">
        <v>88711</v>
      </c>
      <c r="J333" s="31">
        <v>43399</v>
      </c>
      <c r="K333" s="31">
        <v>45312</v>
      </c>
      <c r="L333" s="31">
        <v>89012</v>
      </c>
      <c r="M333" s="31">
        <v>43553</v>
      </c>
      <c r="N333" s="31">
        <v>45459</v>
      </c>
      <c r="O333" s="31">
        <v>89315</v>
      </c>
      <c r="P333" s="31">
        <v>43706</v>
      </c>
      <c r="Q333" s="31">
        <v>45609</v>
      </c>
      <c r="R333" s="31">
        <v>89587</v>
      </c>
      <c r="S333" s="31">
        <v>43852</v>
      </c>
      <c r="T333" s="31">
        <v>45735</v>
      </c>
      <c r="U333" s="31">
        <v>89800</v>
      </c>
      <c r="V333" s="31">
        <v>43966</v>
      </c>
      <c r="W333" s="31">
        <v>45834</v>
      </c>
      <c r="X333" s="31">
        <v>90010</v>
      </c>
      <c r="Y333" s="31">
        <v>44069</v>
      </c>
      <c r="Z333" s="31">
        <v>45941</v>
      </c>
      <c r="AA333" s="31">
        <v>90168</v>
      </c>
      <c r="AB333" s="31">
        <v>44151</v>
      </c>
      <c r="AC333" s="31">
        <v>46017</v>
      </c>
      <c r="AD333" s="31">
        <v>90300</v>
      </c>
      <c r="AE333" s="31">
        <v>44217</v>
      </c>
      <c r="AF333" s="31">
        <v>46083</v>
      </c>
      <c r="AG333" s="31">
        <v>90404</v>
      </c>
      <c r="AH333" s="31">
        <v>44281</v>
      </c>
      <c r="AI333" s="31">
        <v>46123</v>
      </c>
      <c r="AJ333" s="31">
        <v>90458</v>
      </c>
      <c r="AK333" s="31">
        <v>44311</v>
      </c>
      <c r="AL333" s="31">
        <v>46147</v>
      </c>
      <c r="AM333" s="31">
        <v>90489</v>
      </c>
      <c r="AN333" s="31">
        <v>44333</v>
      </c>
      <c r="AO333" s="31">
        <v>46156</v>
      </c>
      <c r="AP333" s="31">
        <v>90502</v>
      </c>
      <c r="AQ333" s="31">
        <v>44335</v>
      </c>
      <c r="AR333" s="31">
        <v>46167</v>
      </c>
      <c r="AS333" s="31">
        <v>90484</v>
      </c>
      <c r="AT333" s="31">
        <v>44325</v>
      </c>
      <c r="AU333" s="31">
        <v>46159</v>
      </c>
      <c r="AV333" s="31">
        <v>90435</v>
      </c>
      <c r="AW333" s="31">
        <v>44293</v>
      </c>
      <c r="AX333" s="31">
        <v>46142</v>
      </c>
      <c r="AY333" s="31">
        <v>90370</v>
      </c>
      <c r="AZ333" s="31">
        <v>44266</v>
      </c>
      <c r="BA333" s="31">
        <v>46104</v>
      </c>
      <c r="BB333" s="31">
        <v>90250</v>
      </c>
      <c r="BC333" s="31">
        <v>44196</v>
      </c>
      <c r="BD333" s="31">
        <v>46054</v>
      </c>
      <c r="BE333" s="31">
        <v>90130</v>
      </c>
      <c r="BF333" s="31">
        <v>44132</v>
      </c>
      <c r="BG333" s="31">
        <v>45998</v>
      </c>
      <c r="BH333" s="31">
        <v>89992</v>
      </c>
      <c r="BI333" s="31">
        <v>44061</v>
      </c>
      <c r="BJ333" s="31">
        <v>45931</v>
      </c>
      <c r="BK333" s="31">
        <v>89831</v>
      </c>
      <c r="BL333" s="31">
        <v>43982</v>
      </c>
      <c r="BM333" s="31">
        <v>45849</v>
      </c>
      <c r="BN333" s="31">
        <v>89661</v>
      </c>
      <c r="BO333" s="31">
        <v>43901</v>
      </c>
      <c r="BP333" s="31">
        <v>45760</v>
      </c>
      <c r="BQ333" s="31">
        <v>89486</v>
      </c>
      <c r="BR333" s="31">
        <v>43812</v>
      </c>
      <c r="BS333" s="31">
        <v>45674</v>
      </c>
      <c r="BT333" s="31">
        <v>89276</v>
      </c>
      <c r="BU333" s="31">
        <v>43716</v>
      </c>
      <c r="BV333" s="31">
        <v>45560</v>
      </c>
      <c r="BW333" s="31">
        <v>89074</v>
      </c>
      <c r="BX333" s="31">
        <v>43624</v>
      </c>
      <c r="BY333" s="31">
        <v>45450</v>
      </c>
    </row>
    <row r="334" spans="1:77" ht="20.100000000000001" customHeight="1" x14ac:dyDescent="0.25">
      <c r="A334" s="30" t="s">
        <v>308</v>
      </c>
      <c r="B334" s="31" t="s">
        <v>403</v>
      </c>
      <c r="C334" s="31">
        <v>141847</v>
      </c>
      <c r="D334" s="31">
        <v>69464</v>
      </c>
      <c r="E334" s="31">
        <v>72383</v>
      </c>
      <c r="F334" s="31">
        <v>142092</v>
      </c>
      <c r="G334" s="31">
        <v>69605</v>
      </c>
      <c r="H334" s="31">
        <v>72487</v>
      </c>
      <c r="I334" s="31">
        <v>142315</v>
      </c>
      <c r="J334" s="31">
        <v>69742</v>
      </c>
      <c r="K334" s="31">
        <v>72573</v>
      </c>
      <c r="L334" s="31">
        <v>142511</v>
      </c>
      <c r="M334" s="31">
        <v>69851</v>
      </c>
      <c r="N334" s="31">
        <v>72660</v>
      </c>
      <c r="O334" s="31">
        <v>142673</v>
      </c>
      <c r="P334" s="31">
        <v>69953</v>
      </c>
      <c r="Q334" s="31">
        <v>72720</v>
      </c>
      <c r="R334" s="31">
        <v>142795</v>
      </c>
      <c r="S334" s="31">
        <v>70028</v>
      </c>
      <c r="T334" s="31">
        <v>72767</v>
      </c>
      <c r="U334" s="31">
        <v>142895</v>
      </c>
      <c r="V334" s="31">
        <v>70096</v>
      </c>
      <c r="W334" s="31">
        <v>72799</v>
      </c>
      <c r="X334" s="31">
        <v>142962</v>
      </c>
      <c r="Y334" s="31">
        <v>70142</v>
      </c>
      <c r="Z334" s="31">
        <v>72820</v>
      </c>
      <c r="AA334" s="31">
        <v>142958</v>
      </c>
      <c r="AB334" s="31">
        <v>70151</v>
      </c>
      <c r="AC334" s="31">
        <v>72807</v>
      </c>
      <c r="AD334" s="31">
        <v>142942</v>
      </c>
      <c r="AE334" s="31">
        <v>70159</v>
      </c>
      <c r="AF334" s="31">
        <v>72783</v>
      </c>
      <c r="AG334" s="31">
        <v>142847</v>
      </c>
      <c r="AH334" s="31">
        <v>70122</v>
      </c>
      <c r="AI334" s="31">
        <v>72725</v>
      </c>
      <c r="AJ334" s="31">
        <v>142690</v>
      </c>
      <c r="AK334" s="31">
        <v>70050</v>
      </c>
      <c r="AL334" s="31">
        <v>72640</v>
      </c>
      <c r="AM334" s="31">
        <v>142487</v>
      </c>
      <c r="AN334" s="31">
        <v>69958</v>
      </c>
      <c r="AO334" s="31">
        <v>72529</v>
      </c>
      <c r="AP334" s="31">
        <v>142217</v>
      </c>
      <c r="AQ334" s="31">
        <v>69826</v>
      </c>
      <c r="AR334" s="31">
        <v>72391</v>
      </c>
      <c r="AS334" s="31">
        <v>141898</v>
      </c>
      <c r="AT334" s="31">
        <v>69674</v>
      </c>
      <c r="AU334" s="31">
        <v>72224</v>
      </c>
      <c r="AV334" s="31">
        <v>141515</v>
      </c>
      <c r="AW334" s="31">
        <v>69497</v>
      </c>
      <c r="AX334" s="31">
        <v>72018</v>
      </c>
      <c r="AY334" s="31">
        <v>141093</v>
      </c>
      <c r="AZ334" s="31">
        <v>69294</v>
      </c>
      <c r="BA334" s="31">
        <v>71799</v>
      </c>
      <c r="BB334" s="31">
        <v>140603</v>
      </c>
      <c r="BC334" s="31">
        <v>69060</v>
      </c>
      <c r="BD334" s="31">
        <v>71543</v>
      </c>
      <c r="BE334" s="31">
        <v>140093</v>
      </c>
      <c r="BF334" s="31">
        <v>68813</v>
      </c>
      <c r="BG334" s="31">
        <v>71280</v>
      </c>
      <c r="BH334" s="31">
        <v>139530</v>
      </c>
      <c r="BI334" s="31">
        <v>68542</v>
      </c>
      <c r="BJ334" s="31">
        <v>70988</v>
      </c>
      <c r="BK334" s="31">
        <v>138931</v>
      </c>
      <c r="BL334" s="31">
        <v>68262</v>
      </c>
      <c r="BM334" s="31">
        <v>70669</v>
      </c>
      <c r="BN334" s="31">
        <v>138301</v>
      </c>
      <c r="BO334" s="31">
        <v>67970</v>
      </c>
      <c r="BP334" s="31">
        <v>70331</v>
      </c>
      <c r="BQ334" s="31">
        <v>137666</v>
      </c>
      <c r="BR334" s="31">
        <v>67676</v>
      </c>
      <c r="BS334" s="31">
        <v>69990</v>
      </c>
      <c r="BT334" s="31">
        <v>137007</v>
      </c>
      <c r="BU334" s="31">
        <v>67379</v>
      </c>
      <c r="BV334" s="31">
        <v>69628</v>
      </c>
      <c r="BW334" s="31">
        <v>136324</v>
      </c>
      <c r="BX334" s="31">
        <v>67072</v>
      </c>
      <c r="BY334" s="31">
        <v>69252</v>
      </c>
    </row>
    <row r="335" spans="1:77" ht="20.100000000000001" customHeight="1" x14ac:dyDescent="0.25">
      <c r="A335" s="30" t="s">
        <v>309</v>
      </c>
      <c r="B335" s="31" t="s">
        <v>403</v>
      </c>
      <c r="C335" s="31">
        <v>335886</v>
      </c>
      <c r="D335" s="31">
        <v>163039</v>
      </c>
      <c r="E335" s="31">
        <v>172847</v>
      </c>
      <c r="F335" s="31">
        <v>344065</v>
      </c>
      <c r="G335" s="31">
        <v>166873</v>
      </c>
      <c r="H335" s="31">
        <v>177192</v>
      </c>
      <c r="I335" s="31">
        <v>352058</v>
      </c>
      <c r="J335" s="31">
        <v>170633</v>
      </c>
      <c r="K335" s="31">
        <v>181425</v>
      </c>
      <c r="L335" s="31">
        <v>359885</v>
      </c>
      <c r="M335" s="31">
        <v>174316</v>
      </c>
      <c r="N335" s="31">
        <v>185569</v>
      </c>
      <c r="O335" s="31">
        <v>367554</v>
      </c>
      <c r="P335" s="31">
        <v>177933</v>
      </c>
      <c r="Q335" s="31">
        <v>189621</v>
      </c>
      <c r="R335" s="31">
        <v>375002</v>
      </c>
      <c r="S335" s="31">
        <v>181452</v>
      </c>
      <c r="T335" s="31">
        <v>193550</v>
      </c>
      <c r="U335" s="31">
        <v>382148</v>
      </c>
      <c r="V335" s="31">
        <v>184840</v>
      </c>
      <c r="W335" s="31">
        <v>197308</v>
      </c>
      <c r="X335" s="31">
        <v>388836</v>
      </c>
      <c r="Y335" s="31">
        <v>188006</v>
      </c>
      <c r="Z335" s="31">
        <v>200830</v>
      </c>
      <c r="AA335" s="31">
        <v>395134</v>
      </c>
      <c r="AB335" s="31">
        <v>190988</v>
      </c>
      <c r="AC335" s="31">
        <v>204146</v>
      </c>
      <c r="AD335" s="31">
        <v>401220</v>
      </c>
      <c r="AE335" s="31">
        <v>193875</v>
      </c>
      <c r="AF335" s="31">
        <v>207345</v>
      </c>
      <c r="AG335" s="31">
        <v>407193</v>
      </c>
      <c r="AH335" s="31">
        <v>196709</v>
      </c>
      <c r="AI335" s="31">
        <v>210484</v>
      </c>
      <c r="AJ335" s="31">
        <v>413022</v>
      </c>
      <c r="AK335" s="31">
        <v>199470</v>
      </c>
      <c r="AL335" s="31">
        <v>213552</v>
      </c>
      <c r="AM335" s="31">
        <v>418744</v>
      </c>
      <c r="AN335" s="31">
        <v>202185</v>
      </c>
      <c r="AO335" s="31">
        <v>216559</v>
      </c>
      <c r="AP335" s="31">
        <v>424336</v>
      </c>
      <c r="AQ335" s="31">
        <v>204837</v>
      </c>
      <c r="AR335" s="31">
        <v>219499</v>
      </c>
      <c r="AS335" s="31">
        <v>429814</v>
      </c>
      <c r="AT335" s="31">
        <v>207441</v>
      </c>
      <c r="AU335" s="31">
        <v>222373</v>
      </c>
      <c r="AV335" s="31">
        <v>435181</v>
      </c>
      <c r="AW335" s="31">
        <v>209989</v>
      </c>
      <c r="AX335" s="31">
        <v>225192</v>
      </c>
      <c r="AY335" s="31">
        <v>440443</v>
      </c>
      <c r="AZ335" s="31">
        <v>212484</v>
      </c>
      <c r="BA335" s="31">
        <v>227959</v>
      </c>
      <c r="BB335" s="31">
        <v>445594</v>
      </c>
      <c r="BC335" s="31">
        <v>214922</v>
      </c>
      <c r="BD335" s="31">
        <v>230672</v>
      </c>
      <c r="BE335" s="31">
        <v>450657</v>
      </c>
      <c r="BF335" s="31">
        <v>217332</v>
      </c>
      <c r="BG335" s="31">
        <v>233325</v>
      </c>
      <c r="BH335" s="31">
        <v>455683</v>
      </c>
      <c r="BI335" s="31">
        <v>219714</v>
      </c>
      <c r="BJ335" s="31">
        <v>235969</v>
      </c>
      <c r="BK335" s="31">
        <v>460624</v>
      </c>
      <c r="BL335" s="31">
        <v>222069</v>
      </c>
      <c r="BM335" s="31">
        <v>238555</v>
      </c>
      <c r="BN335" s="31">
        <v>465516</v>
      </c>
      <c r="BO335" s="31">
        <v>224399</v>
      </c>
      <c r="BP335" s="31">
        <v>241117</v>
      </c>
      <c r="BQ335" s="31">
        <v>470363</v>
      </c>
      <c r="BR335" s="31">
        <v>226724</v>
      </c>
      <c r="BS335" s="31">
        <v>243639</v>
      </c>
      <c r="BT335" s="31">
        <v>475205</v>
      </c>
      <c r="BU335" s="31">
        <v>229048</v>
      </c>
      <c r="BV335" s="31">
        <v>246157</v>
      </c>
      <c r="BW335" s="31">
        <v>480014</v>
      </c>
      <c r="BX335" s="31">
        <v>231380</v>
      </c>
      <c r="BY335" s="31">
        <v>248634</v>
      </c>
    </row>
    <row r="336" spans="1:77" ht="20.100000000000001" customHeight="1" x14ac:dyDescent="0.25">
      <c r="A336" s="30" t="s">
        <v>310</v>
      </c>
      <c r="B336" s="31" t="s">
        <v>403</v>
      </c>
      <c r="C336" s="31">
        <v>58335</v>
      </c>
      <c r="D336" s="31">
        <v>28861</v>
      </c>
      <c r="E336" s="31">
        <v>29474</v>
      </c>
      <c r="F336" s="31">
        <v>58242</v>
      </c>
      <c r="G336" s="31">
        <v>28802</v>
      </c>
      <c r="H336" s="31">
        <v>29440</v>
      </c>
      <c r="I336" s="31">
        <v>58164</v>
      </c>
      <c r="J336" s="31">
        <v>28757</v>
      </c>
      <c r="K336" s="31">
        <v>29407</v>
      </c>
      <c r="L336" s="31">
        <v>58071</v>
      </c>
      <c r="M336" s="31">
        <v>28701</v>
      </c>
      <c r="N336" s="31">
        <v>29370</v>
      </c>
      <c r="O336" s="31">
        <v>57959</v>
      </c>
      <c r="P336" s="31">
        <v>28635</v>
      </c>
      <c r="Q336" s="31">
        <v>29324</v>
      </c>
      <c r="R336" s="31">
        <v>57842</v>
      </c>
      <c r="S336" s="31">
        <v>28568</v>
      </c>
      <c r="T336" s="31">
        <v>29274</v>
      </c>
      <c r="U336" s="31">
        <v>57701</v>
      </c>
      <c r="V336" s="31">
        <v>28492</v>
      </c>
      <c r="W336" s="31">
        <v>29209</v>
      </c>
      <c r="X336" s="31">
        <v>57568</v>
      </c>
      <c r="Y336" s="31">
        <v>28419</v>
      </c>
      <c r="Z336" s="31">
        <v>29149</v>
      </c>
      <c r="AA336" s="31">
        <v>57425</v>
      </c>
      <c r="AB336" s="31">
        <v>28332</v>
      </c>
      <c r="AC336" s="31">
        <v>29093</v>
      </c>
      <c r="AD336" s="31">
        <v>57261</v>
      </c>
      <c r="AE336" s="31">
        <v>28241</v>
      </c>
      <c r="AF336" s="31">
        <v>29020</v>
      </c>
      <c r="AG336" s="31">
        <v>57073</v>
      </c>
      <c r="AH336" s="31">
        <v>28140</v>
      </c>
      <c r="AI336" s="31">
        <v>28933</v>
      </c>
      <c r="AJ336" s="31">
        <v>56869</v>
      </c>
      <c r="AK336" s="31">
        <v>28030</v>
      </c>
      <c r="AL336" s="31">
        <v>28839</v>
      </c>
      <c r="AM336" s="31">
        <v>56651</v>
      </c>
      <c r="AN336" s="31">
        <v>27903</v>
      </c>
      <c r="AO336" s="31">
        <v>28748</v>
      </c>
      <c r="AP336" s="31">
        <v>56405</v>
      </c>
      <c r="AQ336" s="31">
        <v>27769</v>
      </c>
      <c r="AR336" s="31">
        <v>28636</v>
      </c>
      <c r="AS336" s="31">
        <v>56143</v>
      </c>
      <c r="AT336" s="31">
        <v>27628</v>
      </c>
      <c r="AU336" s="31">
        <v>28515</v>
      </c>
      <c r="AV336" s="31">
        <v>55877</v>
      </c>
      <c r="AW336" s="31">
        <v>27478</v>
      </c>
      <c r="AX336" s="31">
        <v>28399</v>
      </c>
      <c r="AY336" s="31">
        <v>55574</v>
      </c>
      <c r="AZ336" s="31">
        <v>27312</v>
      </c>
      <c r="BA336" s="31">
        <v>28262</v>
      </c>
      <c r="BB336" s="31">
        <v>55258</v>
      </c>
      <c r="BC336" s="31">
        <v>27141</v>
      </c>
      <c r="BD336" s="31">
        <v>28117</v>
      </c>
      <c r="BE336" s="31">
        <v>54921</v>
      </c>
      <c r="BF336" s="31">
        <v>26964</v>
      </c>
      <c r="BG336" s="31">
        <v>27957</v>
      </c>
      <c r="BH336" s="31">
        <v>54581</v>
      </c>
      <c r="BI336" s="31">
        <v>26780</v>
      </c>
      <c r="BJ336" s="31">
        <v>27801</v>
      </c>
      <c r="BK336" s="31">
        <v>54226</v>
      </c>
      <c r="BL336" s="31">
        <v>26598</v>
      </c>
      <c r="BM336" s="31">
        <v>27628</v>
      </c>
      <c r="BN336" s="31">
        <v>53846</v>
      </c>
      <c r="BO336" s="31">
        <v>26400</v>
      </c>
      <c r="BP336" s="31">
        <v>27446</v>
      </c>
      <c r="BQ336" s="31">
        <v>53467</v>
      </c>
      <c r="BR336" s="31">
        <v>26200</v>
      </c>
      <c r="BS336" s="31">
        <v>27267</v>
      </c>
      <c r="BT336" s="31">
        <v>53067</v>
      </c>
      <c r="BU336" s="31">
        <v>25996</v>
      </c>
      <c r="BV336" s="31">
        <v>27071</v>
      </c>
      <c r="BW336" s="31">
        <v>52666</v>
      </c>
      <c r="BX336" s="31">
        <v>25795</v>
      </c>
      <c r="BY336" s="31">
        <v>26871</v>
      </c>
    </row>
    <row r="337" spans="1:77" ht="20.100000000000001" customHeight="1" x14ac:dyDescent="0.25">
      <c r="A337" s="30" t="s">
        <v>311</v>
      </c>
      <c r="B337" s="31" t="s">
        <v>403</v>
      </c>
      <c r="C337" s="31">
        <v>73141</v>
      </c>
      <c r="D337" s="31">
        <v>35594</v>
      </c>
      <c r="E337" s="31">
        <v>37547</v>
      </c>
      <c r="F337" s="31">
        <v>73378</v>
      </c>
      <c r="G337" s="31">
        <v>35702</v>
      </c>
      <c r="H337" s="31">
        <v>37676</v>
      </c>
      <c r="I337" s="31">
        <v>73618</v>
      </c>
      <c r="J337" s="31">
        <v>35810</v>
      </c>
      <c r="K337" s="31">
        <v>37808</v>
      </c>
      <c r="L337" s="31">
        <v>73832</v>
      </c>
      <c r="M337" s="31">
        <v>35910</v>
      </c>
      <c r="N337" s="31">
        <v>37922</v>
      </c>
      <c r="O337" s="31">
        <v>74038</v>
      </c>
      <c r="P337" s="31">
        <v>36009</v>
      </c>
      <c r="Q337" s="31">
        <v>38029</v>
      </c>
      <c r="R337" s="31">
        <v>74214</v>
      </c>
      <c r="S337" s="31">
        <v>36087</v>
      </c>
      <c r="T337" s="31">
        <v>38127</v>
      </c>
      <c r="U337" s="31">
        <v>74378</v>
      </c>
      <c r="V337" s="31">
        <v>36156</v>
      </c>
      <c r="W337" s="31">
        <v>38222</v>
      </c>
      <c r="X337" s="31">
        <v>74527</v>
      </c>
      <c r="Y337" s="31">
        <v>36223</v>
      </c>
      <c r="Z337" s="31">
        <v>38304</v>
      </c>
      <c r="AA337" s="31">
        <v>74651</v>
      </c>
      <c r="AB337" s="31">
        <v>36271</v>
      </c>
      <c r="AC337" s="31">
        <v>38380</v>
      </c>
      <c r="AD337" s="31">
        <v>74750</v>
      </c>
      <c r="AE337" s="31">
        <v>36306</v>
      </c>
      <c r="AF337" s="31">
        <v>38444</v>
      </c>
      <c r="AG337" s="31">
        <v>74820</v>
      </c>
      <c r="AH337" s="31">
        <v>36331</v>
      </c>
      <c r="AI337" s="31">
        <v>38489</v>
      </c>
      <c r="AJ337" s="31">
        <v>74884</v>
      </c>
      <c r="AK337" s="31">
        <v>36352</v>
      </c>
      <c r="AL337" s="31">
        <v>38532</v>
      </c>
      <c r="AM337" s="31">
        <v>74897</v>
      </c>
      <c r="AN337" s="31">
        <v>36346</v>
      </c>
      <c r="AO337" s="31">
        <v>38551</v>
      </c>
      <c r="AP337" s="31">
        <v>74900</v>
      </c>
      <c r="AQ337" s="31">
        <v>36338</v>
      </c>
      <c r="AR337" s="31">
        <v>38562</v>
      </c>
      <c r="AS337" s="31">
        <v>74863</v>
      </c>
      <c r="AT337" s="31">
        <v>36321</v>
      </c>
      <c r="AU337" s="31">
        <v>38542</v>
      </c>
      <c r="AV337" s="31">
        <v>74820</v>
      </c>
      <c r="AW337" s="31">
        <v>36280</v>
      </c>
      <c r="AX337" s="31">
        <v>38540</v>
      </c>
      <c r="AY337" s="31">
        <v>74738</v>
      </c>
      <c r="AZ337" s="31">
        <v>36235</v>
      </c>
      <c r="BA337" s="31">
        <v>38503</v>
      </c>
      <c r="BB337" s="31">
        <v>74641</v>
      </c>
      <c r="BC337" s="31">
        <v>36183</v>
      </c>
      <c r="BD337" s="31">
        <v>38458</v>
      </c>
      <c r="BE337" s="31">
        <v>74530</v>
      </c>
      <c r="BF337" s="31">
        <v>36109</v>
      </c>
      <c r="BG337" s="31">
        <v>38421</v>
      </c>
      <c r="BH337" s="31">
        <v>74387</v>
      </c>
      <c r="BI337" s="31">
        <v>36034</v>
      </c>
      <c r="BJ337" s="31">
        <v>38353</v>
      </c>
      <c r="BK337" s="31">
        <v>74243</v>
      </c>
      <c r="BL337" s="31">
        <v>35962</v>
      </c>
      <c r="BM337" s="31">
        <v>38281</v>
      </c>
      <c r="BN337" s="31">
        <v>74079</v>
      </c>
      <c r="BO337" s="31">
        <v>35867</v>
      </c>
      <c r="BP337" s="31">
        <v>38212</v>
      </c>
      <c r="BQ337" s="31">
        <v>73887</v>
      </c>
      <c r="BR337" s="31">
        <v>35779</v>
      </c>
      <c r="BS337" s="31">
        <v>38108</v>
      </c>
      <c r="BT337" s="31">
        <v>73694</v>
      </c>
      <c r="BU337" s="31">
        <v>35684</v>
      </c>
      <c r="BV337" s="31">
        <v>38010</v>
      </c>
      <c r="BW337" s="31">
        <v>73519</v>
      </c>
      <c r="BX337" s="31">
        <v>35599</v>
      </c>
      <c r="BY337" s="31">
        <v>37920</v>
      </c>
    </row>
    <row r="338" spans="1:77" ht="20.100000000000001" customHeight="1" x14ac:dyDescent="0.25">
      <c r="A338" s="30" t="s">
        <v>312</v>
      </c>
      <c r="B338" s="31" t="s">
        <v>403</v>
      </c>
      <c r="C338" s="31">
        <v>127195</v>
      </c>
      <c r="D338" s="31">
        <v>62911</v>
      </c>
      <c r="E338" s="31">
        <v>64284</v>
      </c>
      <c r="F338" s="31">
        <v>127800</v>
      </c>
      <c r="G338" s="31">
        <v>63227</v>
      </c>
      <c r="H338" s="31">
        <v>64573</v>
      </c>
      <c r="I338" s="31">
        <v>128400</v>
      </c>
      <c r="J338" s="31">
        <v>63547</v>
      </c>
      <c r="K338" s="31">
        <v>64853</v>
      </c>
      <c r="L338" s="31">
        <v>128937</v>
      </c>
      <c r="M338" s="31">
        <v>63833</v>
      </c>
      <c r="N338" s="31">
        <v>65104</v>
      </c>
      <c r="O338" s="31">
        <v>129486</v>
      </c>
      <c r="P338" s="31">
        <v>64128</v>
      </c>
      <c r="Q338" s="31">
        <v>65358</v>
      </c>
      <c r="R338" s="31">
        <v>129981</v>
      </c>
      <c r="S338" s="31">
        <v>64403</v>
      </c>
      <c r="T338" s="31">
        <v>65578</v>
      </c>
      <c r="U338" s="31">
        <v>130448</v>
      </c>
      <c r="V338" s="31">
        <v>64654</v>
      </c>
      <c r="W338" s="31">
        <v>65794</v>
      </c>
      <c r="X338" s="31">
        <v>130891</v>
      </c>
      <c r="Y338" s="31">
        <v>64891</v>
      </c>
      <c r="Z338" s="31">
        <v>66000</v>
      </c>
      <c r="AA338" s="31">
        <v>131269</v>
      </c>
      <c r="AB338" s="31">
        <v>65087</v>
      </c>
      <c r="AC338" s="31">
        <v>66182</v>
      </c>
      <c r="AD338" s="31">
        <v>131617</v>
      </c>
      <c r="AE338" s="31">
        <v>65270</v>
      </c>
      <c r="AF338" s="31">
        <v>66347</v>
      </c>
      <c r="AG338" s="31">
        <v>131920</v>
      </c>
      <c r="AH338" s="31">
        <v>65432</v>
      </c>
      <c r="AI338" s="31">
        <v>66488</v>
      </c>
      <c r="AJ338" s="31">
        <v>132207</v>
      </c>
      <c r="AK338" s="31">
        <v>65581</v>
      </c>
      <c r="AL338" s="31">
        <v>66626</v>
      </c>
      <c r="AM338" s="31">
        <v>132434</v>
      </c>
      <c r="AN338" s="31">
        <v>65695</v>
      </c>
      <c r="AO338" s="31">
        <v>66739</v>
      </c>
      <c r="AP338" s="31">
        <v>132623</v>
      </c>
      <c r="AQ338" s="31">
        <v>65787</v>
      </c>
      <c r="AR338" s="31">
        <v>66836</v>
      </c>
      <c r="AS338" s="31">
        <v>132773</v>
      </c>
      <c r="AT338" s="31">
        <v>65858</v>
      </c>
      <c r="AU338" s="31">
        <v>66915</v>
      </c>
      <c r="AV338" s="31">
        <v>132893</v>
      </c>
      <c r="AW338" s="31">
        <v>65911</v>
      </c>
      <c r="AX338" s="31">
        <v>66982</v>
      </c>
      <c r="AY338" s="31">
        <v>132942</v>
      </c>
      <c r="AZ338" s="31">
        <v>65929</v>
      </c>
      <c r="BA338" s="31">
        <v>67013</v>
      </c>
      <c r="BB338" s="31">
        <v>132960</v>
      </c>
      <c r="BC338" s="31">
        <v>65926</v>
      </c>
      <c r="BD338" s="31">
        <v>67034</v>
      </c>
      <c r="BE338" s="31">
        <v>132931</v>
      </c>
      <c r="BF338" s="31">
        <v>65897</v>
      </c>
      <c r="BG338" s="31">
        <v>67034</v>
      </c>
      <c r="BH338" s="31">
        <v>132881</v>
      </c>
      <c r="BI338" s="31">
        <v>65861</v>
      </c>
      <c r="BJ338" s="31">
        <v>67020</v>
      </c>
      <c r="BK338" s="31">
        <v>132790</v>
      </c>
      <c r="BL338" s="31">
        <v>65806</v>
      </c>
      <c r="BM338" s="31">
        <v>66984</v>
      </c>
      <c r="BN338" s="31">
        <v>132672</v>
      </c>
      <c r="BO338" s="31">
        <v>65744</v>
      </c>
      <c r="BP338" s="31">
        <v>66928</v>
      </c>
      <c r="BQ338" s="31">
        <v>132539</v>
      </c>
      <c r="BR338" s="31">
        <v>65673</v>
      </c>
      <c r="BS338" s="31">
        <v>66866</v>
      </c>
      <c r="BT338" s="31">
        <v>132370</v>
      </c>
      <c r="BU338" s="31">
        <v>65583</v>
      </c>
      <c r="BV338" s="31">
        <v>66787</v>
      </c>
      <c r="BW338" s="31">
        <v>132191</v>
      </c>
      <c r="BX338" s="31">
        <v>65489</v>
      </c>
      <c r="BY338" s="31">
        <v>66702</v>
      </c>
    </row>
    <row r="339" spans="1:77" ht="20.100000000000001" customHeight="1" x14ac:dyDescent="0.25">
      <c r="A339" s="30" t="s">
        <v>313</v>
      </c>
      <c r="B339" s="31" t="s">
        <v>403</v>
      </c>
      <c r="C339" s="31">
        <v>549751</v>
      </c>
      <c r="D339" s="31">
        <v>255423</v>
      </c>
      <c r="E339" s="31">
        <v>294328</v>
      </c>
      <c r="F339" s="31">
        <v>547192</v>
      </c>
      <c r="G339" s="31">
        <v>254080</v>
      </c>
      <c r="H339" s="31">
        <v>293112</v>
      </c>
      <c r="I339" s="31">
        <v>544777</v>
      </c>
      <c r="J339" s="31">
        <v>252820</v>
      </c>
      <c r="K339" s="31">
        <v>291957</v>
      </c>
      <c r="L339" s="31">
        <v>542438</v>
      </c>
      <c r="M339" s="31">
        <v>251611</v>
      </c>
      <c r="N339" s="31">
        <v>290827</v>
      </c>
      <c r="O339" s="31">
        <v>540186</v>
      </c>
      <c r="P339" s="31">
        <v>250462</v>
      </c>
      <c r="Q339" s="31">
        <v>289724</v>
      </c>
      <c r="R339" s="31">
        <v>537979</v>
      </c>
      <c r="S339" s="31">
        <v>249342</v>
      </c>
      <c r="T339" s="31">
        <v>288637</v>
      </c>
      <c r="U339" s="31">
        <v>535859</v>
      </c>
      <c r="V339" s="31">
        <v>248285</v>
      </c>
      <c r="W339" s="31">
        <v>287574</v>
      </c>
      <c r="X339" s="31">
        <v>533801</v>
      </c>
      <c r="Y339" s="31">
        <v>247279</v>
      </c>
      <c r="Z339" s="31">
        <v>286522</v>
      </c>
      <c r="AA339" s="31">
        <v>531800</v>
      </c>
      <c r="AB339" s="31">
        <v>246317</v>
      </c>
      <c r="AC339" s="31">
        <v>285483</v>
      </c>
      <c r="AD339" s="31">
        <v>529903</v>
      </c>
      <c r="AE339" s="31">
        <v>245417</v>
      </c>
      <c r="AF339" s="31">
        <v>284486</v>
      </c>
      <c r="AG339" s="31">
        <v>527868</v>
      </c>
      <c r="AH339" s="31">
        <v>244460</v>
      </c>
      <c r="AI339" s="31">
        <v>283408</v>
      </c>
      <c r="AJ339" s="31">
        <v>525695</v>
      </c>
      <c r="AK339" s="31">
        <v>243436</v>
      </c>
      <c r="AL339" s="31">
        <v>282259</v>
      </c>
      <c r="AM339" s="31">
        <v>523409</v>
      </c>
      <c r="AN339" s="31">
        <v>242360</v>
      </c>
      <c r="AO339" s="31">
        <v>281049</v>
      </c>
      <c r="AP339" s="31">
        <v>521003</v>
      </c>
      <c r="AQ339" s="31">
        <v>241234</v>
      </c>
      <c r="AR339" s="31">
        <v>279769</v>
      </c>
      <c r="AS339" s="31">
        <v>518479</v>
      </c>
      <c r="AT339" s="31">
        <v>240061</v>
      </c>
      <c r="AU339" s="31">
        <v>278418</v>
      </c>
      <c r="AV339" s="31">
        <v>515846</v>
      </c>
      <c r="AW339" s="31">
        <v>238836</v>
      </c>
      <c r="AX339" s="31">
        <v>277010</v>
      </c>
      <c r="AY339" s="31">
        <v>513127</v>
      </c>
      <c r="AZ339" s="31">
        <v>237575</v>
      </c>
      <c r="BA339" s="31">
        <v>275552</v>
      </c>
      <c r="BB339" s="31">
        <v>510317</v>
      </c>
      <c r="BC339" s="31">
        <v>236268</v>
      </c>
      <c r="BD339" s="31">
        <v>274049</v>
      </c>
      <c r="BE339" s="31">
        <v>507447</v>
      </c>
      <c r="BF339" s="31">
        <v>234932</v>
      </c>
      <c r="BG339" s="31">
        <v>272515</v>
      </c>
      <c r="BH339" s="31">
        <v>504514</v>
      </c>
      <c r="BI339" s="31">
        <v>233574</v>
      </c>
      <c r="BJ339" s="31">
        <v>270940</v>
      </c>
      <c r="BK339" s="31">
        <v>501541</v>
      </c>
      <c r="BL339" s="31">
        <v>232208</v>
      </c>
      <c r="BM339" s="31">
        <v>269333</v>
      </c>
      <c r="BN339" s="31">
        <v>498539</v>
      </c>
      <c r="BO339" s="31">
        <v>230834</v>
      </c>
      <c r="BP339" s="31">
        <v>267705</v>
      </c>
      <c r="BQ339" s="31">
        <v>495526</v>
      </c>
      <c r="BR339" s="31">
        <v>229465</v>
      </c>
      <c r="BS339" s="31">
        <v>266061</v>
      </c>
      <c r="BT339" s="31">
        <v>492507</v>
      </c>
      <c r="BU339" s="31">
        <v>228105</v>
      </c>
      <c r="BV339" s="31">
        <v>264402</v>
      </c>
      <c r="BW339" s="31">
        <v>489522</v>
      </c>
      <c r="BX339" s="31">
        <v>226780</v>
      </c>
      <c r="BY339" s="31">
        <v>262742</v>
      </c>
    </row>
    <row r="340" spans="1:77" ht="20.100000000000001" customHeight="1" x14ac:dyDescent="0.25">
      <c r="A340" s="30" t="s">
        <v>314</v>
      </c>
      <c r="B340" s="31" t="s">
        <v>403</v>
      </c>
      <c r="C340" s="31">
        <v>74683</v>
      </c>
      <c r="D340" s="31">
        <v>36469</v>
      </c>
      <c r="E340" s="31">
        <v>38214</v>
      </c>
      <c r="F340" s="31">
        <v>74775</v>
      </c>
      <c r="G340" s="31">
        <v>36513</v>
      </c>
      <c r="H340" s="31">
        <v>38262</v>
      </c>
      <c r="I340" s="31">
        <v>74853</v>
      </c>
      <c r="J340" s="31">
        <v>36555</v>
      </c>
      <c r="K340" s="31">
        <v>38298</v>
      </c>
      <c r="L340" s="31">
        <v>74926</v>
      </c>
      <c r="M340" s="31">
        <v>36592</v>
      </c>
      <c r="N340" s="31">
        <v>38334</v>
      </c>
      <c r="O340" s="31">
        <v>74990</v>
      </c>
      <c r="P340" s="31">
        <v>36628</v>
      </c>
      <c r="Q340" s="31">
        <v>38362</v>
      </c>
      <c r="R340" s="31">
        <v>75008</v>
      </c>
      <c r="S340" s="31">
        <v>36638</v>
      </c>
      <c r="T340" s="31">
        <v>38370</v>
      </c>
      <c r="U340" s="31">
        <v>75030</v>
      </c>
      <c r="V340" s="31">
        <v>36652</v>
      </c>
      <c r="W340" s="31">
        <v>38378</v>
      </c>
      <c r="X340" s="31">
        <v>75032</v>
      </c>
      <c r="Y340" s="31">
        <v>36659</v>
      </c>
      <c r="Z340" s="31">
        <v>38373</v>
      </c>
      <c r="AA340" s="31">
        <v>75008</v>
      </c>
      <c r="AB340" s="31">
        <v>36651</v>
      </c>
      <c r="AC340" s="31">
        <v>38357</v>
      </c>
      <c r="AD340" s="31">
        <v>74962</v>
      </c>
      <c r="AE340" s="31">
        <v>36632</v>
      </c>
      <c r="AF340" s="31">
        <v>38330</v>
      </c>
      <c r="AG340" s="31">
        <v>74877</v>
      </c>
      <c r="AH340" s="31">
        <v>36596</v>
      </c>
      <c r="AI340" s="31">
        <v>38281</v>
      </c>
      <c r="AJ340" s="31">
        <v>74777</v>
      </c>
      <c r="AK340" s="31">
        <v>36548</v>
      </c>
      <c r="AL340" s="31">
        <v>38229</v>
      </c>
      <c r="AM340" s="31">
        <v>74658</v>
      </c>
      <c r="AN340" s="31">
        <v>36494</v>
      </c>
      <c r="AO340" s="31">
        <v>38164</v>
      </c>
      <c r="AP340" s="31">
        <v>74491</v>
      </c>
      <c r="AQ340" s="31">
        <v>36415</v>
      </c>
      <c r="AR340" s="31">
        <v>38076</v>
      </c>
      <c r="AS340" s="31">
        <v>74294</v>
      </c>
      <c r="AT340" s="31">
        <v>36324</v>
      </c>
      <c r="AU340" s="31">
        <v>37970</v>
      </c>
      <c r="AV340" s="31">
        <v>74078</v>
      </c>
      <c r="AW340" s="31">
        <v>36221</v>
      </c>
      <c r="AX340" s="31">
        <v>37857</v>
      </c>
      <c r="AY340" s="31">
        <v>73839</v>
      </c>
      <c r="AZ340" s="31">
        <v>36108</v>
      </c>
      <c r="BA340" s="31">
        <v>37731</v>
      </c>
      <c r="BB340" s="31">
        <v>73576</v>
      </c>
      <c r="BC340" s="31">
        <v>35978</v>
      </c>
      <c r="BD340" s="31">
        <v>37598</v>
      </c>
      <c r="BE340" s="31">
        <v>73285</v>
      </c>
      <c r="BF340" s="31">
        <v>35840</v>
      </c>
      <c r="BG340" s="31">
        <v>37445</v>
      </c>
      <c r="BH340" s="31">
        <v>72986</v>
      </c>
      <c r="BI340" s="31">
        <v>35702</v>
      </c>
      <c r="BJ340" s="31">
        <v>37284</v>
      </c>
      <c r="BK340" s="31">
        <v>72674</v>
      </c>
      <c r="BL340" s="31">
        <v>35558</v>
      </c>
      <c r="BM340" s="31">
        <v>37116</v>
      </c>
      <c r="BN340" s="31">
        <v>72345</v>
      </c>
      <c r="BO340" s="31">
        <v>35400</v>
      </c>
      <c r="BP340" s="31">
        <v>36945</v>
      </c>
      <c r="BQ340" s="31">
        <v>72008</v>
      </c>
      <c r="BR340" s="31">
        <v>35257</v>
      </c>
      <c r="BS340" s="31">
        <v>36751</v>
      </c>
      <c r="BT340" s="31">
        <v>71660</v>
      </c>
      <c r="BU340" s="31">
        <v>35087</v>
      </c>
      <c r="BV340" s="31">
        <v>36573</v>
      </c>
      <c r="BW340" s="31">
        <v>71313</v>
      </c>
      <c r="BX340" s="31">
        <v>34932</v>
      </c>
      <c r="BY340" s="31">
        <v>36381</v>
      </c>
    </row>
    <row r="341" spans="1:77" ht="20.100000000000001" customHeight="1" x14ac:dyDescent="0.25">
      <c r="A341" s="30" t="s">
        <v>315</v>
      </c>
      <c r="B341" s="31" t="s">
        <v>403</v>
      </c>
      <c r="C341" s="31">
        <v>87772</v>
      </c>
      <c r="D341" s="31">
        <v>42778</v>
      </c>
      <c r="E341" s="31">
        <v>44994</v>
      </c>
      <c r="F341" s="31">
        <v>87595</v>
      </c>
      <c r="G341" s="31">
        <v>42690</v>
      </c>
      <c r="H341" s="31">
        <v>44905</v>
      </c>
      <c r="I341" s="31">
        <v>87388</v>
      </c>
      <c r="J341" s="31">
        <v>42595</v>
      </c>
      <c r="K341" s="31">
        <v>44793</v>
      </c>
      <c r="L341" s="31">
        <v>87182</v>
      </c>
      <c r="M341" s="31">
        <v>42504</v>
      </c>
      <c r="N341" s="31">
        <v>44678</v>
      </c>
      <c r="O341" s="31">
        <v>86959</v>
      </c>
      <c r="P341" s="31">
        <v>42394</v>
      </c>
      <c r="Q341" s="31">
        <v>44565</v>
      </c>
      <c r="R341" s="31">
        <v>86727</v>
      </c>
      <c r="S341" s="31">
        <v>42287</v>
      </c>
      <c r="T341" s="31">
        <v>44440</v>
      </c>
      <c r="U341" s="31">
        <v>86477</v>
      </c>
      <c r="V341" s="31">
        <v>42168</v>
      </c>
      <c r="W341" s="31">
        <v>44309</v>
      </c>
      <c r="X341" s="31">
        <v>86227</v>
      </c>
      <c r="Y341" s="31">
        <v>42055</v>
      </c>
      <c r="Z341" s="31">
        <v>44172</v>
      </c>
      <c r="AA341" s="31">
        <v>85941</v>
      </c>
      <c r="AB341" s="31">
        <v>41914</v>
      </c>
      <c r="AC341" s="31">
        <v>44027</v>
      </c>
      <c r="AD341" s="31">
        <v>85642</v>
      </c>
      <c r="AE341" s="31">
        <v>41767</v>
      </c>
      <c r="AF341" s="31">
        <v>43875</v>
      </c>
      <c r="AG341" s="31">
        <v>85321</v>
      </c>
      <c r="AH341" s="31">
        <v>41619</v>
      </c>
      <c r="AI341" s="31">
        <v>43702</v>
      </c>
      <c r="AJ341" s="31">
        <v>84973</v>
      </c>
      <c r="AK341" s="31">
        <v>41452</v>
      </c>
      <c r="AL341" s="31">
        <v>43521</v>
      </c>
      <c r="AM341" s="31">
        <v>84597</v>
      </c>
      <c r="AN341" s="31">
        <v>41266</v>
      </c>
      <c r="AO341" s="31">
        <v>43331</v>
      </c>
      <c r="AP341" s="31">
        <v>84194</v>
      </c>
      <c r="AQ341" s="31">
        <v>41068</v>
      </c>
      <c r="AR341" s="31">
        <v>43126</v>
      </c>
      <c r="AS341" s="31">
        <v>83772</v>
      </c>
      <c r="AT341" s="31">
        <v>40863</v>
      </c>
      <c r="AU341" s="31">
        <v>42909</v>
      </c>
      <c r="AV341" s="31">
        <v>83308</v>
      </c>
      <c r="AW341" s="31">
        <v>40623</v>
      </c>
      <c r="AX341" s="31">
        <v>42685</v>
      </c>
      <c r="AY341" s="31">
        <v>82822</v>
      </c>
      <c r="AZ341" s="31">
        <v>40381</v>
      </c>
      <c r="BA341" s="31">
        <v>42441</v>
      </c>
      <c r="BB341" s="31">
        <v>82308</v>
      </c>
      <c r="BC341" s="31">
        <v>40126</v>
      </c>
      <c r="BD341" s="31">
        <v>42182</v>
      </c>
      <c r="BE341" s="31">
        <v>81770</v>
      </c>
      <c r="BF341" s="31">
        <v>39861</v>
      </c>
      <c r="BG341" s="31">
        <v>41909</v>
      </c>
      <c r="BH341" s="31">
        <v>81221</v>
      </c>
      <c r="BI341" s="31">
        <v>39586</v>
      </c>
      <c r="BJ341" s="31">
        <v>41635</v>
      </c>
      <c r="BK341" s="31">
        <v>80641</v>
      </c>
      <c r="BL341" s="31">
        <v>39298</v>
      </c>
      <c r="BM341" s="31">
        <v>41343</v>
      </c>
      <c r="BN341" s="31">
        <v>80041</v>
      </c>
      <c r="BO341" s="31">
        <v>39001</v>
      </c>
      <c r="BP341" s="31">
        <v>41040</v>
      </c>
      <c r="BQ341" s="31">
        <v>79434</v>
      </c>
      <c r="BR341" s="31">
        <v>38705</v>
      </c>
      <c r="BS341" s="31">
        <v>40729</v>
      </c>
      <c r="BT341" s="31">
        <v>78811</v>
      </c>
      <c r="BU341" s="31">
        <v>38403</v>
      </c>
      <c r="BV341" s="31">
        <v>40408</v>
      </c>
      <c r="BW341" s="31">
        <v>78190</v>
      </c>
      <c r="BX341" s="31">
        <v>38100</v>
      </c>
      <c r="BY341" s="31">
        <v>40090</v>
      </c>
    </row>
    <row r="342" spans="1:77" ht="20.100000000000001" customHeight="1" x14ac:dyDescent="0.25">
      <c r="A342" s="30" t="s">
        <v>316</v>
      </c>
      <c r="B342" s="31" t="s">
        <v>403</v>
      </c>
      <c r="C342" s="31">
        <v>78139</v>
      </c>
      <c r="D342" s="31">
        <v>37066</v>
      </c>
      <c r="E342" s="31">
        <v>41073</v>
      </c>
      <c r="F342" s="31">
        <v>77611</v>
      </c>
      <c r="G342" s="31">
        <v>36768</v>
      </c>
      <c r="H342" s="31">
        <v>40843</v>
      </c>
      <c r="I342" s="31">
        <v>77077</v>
      </c>
      <c r="J342" s="31">
        <v>36464</v>
      </c>
      <c r="K342" s="31">
        <v>40613</v>
      </c>
      <c r="L342" s="31">
        <v>76549</v>
      </c>
      <c r="M342" s="31">
        <v>36167</v>
      </c>
      <c r="N342" s="31">
        <v>40382</v>
      </c>
      <c r="O342" s="31">
        <v>76015</v>
      </c>
      <c r="P342" s="31">
        <v>35875</v>
      </c>
      <c r="Q342" s="31">
        <v>40140</v>
      </c>
      <c r="R342" s="31">
        <v>75478</v>
      </c>
      <c r="S342" s="31">
        <v>35577</v>
      </c>
      <c r="T342" s="31">
        <v>39901</v>
      </c>
      <c r="U342" s="31">
        <v>74953</v>
      </c>
      <c r="V342" s="31">
        <v>35288</v>
      </c>
      <c r="W342" s="31">
        <v>39665</v>
      </c>
      <c r="X342" s="31">
        <v>74418</v>
      </c>
      <c r="Y342" s="31">
        <v>34998</v>
      </c>
      <c r="Z342" s="31">
        <v>39420</v>
      </c>
      <c r="AA342" s="31">
        <v>73890</v>
      </c>
      <c r="AB342" s="31">
        <v>34719</v>
      </c>
      <c r="AC342" s="31">
        <v>39171</v>
      </c>
      <c r="AD342" s="31">
        <v>73363</v>
      </c>
      <c r="AE342" s="31">
        <v>34444</v>
      </c>
      <c r="AF342" s="31">
        <v>38919</v>
      </c>
      <c r="AG342" s="31">
        <v>72796</v>
      </c>
      <c r="AH342" s="31">
        <v>34150</v>
      </c>
      <c r="AI342" s="31">
        <v>38646</v>
      </c>
      <c r="AJ342" s="31">
        <v>72217</v>
      </c>
      <c r="AK342" s="31">
        <v>33848</v>
      </c>
      <c r="AL342" s="31">
        <v>38369</v>
      </c>
      <c r="AM342" s="31">
        <v>71593</v>
      </c>
      <c r="AN342" s="31">
        <v>33529</v>
      </c>
      <c r="AO342" s="31">
        <v>38064</v>
      </c>
      <c r="AP342" s="31">
        <v>70933</v>
      </c>
      <c r="AQ342" s="31">
        <v>33199</v>
      </c>
      <c r="AR342" s="31">
        <v>37734</v>
      </c>
      <c r="AS342" s="31">
        <v>70254</v>
      </c>
      <c r="AT342" s="31">
        <v>32863</v>
      </c>
      <c r="AU342" s="31">
        <v>37391</v>
      </c>
      <c r="AV342" s="31">
        <v>69555</v>
      </c>
      <c r="AW342" s="31">
        <v>32518</v>
      </c>
      <c r="AX342" s="31">
        <v>37037</v>
      </c>
      <c r="AY342" s="31">
        <v>68819</v>
      </c>
      <c r="AZ342" s="31">
        <v>32155</v>
      </c>
      <c r="BA342" s="31">
        <v>36664</v>
      </c>
      <c r="BB342" s="31">
        <v>68054</v>
      </c>
      <c r="BC342" s="31">
        <v>31783</v>
      </c>
      <c r="BD342" s="31">
        <v>36271</v>
      </c>
      <c r="BE342" s="31">
        <v>67279</v>
      </c>
      <c r="BF342" s="31">
        <v>31407</v>
      </c>
      <c r="BG342" s="31">
        <v>35872</v>
      </c>
      <c r="BH342" s="31">
        <v>66476</v>
      </c>
      <c r="BI342" s="31">
        <v>31019</v>
      </c>
      <c r="BJ342" s="31">
        <v>35457</v>
      </c>
      <c r="BK342" s="31">
        <v>65659</v>
      </c>
      <c r="BL342" s="31">
        <v>30622</v>
      </c>
      <c r="BM342" s="31">
        <v>35037</v>
      </c>
      <c r="BN342" s="31">
        <v>64832</v>
      </c>
      <c r="BO342" s="31">
        <v>30231</v>
      </c>
      <c r="BP342" s="31">
        <v>34601</v>
      </c>
      <c r="BQ342" s="31">
        <v>63995</v>
      </c>
      <c r="BR342" s="31">
        <v>29831</v>
      </c>
      <c r="BS342" s="31">
        <v>34164</v>
      </c>
      <c r="BT342" s="31">
        <v>63147</v>
      </c>
      <c r="BU342" s="31">
        <v>29429</v>
      </c>
      <c r="BV342" s="31">
        <v>33718</v>
      </c>
      <c r="BW342" s="31">
        <v>62301</v>
      </c>
      <c r="BX342" s="31">
        <v>29034</v>
      </c>
      <c r="BY342" s="31">
        <v>33267</v>
      </c>
    </row>
    <row r="343" spans="1:77" ht="20.100000000000001" customHeight="1" x14ac:dyDescent="0.25">
      <c r="A343" s="30" t="s">
        <v>317</v>
      </c>
      <c r="B343" s="31" t="s">
        <v>404</v>
      </c>
      <c r="C343" s="31">
        <v>121028</v>
      </c>
      <c r="D343" s="31">
        <v>57884</v>
      </c>
      <c r="E343" s="31">
        <v>63144</v>
      </c>
      <c r="F343" s="31">
        <v>121936</v>
      </c>
      <c r="G343" s="31">
        <v>58307</v>
      </c>
      <c r="H343" s="31">
        <v>63629</v>
      </c>
      <c r="I343" s="31">
        <v>122812</v>
      </c>
      <c r="J343" s="31">
        <v>58730</v>
      </c>
      <c r="K343" s="31">
        <v>64082</v>
      </c>
      <c r="L343" s="31">
        <v>123675</v>
      </c>
      <c r="M343" s="31">
        <v>59136</v>
      </c>
      <c r="N343" s="31">
        <v>64539</v>
      </c>
      <c r="O343" s="31">
        <v>124506</v>
      </c>
      <c r="P343" s="31">
        <v>59536</v>
      </c>
      <c r="Q343" s="31">
        <v>64970</v>
      </c>
      <c r="R343" s="31">
        <v>125301</v>
      </c>
      <c r="S343" s="31">
        <v>59919</v>
      </c>
      <c r="T343" s="31">
        <v>65382</v>
      </c>
      <c r="U343" s="31">
        <v>126059</v>
      </c>
      <c r="V343" s="31">
        <v>60294</v>
      </c>
      <c r="W343" s="31">
        <v>65765</v>
      </c>
      <c r="X343" s="31">
        <v>126754</v>
      </c>
      <c r="Y343" s="31">
        <v>60633</v>
      </c>
      <c r="Z343" s="31">
        <v>66121</v>
      </c>
      <c r="AA343" s="31">
        <v>127390</v>
      </c>
      <c r="AB343" s="31">
        <v>60950</v>
      </c>
      <c r="AC343" s="31">
        <v>66440</v>
      </c>
      <c r="AD343" s="31">
        <v>127979</v>
      </c>
      <c r="AE343" s="31">
        <v>61239</v>
      </c>
      <c r="AF343" s="31">
        <v>66740</v>
      </c>
      <c r="AG343" s="31">
        <v>128527</v>
      </c>
      <c r="AH343" s="31">
        <v>61513</v>
      </c>
      <c r="AI343" s="31">
        <v>67014</v>
      </c>
      <c r="AJ343" s="31">
        <v>129048</v>
      </c>
      <c r="AK343" s="31">
        <v>61769</v>
      </c>
      <c r="AL343" s="31">
        <v>67279</v>
      </c>
      <c r="AM343" s="31">
        <v>129537</v>
      </c>
      <c r="AN343" s="31">
        <v>62012</v>
      </c>
      <c r="AO343" s="31">
        <v>67525</v>
      </c>
      <c r="AP343" s="31">
        <v>129991</v>
      </c>
      <c r="AQ343" s="31">
        <v>62248</v>
      </c>
      <c r="AR343" s="31">
        <v>67743</v>
      </c>
      <c r="AS343" s="31">
        <v>130395</v>
      </c>
      <c r="AT343" s="31">
        <v>62450</v>
      </c>
      <c r="AU343" s="31">
        <v>67945</v>
      </c>
      <c r="AV343" s="31">
        <v>130780</v>
      </c>
      <c r="AW343" s="31">
        <v>62652</v>
      </c>
      <c r="AX343" s="31">
        <v>68128</v>
      </c>
      <c r="AY343" s="31">
        <v>131118</v>
      </c>
      <c r="AZ343" s="31">
        <v>62822</v>
      </c>
      <c r="BA343" s="31">
        <v>68296</v>
      </c>
      <c r="BB343" s="31">
        <v>131434</v>
      </c>
      <c r="BC343" s="31">
        <v>62975</v>
      </c>
      <c r="BD343" s="31">
        <v>68459</v>
      </c>
      <c r="BE343" s="31">
        <v>131731</v>
      </c>
      <c r="BF343" s="31">
        <v>63135</v>
      </c>
      <c r="BG343" s="31">
        <v>68596</v>
      </c>
      <c r="BH343" s="31">
        <v>132003</v>
      </c>
      <c r="BI343" s="31">
        <v>63274</v>
      </c>
      <c r="BJ343" s="31">
        <v>68729</v>
      </c>
      <c r="BK343" s="31">
        <v>132256</v>
      </c>
      <c r="BL343" s="31">
        <v>63406</v>
      </c>
      <c r="BM343" s="31">
        <v>68850</v>
      </c>
      <c r="BN343" s="31">
        <v>132511</v>
      </c>
      <c r="BO343" s="31">
        <v>63533</v>
      </c>
      <c r="BP343" s="31">
        <v>68978</v>
      </c>
      <c r="BQ343" s="31">
        <v>132726</v>
      </c>
      <c r="BR343" s="31">
        <v>63653</v>
      </c>
      <c r="BS343" s="31">
        <v>69073</v>
      </c>
      <c r="BT343" s="31">
        <v>132946</v>
      </c>
      <c r="BU343" s="31">
        <v>63772</v>
      </c>
      <c r="BV343" s="31">
        <v>69174</v>
      </c>
      <c r="BW343" s="31">
        <v>133165</v>
      </c>
      <c r="BX343" s="31">
        <v>63888</v>
      </c>
      <c r="BY343" s="31">
        <v>69277</v>
      </c>
    </row>
    <row r="344" spans="1:77" ht="20.100000000000001" customHeight="1" x14ac:dyDescent="0.25">
      <c r="A344" s="30" t="s">
        <v>318</v>
      </c>
      <c r="B344" s="31" t="s">
        <v>404</v>
      </c>
      <c r="C344" s="31">
        <v>152483</v>
      </c>
      <c r="D344" s="31">
        <v>72131</v>
      </c>
      <c r="E344" s="31">
        <v>80352</v>
      </c>
      <c r="F344" s="31">
        <v>153744</v>
      </c>
      <c r="G344" s="31">
        <v>72715</v>
      </c>
      <c r="H344" s="31">
        <v>81029</v>
      </c>
      <c r="I344" s="31">
        <v>154968</v>
      </c>
      <c r="J344" s="31">
        <v>73281</v>
      </c>
      <c r="K344" s="31">
        <v>81687</v>
      </c>
      <c r="L344" s="31">
        <v>156153</v>
      </c>
      <c r="M344" s="31">
        <v>73837</v>
      </c>
      <c r="N344" s="31">
        <v>82316</v>
      </c>
      <c r="O344" s="31">
        <v>157264</v>
      </c>
      <c r="P344" s="31">
        <v>74349</v>
      </c>
      <c r="Q344" s="31">
        <v>82915</v>
      </c>
      <c r="R344" s="31">
        <v>158368</v>
      </c>
      <c r="S344" s="31">
        <v>74869</v>
      </c>
      <c r="T344" s="31">
        <v>83499</v>
      </c>
      <c r="U344" s="31">
        <v>159396</v>
      </c>
      <c r="V344" s="31">
        <v>75352</v>
      </c>
      <c r="W344" s="31">
        <v>84044</v>
      </c>
      <c r="X344" s="31">
        <v>160315</v>
      </c>
      <c r="Y344" s="31">
        <v>75786</v>
      </c>
      <c r="Z344" s="31">
        <v>84529</v>
      </c>
      <c r="AA344" s="31">
        <v>161179</v>
      </c>
      <c r="AB344" s="31">
        <v>76194</v>
      </c>
      <c r="AC344" s="31">
        <v>84985</v>
      </c>
      <c r="AD344" s="31">
        <v>162001</v>
      </c>
      <c r="AE344" s="31">
        <v>76590</v>
      </c>
      <c r="AF344" s="31">
        <v>85411</v>
      </c>
      <c r="AG344" s="31">
        <v>162782</v>
      </c>
      <c r="AH344" s="31">
        <v>76973</v>
      </c>
      <c r="AI344" s="31">
        <v>85809</v>
      </c>
      <c r="AJ344" s="31">
        <v>163541</v>
      </c>
      <c r="AK344" s="31">
        <v>77342</v>
      </c>
      <c r="AL344" s="31">
        <v>86199</v>
      </c>
      <c r="AM344" s="31">
        <v>164263</v>
      </c>
      <c r="AN344" s="31">
        <v>77697</v>
      </c>
      <c r="AO344" s="31">
        <v>86566</v>
      </c>
      <c r="AP344" s="31">
        <v>164951</v>
      </c>
      <c r="AQ344" s="31">
        <v>78043</v>
      </c>
      <c r="AR344" s="31">
        <v>86908</v>
      </c>
      <c r="AS344" s="31">
        <v>165601</v>
      </c>
      <c r="AT344" s="31">
        <v>78368</v>
      </c>
      <c r="AU344" s="31">
        <v>87233</v>
      </c>
      <c r="AV344" s="31">
        <v>166229</v>
      </c>
      <c r="AW344" s="31">
        <v>78689</v>
      </c>
      <c r="AX344" s="31">
        <v>87540</v>
      </c>
      <c r="AY344" s="31">
        <v>166823</v>
      </c>
      <c r="AZ344" s="31">
        <v>78997</v>
      </c>
      <c r="BA344" s="31">
        <v>87826</v>
      </c>
      <c r="BB344" s="31">
        <v>167393</v>
      </c>
      <c r="BC344" s="31">
        <v>79301</v>
      </c>
      <c r="BD344" s="31">
        <v>88092</v>
      </c>
      <c r="BE344" s="31">
        <v>167931</v>
      </c>
      <c r="BF344" s="31">
        <v>79589</v>
      </c>
      <c r="BG344" s="31">
        <v>88342</v>
      </c>
      <c r="BH344" s="31">
        <v>168455</v>
      </c>
      <c r="BI344" s="31">
        <v>79867</v>
      </c>
      <c r="BJ344" s="31">
        <v>88588</v>
      </c>
      <c r="BK344" s="31">
        <v>168953</v>
      </c>
      <c r="BL344" s="31">
        <v>80143</v>
      </c>
      <c r="BM344" s="31">
        <v>88810</v>
      </c>
      <c r="BN344" s="31">
        <v>169446</v>
      </c>
      <c r="BO344" s="31">
        <v>80416</v>
      </c>
      <c r="BP344" s="31">
        <v>89030</v>
      </c>
      <c r="BQ344" s="31">
        <v>169911</v>
      </c>
      <c r="BR344" s="31">
        <v>80677</v>
      </c>
      <c r="BS344" s="31">
        <v>89234</v>
      </c>
      <c r="BT344" s="31">
        <v>170376</v>
      </c>
      <c r="BU344" s="31">
        <v>80940</v>
      </c>
      <c r="BV344" s="31">
        <v>89436</v>
      </c>
      <c r="BW344" s="31">
        <v>170839</v>
      </c>
      <c r="BX344" s="31">
        <v>81211</v>
      </c>
      <c r="BY344" s="31">
        <v>89628</v>
      </c>
    </row>
    <row r="345" spans="1:77" ht="20.100000000000001" customHeight="1" x14ac:dyDescent="0.25">
      <c r="A345" s="30" t="s">
        <v>419</v>
      </c>
      <c r="B345" s="31" t="s">
        <v>404</v>
      </c>
      <c r="C345" s="31">
        <v>85058</v>
      </c>
      <c r="D345" s="31">
        <v>40614</v>
      </c>
      <c r="E345" s="31">
        <v>44444</v>
      </c>
      <c r="F345" s="31">
        <v>86356</v>
      </c>
      <c r="G345" s="31">
        <v>41255</v>
      </c>
      <c r="H345" s="31">
        <v>45101</v>
      </c>
      <c r="I345" s="31">
        <v>87632</v>
      </c>
      <c r="J345" s="31">
        <v>41884</v>
      </c>
      <c r="K345" s="31">
        <v>45748</v>
      </c>
      <c r="L345" s="31">
        <v>88884</v>
      </c>
      <c r="M345" s="31">
        <v>42507</v>
      </c>
      <c r="N345" s="31">
        <v>46377</v>
      </c>
      <c r="O345" s="31">
        <v>90110</v>
      </c>
      <c r="P345" s="31">
        <v>43114</v>
      </c>
      <c r="Q345" s="31">
        <v>46996</v>
      </c>
      <c r="R345" s="31">
        <v>91303</v>
      </c>
      <c r="S345" s="31">
        <v>43707</v>
      </c>
      <c r="T345" s="31">
        <v>47596</v>
      </c>
      <c r="U345" s="31">
        <v>92451</v>
      </c>
      <c r="V345" s="31">
        <v>44280</v>
      </c>
      <c r="W345" s="31">
        <v>48171</v>
      </c>
      <c r="X345" s="31">
        <v>93545</v>
      </c>
      <c r="Y345" s="31">
        <v>44822</v>
      </c>
      <c r="Z345" s="31">
        <v>48723</v>
      </c>
      <c r="AA345" s="31">
        <v>94567</v>
      </c>
      <c r="AB345" s="31">
        <v>45330</v>
      </c>
      <c r="AC345" s="31">
        <v>49237</v>
      </c>
      <c r="AD345" s="31">
        <v>95548</v>
      </c>
      <c r="AE345" s="31">
        <v>45813</v>
      </c>
      <c r="AF345" s="31">
        <v>49735</v>
      </c>
      <c r="AG345" s="31">
        <v>96529</v>
      </c>
      <c r="AH345" s="31">
        <v>46307</v>
      </c>
      <c r="AI345" s="31">
        <v>50222</v>
      </c>
      <c r="AJ345" s="31">
        <v>97482</v>
      </c>
      <c r="AK345" s="31">
        <v>46774</v>
      </c>
      <c r="AL345" s="31">
        <v>50708</v>
      </c>
      <c r="AM345" s="31">
        <v>98425</v>
      </c>
      <c r="AN345" s="31">
        <v>47243</v>
      </c>
      <c r="AO345" s="31">
        <v>51182</v>
      </c>
      <c r="AP345" s="31">
        <v>99342</v>
      </c>
      <c r="AQ345" s="31">
        <v>47704</v>
      </c>
      <c r="AR345" s="31">
        <v>51638</v>
      </c>
      <c r="AS345" s="31">
        <v>100229</v>
      </c>
      <c r="AT345" s="31">
        <v>48148</v>
      </c>
      <c r="AU345" s="31">
        <v>52081</v>
      </c>
      <c r="AV345" s="31">
        <v>101114</v>
      </c>
      <c r="AW345" s="31">
        <v>48590</v>
      </c>
      <c r="AX345" s="31">
        <v>52524</v>
      </c>
      <c r="AY345" s="31">
        <v>101954</v>
      </c>
      <c r="AZ345" s="31">
        <v>49008</v>
      </c>
      <c r="BA345" s="31">
        <v>52946</v>
      </c>
      <c r="BB345" s="31">
        <v>102794</v>
      </c>
      <c r="BC345" s="31">
        <v>49423</v>
      </c>
      <c r="BD345" s="31">
        <v>53371</v>
      </c>
      <c r="BE345" s="31">
        <v>103599</v>
      </c>
      <c r="BF345" s="31">
        <v>49824</v>
      </c>
      <c r="BG345" s="31">
        <v>53775</v>
      </c>
      <c r="BH345" s="31">
        <v>104397</v>
      </c>
      <c r="BI345" s="31">
        <v>50227</v>
      </c>
      <c r="BJ345" s="31">
        <v>54170</v>
      </c>
      <c r="BK345" s="31">
        <v>105183</v>
      </c>
      <c r="BL345" s="31">
        <v>50613</v>
      </c>
      <c r="BM345" s="31">
        <v>54570</v>
      </c>
      <c r="BN345" s="31">
        <v>105953</v>
      </c>
      <c r="BO345" s="31">
        <v>51001</v>
      </c>
      <c r="BP345" s="31">
        <v>54952</v>
      </c>
      <c r="BQ345" s="31">
        <v>106692</v>
      </c>
      <c r="BR345" s="31">
        <v>51373</v>
      </c>
      <c r="BS345" s="31">
        <v>55319</v>
      </c>
      <c r="BT345" s="31">
        <v>107466</v>
      </c>
      <c r="BU345" s="31">
        <v>51760</v>
      </c>
      <c r="BV345" s="31">
        <v>55706</v>
      </c>
      <c r="BW345" s="31">
        <v>108202</v>
      </c>
      <c r="BX345" s="31">
        <v>52135</v>
      </c>
      <c r="BY345" s="31">
        <v>56067</v>
      </c>
    </row>
    <row r="346" spans="1:77" ht="20.100000000000001" customHeight="1" x14ac:dyDescent="0.25">
      <c r="A346" s="30" t="s">
        <v>319</v>
      </c>
      <c r="B346" s="31" t="s">
        <v>404</v>
      </c>
      <c r="C346" s="31">
        <v>76161</v>
      </c>
      <c r="D346" s="31">
        <v>36310</v>
      </c>
      <c r="E346" s="31">
        <v>39851</v>
      </c>
      <c r="F346" s="31">
        <v>76428</v>
      </c>
      <c r="G346" s="31">
        <v>36441</v>
      </c>
      <c r="H346" s="31">
        <v>39987</v>
      </c>
      <c r="I346" s="31">
        <v>76713</v>
      </c>
      <c r="J346" s="31">
        <v>36580</v>
      </c>
      <c r="K346" s="31">
        <v>40133</v>
      </c>
      <c r="L346" s="31">
        <v>76964</v>
      </c>
      <c r="M346" s="31">
        <v>36694</v>
      </c>
      <c r="N346" s="31">
        <v>40270</v>
      </c>
      <c r="O346" s="31">
        <v>77179</v>
      </c>
      <c r="P346" s="31">
        <v>36795</v>
      </c>
      <c r="Q346" s="31">
        <v>40384</v>
      </c>
      <c r="R346" s="31">
        <v>77384</v>
      </c>
      <c r="S346" s="31">
        <v>36899</v>
      </c>
      <c r="T346" s="31">
        <v>40485</v>
      </c>
      <c r="U346" s="31">
        <v>77559</v>
      </c>
      <c r="V346" s="31">
        <v>36985</v>
      </c>
      <c r="W346" s="31">
        <v>40574</v>
      </c>
      <c r="X346" s="31">
        <v>77693</v>
      </c>
      <c r="Y346" s="31">
        <v>37055</v>
      </c>
      <c r="Z346" s="31">
        <v>40638</v>
      </c>
      <c r="AA346" s="31">
        <v>77811</v>
      </c>
      <c r="AB346" s="31">
        <v>37113</v>
      </c>
      <c r="AC346" s="31">
        <v>40698</v>
      </c>
      <c r="AD346" s="31">
        <v>77901</v>
      </c>
      <c r="AE346" s="31">
        <v>37151</v>
      </c>
      <c r="AF346" s="31">
        <v>40750</v>
      </c>
      <c r="AG346" s="31">
        <v>77965</v>
      </c>
      <c r="AH346" s="31">
        <v>37183</v>
      </c>
      <c r="AI346" s="31">
        <v>40782</v>
      </c>
      <c r="AJ346" s="31">
        <v>77996</v>
      </c>
      <c r="AK346" s="31">
        <v>37194</v>
      </c>
      <c r="AL346" s="31">
        <v>40802</v>
      </c>
      <c r="AM346" s="31">
        <v>78011</v>
      </c>
      <c r="AN346" s="31">
        <v>37200</v>
      </c>
      <c r="AO346" s="31">
        <v>40811</v>
      </c>
      <c r="AP346" s="31">
        <v>77995</v>
      </c>
      <c r="AQ346" s="31">
        <v>37198</v>
      </c>
      <c r="AR346" s="31">
        <v>40797</v>
      </c>
      <c r="AS346" s="31">
        <v>77964</v>
      </c>
      <c r="AT346" s="31">
        <v>37178</v>
      </c>
      <c r="AU346" s="31">
        <v>40786</v>
      </c>
      <c r="AV346" s="31">
        <v>77914</v>
      </c>
      <c r="AW346" s="31">
        <v>37151</v>
      </c>
      <c r="AX346" s="31">
        <v>40763</v>
      </c>
      <c r="AY346" s="31">
        <v>77839</v>
      </c>
      <c r="AZ346" s="31">
        <v>37115</v>
      </c>
      <c r="BA346" s="31">
        <v>40724</v>
      </c>
      <c r="BB346" s="31">
        <v>77740</v>
      </c>
      <c r="BC346" s="31">
        <v>37067</v>
      </c>
      <c r="BD346" s="31">
        <v>40673</v>
      </c>
      <c r="BE346" s="31">
        <v>77625</v>
      </c>
      <c r="BF346" s="31">
        <v>37012</v>
      </c>
      <c r="BG346" s="31">
        <v>40613</v>
      </c>
      <c r="BH346" s="31">
        <v>77492</v>
      </c>
      <c r="BI346" s="31">
        <v>36955</v>
      </c>
      <c r="BJ346" s="31">
        <v>40537</v>
      </c>
      <c r="BK346" s="31">
        <v>77347</v>
      </c>
      <c r="BL346" s="31">
        <v>36887</v>
      </c>
      <c r="BM346" s="31">
        <v>40460</v>
      </c>
      <c r="BN346" s="31">
        <v>77186</v>
      </c>
      <c r="BO346" s="31">
        <v>36817</v>
      </c>
      <c r="BP346" s="31">
        <v>40369</v>
      </c>
      <c r="BQ346" s="31">
        <v>77020</v>
      </c>
      <c r="BR346" s="31">
        <v>36733</v>
      </c>
      <c r="BS346" s="31">
        <v>40287</v>
      </c>
      <c r="BT346" s="31">
        <v>76850</v>
      </c>
      <c r="BU346" s="31">
        <v>36665</v>
      </c>
      <c r="BV346" s="31">
        <v>40185</v>
      </c>
      <c r="BW346" s="31">
        <v>76664</v>
      </c>
      <c r="BX346" s="31">
        <v>36588</v>
      </c>
      <c r="BY346" s="31">
        <v>40076</v>
      </c>
    </row>
    <row r="347" spans="1:77" ht="20.100000000000001" customHeight="1" x14ac:dyDescent="0.25">
      <c r="A347" s="30" t="s">
        <v>320</v>
      </c>
      <c r="B347" s="31" t="s">
        <v>404</v>
      </c>
      <c r="C347" s="31">
        <v>166113</v>
      </c>
      <c r="D347" s="31">
        <v>79278</v>
      </c>
      <c r="E347" s="31">
        <v>86835</v>
      </c>
      <c r="F347" s="31">
        <v>169953</v>
      </c>
      <c r="G347" s="31">
        <v>81030</v>
      </c>
      <c r="H347" s="31">
        <v>88923</v>
      </c>
      <c r="I347" s="31">
        <v>173693</v>
      </c>
      <c r="J347" s="31">
        <v>82735</v>
      </c>
      <c r="K347" s="31">
        <v>90958</v>
      </c>
      <c r="L347" s="31">
        <v>177354</v>
      </c>
      <c r="M347" s="31">
        <v>84418</v>
      </c>
      <c r="N347" s="31">
        <v>92936</v>
      </c>
      <c r="O347" s="31">
        <v>180940</v>
      </c>
      <c r="P347" s="31">
        <v>86065</v>
      </c>
      <c r="Q347" s="31">
        <v>94875</v>
      </c>
      <c r="R347" s="31">
        <v>184431</v>
      </c>
      <c r="S347" s="31">
        <v>87681</v>
      </c>
      <c r="T347" s="31">
        <v>96750</v>
      </c>
      <c r="U347" s="31">
        <v>187799</v>
      </c>
      <c r="V347" s="31">
        <v>89240</v>
      </c>
      <c r="W347" s="31">
        <v>98559</v>
      </c>
      <c r="X347" s="31">
        <v>190950</v>
      </c>
      <c r="Y347" s="31">
        <v>90701</v>
      </c>
      <c r="Z347" s="31">
        <v>100249</v>
      </c>
      <c r="AA347" s="31">
        <v>193952</v>
      </c>
      <c r="AB347" s="31">
        <v>92099</v>
      </c>
      <c r="AC347" s="31">
        <v>101853</v>
      </c>
      <c r="AD347" s="31">
        <v>196863</v>
      </c>
      <c r="AE347" s="31">
        <v>93452</v>
      </c>
      <c r="AF347" s="31">
        <v>103411</v>
      </c>
      <c r="AG347" s="31">
        <v>199741</v>
      </c>
      <c r="AH347" s="31">
        <v>94804</v>
      </c>
      <c r="AI347" s="31">
        <v>104937</v>
      </c>
      <c r="AJ347" s="31">
        <v>202568</v>
      </c>
      <c r="AK347" s="31">
        <v>96122</v>
      </c>
      <c r="AL347" s="31">
        <v>106446</v>
      </c>
      <c r="AM347" s="31">
        <v>205353</v>
      </c>
      <c r="AN347" s="31">
        <v>97434</v>
      </c>
      <c r="AO347" s="31">
        <v>107919</v>
      </c>
      <c r="AP347" s="31">
        <v>208084</v>
      </c>
      <c r="AQ347" s="31">
        <v>98713</v>
      </c>
      <c r="AR347" s="31">
        <v>109371</v>
      </c>
      <c r="AS347" s="31">
        <v>210756</v>
      </c>
      <c r="AT347" s="31">
        <v>99966</v>
      </c>
      <c r="AU347" s="31">
        <v>110790</v>
      </c>
      <c r="AV347" s="31">
        <v>213408</v>
      </c>
      <c r="AW347" s="31">
        <v>101224</v>
      </c>
      <c r="AX347" s="31">
        <v>112184</v>
      </c>
      <c r="AY347" s="31">
        <v>216014</v>
      </c>
      <c r="AZ347" s="31">
        <v>102451</v>
      </c>
      <c r="BA347" s="31">
        <v>113563</v>
      </c>
      <c r="BB347" s="31">
        <v>218573</v>
      </c>
      <c r="BC347" s="31">
        <v>103662</v>
      </c>
      <c r="BD347" s="31">
        <v>114911</v>
      </c>
      <c r="BE347" s="31">
        <v>221101</v>
      </c>
      <c r="BF347" s="31">
        <v>104860</v>
      </c>
      <c r="BG347" s="31">
        <v>116241</v>
      </c>
      <c r="BH347" s="31">
        <v>223592</v>
      </c>
      <c r="BI347" s="31">
        <v>106039</v>
      </c>
      <c r="BJ347" s="31">
        <v>117553</v>
      </c>
      <c r="BK347" s="31">
        <v>226068</v>
      </c>
      <c r="BL347" s="31">
        <v>107220</v>
      </c>
      <c r="BM347" s="31">
        <v>118848</v>
      </c>
      <c r="BN347" s="31">
        <v>228528</v>
      </c>
      <c r="BO347" s="31">
        <v>108403</v>
      </c>
      <c r="BP347" s="31">
        <v>120125</v>
      </c>
      <c r="BQ347" s="31">
        <v>230976</v>
      </c>
      <c r="BR347" s="31">
        <v>109585</v>
      </c>
      <c r="BS347" s="31">
        <v>121391</v>
      </c>
      <c r="BT347" s="31">
        <v>233414</v>
      </c>
      <c r="BU347" s="31">
        <v>110757</v>
      </c>
      <c r="BV347" s="31">
        <v>122657</v>
      </c>
      <c r="BW347" s="31">
        <v>235858</v>
      </c>
      <c r="BX347" s="31">
        <v>111945</v>
      </c>
      <c r="BY347" s="31">
        <v>123913</v>
      </c>
    </row>
    <row r="348" spans="1:77" ht="20.100000000000001" customHeight="1" x14ac:dyDescent="0.25">
      <c r="A348" s="30" t="s">
        <v>321</v>
      </c>
      <c r="B348" s="31" t="s">
        <v>404</v>
      </c>
      <c r="C348" s="31">
        <v>106534</v>
      </c>
      <c r="D348" s="31">
        <v>52860</v>
      </c>
      <c r="E348" s="31">
        <v>53674</v>
      </c>
      <c r="F348" s="31">
        <v>106520</v>
      </c>
      <c r="G348" s="31">
        <v>52888</v>
      </c>
      <c r="H348" s="31">
        <v>53632</v>
      </c>
      <c r="I348" s="31">
        <v>106495</v>
      </c>
      <c r="J348" s="31">
        <v>52915</v>
      </c>
      <c r="K348" s="31">
        <v>53580</v>
      </c>
      <c r="L348" s="31">
        <v>106451</v>
      </c>
      <c r="M348" s="31">
        <v>52929</v>
      </c>
      <c r="N348" s="31">
        <v>53522</v>
      </c>
      <c r="O348" s="31">
        <v>106389</v>
      </c>
      <c r="P348" s="31">
        <v>52931</v>
      </c>
      <c r="Q348" s="31">
        <v>53458</v>
      </c>
      <c r="R348" s="31">
        <v>106297</v>
      </c>
      <c r="S348" s="31">
        <v>52919</v>
      </c>
      <c r="T348" s="31">
        <v>53378</v>
      </c>
      <c r="U348" s="31">
        <v>106199</v>
      </c>
      <c r="V348" s="31">
        <v>52906</v>
      </c>
      <c r="W348" s="31">
        <v>53293</v>
      </c>
      <c r="X348" s="31">
        <v>106065</v>
      </c>
      <c r="Y348" s="31">
        <v>52862</v>
      </c>
      <c r="Z348" s="31">
        <v>53203</v>
      </c>
      <c r="AA348" s="31">
        <v>105928</v>
      </c>
      <c r="AB348" s="31">
        <v>52827</v>
      </c>
      <c r="AC348" s="31">
        <v>53101</v>
      </c>
      <c r="AD348" s="31">
        <v>105747</v>
      </c>
      <c r="AE348" s="31">
        <v>52762</v>
      </c>
      <c r="AF348" s="31">
        <v>52985</v>
      </c>
      <c r="AG348" s="31">
        <v>105550</v>
      </c>
      <c r="AH348" s="31">
        <v>52693</v>
      </c>
      <c r="AI348" s="31">
        <v>52857</v>
      </c>
      <c r="AJ348" s="31">
        <v>105300</v>
      </c>
      <c r="AK348" s="31">
        <v>52599</v>
      </c>
      <c r="AL348" s="31">
        <v>52701</v>
      </c>
      <c r="AM348" s="31">
        <v>105039</v>
      </c>
      <c r="AN348" s="31">
        <v>52490</v>
      </c>
      <c r="AO348" s="31">
        <v>52549</v>
      </c>
      <c r="AP348" s="31">
        <v>104733</v>
      </c>
      <c r="AQ348" s="31">
        <v>52354</v>
      </c>
      <c r="AR348" s="31">
        <v>52379</v>
      </c>
      <c r="AS348" s="31">
        <v>104387</v>
      </c>
      <c r="AT348" s="31">
        <v>52206</v>
      </c>
      <c r="AU348" s="31">
        <v>52181</v>
      </c>
      <c r="AV348" s="31">
        <v>104025</v>
      </c>
      <c r="AW348" s="31">
        <v>52037</v>
      </c>
      <c r="AX348" s="31">
        <v>51988</v>
      </c>
      <c r="AY348" s="31">
        <v>103614</v>
      </c>
      <c r="AZ348" s="31">
        <v>51848</v>
      </c>
      <c r="BA348" s="31">
        <v>51766</v>
      </c>
      <c r="BB348" s="31">
        <v>103159</v>
      </c>
      <c r="BC348" s="31">
        <v>51640</v>
      </c>
      <c r="BD348" s="31">
        <v>51519</v>
      </c>
      <c r="BE348" s="31">
        <v>102714</v>
      </c>
      <c r="BF348" s="31">
        <v>51434</v>
      </c>
      <c r="BG348" s="31">
        <v>51280</v>
      </c>
      <c r="BH348" s="31">
        <v>102195</v>
      </c>
      <c r="BI348" s="31">
        <v>51198</v>
      </c>
      <c r="BJ348" s="31">
        <v>50997</v>
      </c>
      <c r="BK348" s="31">
        <v>101681</v>
      </c>
      <c r="BL348" s="31">
        <v>50957</v>
      </c>
      <c r="BM348" s="31">
        <v>50724</v>
      </c>
      <c r="BN348" s="31">
        <v>101144</v>
      </c>
      <c r="BO348" s="31">
        <v>50712</v>
      </c>
      <c r="BP348" s="31">
        <v>50432</v>
      </c>
      <c r="BQ348" s="31">
        <v>100576</v>
      </c>
      <c r="BR348" s="31">
        <v>50450</v>
      </c>
      <c r="BS348" s="31">
        <v>50126</v>
      </c>
      <c r="BT348" s="31">
        <v>99993</v>
      </c>
      <c r="BU348" s="31">
        <v>50181</v>
      </c>
      <c r="BV348" s="31">
        <v>49812</v>
      </c>
      <c r="BW348" s="31">
        <v>99384</v>
      </c>
      <c r="BX348" s="31">
        <v>49899</v>
      </c>
      <c r="BY348" s="31">
        <v>49485</v>
      </c>
    </row>
    <row r="349" spans="1:77" ht="20.100000000000001" customHeight="1" x14ac:dyDescent="0.25">
      <c r="A349" s="30" t="s">
        <v>322</v>
      </c>
      <c r="B349" s="31" t="s">
        <v>404</v>
      </c>
      <c r="C349" s="31">
        <v>97150</v>
      </c>
      <c r="D349" s="31">
        <v>47866</v>
      </c>
      <c r="E349" s="31">
        <v>49284</v>
      </c>
      <c r="F349" s="31">
        <v>97246</v>
      </c>
      <c r="G349" s="31">
        <v>47913</v>
      </c>
      <c r="H349" s="31">
        <v>49333</v>
      </c>
      <c r="I349" s="31">
        <v>97308</v>
      </c>
      <c r="J349" s="31">
        <v>47948</v>
      </c>
      <c r="K349" s="31">
        <v>49360</v>
      </c>
      <c r="L349" s="31">
        <v>97375</v>
      </c>
      <c r="M349" s="31">
        <v>47976</v>
      </c>
      <c r="N349" s="31">
        <v>49399</v>
      </c>
      <c r="O349" s="31">
        <v>97393</v>
      </c>
      <c r="P349" s="31">
        <v>47986</v>
      </c>
      <c r="Q349" s="31">
        <v>49407</v>
      </c>
      <c r="R349" s="31">
        <v>97402</v>
      </c>
      <c r="S349" s="31">
        <v>48003</v>
      </c>
      <c r="T349" s="31">
        <v>49399</v>
      </c>
      <c r="U349" s="31">
        <v>97378</v>
      </c>
      <c r="V349" s="31">
        <v>48004</v>
      </c>
      <c r="W349" s="31">
        <v>49374</v>
      </c>
      <c r="X349" s="31">
        <v>97325</v>
      </c>
      <c r="Y349" s="31">
        <v>47977</v>
      </c>
      <c r="Z349" s="31">
        <v>49348</v>
      </c>
      <c r="AA349" s="31">
        <v>97228</v>
      </c>
      <c r="AB349" s="31">
        <v>47940</v>
      </c>
      <c r="AC349" s="31">
        <v>49288</v>
      </c>
      <c r="AD349" s="31">
        <v>97104</v>
      </c>
      <c r="AE349" s="31">
        <v>47885</v>
      </c>
      <c r="AF349" s="31">
        <v>49219</v>
      </c>
      <c r="AG349" s="31">
        <v>96963</v>
      </c>
      <c r="AH349" s="31">
        <v>47822</v>
      </c>
      <c r="AI349" s="31">
        <v>49141</v>
      </c>
      <c r="AJ349" s="31">
        <v>96793</v>
      </c>
      <c r="AK349" s="31">
        <v>47748</v>
      </c>
      <c r="AL349" s="31">
        <v>49045</v>
      </c>
      <c r="AM349" s="31">
        <v>96579</v>
      </c>
      <c r="AN349" s="31">
        <v>47652</v>
      </c>
      <c r="AO349" s="31">
        <v>48927</v>
      </c>
      <c r="AP349" s="31">
        <v>96338</v>
      </c>
      <c r="AQ349" s="31">
        <v>47527</v>
      </c>
      <c r="AR349" s="31">
        <v>48811</v>
      </c>
      <c r="AS349" s="31">
        <v>96081</v>
      </c>
      <c r="AT349" s="31">
        <v>47409</v>
      </c>
      <c r="AU349" s="31">
        <v>48672</v>
      </c>
      <c r="AV349" s="31">
        <v>95781</v>
      </c>
      <c r="AW349" s="31">
        <v>47256</v>
      </c>
      <c r="AX349" s="31">
        <v>48525</v>
      </c>
      <c r="AY349" s="31">
        <v>95460</v>
      </c>
      <c r="AZ349" s="31">
        <v>47104</v>
      </c>
      <c r="BA349" s="31">
        <v>48356</v>
      </c>
      <c r="BB349" s="31">
        <v>95107</v>
      </c>
      <c r="BC349" s="31">
        <v>46926</v>
      </c>
      <c r="BD349" s="31">
        <v>48181</v>
      </c>
      <c r="BE349" s="31">
        <v>94743</v>
      </c>
      <c r="BF349" s="31">
        <v>46748</v>
      </c>
      <c r="BG349" s="31">
        <v>47995</v>
      </c>
      <c r="BH349" s="31">
        <v>94346</v>
      </c>
      <c r="BI349" s="31">
        <v>46551</v>
      </c>
      <c r="BJ349" s="31">
        <v>47795</v>
      </c>
      <c r="BK349" s="31">
        <v>93928</v>
      </c>
      <c r="BL349" s="31">
        <v>46348</v>
      </c>
      <c r="BM349" s="31">
        <v>47580</v>
      </c>
      <c r="BN349" s="31">
        <v>93490</v>
      </c>
      <c r="BO349" s="31">
        <v>46134</v>
      </c>
      <c r="BP349" s="31">
        <v>47356</v>
      </c>
      <c r="BQ349" s="31">
        <v>93026</v>
      </c>
      <c r="BR349" s="31">
        <v>45905</v>
      </c>
      <c r="BS349" s="31">
        <v>47121</v>
      </c>
      <c r="BT349" s="31">
        <v>92544</v>
      </c>
      <c r="BU349" s="31">
        <v>45667</v>
      </c>
      <c r="BV349" s="31">
        <v>46877</v>
      </c>
      <c r="BW349" s="31">
        <v>92065</v>
      </c>
      <c r="BX349" s="31">
        <v>45439</v>
      </c>
      <c r="BY349" s="31">
        <v>46626</v>
      </c>
    </row>
    <row r="350" spans="1:77" ht="20.100000000000001" customHeight="1" x14ac:dyDescent="0.25">
      <c r="A350" s="30" t="s">
        <v>323</v>
      </c>
      <c r="B350" s="31" t="s">
        <v>404</v>
      </c>
      <c r="C350" s="31">
        <v>60874</v>
      </c>
      <c r="D350" s="31">
        <v>30306</v>
      </c>
      <c r="E350" s="31">
        <v>30568</v>
      </c>
      <c r="F350" s="31">
        <v>60696</v>
      </c>
      <c r="G350" s="31">
        <v>30247</v>
      </c>
      <c r="H350" s="31">
        <v>30449</v>
      </c>
      <c r="I350" s="31">
        <v>60509</v>
      </c>
      <c r="J350" s="31">
        <v>30197</v>
      </c>
      <c r="K350" s="31">
        <v>30312</v>
      </c>
      <c r="L350" s="31">
        <v>60313</v>
      </c>
      <c r="M350" s="31">
        <v>30138</v>
      </c>
      <c r="N350" s="31">
        <v>30175</v>
      </c>
      <c r="O350" s="31">
        <v>60110</v>
      </c>
      <c r="P350" s="31">
        <v>30068</v>
      </c>
      <c r="Q350" s="31">
        <v>30042</v>
      </c>
      <c r="R350" s="31">
        <v>59858</v>
      </c>
      <c r="S350" s="31">
        <v>29977</v>
      </c>
      <c r="T350" s="31">
        <v>29881</v>
      </c>
      <c r="U350" s="31">
        <v>59638</v>
      </c>
      <c r="V350" s="31">
        <v>29900</v>
      </c>
      <c r="W350" s="31">
        <v>29738</v>
      </c>
      <c r="X350" s="31">
        <v>59387</v>
      </c>
      <c r="Y350" s="31">
        <v>29805</v>
      </c>
      <c r="Z350" s="31">
        <v>29582</v>
      </c>
      <c r="AA350" s="31">
        <v>59146</v>
      </c>
      <c r="AB350" s="31">
        <v>29703</v>
      </c>
      <c r="AC350" s="31">
        <v>29443</v>
      </c>
      <c r="AD350" s="31">
        <v>58858</v>
      </c>
      <c r="AE350" s="31">
        <v>29585</v>
      </c>
      <c r="AF350" s="31">
        <v>29273</v>
      </c>
      <c r="AG350" s="31">
        <v>58573</v>
      </c>
      <c r="AH350" s="31">
        <v>29461</v>
      </c>
      <c r="AI350" s="31">
        <v>29112</v>
      </c>
      <c r="AJ350" s="31">
        <v>58257</v>
      </c>
      <c r="AK350" s="31">
        <v>29322</v>
      </c>
      <c r="AL350" s="31">
        <v>28935</v>
      </c>
      <c r="AM350" s="31">
        <v>57930</v>
      </c>
      <c r="AN350" s="31">
        <v>29174</v>
      </c>
      <c r="AO350" s="31">
        <v>28756</v>
      </c>
      <c r="AP350" s="31">
        <v>57590</v>
      </c>
      <c r="AQ350" s="31">
        <v>29022</v>
      </c>
      <c r="AR350" s="31">
        <v>28568</v>
      </c>
      <c r="AS350" s="31">
        <v>57235</v>
      </c>
      <c r="AT350" s="31">
        <v>28858</v>
      </c>
      <c r="AU350" s="31">
        <v>28377</v>
      </c>
      <c r="AV350" s="31">
        <v>56833</v>
      </c>
      <c r="AW350" s="31">
        <v>28667</v>
      </c>
      <c r="AX350" s="31">
        <v>28166</v>
      </c>
      <c r="AY350" s="31">
        <v>56427</v>
      </c>
      <c r="AZ350" s="31">
        <v>28468</v>
      </c>
      <c r="BA350" s="31">
        <v>27959</v>
      </c>
      <c r="BB350" s="31">
        <v>55998</v>
      </c>
      <c r="BC350" s="31">
        <v>28271</v>
      </c>
      <c r="BD350" s="31">
        <v>27727</v>
      </c>
      <c r="BE350" s="31">
        <v>55551</v>
      </c>
      <c r="BF350" s="31">
        <v>28056</v>
      </c>
      <c r="BG350" s="31">
        <v>27495</v>
      </c>
      <c r="BH350" s="31">
        <v>55088</v>
      </c>
      <c r="BI350" s="31">
        <v>27839</v>
      </c>
      <c r="BJ350" s="31">
        <v>27249</v>
      </c>
      <c r="BK350" s="31">
        <v>54601</v>
      </c>
      <c r="BL350" s="31">
        <v>27607</v>
      </c>
      <c r="BM350" s="31">
        <v>26994</v>
      </c>
      <c r="BN350" s="31">
        <v>54112</v>
      </c>
      <c r="BO350" s="31">
        <v>27377</v>
      </c>
      <c r="BP350" s="31">
        <v>26735</v>
      </c>
      <c r="BQ350" s="31">
        <v>53605</v>
      </c>
      <c r="BR350" s="31">
        <v>27142</v>
      </c>
      <c r="BS350" s="31">
        <v>26463</v>
      </c>
      <c r="BT350" s="31">
        <v>53067</v>
      </c>
      <c r="BU350" s="31">
        <v>26888</v>
      </c>
      <c r="BV350" s="31">
        <v>26179</v>
      </c>
      <c r="BW350" s="31">
        <v>52534</v>
      </c>
      <c r="BX350" s="31">
        <v>26648</v>
      </c>
      <c r="BY350" s="31">
        <v>25886</v>
      </c>
    </row>
    <row r="351" spans="1:77" ht="20.100000000000001" customHeight="1" x14ac:dyDescent="0.25">
      <c r="A351" s="30" t="s">
        <v>324</v>
      </c>
      <c r="B351" s="31" t="s">
        <v>404</v>
      </c>
      <c r="C351" s="31">
        <v>33597</v>
      </c>
      <c r="D351" s="31">
        <v>16931</v>
      </c>
      <c r="E351" s="31">
        <v>16666</v>
      </c>
      <c r="F351" s="31">
        <v>33605</v>
      </c>
      <c r="G351" s="31">
        <v>16951</v>
      </c>
      <c r="H351" s="31">
        <v>16654</v>
      </c>
      <c r="I351" s="31">
        <v>33592</v>
      </c>
      <c r="J351" s="31">
        <v>16960</v>
      </c>
      <c r="K351" s="31">
        <v>16632</v>
      </c>
      <c r="L351" s="31">
        <v>33581</v>
      </c>
      <c r="M351" s="31">
        <v>16972</v>
      </c>
      <c r="N351" s="31">
        <v>16609</v>
      </c>
      <c r="O351" s="31">
        <v>33566</v>
      </c>
      <c r="P351" s="31">
        <v>16983</v>
      </c>
      <c r="Q351" s="31">
        <v>16583</v>
      </c>
      <c r="R351" s="31">
        <v>33537</v>
      </c>
      <c r="S351" s="31">
        <v>16981</v>
      </c>
      <c r="T351" s="31">
        <v>16556</v>
      </c>
      <c r="U351" s="31">
        <v>33500</v>
      </c>
      <c r="V351" s="31">
        <v>16983</v>
      </c>
      <c r="W351" s="31">
        <v>16517</v>
      </c>
      <c r="X351" s="31">
        <v>33460</v>
      </c>
      <c r="Y351" s="31">
        <v>16974</v>
      </c>
      <c r="Z351" s="31">
        <v>16486</v>
      </c>
      <c r="AA351" s="31">
        <v>33406</v>
      </c>
      <c r="AB351" s="31">
        <v>16957</v>
      </c>
      <c r="AC351" s="31">
        <v>16449</v>
      </c>
      <c r="AD351" s="31">
        <v>33339</v>
      </c>
      <c r="AE351" s="31">
        <v>16928</v>
      </c>
      <c r="AF351" s="31">
        <v>16411</v>
      </c>
      <c r="AG351" s="31">
        <v>33253</v>
      </c>
      <c r="AH351" s="31">
        <v>16901</v>
      </c>
      <c r="AI351" s="31">
        <v>16352</v>
      </c>
      <c r="AJ351" s="31">
        <v>33175</v>
      </c>
      <c r="AK351" s="31">
        <v>16871</v>
      </c>
      <c r="AL351" s="31">
        <v>16304</v>
      </c>
      <c r="AM351" s="31">
        <v>33075</v>
      </c>
      <c r="AN351" s="31">
        <v>16826</v>
      </c>
      <c r="AO351" s="31">
        <v>16249</v>
      </c>
      <c r="AP351" s="31">
        <v>32970</v>
      </c>
      <c r="AQ351" s="31">
        <v>16786</v>
      </c>
      <c r="AR351" s="31">
        <v>16184</v>
      </c>
      <c r="AS351" s="31">
        <v>32850</v>
      </c>
      <c r="AT351" s="31">
        <v>16725</v>
      </c>
      <c r="AU351" s="31">
        <v>16125</v>
      </c>
      <c r="AV351" s="31">
        <v>32723</v>
      </c>
      <c r="AW351" s="31">
        <v>16674</v>
      </c>
      <c r="AX351" s="31">
        <v>16049</v>
      </c>
      <c r="AY351" s="31">
        <v>32581</v>
      </c>
      <c r="AZ351" s="31">
        <v>16605</v>
      </c>
      <c r="BA351" s="31">
        <v>15976</v>
      </c>
      <c r="BB351" s="31">
        <v>32440</v>
      </c>
      <c r="BC351" s="31">
        <v>16539</v>
      </c>
      <c r="BD351" s="31">
        <v>15901</v>
      </c>
      <c r="BE351" s="31">
        <v>32267</v>
      </c>
      <c r="BF351" s="31">
        <v>16464</v>
      </c>
      <c r="BG351" s="31">
        <v>15803</v>
      </c>
      <c r="BH351" s="31">
        <v>32113</v>
      </c>
      <c r="BI351" s="31">
        <v>16395</v>
      </c>
      <c r="BJ351" s="31">
        <v>15718</v>
      </c>
      <c r="BK351" s="31">
        <v>31930</v>
      </c>
      <c r="BL351" s="31">
        <v>16307</v>
      </c>
      <c r="BM351" s="31">
        <v>15623</v>
      </c>
      <c r="BN351" s="31">
        <v>31739</v>
      </c>
      <c r="BO351" s="31">
        <v>16220</v>
      </c>
      <c r="BP351" s="31">
        <v>15519</v>
      </c>
      <c r="BQ351" s="31">
        <v>31559</v>
      </c>
      <c r="BR351" s="31">
        <v>16136</v>
      </c>
      <c r="BS351" s="31">
        <v>15423</v>
      </c>
      <c r="BT351" s="31">
        <v>31363</v>
      </c>
      <c r="BU351" s="31">
        <v>16053</v>
      </c>
      <c r="BV351" s="31">
        <v>15310</v>
      </c>
      <c r="BW351" s="31">
        <v>31176</v>
      </c>
      <c r="BX351" s="31">
        <v>15959</v>
      </c>
      <c r="BY351" s="31">
        <v>15217</v>
      </c>
    </row>
    <row r="352" spans="1:77" ht="20.100000000000001" customHeight="1" x14ac:dyDescent="0.25">
      <c r="A352" s="30" t="s">
        <v>325</v>
      </c>
      <c r="B352" s="31" t="s">
        <v>404</v>
      </c>
      <c r="C352" s="31">
        <v>42313</v>
      </c>
      <c r="D352" s="31">
        <v>20956</v>
      </c>
      <c r="E352" s="31">
        <v>21357</v>
      </c>
      <c r="F352" s="31">
        <v>42011</v>
      </c>
      <c r="G352" s="31">
        <v>20818</v>
      </c>
      <c r="H352" s="31">
        <v>21193</v>
      </c>
      <c r="I352" s="31">
        <v>41688</v>
      </c>
      <c r="J352" s="31">
        <v>20680</v>
      </c>
      <c r="K352" s="31">
        <v>21008</v>
      </c>
      <c r="L352" s="31">
        <v>41368</v>
      </c>
      <c r="M352" s="31">
        <v>20546</v>
      </c>
      <c r="N352" s="31">
        <v>20822</v>
      </c>
      <c r="O352" s="31">
        <v>41033</v>
      </c>
      <c r="P352" s="31">
        <v>20397</v>
      </c>
      <c r="Q352" s="31">
        <v>20636</v>
      </c>
      <c r="R352" s="31">
        <v>40699</v>
      </c>
      <c r="S352" s="31">
        <v>20254</v>
      </c>
      <c r="T352" s="31">
        <v>20445</v>
      </c>
      <c r="U352" s="31">
        <v>40368</v>
      </c>
      <c r="V352" s="31">
        <v>20107</v>
      </c>
      <c r="W352" s="31">
        <v>20261</v>
      </c>
      <c r="X352" s="31">
        <v>40031</v>
      </c>
      <c r="Y352" s="31">
        <v>19958</v>
      </c>
      <c r="Z352" s="31">
        <v>20073</v>
      </c>
      <c r="AA352" s="31">
        <v>39701</v>
      </c>
      <c r="AB352" s="31">
        <v>19810</v>
      </c>
      <c r="AC352" s="31">
        <v>19891</v>
      </c>
      <c r="AD352" s="31">
        <v>39353</v>
      </c>
      <c r="AE352" s="31">
        <v>19650</v>
      </c>
      <c r="AF352" s="31">
        <v>19703</v>
      </c>
      <c r="AG352" s="31">
        <v>39002</v>
      </c>
      <c r="AH352" s="31">
        <v>19494</v>
      </c>
      <c r="AI352" s="31">
        <v>19508</v>
      </c>
      <c r="AJ352" s="31">
        <v>38635</v>
      </c>
      <c r="AK352" s="31">
        <v>19326</v>
      </c>
      <c r="AL352" s="31">
        <v>19309</v>
      </c>
      <c r="AM352" s="31">
        <v>38280</v>
      </c>
      <c r="AN352" s="31">
        <v>19158</v>
      </c>
      <c r="AO352" s="31">
        <v>19122</v>
      </c>
      <c r="AP352" s="31">
        <v>37881</v>
      </c>
      <c r="AQ352" s="31">
        <v>18973</v>
      </c>
      <c r="AR352" s="31">
        <v>18908</v>
      </c>
      <c r="AS352" s="31">
        <v>37498</v>
      </c>
      <c r="AT352" s="31">
        <v>18797</v>
      </c>
      <c r="AU352" s="31">
        <v>18701</v>
      </c>
      <c r="AV352" s="31">
        <v>37104</v>
      </c>
      <c r="AW352" s="31">
        <v>18601</v>
      </c>
      <c r="AX352" s="31">
        <v>18503</v>
      </c>
      <c r="AY352" s="31">
        <v>36702</v>
      </c>
      <c r="AZ352" s="31">
        <v>18419</v>
      </c>
      <c r="BA352" s="31">
        <v>18283</v>
      </c>
      <c r="BB352" s="31">
        <v>36296</v>
      </c>
      <c r="BC352" s="31">
        <v>18218</v>
      </c>
      <c r="BD352" s="31">
        <v>18078</v>
      </c>
      <c r="BE352" s="31">
        <v>35865</v>
      </c>
      <c r="BF352" s="31">
        <v>18015</v>
      </c>
      <c r="BG352" s="31">
        <v>17850</v>
      </c>
      <c r="BH352" s="31">
        <v>35434</v>
      </c>
      <c r="BI352" s="31">
        <v>17805</v>
      </c>
      <c r="BJ352" s="31">
        <v>17629</v>
      </c>
      <c r="BK352" s="31">
        <v>35002</v>
      </c>
      <c r="BL352" s="31">
        <v>17596</v>
      </c>
      <c r="BM352" s="31">
        <v>17406</v>
      </c>
      <c r="BN352" s="31">
        <v>34544</v>
      </c>
      <c r="BO352" s="31">
        <v>17377</v>
      </c>
      <c r="BP352" s="31">
        <v>17167</v>
      </c>
      <c r="BQ352" s="31">
        <v>34084</v>
      </c>
      <c r="BR352" s="31">
        <v>17151</v>
      </c>
      <c r="BS352" s="31">
        <v>16933</v>
      </c>
      <c r="BT352" s="31">
        <v>33618</v>
      </c>
      <c r="BU352" s="31">
        <v>16929</v>
      </c>
      <c r="BV352" s="31">
        <v>16689</v>
      </c>
      <c r="BW352" s="31">
        <v>33152</v>
      </c>
      <c r="BX352" s="31">
        <v>16701</v>
      </c>
      <c r="BY352" s="31">
        <v>16451</v>
      </c>
    </row>
    <row r="353" spans="1:77" ht="20.100000000000001" customHeight="1" x14ac:dyDescent="0.25">
      <c r="A353" s="30" t="s">
        <v>326</v>
      </c>
      <c r="B353" s="31" t="s">
        <v>404</v>
      </c>
      <c r="C353" s="31">
        <v>149201</v>
      </c>
      <c r="D353" s="31">
        <v>74105</v>
      </c>
      <c r="E353" s="31">
        <v>75096</v>
      </c>
      <c r="F353" s="31">
        <v>149954</v>
      </c>
      <c r="G353" s="31">
        <v>74468</v>
      </c>
      <c r="H353" s="31">
        <v>75486</v>
      </c>
      <c r="I353" s="31">
        <v>150662</v>
      </c>
      <c r="J353" s="31">
        <v>74814</v>
      </c>
      <c r="K353" s="31">
        <v>75848</v>
      </c>
      <c r="L353" s="31">
        <v>151350</v>
      </c>
      <c r="M353" s="31">
        <v>75148</v>
      </c>
      <c r="N353" s="31">
        <v>76202</v>
      </c>
      <c r="O353" s="31">
        <v>151978</v>
      </c>
      <c r="P353" s="31">
        <v>75458</v>
      </c>
      <c r="Q353" s="31">
        <v>76520</v>
      </c>
      <c r="R353" s="31">
        <v>152591</v>
      </c>
      <c r="S353" s="31">
        <v>75762</v>
      </c>
      <c r="T353" s="31">
        <v>76829</v>
      </c>
      <c r="U353" s="31">
        <v>153133</v>
      </c>
      <c r="V353" s="31">
        <v>76030</v>
      </c>
      <c r="W353" s="31">
        <v>77103</v>
      </c>
      <c r="X353" s="31">
        <v>153618</v>
      </c>
      <c r="Y353" s="31">
        <v>76271</v>
      </c>
      <c r="Z353" s="31">
        <v>77347</v>
      </c>
      <c r="AA353" s="31">
        <v>154054</v>
      </c>
      <c r="AB353" s="31">
        <v>76489</v>
      </c>
      <c r="AC353" s="31">
        <v>77565</v>
      </c>
      <c r="AD353" s="31">
        <v>154430</v>
      </c>
      <c r="AE353" s="31">
        <v>76678</v>
      </c>
      <c r="AF353" s="31">
        <v>77752</v>
      </c>
      <c r="AG353" s="31">
        <v>154771</v>
      </c>
      <c r="AH353" s="31">
        <v>76847</v>
      </c>
      <c r="AI353" s="31">
        <v>77924</v>
      </c>
      <c r="AJ353" s="31">
        <v>155065</v>
      </c>
      <c r="AK353" s="31">
        <v>76987</v>
      </c>
      <c r="AL353" s="31">
        <v>78078</v>
      </c>
      <c r="AM353" s="31">
        <v>155313</v>
      </c>
      <c r="AN353" s="31">
        <v>77109</v>
      </c>
      <c r="AO353" s="31">
        <v>78204</v>
      </c>
      <c r="AP353" s="31">
        <v>155508</v>
      </c>
      <c r="AQ353" s="31">
        <v>77197</v>
      </c>
      <c r="AR353" s="31">
        <v>78311</v>
      </c>
      <c r="AS353" s="31">
        <v>155637</v>
      </c>
      <c r="AT353" s="31">
        <v>77249</v>
      </c>
      <c r="AU353" s="31">
        <v>78388</v>
      </c>
      <c r="AV353" s="31">
        <v>155750</v>
      </c>
      <c r="AW353" s="31">
        <v>77302</v>
      </c>
      <c r="AX353" s="31">
        <v>78448</v>
      </c>
      <c r="AY353" s="31">
        <v>155797</v>
      </c>
      <c r="AZ353" s="31">
        <v>77308</v>
      </c>
      <c r="BA353" s="31">
        <v>78489</v>
      </c>
      <c r="BB353" s="31">
        <v>155799</v>
      </c>
      <c r="BC353" s="31">
        <v>77297</v>
      </c>
      <c r="BD353" s="31">
        <v>78502</v>
      </c>
      <c r="BE353" s="31">
        <v>155753</v>
      </c>
      <c r="BF353" s="31">
        <v>77264</v>
      </c>
      <c r="BG353" s="31">
        <v>78489</v>
      </c>
      <c r="BH353" s="31">
        <v>155678</v>
      </c>
      <c r="BI353" s="31">
        <v>77208</v>
      </c>
      <c r="BJ353" s="31">
        <v>78470</v>
      </c>
      <c r="BK353" s="31">
        <v>155545</v>
      </c>
      <c r="BL353" s="31">
        <v>77134</v>
      </c>
      <c r="BM353" s="31">
        <v>78411</v>
      </c>
      <c r="BN353" s="31">
        <v>155376</v>
      </c>
      <c r="BO353" s="31">
        <v>77037</v>
      </c>
      <c r="BP353" s="31">
        <v>78339</v>
      </c>
      <c r="BQ353" s="31">
        <v>155174</v>
      </c>
      <c r="BR353" s="31">
        <v>76925</v>
      </c>
      <c r="BS353" s="31">
        <v>78249</v>
      </c>
      <c r="BT353" s="31">
        <v>154958</v>
      </c>
      <c r="BU353" s="31">
        <v>76816</v>
      </c>
      <c r="BV353" s="31">
        <v>78142</v>
      </c>
      <c r="BW353" s="31">
        <v>154711</v>
      </c>
      <c r="BX353" s="31">
        <v>76694</v>
      </c>
      <c r="BY353" s="31">
        <v>78017</v>
      </c>
    </row>
    <row r="354" spans="1:77" ht="20.100000000000001" customHeight="1" x14ac:dyDescent="0.25">
      <c r="A354" s="30" t="s">
        <v>327</v>
      </c>
      <c r="B354" s="31" t="s">
        <v>404</v>
      </c>
      <c r="C354" s="31">
        <v>223469</v>
      </c>
      <c r="D354" s="31">
        <v>106656</v>
      </c>
      <c r="E354" s="31">
        <v>116813</v>
      </c>
      <c r="F354" s="31">
        <v>223077</v>
      </c>
      <c r="G354" s="31">
        <v>106467</v>
      </c>
      <c r="H354" s="31">
        <v>116610</v>
      </c>
      <c r="I354" s="31">
        <v>222673</v>
      </c>
      <c r="J354" s="31">
        <v>106283</v>
      </c>
      <c r="K354" s="31">
        <v>116390</v>
      </c>
      <c r="L354" s="31">
        <v>222253</v>
      </c>
      <c r="M354" s="31">
        <v>106090</v>
      </c>
      <c r="N354" s="31">
        <v>116163</v>
      </c>
      <c r="O354" s="31">
        <v>221795</v>
      </c>
      <c r="P354" s="31">
        <v>105887</v>
      </c>
      <c r="Q354" s="31">
        <v>115908</v>
      </c>
      <c r="R354" s="31">
        <v>221309</v>
      </c>
      <c r="S354" s="31">
        <v>105658</v>
      </c>
      <c r="T354" s="31">
        <v>115651</v>
      </c>
      <c r="U354" s="31">
        <v>220781</v>
      </c>
      <c r="V354" s="31">
        <v>105423</v>
      </c>
      <c r="W354" s="31">
        <v>115358</v>
      </c>
      <c r="X354" s="31">
        <v>220234</v>
      </c>
      <c r="Y354" s="31">
        <v>105179</v>
      </c>
      <c r="Z354" s="31">
        <v>115055</v>
      </c>
      <c r="AA354" s="31">
        <v>219655</v>
      </c>
      <c r="AB354" s="31">
        <v>104921</v>
      </c>
      <c r="AC354" s="31">
        <v>114734</v>
      </c>
      <c r="AD354" s="31">
        <v>219023</v>
      </c>
      <c r="AE354" s="31">
        <v>104634</v>
      </c>
      <c r="AF354" s="31">
        <v>114389</v>
      </c>
      <c r="AG354" s="31">
        <v>218312</v>
      </c>
      <c r="AH354" s="31">
        <v>104320</v>
      </c>
      <c r="AI354" s="31">
        <v>113992</v>
      </c>
      <c r="AJ354" s="31">
        <v>217510</v>
      </c>
      <c r="AK354" s="31">
        <v>103957</v>
      </c>
      <c r="AL354" s="31">
        <v>113553</v>
      </c>
      <c r="AM354" s="31">
        <v>216650</v>
      </c>
      <c r="AN354" s="31">
        <v>103566</v>
      </c>
      <c r="AO354" s="31">
        <v>113084</v>
      </c>
      <c r="AP354" s="31">
        <v>215697</v>
      </c>
      <c r="AQ354" s="31">
        <v>103139</v>
      </c>
      <c r="AR354" s="31">
        <v>112558</v>
      </c>
      <c r="AS354" s="31">
        <v>214660</v>
      </c>
      <c r="AT354" s="31">
        <v>102669</v>
      </c>
      <c r="AU354" s="31">
        <v>111991</v>
      </c>
      <c r="AV354" s="31">
        <v>213568</v>
      </c>
      <c r="AW354" s="31">
        <v>102178</v>
      </c>
      <c r="AX354" s="31">
        <v>111390</v>
      </c>
      <c r="AY354" s="31">
        <v>212389</v>
      </c>
      <c r="AZ354" s="31">
        <v>101638</v>
      </c>
      <c r="BA354" s="31">
        <v>110751</v>
      </c>
      <c r="BB354" s="31">
        <v>211169</v>
      </c>
      <c r="BC354" s="31">
        <v>101085</v>
      </c>
      <c r="BD354" s="31">
        <v>110084</v>
      </c>
      <c r="BE354" s="31">
        <v>209879</v>
      </c>
      <c r="BF354" s="31">
        <v>100492</v>
      </c>
      <c r="BG354" s="31">
        <v>109387</v>
      </c>
      <c r="BH354" s="31">
        <v>208521</v>
      </c>
      <c r="BI354" s="31">
        <v>99876</v>
      </c>
      <c r="BJ354" s="31">
        <v>108645</v>
      </c>
      <c r="BK354" s="31">
        <v>207115</v>
      </c>
      <c r="BL354" s="31">
        <v>99234</v>
      </c>
      <c r="BM354" s="31">
        <v>107881</v>
      </c>
      <c r="BN354" s="31">
        <v>205683</v>
      </c>
      <c r="BO354" s="31">
        <v>98586</v>
      </c>
      <c r="BP354" s="31">
        <v>107097</v>
      </c>
      <c r="BQ354" s="31">
        <v>204196</v>
      </c>
      <c r="BR354" s="31">
        <v>97915</v>
      </c>
      <c r="BS354" s="31">
        <v>106281</v>
      </c>
      <c r="BT354" s="31">
        <v>202702</v>
      </c>
      <c r="BU354" s="31">
        <v>97243</v>
      </c>
      <c r="BV354" s="31">
        <v>105459</v>
      </c>
      <c r="BW354" s="31">
        <v>201180</v>
      </c>
      <c r="BX354" s="31">
        <v>96558</v>
      </c>
      <c r="BY354" s="31">
        <v>104622</v>
      </c>
    </row>
    <row r="355" spans="1:77" ht="20.100000000000001" customHeight="1" x14ac:dyDescent="0.25">
      <c r="A355" s="30" t="s">
        <v>328</v>
      </c>
      <c r="B355" s="31" t="s">
        <v>404</v>
      </c>
      <c r="C355" s="31">
        <v>36949</v>
      </c>
      <c r="D355" s="31">
        <v>18465</v>
      </c>
      <c r="E355" s="31">
        <v>18484</v>
      </c>
      <c r="F355" s="31">
        <v>36923</v>
      </c>
      <c r="G355" s="31">
        <v>18468</v>
      </c>
      <c r="H355" s="31">
        <v>18455</v>
      </c>
      <c r="I355" s="31">
        <v>36877</v>
      </c>
      <c r="J355" s="31">
        <v>18460</v>
      </c>
      <c r="K355" s="31">
        <v>18417</v>
      </c>
      <c r="L355" s="31">
        <v>36831</v>
      </c>
      <c r="M355" s="31">
        <v>18447</v>
      </c>
      <c r="N355" s="31">
        <v>18384</v>
      </c>
      <c r="O355" s="31">
        <v>36781</v>
      </c>
      <c r="P355" s="31">
        <v>18442</v>
      </c>
      <c r="Q355" s="31">
        <v>18339</v>
      </c>
      <c r="R355" s="31">
        <v>36714</v>
      </c>
      <c r="S355" s="31">
        <v>18423</v>
      </c>
      <c r="T355" s="31">
        <v>18291</v>
      </c>
      <c r="U355" s="31">
        <v>36646</v>
      </c>
      <c r="V355" s="31">
        <v>18399</v>
      </c>
      <c r="W355" s="31">
        <v>18247</v>
      </c>
      <c r="X355" s="31">
        <v>36587</v>
      </c>
      <c r="Y355" s="31">
        <v>18383</v>
      </c>
      <c r="Z355" s="31">
        <v>18204</v>
      </c>
      <c r="AA355" s="31">
        <v>36506</v>
      </c>
      <c r="AB355" s="31">
        <v>18357</v>
      </c>
      <c r="AC355" s="31">
        <v>18149</v>
      </c>
      <c r="AD355" s="31">
        <v>36424</v>
      </c>
      <c r="AE355" s="31">
        <v>18321</v>
      </c>
      <c r="AF355" s="31">
        <v>18103</v>
      </c>
      <c r="AG355" s="31">
        <v>36336</v>
      </c>
      <c r="AH355" s="31">
        <v>18292</v>
      </c>
      <c r="AI355" s="31">
        <v>18044</v>
      </c>
      <c r="AJ355" s="31">
        <v>36233</v>
      </c>
      <c r="AK355" s="31">
        <v>18251</v>
      </c>
      <c r="AL355" s="31">
        <v>17982</v>
      </c>
      <c r="AM355" s="31">
        <v>36119</v>
      </c>
      <c r="AN355" s="31">
        <v>18200</v>
      </c>
      <c r="AO355" s="31">
        <v>17919</v>
      </c>
      <c r="AP355" s="31">
        <v>35992</v>
      </c>
      <c r="AQ355" s="31">
        <v>18147</v>
      </c>
      <c r="AR355" s="31">
        <v>17845</v>
      </c>
      <c r="AS355" s="31">
        <v>35875</v>
      </c>
      <c r="AT355" s="31">
        <v>18091</v>
      </c>
      <c r="AU355" s="31">
        <v>17784</v>
      </c>
      <c r="AV355" s="31">
        <v>35725</v>
      </c>
      <c r="AW355" s="31">
        <v>18021</v>
      </c>
      <c r="AX355" s="31">
        <v>17704</v>
      </c>
      <c r="AY355" s="31">
        <v>35574</v>
      </c>
      <c r="AZ355" s="31">
        <v>17955</v>
      </c>
      <c r="BA355" s="31">
        <v>17619</v>
      </c>
      <c r="BB355" s="31">
        <v>35406</v>
      </c>
      <c r="BC355" s="31">
        <v>17880</v>
      </c>
      <c r="BD355" s="31">
        <v>17526</v>
      </c>
      <c r="BE355" s="31">
        <v>35238</v>
      </c>
      <c r="BF355" s="31">
        <v>17797</v>
      </c>
      <c r="BG355" s="31">
        <v>17441</v>
      </c>
      <c r="BH355" s="31">
        <v>35058</v>
      </c>
      <c r="BI355" s="31">
        <v>17718</v>
      </c>
      <c r="BJ355" s="31">
        <v>17340</v>
      </c>
      <c r="BK355" s="31">
        <v>34864</v>
      </c>
      <c r="BL355" s="31">
        <v>17625</v>
      </c>
      <c r="BM355" s="31">
        <v>17239</v>
      </c>
      <c r="BN355" s="31">
        <v>34665</v>
      </c>
      <c r="BO355" s="31">
        <v>17533</v>
      </c>
      <c r="BP355" s="31">
        <v>17132</v>
      </c>
      <c r="BQ355" s="31">
        <v>34463</v>
      </c>
      <c r="BR355" s="31">
        <v>17441</v>
      </c>
      <c r="BS355" s="31">
        <v>17022</v>
      </c>
      <c r="BT355" s="31">
        <v>34254</v>
      </c>
      <c r="BU355" s="31">
        <v>17344</v>
      </c>
      <c r="BV355" s="31">
        <v>16910</v>
      </c>
      <c r="BW355" s="31">
        <v>34041</v>
      </c>
      <c r="BX355" s="31">
        <v>17243</v>
      </c>
      <c r="BY355" s="31">
        <v>16798</v>
      </c>
    </row>
    <row r="356" spans="1:77" ht="20.100000000000001" customHeight="1" x14ac:dyDescent="0.25">
      <c r="A356" s="30" t="s">
        <v>329</v>
      </c>
      <c r="B356" s="31" t="s">
        <v>404</v>
      </c>
      <c r="C356" s="31">
        <v>39665</v>
      </c>
      <c r="D356" s="31">
        <v>19637</v>
      </c>
      <c r="E356" s="31">
        <v>20028</v>
      </c>
      <c r="F356" s="31">
        <v>39555</v>
      </c>
      <c r="G356" s="31">
        <v>19596</v>
      </c>
      <c r="H356" s="31">
        <v>19959</v>
      </c>
      <c r="I356" s="31">
        <v>39443</v>
      </c>
      <c r="J356" s="31">
        <v>19559</v>
      </c>
      <c r="K356" s="31">
        <v>19884</v>
      </c>
      <c r="L356" s="31">
        <v>39315</v>
      </c>
      <c r="M356" s="31">
        <v>19514</v>
      </c>
      <c r="N356" s="31">
        <v>19801</v>
      </c>
      <c r="O356" s="31">
        <v>39185</v>
      </c>
      <c r="P356" s="31">
        <v>19468</v>
      </c>
      <c r="Q356" s="31">
        <v>19717</v>
      </c>
      <c r="R356" s="31">
        <v>39048</v>
      </c>
      <c r="S356" s="31">
        <v>19415</v>
      </c>
      <c r="T356" s="31">
        <v>19633</v>
      </c>
      <c r="U356" s="31">
        <v>38902</v>
      </c>
      <c r="V356" s="31">
        <v>19368</v>
      </c>
      <c r="W356" s="31">
        <v>19534</v>
      </c>
      <c r="X356" s="31">
        <v>38751</v>
      </c>
      <c r="Y356" s="31">
        <v>19300</v>
      </c>
      <c r="Z356" s="31">
        <v>19451</v>
      </c>
      <c r="AA356" s="31">
        <v>38591</v>
      </c>
      <c r="AB356" s="31">
        <v>19237</v>
      </c>
      <c r="AC356" s="31">
        <v>19354</v>
      </c>
      <c r="AD356" s="31">
        <v>38429</v>
      </c>
      <c r="AE356" s="31">
        <v>19176</v>
      </c>
      <c r="AF356" s="31">
        <v>19253</v>
      </c>
      <c r="AG356" s="31">
        <v>38260</v>
      </c>
      <c r="AH356" s="31">
        <v>19103</v>
      </c>
      <c r="AI356" s="31">
        <v>19157</v>
      </c>
      <c r="AJ356" s="31">
        <v>38091</v>
      </c>
      <c r="AK356" s="31">
        <v>19028</v>
      </c>
      <c r="AL356" s="31">
        <v>19063</v>
      </c>
      <c r="AM356" s="31">
        <v>37891</v>
      </c>
      <c r="AN356" s="31">
        <v>18947</v>
      </c>
      <c r="AO356" s="31">
        <v>18944</v>
      </c>
      <c r="AP356" s="31">
        <v>37682</v>
      </c>
      <c r="AQ356" s="31">
        <v>18862</v>
      </c>
      <c r="AR356" s="31">
        <v>18820</v>
      </c>
      <c r="AS356" s="31">
        <v>37474</v>
      </c>
      <c r="AT356" s="31">
        <v>18765</v>
      </c>
      <c r="AU356" s="31">
        <v>18709</v>
      </c>
      <c r="AV356" s="31">
        <v>37239</v>
      </c>
      <c r="AW356" s="31">
        <v>18658</v>
      </c>
      <c r="AX356" s="31">
        <v>18581</v>
      </c>
      <c r="AY356" s="31">
        <v>37009</v>
      </c>
      <c r="AZ356" s="31">
        <v>18553</v>
      </c>
      <c r="BA356" s="31">
        <v>18456</v>
      </c>
      <c r="BB356" s="31">
        <v>36775</v>
      </c>
      <c r="BC356" s="31">
        <v>18448</v>
      </c>
      <c r="BD356" s="31">
        <v>18327</v>
      </c>
      <c r="BE356" s="31">
        <v>36526</v>
      </c>
      <c r="BF356" s="31">
        <v>18327</v>
      </c>
      <c r="BG356" s="31">
        <v>18199</v>
      </c>
      <c r="BH356" s="31">
        <v>36269</v>
      </c>
      <c r="BI356" s="31">
        <v>18209</v>
      </c>
      <c r="BJ356" s="31">
        <v>18060</v>
      </c>
      <c r="BK356" s="31">
        <v>35999</v>
      </c>
      <c r="BL356" s="31">
        <v>18075</v>
      </c>
      <c r="BM356" s="31">
        <v>17924</v>
      </c>
      <c r="BN356" s="31">
        <v>35718</v>
      </c>
      <c r="BO356" s="31">
        <v>17943</v>
      </c>
      <c r="BP356" s="31">
        <v>17775</v>
      </c>
      <c r="BQ356" s="31">
        <v>35432</v>
      </c>
      <c r="BR356" s="31">
        <v>17807</v>
      </c>
      <c r="BS356" s="31">
        <v>17625</v>
      </c>
      <c r="BT356" s="31">
        <v>35134</v>
      </c>
      <c r="BU356" s="31">
        <v>17660</v>
      </c>
      <c r="BV356" s="31">
        <v>17474</v>
      </c>
      <c r="BW356" s="31">
        <v>34826</v>
      </c>
      <c r="BX356" s="31">
        <v>17508</v>
      </c>
      <c r="BY356" s="31">
        <v>17318</v>
      </c>
    </row>
    <row r="357" spans="1:77" ht="20.100000000000001" customHeight="1" x14ac:dyDescent="0.25">
      <c r="A357" s="30" t="s">
        <v>330</v>
      </c>
      <c r="B357" s="31" t="s">
        <v>404</v>
      </c>
      <c r="C357" s="31">
        <v>35292</v>
      </c>
      <c r="D357" s="31">
        <v>17651</v>
      </c>
      <c r="E357" s="31">
        <v>17641</v>
      </c>
      <c r="F357" s="31">
        <v>35014</v>
      </c>
      <c r="G357" s="31">
        <v>17529</v>
      </c>
      <c r="H357" s="31">
        <v>17485</v>
      </c>
      <c r="I357" s="31">
        <v>34728</v>
      </c>
      <c r="J357" s="31">
        <v>17404</v>
      </c>
      <c r="K357" s="31">
        <v>17324</v>
      </c>
      <c r="L357" s="31">
        <v>34442</v>
      </c>
      <c r="M357" s="31">
        <v>17283</v>
      </c>
      <c r="N357" s="31">
        <v>17159</v>
      </c>
      <c r="O357" s="31">
        <v>34157</v>
      </c>
      <c r="P357" s="31">
        <v>17164</v>
      </c>
      <c r="Q357" s="31">
        <v>16993</v>
      </c>
      <c r="R357" s="31">
        <v>33874</v>
      </c>
      <c r="S357" s="31">
        <v>17041</v>
      </c>
      <c r="T357" s="31">
        <v>16833</v>
      </c>
      <c r="U357" s="31">
        <v>33584</v>
      </c>
      <c r="V357" s="31">
        <v>16910</v>
      </c>
      <c r="W357" s="31">
        <v>16674</v>
      </c>
      <c r="X357" s="31">
        <v>33298</v>
      </c>
      <c r="Y357" s="31">
        <v>16782</v>
      </c>
      <c r="Z357" s="31">
        <v>16516</v>
      </c>
      <c r="AA357" s="31">
        <v>33018</v>
      </c>
      <c r="AB357" s="31">
        <v>16665</v>
      </c>
      <c r="AC357" s="31">
        <v>16353</v>
      </c>
      <c r="AD357" s="31">
        <v>32729</v>
      </c>
      <c r="AE357" s="31">
        <v>16526</v>
      </c>
      <c r="AF357" s="31">
        <v>16203</v>
      </c>
      <c r="AG357" s="31">
        <v>32433</v>
      </c>
      <c r="AH357" s="31">
        <v>16389</v>
      </c>
      <c r="AI357" s="31">
        <v>16044</v>
      </c>
      <c r="AJ357" s="31">
        <v>32143</v>
      </c>
      <c r="AK357" s="31">
        <v>16253</v>
      </c>
      <c r="AL357" s="31">
        <v>15890</v>
      </c>
      <c r="AM357" s="31">
        <v>31826</v>
      </c>
      <c r="AN357" s="31">
        <v>16101</v>
      </c>
      <c r="AO357" s="31">
        <v>15725</v>
      </c>
      <c r="AP357" s="31">
        <v>31509</v>
      </c>
      <c r="AQ357" s="31">
        <v>15954</v>
      </c>
      <c r="AR357" s="31">
        <v>15555</v>
      </c>
      <c r="AS357" s="31">
        <v>31191</v>
      </c>
      <c r="AT357" s="31">
        <v>15800</v>
      </c>
      <c r="AU357" s="31">
        <v>15391</v>
      </c>
      <c r="AV357" s="31">
        <v>30845</v>
      </c>
      <c r="AW357" s="31">
        <v>15637</v>
      </c>
      <c r="AX357" s="31">
        <v>15208</v>
      </c>
      <c r="AY357" s="31">
        <v>30507</v>
      </c>
      <c r="AZ357" s="31">
        <v>15468</v>
      </c>
      <c r="BA357" s="31">
        <v>15039</v>
      </c>
      <c r="BB357" s="31">
        <v>30152</v>
      </c>
      <c r="BC357" s="31">
        <v>15298</v>
      </c>
      <c r="BD357" s="31">
        <v>14854</v>
      </c>
      <c r="BE357" s="31">
        <v>29792</v>
      </c>
      <c r="BF357" s="31">
        <v>15121</v>
      </c>
      <c r="BG357" s="31">
        <v>14671</v>
      </c>
      <c r="BH357" s="31">
        <v>29419</v>
      </c>
      <c r="BI357" s="31">
        <v>14940</v>
      </c>
      <c r="BJ357" s="31">
        <v>14479</v>
      </c>
      <c r="BK357" s="31">
        <v>29044</v>
      </c>
      <c r="BL357" s="31">
        <v>14756</v>
      </c>
      <c r="BM357" s="31">
        <v>14288</v>
      </c>
      <c r="BN357" s="31">
        <v>28658</v>
      </c>
      <c r="BO357" s="31">
        <v>14568</v>
      </c>
      <c r="BP357" s="31">
        <v>14090</v>
      </c>
      <c r="BQ357" s="31">
        <v>28275</v>
      </c>
      <c r="BR357" s="31">
        <v>14388</v>
      </c>
      <c r="BS357" s="31">
        <v>13887</v>
      </c>
      <c r="BT357" s="31">
        <v>27866</v>
      </c>
      <c r="BU357" s="31">
        <v>14190</v>
      </c>
      <c r="BV357" s="31">
        <v>13676</v>
      </c>
      <c r="BW357" s="31">
        <v>27467</v>
      </c>
      <c r="BX357" s="31">
        <v>14006</v>
      </c>
      <c r="BY357" s="31">
        <v>13461</v>
      </c>
    </row>
    <row r="358" spans="1:77" ht="20.100000000000001" customHeight="1" x14ac:dyDescent="0.25">
      <c r="A358" s="30" t="s">
        <v>331</v>
      </c>
      <c r="B358" s="31" t="s">
        <v>404</v>
      </c>
      <c r="C358" s="31">
        <v>85131</v>
      </c>
      <c r="D358" s="31">
        <v>43211</v>
      </c>
      <c r="E358" s="31">
        <v>41920</v>
      </c>
      <c r="F358" s="31">
        <v>85371</v>
      </c>
      <c r="G358" s="31">
        <v>43361</v>
      </c>
      <c r="H358" s="31">
        <v>42010</v>
      </c>
      <c r="I358" s="31">
        <v>85574</v>
      </c>
      <c r="J358" s="31">
        <v>43499</v>
      </c>
      <c r="K358" s="31">
        <v>42075</v>
      </c>
      <c r="L358" s="31">
        <v>85759</v>
      </c>
      <c r="M358" s="31">
        <v>43619</v>
      </c>
      <c r="N358" s="31">
        <v>42140</v>
      </c>
      <c r="O358" s="31">
        <v>85922</v>
      </c>
      <c r="P358" s="31">
        <v>43741</v>
      </c>
      <c r="Q358" s="31">
        <v>42181</v>
      </c>
      <c r="R358" s="31">
        <v>86064</v>
      </c>
      <c r="S358" s="31">
        <v>43850</v>
      </c>
      <c r="T358" s="31">
        <v>42214</v>
      </c>
      <c r="U358" s="31">
        <v>86171</v>
      </c>
      <c r="V358" s="31">
        <v>43940</v>
      </c>
      <c r="W358" s="31">
        <v>42231</v>
      </c>
      <c r="X358" s="31">
        <v>86266</v>
      </c>
      <c r="Y358" s="31">
        <v>44023</v>
      </c>
      <c r="Z358" s="31">
        <v>42243</v>
      </c>
      <c r="AA358" s="31">
        <v>86317</v>
      </c>
      <c r="AB358" s="31">
        <v>44089</v>
      </c>
      <c r="AC358" s="31">
        <v>42228</v>
      </c>
      <c r="AD358" s="31">
        <v>86366</v>
      </c>
      <c r="AE358" s="31">
        <v>44149</v>
      </c>
      <c r="AF358" s="31">
        <v>42217</v>
      </c>
      <c r="AG358" s="31">
        <v>86373</v>
      </c>
      <c r="AH358" s="31">
        <v>44185</v>
      </c>
      <c r="AI358" s="31">
        <v>42188</v>
      </c>
      <c r="AJ358" s="31">
        <v>86367</v>
      </c>
      <c r="AK358" s="31">
        <v>44216</v>
      </c>
      <c r="AL358" s="31">
        <v>42151</v>
      </c>
      <c r="AM358" s="31">
        <v>86327</v>
      </c>
      <c r="AN358" s="31">
        <v>44219</v>
      </c>
      <c r="AO358" s="31">
        <v>42108</v>
      </c>
      <c r="AP358" s="31">
        <v>86272</v>
      </c>
      <c r="AQ358" s="31">
        <v>44217</v>
      </c>
      <c r="AR358" s="31">
        <v>42055</v>
      </c>
      <c r="AS358" s="31">
        <v>86195</v>
      </c>
      <c r="AT358" s="31">
        <v>44207</v>
      </c>
      <c r="AU358" s="31">
        <v>41988</v>
      </c>
      <c r="AV358" s="31">
        <v>86084</v>
      </c>
      <c r="AW358" s="31">
        <v>44173</v>
      </c>
      <c r="AX358" s="31">
        <v>41911</v>
      </c>
      <c r="AY358" s="31">
        <v>85949</v>
      </c>
      <c r="AZ358" s="31">
        <v>44118</v>
      </c>
      <c r="BA358" s="31">
        <v>41831</v>
      </c>
      <c r="BB358" s="31">
        <v>85765</v>
      </c>
      <c r="BC358" s="31">
        <v>44046</v>
      </c>
      <c r="BD358" s="31">
        <v>41719</v>
      </c>
      <c r="BE358" s="31">
        <v>85579</v>
      </c>
      <c r="BF358" s="31">
        <v>43961</v>
      </c>
      <c r="BG358" s="31">
        <v>41618</v>
      </c>
      <c r="BH358" s="31">
        <v>85375</v>
      </c>
      <c r="BI358" s="31">
        <v>43871</v>
      </c>
      <c r="BJ358" s="31">
        <v>41504</v>
      </c>
      <c r="BK358" s="31">
        <v>85157</v>
      </c>
      <c r="BL358" s="31">
        <v>43773</v>
      </c>
      <c r="BM358" s="31">
        <v>41384</v>
      </c>
      <c r="BN358" s="31">
        <v>84912</v>
      </c>
      <c r="BO358" s="31">
        <v>43658</v>
      </c>
      <c r="BP358" s="31">
        <v>41254</v>
      </c>
      <c r="BQ358" s="31">
        <v>84654</v>
      </c>
      <c r="BR358" s="31">
        <v>43537</v>
      </c>
      <c r="BS358" s="31">
        <v>41117</v>
      </c>
      <c r="BT358" s="31">
        <v>84386</v>
      </c>
      <c r="BU358" s="31">
        <v>43411</v>
      </c>
      <c r="BV358" s="31">
        <v>40975</v>
      </c>
      <c r="BW358" s="31">
        <v>84093</v>
      </c>
      <c r="BX358" s="31">
        <v>43274</v>
      </c>
      <c r="BY358" s="31">
        <v>40819</v>
      </c>
    </row>
    <row r="359" spans="1:77" ht="20.100000000000001" customHeight="1" x14ac:dyDescent="0.25">
      <c r="A359" s="30" t="s">
        <v>332</v>
      </c>
      <c r="B359" s="31" t="s">
        <v>404</v>
      </c>
      <c r="C359" s="31">
        <v>51982</v>
      </c>
      <c r="D359" s="31">
        <v>25897</v>
      </c>
      <c r="E359" s="31">
        <v>26085</v>
      </c>
      <c r="F359" s="31">
        <v>51746</v>
      </c>
      <c r="G359" s="31">
        <v>25800</v>
      </c>
      <c r="H359" s="31">
        <v>25946</v>
      </c>
      <c r="I359" s="31">
        <v>51518</v>
      </c>
      <c r="J359" s="31">
        <v>25709</v>
      </c>
      <c r="K359" s="31">
        <v>25809</v>
      </c>
      <c r="L359" s="31">
        <v>51268</v>
      </c>
      <c r="M359" s="31">
        <v>25595</v>
      </c>
      <c r="N359" s="31">
        <v>25673</v>
      </c>
      <c r="O359" s="31">
        <v>51004</v>
      </c>
      <c r="P359" s="31">
        <v>25487</v>
      </c>
      <c r="Q359" s="31">
        <v>25517</v>
      </c>
      <c r="R359" s="31">
        <v>50736</v>
      </c>
      <c r="S359" s="31">
        <v>25366</v>
      </c>
      <c r="T359" s="31">
        <v>25370</v>
      </c>
      <c r="U359" s="31">
        <v>50461</v>
      </c>
      <c r="V359" s="31">
        <v>25246</v>
      </c>
      <c r="W359" s="31">
        <v>25215</v>
      </c>
      <c r="X359" s="31">
        <v>50167</v>
      </c>
      <c r="Y359" s="31">
        <v>25111</v>
      </c>
      <c r="Z359" s="31">
        <v>25056</v>
      </c>
      <c r="AA359" s="31">
        <v>49881</v>
      </c>
      <c r="AB359" s="31">
        <v>24980</v>
      </c>
      <c r="AC359" s="31">
        <v>24901</v>
      </c>
      <c r="AD359" s="31">
        <v>49592</v>
      </c>
      <c r="AE359" s="31">
        <v>24853</v>
      </c>
      <c r="AF359" s="31">
        <v>24739</v>
      </c>
      <c r="AG359" s="31">
        <v>49276</v>
      </c>
      <c r="AH359" s="31">
        <v>24702</v>
      </c>
      <c r="AI359" s="31">
        <v>24574</v>
      </c>
      <c r="AJ359" s="31">
        <v>48938</v>
      </c>
      <c r="AK359" s="31">
        <v>24550</v>
      </c>
      <c r="AL359" s="31">
        <v>24388</v>
      </c>
      <c r="AM359" s="31">
        <v>48586</v>
      </c>
      <c r="AN359" s="31">
        <v>24379</v>
      </c>
      <c r="AO359" s="31">
        <v>24207</v>
      </c>
      <c r="AP359" s="31">
        <v>48214</v>
      </c>
      <c r="AQ359" s="31">
        <v>24208</v>
      </c>
      <c r="AR359" s="31">
        <v>24006</v>
      </c>
      <c r="AS359" s="31">
        <v>47822</v>
      </c>
      <c r="AT359" s="31">
        <v>24016</v>
      </c>
      <c r="AU359" s="31">
        <v>23806</v>
      </c>
      <c r="AV359" s="31">
        <v>47414</v>
      </c>
      <c r="AW359" s="31">
        <v>23815</v>
      </c>
      <c r="AX359" s="31">
        <v>23599</v>
      </c>
      <c r="AY359" s="31">
        <v>46996</v>
      </c>
      <c r="AZ359" s="31">
        <v>23611</v>
      </c>
      <c r="BA359" s="31">
        <v>23385</v>
      </c>
      <c r="BB359" s="31">
        <v>46560</v>
      </c>
      <c r="BC359" s="31">
        <v>23398</v>
      </c>
      <c r="BD359" s="31">
        <v>23162</v>
      </c>
      <c r="BE359" s="31">
        <v>46109</v>
      </c>
      <c r="BF359" s="31">
        <v>23173</v>
      </c>
      <c r="BG359" s="31">
        <v>22936</v>
      </c>
      <c r="BH359" s="31">
        <v>45657</v>
      </c>
      <c r="BI359" s="31">
        <v>22949</v>
      </c>
      <c r="BJ359" s="31">
        <v>22708</v>
      </c>
      <c r="BK359" s="31">
        <v>45177</v>
      </c>
      <c r="BL359" s="31">
        <v>22712</v>
      </c>
      <c r="BM359" s="31">
        <v>22465</v>
      </c>
      <c r="BN359" s="31">
        <v>44707</v>
      </c>
      <c r="BO359" s="31">
        <v>22487</v>
      </c>
      <c r="BP359" s="31">
        <v>22220</v>
      </c>
      <c r="BQ359" s="31">
        <v>44210</v>
      </c>
      <c r="BR359" s="31">
        <v>22235</v>
      </c>
      <c r="BS359" s="31">
        <v>21975</v>
      </c>
      <c r="BT359" s="31">
        <v>43709</v>
      </c>
      <c r="BU359" s="31">
        <v>21988</v>
      </c>
      <c r="BV359" s="31">
        <v>21721</v>
      </c>
      <c r="BW359" s="31">
        <v>43200</v>
      </c>
      <c r="BX359" s="31">
        <v>21737</v>
      </c>
      <c r="BY359" s="31">
        <v>21463</v>
      </c>
    </row>
    <row r="360" spans="1:77" ht="20.100000000000001" customHeight="1" x14ac:dyDescent="0.25">
      <c r="A360" s="30" t="s">
        <v>333</v>
      </c>
      <c r="B360" s="31" t="s">
        <v>404</v>
      </c>
      <c r="C360" s="31">
        <v>72633</v>
      </c>
      <c r="D360" s="31">
        <v>35708</v>
      </c>
      <c r="E360" s="31">
        <v>36925</v>
      </c>
      <c r="F360" s="31">
        <v>72524</v>
      </c>
      <c r="G360" s="31">
        <v>35675</v>
      </c>
      <c r="H360" s="31">
        <v>36849</v>
      </c>
      <c r="I360" s="31">
        <v>72416</v>
      </c>
      <c r="J360" s="31">
        <v>35641</v>
      </c>
      <c r="K360" s="31">
        <v>36775</v>
      </c>
      <c r="L360" s="31">
        <v>72301</v>
      </c>
      <c r="M360" s="31">
        <v>35607</v>
      </c>
      <c r="N360" s="31">
        <v>36694</v>
      </c>
      <c r="O360" s="31">
        <v>72166</v>
      </c>
      <c r="P360" s="31">
        <v>35566</v>
      </c>
      <c r="Q360" s="31">
        <v>36600</v>
      </c>
      <c r="R360" s="31">
        <v>72025</v>
      </c>
      <c r="S360" s="31">
        <v>35524</v>
      </c>
      <c r="T360" s="31">
        <v>36501</v>
      </c>
      <c r="U360" s="31">
        <v>71868</v>
      </c>
      <c r="V360" s="31">
        <v>35465</v>
      </c>
      <c r="W360" s="31">
        <v>36403</v>
      </c>
      <c r="X360" s="31">
        <v>71722</v>
      </c>
      <c r="Y360" s="31">
        <v>35417</v>
      </c>
      <c r="Z360" s="31">
        <v>36305</v>
      </c>
      <c r="AA360" s="31">
        <v>71539</v>
      </c>
      <c r="AB360" s="31">
        <v>35337</v>
      </c>
      <c r="AC360" s="31">
        <v>36202</v>
      </c>
      <c r="AD360" s="31">
        <v>71352</v>
      </c>
      <c r="AE360" s="31">
        <v>35266</v>
      </c>
      <c r="AF360" s="31">
        <v>36086</v>
      </c>
      <c r="AG360" s="31">
        <v>71148</v>
      </c>
      <c r="AH360" s="31">
        <v>35184</v>
      </c>
      <c r="AI360" s="31">
        <v>35964</v>
      </c>
      <c r="AJ360" s="31">
        <v>70918</v>
      </c>
      <c r="AK360" s="31">
        <v>35084</v>
      </c>
      <c r="AL360" s="31">
        <v>35834</v>
      </c>
      <c r="AM360" s="31">
        <v>70661</v>
      </c>
      <c r="AN360" s="31">
        <v>34972</v>
      </c>
      <c r="AO360" s="31">
        <v>35689</v>
      </c>
      <c r="AP360" s="31">
        <v>70386</v>
      </c>
      <c r="AQ360" s="31">
        <v>34850</v>
      </c>
      <c r="AR360" s="31">
        <v>35536</v>
      </c>
      <c r="AS360" s="31">
        <v>70087</v>
      </c>
      <c r="AT360" s="31">
        <v>34718</v>
      </c>
      <c r="AU360" s="31">
        <v>35369</v>
      </c>
      <c r="AV360" s="31">
        <v>69753</v>
      </c>
      <c r="AW360" s="31">
        <v>34554</v>
      </c>
      <c r="AX360" s="31">
        <v>35199</v>
      </c>
      <c r="AY360" s="31">
        <v>69413</v>
      </c>
      <c r="AZ360" s="31">
        <v>34406</v>
      </c>
      <c r="BA360" s="31">
        <v>35007</v>
      </c>
      <c r="BB360" s="31">
        <v>69042</v>
      </c>
      <c r="BC360" s="31">
        <v>34228</v>
      </c>
      <c r="BD360" s="31">
        <v>34814</v>
      </c>
      <c r="BE360" s="31">
        <v>68658</v>
      </c>
      <c r="BF360" s="31">
        <v>34049</v>
      </c>
      <c r="BG360" s="31">
        <v>34609</v>
      </c>
      <c r="BH360" s="31">
        <v>68240</v>
      </c>
      <c r="BI360" s="31">
        <v>33857</v>
      </c>
      <c r="BJ360" s="31">
        <v>34383</v>
      </c>
      <c r="BK360" s="31">
        <v>67828</v>
      </c>
      <c r="BL360" s="31">
        <v>33664</v>
      </c>
      <c r="BM360" s="31">
        <v>34164</v>
      </c>
      <c r="BN360" s="31">
        <v>67407</v>
      </c>
      <c r="BO360" s="31">
        <v>33470</v>
      </c>
      <c r="BP360" s="31">
        <v>33937</v>
      </c>
      <c r="BQ360" s="31">
        <v>66956</v>
      </c>
      <c r="BR360" s="31">
        <v>33264</v>
      </c>
      <c r="BS360" s="31">
        <v>33692</v>
      </c>
      <c r="BT360" s="31">
        <v>66501</v>
      </c>
      <c r="BU360" s="31">
        <v>33054</v>
      </c>
      <c r="BV360" s="31">
        <v>33447</v>
      </c>
      <c r="BW360" s="31">
        <v>66033</v>
      </c>
      <c r="BX360" s="31">
        <v>32840</v>
      </c>
      <c r="BY360" s="31">
        <v>33193</v>
      </c>
    </row>
    <row r="361" spans="1:77" ht="20.100000000000001" customHeight="1" x14ac:dyDescent="0.25">
      <c r="A361" s="30" t="s">
        <v>334</v>
      </c>
      <c r="B361" s="31" t="s">
        <v>404</v>
      </c>
      <c r="C361" s="31">
        <v>39267</v>
      </c>
      <c r="D361" s="31">
        <v>19400</v>
      </c>
      <c r="E361" s="31">
        <v>19867</v>
      </c>
      <c r="F361" s="31">
        <v>39076</v>
      </c>
      <c r="G361" s="31">
        <v>19320</v>
      </c>
      <c r="H361" s="31">
        <v>19756</v>
      </c>
      <c r="I361" s="31">
        <v>38883</v>
      </c>
      <c r="J361" s="31">
        <v>19240</v>
      </c>
      <c r="K361" s="31">
        <v>19643</v>
      </c>
      <c r="L361" s="31">
        <v>38655</v>
      </c>
      <c r="M361" s="31">
        <v>19144</v>
      </c>
      <c r="N361" s="31">
        <v>19511</v>
      </c>
      <c r="O361" s="31">
        <v>38455</v>
      </c>
      <c r="P361" s="31">
        <v>19057</v>
      </c>
      <c r="Q361" s="31">
        <v>19398</v>
      </c>
      <c r="R361" s="31">
        <v>38218</v>
      </c>
      <c r="S361" s="31">
        <v>18955</v>
      </c>
      <c r="T361" s="31">
        <v>19263</v>
      </c>
      <c r="U361" s="31">
        <v>38007</v>
      </c>
      <c r="V361" s="31">
        <v>18872</v>
      </c>
      <c r="W361" s="31">
        <v>19135</v>
      </c>
      <c r="X361" s="31">
        <v>37782</v>
      </c>
      <c r="Y361" s="31">
        <v>18776</v>
      </c>
      <c r="Z361" s="31">
        <v>19006</v>
      </c>
      <c r="AA361" s="31">
        <v>37571</v>
      </c>
      <c r="AB361" s="31">
        <v>18683</v>
      </c>
      <c r="AC361" s="31">
        <v>18888</v>
      </c>
      <c r="AD361" s="31">
        <v>37326</v>
      </c>
      <c r="AE361" s="31">
        <v>18578</v>
      </c>
      <c r="AF361" s="31">
        <v>18748</v>
      </c>
      <c r="AG361" s="31">
        <v>37080</v>
      </c>
      <c r="AH361" s="31">
        <v>18468</v>
      </c>
      <c r="AI361" s="31">
        <v>18612</v>
      </c>
      <c r="AJ361" s="31">
        <v>36836</v>
      </c>
      <c r="AK361" s="31">
        <v>18352</v>
      </c>
      <c r="AL361" s="31">
        <v>18484</v>
      </c>
      <c r="AM361" s="31">
        <v>36576</v>
      </c>
      <c r="AN361" s="31">
        <v>18240</v>
      </c>
      <c r="AO361" s="31">
        <v>18336</v>
      </c>
      <c r="AP361" s="31">
        <v>36295</v>
      </c>
      <c r="AQ361" s="31">
        <v>18105</v>
      </c>
      <c r="AR361" s="31">
        <v>18190</v>
      </c>
      <c r="AS361" s="31">
        <v>35996</v>
      </c>
      <c r="AT361" s="31">
        <v>17967</v>
      </c>
      <c r="AU361" s="31">
        <v>18029</v>
      </c>
      <c r="AV361" s="31">
        <v>35704</v>
      </c>
      <c r="AW361" s="31">
        <v>17832</v>
      </c>
      <c r="AX361" s="31">
        <v>17872</v>
      </c>
      <c r="AY361" s="31">
        <v>35388</v>
      </c>
      <c r="AZ361" s="31">
        <v>17683</v>
      </c>
      <c r="BA361" s="31">
        <v>17705</v>
      </c>
      <c r="BB361" s="31">
        <v>35051</v>
      </c>
      <c r="BC361" s="31">
        <v>17519</v>
      </c>
      <c r="BD361" s="31">
        <v>17532</v>
      </c>
      <c r="BE361" s="31">
        <v>34722</v>
      </c>
      <c r="BF361" s="31">
        <v>17367</v>
      </c>
      <c r="BG361" s="31">
        <v>17355</v>
      </c>
      <c r="BH361" s="31">
        <v>34370</v>
      </c>
      <c r="BI361" s="31">
        <v>17194</v>
      </c>
      <c r="BJ361" s="31">
        <v>17176</v>
      </c>
      <c r="BK361" s="31">
        <v>34016</v>
      </c>
      <c r="BL361" s="31">
        <v>17028</v>
      </c>
      <c r="BM361" s="31">
        <v>16988</v>
      </c>
      <c r="BN361" s="31">
        <v>33635</v>
      </c>
      <c r="BO361" s="31">
        <v>16839</v>
      </c>
      <c r="BP361" s="31">
        <v>16796</v>
      </c>
      <c r="BQ361" s="31">
        <v>33267</v>
      </c>
      <c r="BR361" s="31">
        <v>16667</v>
      </c>
      <c r="BS361" s="31">
        <v>16600</v>
      </c>
      <c r="BT361" s="31">
        <v>32882</v>
      </c>
      <c r="BU361" s="31">
        <v>16479</v>
      </c>
      <c r="BV361" s="31">
        <v>16403</v>
      </c>
      <c r="BW361" s="31">
        <v>32497</v>
      </c>
      <c r="BX361" s="31">
        <v>16296</v>
      </c>
      <c r="BY361" s="31">
        <v>16201</v>
      </c>
    </row>
    <row r="362" spans="1:77" ht="20.100000000000001" customHeight="1" x14ac:dyDescent="0.25">
      <c r="A362" s="30" t="s">
        <v>335</v>
      </c>
      <c r="B362" s="31" t="s">
        <v>404</v>
      </c>
      <c r="C362" s="31">
        <v>45807</v>
      </c>
      <c r="D362" s="31">
        <v>23000</v>
      </c>
      <c r="E362" s="31">
        <v>22807</v>
      </c>
      <c r="F362" s="31">
        <v>45654</v>
      </c>
      <c r="G362" s="31">
        <v>22952</v>
      </c>
      <c r="H362" s="31">
        <v>22702</v>
      </c>
      <c r="I362" s="31">
        <v>45490</v>
      </c>
      <c r="J362" s="31">
        <v>22909</v>
      </c>
      <c r="K362" s="31">
        <v>22581</v>
      </c>
      <c r="L362" s="31">
        <v>45317</v>
      </c>
      <c r="M362" s="31">
        <v>22861</v>
      </c>
      <c r="N362" s="31">
        <v>22456</v>
      </c>
      <c r="O362" s="31">
        <v>45156</v>
      </c>
      <c r="P362" s="31">
        <v>22817</v>
      </c>
      <c r="Q362" s="31">
        <v>22339</v>
      </c>
      <c r="R362" s="31">
        <v>44966</v>
      </c>
      <c r="S362" s="31">
        <v>22760</v>
      </c>
      <c r="T362" s="31">
        <v>22206</v>
      </c>
      <c r="U362" s="31">
        <v>44778</v>
      </c>
      <c r="V362" s="31">
        <v>22699</v>
      </c>
      <c r="W362" s="31">
        <v>22079</v>
      </c>
      <c r="X362" s="31">
        <v>44589</v>
      </c>
      <c r="Y362" s="31">
        <v>22641</v>
      </c>
      <c r="Z362" s="31">
        <v>21948</v>
      </c>
      <c r="AA362" s="31">
        <v>44391</v>
      </c>
      <c r="AB362" s="31">
        <v>22571</v>
      </c>
      <c r="AC362" s="31">
        <v>21820</v>
      </c>
      <c r="AD362" s="31">
        <v>44174</v>
      </c>
      <c r="AE362" s="31">
        <v>22493</v>
      </c>
      <c r="AF362" s="31">
        <v>21681</v>
      </c>
      <c r="AG362" s="31">
        <v>43980</v>
      </c>
      <c r="AH362" s="31">
        <v>22422</v>
      </c>
      <c r="AI362" s="31">
        <v>21558</v>
      </c>
      <c r="AJ362" s="31">
        <v>43735</v>
      </c>
      <c r="AK362" s="31">
        <v>22326</v>
      </c>
      <c r="AL362" s="31">
        <v>21409</v>
      </c>
      <c r="AM362" s="31">
        <v>43485</v>
      </c>
      <c r="AN362" s="31">
        <v>22223</v>
      </c>
      <c r="AO362" s="31">
        <v>21262</v>
      </c>
      <c r="AP362" s="31">
        <v>43221</v>
      </c>
      <c r="AQ362" s="31">
        <v>22115</v>
      </c>
      <c r="AR362" s="31">
        <v>21106</v>
      </c>
      <c r="AS362" s="31">
        <v>42943</v>
      </c>
      <c r="AT362" s="31">
        <v>21998</v>
      </c>
      <c r="AU362" s="31">
        <v>20945</v>
      </c>
      <c r="AV362" s="31">
        <v>42652</v>
      </c>
      <c r="AW362" s="31">
        <v>21871</v>
      </c>
      <c r="AX362" s="31">
        <v>20781</v>
      </c>
      <c r="AY362" s="31">
        <v>42340</v>
      </c>
      <c r="AZ362" s="31">
        <v>21735</v>
      </c>
      <c r="BA362" s="31">
        <v>20605</v>
      </c>
      <c r="BB362" s="31">
        <v>42012</v>
      </c>
      <c r="BC362" s="31">
        <v>21588</v>
      </c>
      <c r="BD362" s="31">
        <v>20424</v>
      </c>
      <c r="BE362" s="31">
        <v>41681</v>
      </c>
      <c r="BF362" s="31">
        <v>21439</v>
      </c>
      <c r="BG362" s="31">
        <v>20242</v>
      </c>
      <c r="BH362" s="31">
        <v>41329</v>
      </c>
      <c r="BI362" s="31">
        <v>21282</v>
      </c>
      <c r="BJ362" s="31">
        <v>20047</v>
      </c>
      <c r="BK362" s="31">
        <v>40981</v>
      </c>
      <c r="BL362" s="31">
        <v>21122</v>
      </c>
      <c r="BM362" s="31">
        <v>19859</v>
      </c>
      <c r="BN362" s="31">
        <v>40618</v>
      </c>
      <c r="BO362" s="31">
        <v>20954</v>
      </c>
      <c r="BP362" s="31">
        <v>19664</v>
      </c>
      <c r="BQ362" s="31">
        <v>40227</v>
      </c>
      <c r="BR362" s="31">
        <v>20775</v>
      </c>
      <c r="BS362" s="31">
        <v>19452</v>
      </c>
      <c r="BT362" s="31">
        <v>39845</v>
      </c>
      <c r="BU362" s="31">
        <v>20600</v>
      </c>
      <c r="BV362" s="31">
        <v>19245</v>
      </c>
      <c r="BW362" s="31">
        <v>39443</v>
      </c>
      <c r="BX362" s="31">
        <v>20420</v>
      </c>
      <c r="BY362" s="31">
        <v>19023</v>
      </c>
    </row>
    <row r="363" spans="1:77" ht="20.100000000000001" customHeight="1" x14ac:dyDescent="0.25">
      <c r="A363" s="30" t="s">
        <v>336</v>
      </c>
      <c r="B363" s="31" t="s">
        <v>404</v>
      </c>
      <c r="C363" s="31">
        <v>53666</v>
      </c>
      <c r="D363" s="31">
        <v>25806</v>
      </c>
      <c r="E363" s="31">
        <v>27860</v>
      </c>
      <c r="F363" s="31">
        <v>53555</v>
      </c>
      <c r="G363" s="31">
        <v>25735</v>
      </c>
      <c r="H363" s="31">
        <v>27820</v>
      </c>
      <c r="I363" s="31">
        <v>53453</v>
      </c>
      <c r="J363" s="31">
        <v>25668</v>
      </c>
      <c r="K363" s="31">
        <v>27785</v>
      </c>
      <c r="L363" s="31">
        <v>53348</v>
      </c>
      <c r="M363" s="31">
        <v>25603</v>
      </c>
      <c r="N363" s="31">
        <v>27745</v>
      </c>
      <c r="O363" s="31">
        <v>53252</v>
      </c>
      <c r="P363" s="31">
        <v>25541</v>
      </c>
      <c r="Q363" s="31">
        <v>27711</v>
      </c>
      <c r="R363" s="31">
        <v>53151</v>
      </c>
      <c r="S363" s="31">
        <v>25479</v>
      </c>
      <c r="T363" s="31">
        <v>27672</v>
      </c>
      <c r="U363" s="31">
        <v>53052</v>
      </c>
      <c r="V363" s="31">
        <v>25414</v>
      </c>
      <c r="W363" s="31">
        <v>27638</v>
      </c>
      <c r="X363" s="31">
        <v>52960</v>
      </c>
      <c r="Y363" s="31">
        <v>25350</v>
      </c>
      <c r="Z363" s="31">
        <v>27610</v>
      </c>
      <c r="AA363" s="31">
        <v>52861</v>
      </c>
      <c r="AB363" s="31">
        <v>25289</v>
      </c>
      <c r="AC363" s="31">
        <v>27572</v>
      </c>
      <c r="AD363" s="31">
        <v>52770</v>
      </c>
      <c r="AE363" s="31">
        <v>25227</v>
      </c>
      <c r="AF363" s="31">
        <v>27543</v>
      </c>
      <c r="AG363" s="31">
        <v>52645</v>
      </c>
      <c r="AH363" s="31">
        <v>25152</v>
      </c>
      <c r="AI363" s="31">
        <v>27493</v>
      </c>
      <c r="AJ363" s="31">
        <v>52497</v>
      </c>
      <c r="AK363" s="31">
        <v>25061</v>
      </c>
      <c r="AL363" s="31">
        <v>27436</v>
      </c>
      <c r="AM363" s="31">
        <v>52339</v>
      </c>
      <c r="AN363" s="31">
        <v>24970</v>
      </c>
      <c r="AO363" s="31">
        <v>27369</v>
      </c>
      <c r="AP363" s="31">
        <v>52150</v>
      </c>
      <c r="AQ363" s="31">
        <v>24861</v>
      </c>
      <c r="AR363" s="31">
        <v>27289</v>
      </c>
      <c r="AS363" s="31">
        <v>51943</v>
      </c>
      <c r="AT363" s="31">
        <v>24739</v>
      </c>
      <c r="AU363" s="31">
        <v>27204</v>
      </c>
      <c r="AV363" s="31">
        <v>51706</v>
      </c>
      <c r="AW363" s="31">
        <v>24612</v>
      </c>
      <c r="AX363" s="31">
        <v>27094</v>
      </c>
      <c r="AY363" s="31">
        <v>51456</v>
      </c>
      <c r="AZ363" s="31">
        <v>24474</v>
      </c>
      <c r="BA363" s="31">
        <v>26982</v>
      </c>
      <c r="BB363" s="31">
        <v>51174</v>
      </c>
      <c r="BC363" s="31">
        <v>24320</v>
      </c>
      <c r="BD363" s="31">
        <v>26854</v>
      </c>
      <c r="BE363" s="31">
        <v>50873</v>
      </c>
      <c r="BF363" s="31">
        <v>24157</v>
      </c>
      <c r="BG363" s="31">
        <v>26716</v>
      </c>
      <c r="BH363" s="31">
        <v>50551</v>
      </c>
      <c r="BI363" s="31">
        <v>23991</v>
      </c>
      <c r="BJ363" s="31">
        <v>26560</v>
      </c>
      <c r="BK363" s="31">
        <v>50225</v>
      </c>
      <c r="BL363" s="31">
        <v>23817</v>
      </c>
      <c r="BM363" s="31">
        <v>26408</v>
      </c>
      <c r="BN363" s="31">
        <v>49877</v>
      </c>
      <c r="BO363" s="31">
        <v>23640</v>
      </c>
      <c r="BP363" s="31">
        <v>26237</v>
      </c>
      <c r="BQ363" s="31">
        <v>49520</v>
      </c>
      <c r="BR363" s="31">
        <v>23454</v>
      </c>
      <c r="BS363" s="31">
        <v>26066</v>
      </c>
      <c r="BT363" s="31">
        <v>49152</v>
      </c>
      <c r="BU363" s="31">
        <v>23272</v>
      </c>
      <c r="BV363" s="31">
        <v>25880</v>
      </c>
      <c r="BW363" s="31">
        <v>48764</v>
      </c>
      <c r="BX363" s="31">
        <v>23084</v>
      </c>
      <c r="BY363" s="31">
        <v>25680</v>
      </c>
    </row>
    <row r="364" spans="1:77" ht="20.100000000000001" customHeight="1" x14ac:dyDescent="0.25">
      <c r="A364" s="30" t="s">
        <v>337</v>
      </c>
      <c r="B364" s="31" t="s">
        <v>404</v>
      </c>
      <c r="C364" s="31">
        <v>90167</v>
      </c>
      <c r="D364" s="31">
        <v>44261</v>
      </c>
      <c r="E364" s="31">
        <v>45906</v>
      </c>
      <c r="F364" s="31">
        <v>90026</v>
      </c>
      <c r="G364" s="31">
        <v>44220</v>
      </c>
      <c r="H364" s="31">
        <v>45806</v>
      </c>
      <c r="I364" s="31">
        <v>89882</v>
      </c>
      <c r="J364" s="31">
        <v>44173</v>
      </c>
      <c r="K364" s="31">
        <v>45709</v>
      </c>
      <c r="L364" s="31">
        <v>89720</v>
      </c>
      <c r="M364" s="31">
        <v>44118</v>
      </c>
      <c r="N364" s="31">
        <v>45602</v>
      </c>
      <c r="O364" s="31">
        <v>89540</v>
      </c>
      <c r="P364" s="31">
        <v>44063</v>
      </c>
      <c r="Q364" s="31">
        <v>45477</v>
      </c>
      <c r="R364" s="31">
        <v>89354</v>
      </c>
      <c r="S364" s="31">
        <v>43999</v>
      </c>
      <c r="T364" s="31">
        <v>45355</v>
      </c>
      <c r="U364" s="31">
        <v>89159</v>
      </c>
      <c r="V364" s="31">
        <v>43929</v>
      </c>
      <c r="W364" s="31">
        <v>45230</v>
      </c>
      <c r="X364" s="31">
        <v>88957</v>
      </c>
      <c r="Y364" s="31">
        <v>43859</v>
      </c>
      <c r="Z364" s="31">
        <v>45098</v>
      </c>
      <c r="AA364" s="31">
        <v>88718</v>
      </c>
      <c r="AB364" s="31">
        <v>43761</v>
      </c>
      <c r="AC364" s="31">
        <v>44957</v>
      </c>
      <c r="AD364" s="31">
        <v>88467</v>
      </c>
      <c r="AE364" s="31">
        <v>43660</v>
      </c>
      <c r="AF364" s="31">
        <v>44807</v>
      </c>
      <c r="AG364" s="31">
        <v>88190</v>
      </c>
      <c r="AH364" s="31">
        <v>43547</v>
      </c>
      <c r="AI364" s="31">
        <v>44643</v>
      </c>
      <c r="AJ364" s="31">
        <v>87879</v>
      </c>
      <c r="AK364" s="31">
        <v>43413</v>
      </c>
      <c r="AL364" s="31">
        <v>44466</v>
      </c>
      <c r="AM364" s="31">
        <v>87522</v>
      </c>
      <c r="AN364" s="31">
        <v>43254</v>
      </c>
      <c r="AO364" s="31">
        <v>44268</v>
      </c>
      <c r="AP364" s="31">
        <v>87150</v>
      </c>
      <c r="AQ364" s="31">
        <v>43087</v>
      </c>
      <c r="AR364" s="31">
        <v>44063</v>
      </c>
      <c r="AS364" s="31">
        <v>86737</v>
      </c>
      <c r="AT364" s="31">
        <v>42902</v>
      </c>
      <c r="AU364" s="31">
        <v>43835</v>
      </c>
      <c r="AV364" s="31">
        <v>86280</v>
      </c>
      <c r="AW364" s="31">
        <v>42690</v>
      </c>
      <c r="AX364" s="31">
        <v>43590</v>
      </c>
      <c r="AY364" s="31">
        <v>85788</v>
      </c>
      <c r="AZ364" s="31">
        <v>42461</v>
      </c>
      <c r="BA364" s="31">
        <v>43327</v>
      </c>
      <c r="BB364" s="31">
        <v>85274</v>
      </c>
      <c r="BC364" s="31">
        <v>42221</v>
      </c>
      <c r="BD364" s="31">
        <v>43053</v>
      </c>
      <c r="BE364" s="31">
        <v>84726</v>
      </c>
      <c r="BF364" s="31">
        <v>41961</v>
      </c>
      <c r="BG364" s="31">
        <v>42765</v>
      </c>
      <c r="BH364" s="31">
        <v>84163</v>
      </c>
      <c r="BI364" s="31">
        <v>41698</v>
      </c>
      <c r="BJ364" s="31">
        <v>42465</v>
      </c>
      <c r="BK364" s="31">
        <v>83558</v>
      </c>
      <c r="BL364" s="31">
        <v>41410</v>
      </c>
      <c r="BM364" s="31">
        <v>42148</v>
      </c>
      <c r="BN364" s="31">
        <v>82916</v>
      </c>
      <c r="BO364" s="31">
        <v>41115</v>
      </c>
      <c r="BP364" s="31">
        <v>41801</v>
      </c>
      <c r="BQ364" s="31">
        <v>82255</v>
      </c>
      <c r="BR364" s="31">
        <v>40799</v>
      </c>
      <c r="BS364" s="31">
        <v>41456</v>
      </c>
      <c r="BT364" s="31">
        <v>81600</v>
      </c>
      <c r="BU364" s="31">
        <v>40498</v>
      </c>
      <c r="BV364" s="31">
        <v>41102</v>
      </c>
      <c r="BW364" s="31">
        <v>80908</v>
      </c>
      <c r="BX364" s="31">
        <v>40174</v>
      </c>
      <c r="BY364" s="31">
        <v>40734</v>
      </c>
    </row>
    <row r="365" spans="1:77" ht="20.100000000000001" customHeight="1" x14ac:dyDescent="0.25">
      <c r="A365" s="30" t="s">
        <v>338</v>
      </c>
      <c r="B365" s="31" t="s">
        <v>404</v>
      </c>
      <c r="C365" s="31">
        <v>73737</v>
      </c>
      <c r="D365" s="31">
        <v>36486</v>
      </c>
      <c r="E365" s="31">
        <v>37251</v>
      </c>
      <c r="F365" s="31">
        <v>73451</v>
      </c>
      <c r="G365" s="31">
        <v>36354</v>
      </c>
      <c r="H365" s="31">
        <v>37097</v>
      </c>
      <c r="I365" s="31">
        <v>73145</v>
      </c>
      <c r="J365" s="31">
        <v>36211</v>
      </c>
      <c r="K365" s="31">
        <v>36934</v>
      </c>
      <c r="L365" s="31">
        <v>72844</v>
      </c>
      <c r="M365" s="31">
        <v>36070</v>
      </c>
      <c r="N365" s="31">
        <v>36774</v>
      </c>
      <c r="O365" s="31">
        <v>72536</v>
      </c>
      <c r="P365" s="31">
        <v>35930</v>
      </c>
      <c r="Q365" s="31">
        <v>36606</v>
      </c>
      <c r="R365" s="31">
        <v>72203</v>
      </c>
      <c r="S365" s="31">
        <v>35782</v>
      </c>
      <c r="T365" s="31">
        <v>36421</v>
      </c>
      <c r="U365" s="31">
        <v>71874</v>
      </c>
      <c r="V365" s="31">
        <v>35630</v>
      </c>
      <c r="W365" s="31">
        <v>36244</v>
      </c>
      <c r="X365" s="31">
        <v>71551</v>
      </c>
      <c r="Y365" s="31">
        <v>35480</v>
      </c>
      <c r="Z365" s="31">
        <v>36071</v>
      </c>
      <c r="AA365" s="31">
        <v>71205</v>
      </c>
      <c r="AB365" s="31">
        <v>35320</v>
      </c>
      <c r="AC365" s="31">
        <v>35885</v>
      </c>
      <c r="AD365" s="31">
        <v>70838</v>
      </c>
      <c r="AE365" s="31">
        <v>35153</v>
      </c>
      <c r="AF365" s="31">
        <v>35685</v>
      </c>
      <c r="AG365" s="31">
        <v>70477</v>
      </c>
      <c r="AH365" s="31">
        <v>34984</v>
      </c>
      <c r="AI365" s="31">
        <v>35493</v>
      </c>
      <c r="AJ365" s="31">
        <v>70095</v>
      </c>
      <c r="AK365" s="31">
        <v>34804</v>
      </c>
      <c r="AL365" s="31">
        <v>35291</v>
      </c>
      <c r="AM365" s="31">
        <v>69671</v>
      </c>
      <c r="AN365" s="31">
        <v>34604</v>
      </c>
      <c r="AO365" s="31">
        <v>35067</v>
      </c>
      <c r="AP365" s="31">
        <v>69243</v>
      </c>
      <c r="AQ365" s="31">
        <v>34398</v>
      </c>
      <c r="AR365" s="31">
        <v>34845</v>
      </c>
      <c r="AS365" s="31">
        <v>68796</v>
      </c>
      <c r="AT365" s="31">
        <v>34185</v>
      </c>
      <c r="AU365" s="31">
        <v>34611</v>
      </c>
      <c r="AV365" s="31">
        <v>68314</v>
      </c>
      <c r="AW365" s="31">
        <v>33951</v>
      </c>
      <c r="AX365" s="31">
        <v>34363</v>
      </c>
      <c r="AY365" s="31">
        <v>67829</v>
      </c>
      <c r="AZ365" s="31">
        <v>33711</v>
      </c>
      <c r="BA365" s="31">
        <v>34118</v>
      </c>
      <c r="BB365" s="31">
        <v>67310</v>
      </c>
      <c r="BC365" s="31">
        <v>33461</v>
      </c>
      <c r="BD365" s="31">
        <v>33849</v>
      </c>
      <c r="BE365" s="31">
        <v>66771</v>
      </c>
      <c r="BF365" s="31">
        <v>33197</v>
      </c>
      <c r="BG365" s="31">
        <v>33574</v>
      </c>
      <c r="BH365" s="31">
        <v>66197</v>
      </c>
      <c r="BI365" s="31">
        <v>32917</v>
      </c>
      <c r="BJ365" s="31">
        <v>33280</v>
      </c>
      <c r="BK365" s="31">
        <v>65637</v>
      </c>
      <c r="BL365" s="31">
        <v>32643</v>
      </c>
      <c r="BM365" s="31">
        <v>32994</v>
      </c>
      <c r="BN365" s="31">
        <v>65050</v>
      </c>
      <c r="BO365" s="31">
        <v>32351</v>
      </c>
      <c r="BP365" s="31">
        <v>32699</v>
      </c>
      <c r="BQ365" s="31">
        <v>64443</v>
      </c>
      <c r="BR365" s="31">
        <v>32050</v>
      </c>
      <c r="BS365" s="31">
        <v>32393</v>
      </c>
      <c r="BT365" s="31">
        <v>63822</v>
      </c>
      <c r="BU365" s="31">
        <v>31750</v>
      </c>
      <c r="BV365" s="31">
        <v>32072</v>
      </c>
      <c r="BW365" s="31">
        <v>63192</v>
      </c>
      <c r="BX365" s="31">
        <v>31443</v>
      </c>
      <c r="BY365" s="31">
        <v>31749</v>
      </c>
    </row>
    <row r="366" spans="1:77" ht="20.100000000000001" customHeight="1" x14ac:dyDescent="0.25">
      <c r="A366" s="30" t="s">
        <v>339</v>
      </c>
      <c r="B366" s="31" t="s">
        <v>404</v>
      </c>
      <c r="C366" s="31">
        <v>52676</v>
      </c>
      <c r="D366" s="31">
        <v>25785</v>
      </c>
      <c r="E366" s="31">
        <v>26891</v>
      </c>
      <c r="F366" s="31">
        <v>52446</v>
      </c>
      <c r="G366" s="31">
        <v>25699</v>
      </c>
      <c r="H366" s="31">
        <v>26747</v>
      </c>
      <c r="I366" s="31">
        <v>52200</v>
      </c>
      <c r="J366" s="31">
        <v>25609</v>
      </c>
      <c r="K366" s="31">
        <v>26591</v>
      </c>
      <c r="L366" s="31">
        <v>51947</v>
      </c>
      <c r="M366" s="31">
        <v>25505</v>
      </c>
      <c r="N366" s="31">
        <v>26442</v>
      </c>
      <c r="O366" s="31">
        <v>51705</v>
      </c>
      <c r="P366" s="31">
        <v>25417</v>
      </c>
      <c r="Q366" s="31">
        <v>26288</v>
      </c>
      <c r="R366" s="31">
        <v>51428</v>
      </c>
      <c r="S366" s="31">
        <v>25308</v>
      </c>
      <c r="T366" s="31">
        <v>26120</v>
      </c>
      <c r="U366" s="31">
        <v>51166</v>
      </c>
      <c r="V366" s="31">
        <v>25206</v>
      </c>
      <c r="W366" s="31">
        <v>25960</v>
      </c>
      <c r="X366" s="31">
        <v>50883</v>
      </c>
      <c r="Y366" s="31">
        <v>25091</v>
      </c>
      <c r="Z366" s="31">
        <v>25792</v>
      </c>
      <c r="AA366" s="31">
        <v>50596</v>
      </c>
      <c r="AB366" s="31">
        <v>24970</v>
      </c>
      <c r="AC366" s="31">
        <v>25626</v>
      </c>
      <c r="AD366" s="31">
        <v>50320</v>
      </c>
      <c r="AE366" s="31">
        <v>24857</v>
      </c>
      <c r="AF366" s="31">
        <v>25463</v>
      </c>
      <c r="AG366" s="31">
        <v>50007</v>
      </c>
      <c r="AH366" s="31">
        <v>24720</v>
      </c>
      <c r="AI366" s="31">
        <v>25287</v>
      </c>
      <c r="AJ366" s="31">
        <v>49678</v>
      </c>
      <c r="AK366" s="31">
        <v>24579</v>
      </c>
      <c r="AL366" s="31">
        <v>25099</v>
      </c>
      <c r="AM366" s="31">
        <v>49339</v>
      </c>
      <c r="AN366" s="31">
        <v>24428</v>
      </c>
      <c r="AO366" s="31">
        <v>24911</v>
      </c>
      <c r="AP366" s="31">
        <v>48975</v>
      </c>
      <c r="AQ366" s="31">
        <v>24257</v>
      </c>
      <c r="AR366" s="31">
        <v>24718</v>
      </c>
      <c r="AS366" s="31">
        <v>48607</v>
      </c>
      <c r="AT366" s="31">
        <v>24091</v>
      </c>
      <c r="AU366" s="31">
        <v>24516</v>
      </c>
      <c r="AV366" s="31">
        <v>48226</v>
      </c>
      <c r="AW366" s="31">
        <v>23924</v>
      </c>
      <c r="AX366" s="31">
        <v>24302</v>
      </c>
      <c r="AY366" s="31">
        <v>47810</v>
      </c>
      <c r="AZ366" s="31">
        <v>23724</v>
      </c>
      <c r="BA366" s="31">
        <v>24086</v>
      </c>
      <c r="BB366" s="31">
        <v>47384</v>
      </c>
      <c r="BC366" s="31">
        <v>23521</v>
      </c>
      <c r="BD366" s="31">
        <v>23863</v>
      </c>
      <c r="BE366" s="31">
        <v>46946</v>
      </c>
      <c r="BF366" s="31">
        <v>23317</v>
      </c>
      <c r="BG366" s="31">
        <v>23629</v>
      </c>
      <c r="BH366" s="31">
        <v>46507</v>
      </c>
      <c r="BI366" s="31">
        <v>23110</v>
      </c>
      <c r="BJ366" s="31">
        <v>23397</v>
      </c>
      <c r="BK366" s="31">
        <v>46039</v>
      </c>
      <c r="BL366" s="31">
        <v>22892</v>
      </c>
      <c r="BM366" s="31">
        <v>23147</v>
      </c>
      <c r="BN366" s="31">
        <v>45572</v>
      </c>
      <c r="BO366" s="31">
        <v>22676</v>
      </c>
      <c r="BP366" s="31">
        <v>22896</v>
      </c>
      <c r="BQ366" s="31">
        <v>45079</v>
      </c>
      <c r="BR366" s="31">
        <v>22441</v>
      </c>
      <c r="BS366" s="31">
        <v>22638</v>
      </c>
      <c r="BT366" s="31">
        <v>44585</v>
      </c>
      <c r="BU366" s="31">
        <v>22205</v>
      </c>
      <c r="BV366" s="31">
        <v>22380</v>
      </c>
      <c r="BW366" s="31">
        <v>44098</v>
      </c>
      <c r="BX366" s="31">
        <v>21974</v>
      </c>
      <c r="BY366" s="31">
        <v>22124</v>
      </c>
    </row>
    <row r="367" spans="1:77" ht="20.100000000000001" customHeight="1" x14ac:dyDescent="0.25">
      <c r="A367" s="30" t="s">
        <v>340</v>
      </c>
      <c r="B367" s="31" t="s">
        <v>404</v>
      </c>
      <c r="C367" s="31">
        <v>87300</v>
      </c>
      <c r="D367" s="31">
        <v>42979</v>
      </c>
      <c r="E367" s="31">
        <v>44321</v>
      </c>
      <c r="F367" s="31">
        <v>87243</v>
      </c>
      <c r="G367" s="31">
        <v>42956</v>
      </c>
      <c r="H367" s="31">
        <v>44287</v>
      </c>
      <c r="I367" s="31">
        <v>87180</v>
      </c>
      <c r="J367" s="31">
        <v>42935</v>
      </c>
      <c r="K367" s="31">
        <v>44245</v>
      </c>
      <c r="L367" s="31">
        <v>87072</v>
      </c>
      <c r="M367" s="31">
        <v>42891</v>
      </c>
      <c r="N367" s="31">
        <v>44181</v>
      </c>
      <c r="O367" s="31">
        <v>86966</v>
      </c>
      <c r="P367" s="31">
        <v>42852</v>
      </c>
      <c r="Q367" s="31">
        <v>44114</v>
      </c>
      <c r="R367" s="31">
        <v>86842</v>
      </c>
      <c r="S367" s="31">
        <v>42812</v>
      </c>
      <c r="T367" s="31">
        <v>44030</v>
      </c>
      <c r="U367" s="31">
        <v>86695</v>
      </c>
      <c r="V367" s="31">
        <v>42742</v>
      </c>
      <c r="W367" s="31">
        <v>43953</v>
      </c>
      <c r="X367" s="31">
        <v>86538</v>
      </c>
      <c r="Y367" s="31">
        <v>42677</v>
      </c>
      <c r="Z367" s="31">
        <v>43861</v>
      </c>
      <c r="AA367" s="31">
        <v>86339</v>
      </c>
      <c r="AB367" s="31">
        <v>42599</v>
      </c>
      <c r="AC367" s="31">
        <v>43740</v>
      </c>
      <c r="AD367" s="31">
        <v>86142</v>
      </c>
      <c r="AE367" s="31">
        <v>42506</v>
      </c>
      <c r="AF367" s="31">
        <v>43636</v>
      </c>
      <c r="AG367" s="31">
        <v>85903</v>
      </c>
      <c r="AH367" s="31">
        <v>42400</v>
      </c>
      <c r="AI367" s="31">
        <v>43503</v>
      </c>
      <c r="AJ367" s="31">
        <v>85634</v>
      </c>
      <c r="AK367" s="31">
        <v>42276</v>
      </c>
      <c r="AL367" s="31">
        <v>43358</v>
      </c>
      <c r="AM367" s="31">
        <v>85341</v>
      </c>
      <c r="AN367" s="31">
        <v>42138</v>
      </c>
      <c r="AO367" s="31">
        <v>43203</v>
      </c>
      <c r="AP367" s="31">
        <v>85021</v>
      </c>
      <c r="AQ367" s="31">
        <v>41994</v>
      </c>
      <c r="AR367" s="31">
        <v>43027</v>
      </c>
      <c r="AS367" s="31">
        <v>84680</v>
      </c>
      <c r="AT367" s="31">
        <v>41830</v>
      </c>
      <c r="AU367" s="31">
        <v>42850</v>
      </c>
      <c r="AV367" s="31">
        <v>84311</v>
      </c>
      <c r="AW367" s="31">
        <v>41655</v>
      </c>
      <c r="AX367" s="31">
        <v>42656</v>
      </c>
      <c r="AY367" s="31">
        <v>83884</v>
      </c>
      <c r="AZ367" s="31">
        <v>41446</v>
      </c>
      <c r="BA367" s="31">
        <v>42438</v>
      </c>
      <c r="BB367" s="31">
        <v>83467</v>
      </c>
      <c r="BC367" s="31">
        <v>41244</v>
      </c>
      <c r="BD367" s="31">
        <v>42223</v>
      </c>
      <c r="BE367" s="31">
        <v>83021</v>
      </c>
      <c r="BF367" s="31">
        <v>41029</v>
      </c>
      <c r="BG367" s="31">
        <v>41992</v>
      </c>
      <c r="BH367" s="31">
        <v>82539</v>
      </c>
      <c r="BI367" s="31">
        <v>40797</v>
      </c>
      <c r="BJ367" s="31">
        <v>41742</v>
      </c>
      <c r="BK367" s="31">
        <v>82061</v>
      </c>
      <c r="BL367" s="31">
        <v>40567</v>
      </c>
      <c r="BM367" s="31">
        <v>41494</v>
      </c>
      <c r="BN367" s="31">
        <v>81550</v>
      </c>
      <c r="BO367" s="31">
        <v>40322</v>
      </c>
      <c r="BP367" s="31">
        <v>41228</v>
      </c>
      <c r="BQ367" s="31">
        <v>81015</v>
      </c>
      <c r="BR367" s="31">
        <v>40065</v>
      </c>
      <c r="BS367" s="31">
        <v>40950</v>
      </c>
      <c r="BT367" s="31">
        <v>80479</v>
      </c>
      <c r="BU367" s="31">
        <v>39820</v>
      </c>
      <c r="BV367" s="31">
        <v>40659</v>
      </c>
      <c r="BW367" s="31">
        <v>79948</v>
      </c>
      <c r="BX367" s="31">
        <v>39572</v>
      </c>
      <c r="BY367" s="31">
        <v>40376</v>
      </c>
    </row>
    <row r="368" spans="1:77" ht="20.100000000000001" customHeight="1" x14ac:dyDescent="0.25">
      <c r="A368" s="30" t="s">
        <v>341</v>
      </c>
      <c r="B368" s="31" t="s">
        <v>404</v>
      </c>
      <c r="C368" s="31">
        <v>72676</v>
      </c>
      <c r="D368" s="31">
        <v>35860</v>
      </c>
      <c r="E368" s="31">
        <v>36816</v>
      </c>
      <c r="F368" s="31">
        <v>72830</v>
      </c>
      <c r="G368" s="31">
        <v>35938</v>
      </c>
      <c r="H368" s="31">
        <v>36892</v>
      </c>
      <c r="I368" s="31">
        <v>72970</v>
      </c>
      <c r="J368" s="31">
        <v>36017</v>
      </c>
      <c r="K368" s="31">
        <v>36953</v>
      </c>
      <c r="L368" s="31">
        <v>73090</v>
      </c>
      <c r="M368" s="31">
        <v>36085</v>
      </c>
      <c r="N368" s="31">
        <v>37005</v>
      </c>
      <c r="O368" s="31">
        <v>73212</v>
      </c>
      <c r="P368" s="31">
        <v>36161</v>
      </c>
      <c r="Q368" s="31">
        <v>37051</v>
      </c>
      <c r="R368" s="31">
        <v>73289</v>
      </c>
      <c r="S368" s="31">
        <v>36209</v>
      </c>
      <c r="T368" s="31">
        <v>37080</v>
      </c>
      <c r="U368" s="31">
        <v>73381</v>
      </c>
      <c r="V368" s="31">
        <v>36260</v>
      </c>
      <c r="W368" s="31">
        <v>37121</v>
      </c>
      <c r="X368" s="31">
        <v>73430</v>
      </c>
      <c r="Y368" s="31">
        <v>36300</v>
      </c>
      <c r="Z368" s="31">
        <v>37130</v>
      </c>
      <c r="AA368" s="31">
        <v>73460</v>
      </c>
      <c r="AB368" s="31">
        <v>36322</v>
      </c>
      <c r="AC368" s="31">
        <v>37138</v>
      </c>
      <c r="AD368" s="31">
        <v>73462</v>
      </c>
      <c r="AE368" s="31">
        <v>36334</v>
      </c>
      <c r="AF368" s="31">
        <v>37128</v>
      </c>
      <c r="AG368" s="31">
        <v>73454</v>
      </c>
      <c r="AH368" s="31">
        <v>36337</v>
      </c>
      <c r="AI368" s="31">
        <v>37117</v>
      </c>
      <c r="AJ368" s="31">
        <v>73406</v>
      </c>
      <c r="AK368" s="31">
        <v>36332</v>
      </c>
      <c r="AL368" s="31">
        <v>37074</v>
      </c>
      <c r="AM368" s="31">
        <v>73331</v>
      </c>
      <c r="AN368" s="31">
        <v>36302</v>
      </c>
      <c r="AO368" s="31">
        <v>37029</v>
      </c>
      <c r="AP368" s="31">
        <v>73245</v>
      </c>
      <c r="AQ368" s="31">
        <v>36268</v>
      </c>
      <c r="AR368" s="31">
        <v>36977</v>
      </c>
      <c r="AS368" s="31">
        <v>73139</v>
      </c>
      <c r="AT368" s="31">
        <v>36226</v>
      </c>
      <c r="AU368" s="31">
        <v>36913</v>
      </c>
      <c r="AV368" s="31">
        <v>72975</v>
      </c>
      <c r="AW368" s="31">
        <v>36154</v>
      </c>
      <c r="AX368" s="31">
        <v>36821</v>
      </c>
      <c r="AY368" s="31">
        <v>72807</v>
      </c>
      <c r="AZ368" s="31">
        <v>36076</v>
      </c>
      <c r="BA368" s="31">
        <v>36731</v>
      </c>
      <c r="BB368" s="31">
        <v>72593</v>
      </c>
      <c r="BC368" s="31">
        <v>35972</v>
      </c>
      <c r="BD368" s="31">
        <v>36621</v>
      </c>
      <c r="BE368" s="31">
        <v>72377</v>
      </c>
      <c r="BF368" s="31">
        <v>35870</v>
      </c>
      <c r="BG368" s="31">
        <v>36507</v>
      </c>
      <c r="BH368" s="31">
        <v>72134</v>
      </c>
      <c r="BI368" s="31">
        <v>35758</v>
      </c>
      <c r="BJ368" s="31">
        <v>36376</v>
      </c>
      <c r="BK368" s="31">
        <v>71861</v>
      </c>
      <c r="BL368" s="31">
        <v>35621</v>
      </c>
      <c r="BM368" s="31">
        <v>36240</v>
      </c>
      <c r="BN368" s="31">
        <v>71573</v>
      </c>
      <c r="BO368" s="31">
        <v>35485</v>
      </c>
      <c r="BP368" s="31">
        <v>36088</v>
      </c>
      <c r="BQ368" s="31">
        <v>71291</v>
      </c>
      <c r="BR368" s="31">
        <v>35352</v>
      </c>
      <c r="BS368" s="31">
        <v>35939</v>
      </c>
      <c r="BT368" s="31">
        <v>70983</v>
      </c>
      <c r="BU368" s="31">
        <v>35213</v>
      </c>
      <c r="BV368" s="31">
        <v>35770</v>
      </c>
      <c r="BW368" s="31">
        <v>70654</v>
      </c>
      <c r="BX368" s="31">
        <v>35068</v>
      </c>
      <c r="BY368" s="31">
        <v>35586</v>
      </c>
    </row>
    <row r="369" spans="1:77" ht="20.100000000000001" customHeight="1" x14ac:dyDescent="0.25">
      <c r="A369" s="30" t="s">
        <v>342</v>
      </c>
      <c r="B369" s="31" t="s">
        <v>404</v>
      </c>
      <c r="C369" s="31">
        <v>51161</v>
      </c>
      <c r="D369" s="31">
        <v>25286</v>
      </c>
      <c r="E369" s="31">
        <v>25875</v>
      </c>
      <c r="F369" s="31">
        <v>51187</v>
      </c>
      <c r="G369" s="31">
        <v>25305</v>
      </c>
      <c r="H369" s="31">
        <v>25882</v>
      </c>
      <c r="I369" s="31">
        <v>51176</v>
      </c>
      <c r="J369" s="31">
        <v>25311</v>
      </c>
      <c r="K369" s="31">
        <v>25865</v>
      </c>
      <c r="L369" s="31">
        <v>51182</v>
      </c>
      <c r="M369" s="31">
        <v>25331</v>
      </c>
      <c r="N369" s="31">
        <v>25851</v>
      </c>
      <c r="O369" s="31">
        <v>51151</v>
      </c>
      <c r="P369" s="31">
        <v>25328</v>
      </c>
      <c r="Q369" s="31">
        <v>25823</v>
      </c>
      <c r="R369" s="31">
        <v>51115</v>
      </c>
      <c r="S369" s="31">
        <v>25318</v>
      </c>
      <c r="T369" s="31">
        <v>25797</v>
      </c>
      <c r="U369" s="31">
        <v>51080</v>
      </c>
      <c r="V369" s="31">
        <v>25315</v>
      </c>
      <c r="W369" s="31">
        <v>25765</v>
      </c>
      <c r="X369" s="31">
        <v>51012</v>
      </c>
      <c r="Y369" s="31">
        <v>25294</v>
      </c>
      <c r="Z369" s="31">
        <v>25718</v>
      </c>
      <c r="AA369" s="31">
        <v>50941</v>
      </c>
      <c r="AB369" s="31">
        <v>25267</v>
      </c>
      <c r="AC369" s="31">
        <v>25674</v>
      </c>
      <c r="AD369" s="31">
        <v>50848</v>
      </c>
      <c r="AE369" s="31">
        <v>25235</v>
      </c>
      <c r="AF369" s="31">
        <v>25613</v>
      </c>
      <c r="AG369" s="31">
        <v>50756</v>
      </c>
      <c r="AH369" s="31">
        <v>25204</v>
      </c>
      <c r="AI369" s="31">
        <v>25552</v>
      </c>
      <c r="AJ369" s="31">
        <v>50646</v>
      </c>
      <c r="AK369" s="31">
        <v>25155</v>
      </c>
      <c r="AL369" s="31">
        <v>25491</v>
      </c>
      <c r="AM369" s="31">
        <v>50517</v>
      </c>
      <c r="AN369" s="31">
        <v>25098</v>
      </c>
      <c r="AO369" s="31">
        <v>25419</v>
      </c>
      <c r="AP369" s="31">
        <v>50372</v>
      </c>
      <c r="AQ369" s="31">
        <v>25038</v>
      </c>
      <c r="AR369" s="31">
        <v>25334</v>
      </c>
      <c r="AS369" s="31">
        <v>50200</v>
      </c>
      <c r="AT369" s="31">
        <v>24962</v>
      </c>
      <c r="AU369" s="31">
        <v>25238</v>
      </c>
      <c r="AV369" s="31">
        <v>50008</v>
      </c>
      <c r="AW369" s="31">
        <v>24865</v>
      </c>
      <c r="AX369" s="31">
        <v>25143</v>
      </c>
      <c r="AY369" s="31">
        <v>49813</v>
      </c>
      <c r="AZ369" s="31">
        <v>24769</v>
      </c>
      <c r="BA369" s="31">
        <v>25044</v>
      </c>
      <c r="BB369" s="31">
        <v>49589</v>
      </c>
      <c r="BC369" s="31">
        <v>24668</v>
      </c>
      <c r="BD369" s="31">
        <v>24921</v>
      </c>
      <c r="BE369" s="31">
        <v>49360</v>
      </c>
      <c r="BF369" s="31">
        <v>24549</v>
      </c>
      <c r="BG369" s="31">
        <v>24811</v>
      </c>
      <c r="BH369" s="31">
        <v>49109</v>
      </c>
      <c r="BI369" s="31">
        <v>24428</v>
      </c>
      <c r="BJ369" s="31">
        <v>24681</v>
      </c>
      <c r="BK369" s="31">
        <v>48865</v>
      </c>
      <c r="BL369" s="31">
        <v>24305</v>
      </c>
      <c r="BM369" s="31">
        <v>24560</v>
      </c>
      <c r="BN369" s="31">
        <v>48580</v>
      </c>
      <c r="BO369" s="31">
        <v>24164</v>
      </c>
      <c r="BP369" s="31">
        <v>24416</v>
      </c>
      <c r="BQ369" s="31">
        <v>48317</v>
      </c>
      <c r="BR369" s="31">
        <v>24027</v>
      </c>
      <c r="BS369" s="31">
        <v>24290</v>
      </c>
      <c r="BT369" s="31">
        <v>48025</v>
      </c>
      <c r="BU369" s="31">
        <v>23886</v>
      </c>
      <c r="BV369" s="31">
        <v>24139</v>
      </c>
      <c r="BW369" s="31">
        <v>47722</v>
      </c>
      <c r="BX369" s="31">
        <v>23736</v>
      </c>
      <c r="BY369" s="31">
        <v>23986</v>
      </c>
    </row>
    <row r="370" spans="1:77" ht="20.100000000000001" customHeight="1" x14ac:dyDescent="0.25">
      <c r="A370" s="30" t="s">
        <v>343</v>
      </c>
      <c r="B370" s="31" t="s">
        <v>404</v>
      </c>
      <c r="C370" s="31">
        <v>109489</v>
      </c>
      <c r="D370" s="31">
        <v>54309</v>
      </c>
      <c r="E370" s="31">
        <v>55180</v>
      </c>
      <c r="F370" s="31">
        <v>110075</v>
      </c>
      <c r="G370" s="31">
        <v>54602</v>
      </c>
      <c r="H370" s="31">
        <v>55473</v>
      </c>
      <c r="I370" s="31">
        <v>110616</v>
      </c>
      <c r="J370" s="31">
        <v>54880</v>
      </c>
      <c r="K370" s="31">
        <v>55736</v>
      </c>
      <c r="L370" s="31">
        <v>111118</v>
      </c>
      <c r="M370" s="31">
        <v>55133</v>
      </c>
      <c r="N370" s="31">
        <v>55985</v>
      </c>
      <c r="O370" s="31">
        <v>111587</v>
      </c>
      <c r="P370" s="31">
        <v>55372</v>
      </c>
      <c r="Q370" s="31">
        <v>56215</v>
      </c>
      <c r="R370" s="31">
        <v>112015</v>
      </c>
      <c r="S370" s="31">
        <v>55602</v>
      </c>
      <c r="T370" s="31">
        <v>56413</v>
      </c>
      <c r="U370" s="31">
        <v>112381</v>
      </c>
      <c r="V370" s="31">
        <v>55795</v>
      </c>
      <c r="W370" s="31">
        <v>56586</v>
      </c>
      <c r="X370" s="31">
        <v>112719</v>
      </c>
      <c r="Y370" s="31">
        <v>55970</v>
      </c>
      <c r="Z370" s="31">
        <v>56749</v>
      </c>
      <c r="AA370" s="31">
        <v>113008</v>
      </c>
      <c r="AB370" s="31">
        <v>56124</v>
      </c>
      <c r="AC370" s="31">
        <v>56884</v>
      </c>
      <c r="AD370" s="31">
        <v>113235</v>
      </c>
      <c r="AE370" s="31">
        <v>56246</v>
      </c>
      <c r="AF370" s="31">
        <v>56989</v>
      </c>
      <c r="AG370" s="31">
        <v>113445</v>
      </c>
      <c r="AH370" s="31">
        <v>56359</v>
      </c>
      <c r="AI370" s="31">
        <v>57086</v>
      </c>
      <c r="AJ370" s="31">
        <v>113614</v>
      </c>
      <c r="AK370" s="31">
        <v>56452</v>
      </c>
      <c r="AL370" s="31">
        <v>57162</v>
      </c>
      <c r="AM370" s="31">
        <v>113759</v>
      </c>
      <c r="AN370" s="31">
        <v>56524</v>
      </c>
      <c r="AO370" s="31">
        <v>57235</v>
      </c>
      <c r="AP370" s="31">
        <v>113868</v>
      </c>
      <c r="AQ370" s="31">
        <v>56579</v>
      </c>
      <c r="AR370" s="31">
        <v>57289</v>
      </c>
      <c r="AS370" s="31">
        <v>113944</v>
      </c>
      <c r="AT370" s="31">
        <v>56616</v>
      </c>
      <c r="AU370" s="31">
        <v>57328</v>
      </c>
      <c r="AV370" s="31">
        <v>113995</v>
      </c>
      <c r="AW370" s="31">
        <v>56640</v>
      </c>
      <c r="AX370" s="31">
        <v>57355</v>
      </c>
      <c r="AY370" s="31">
        <v>114003</v>
      </c>
      <c r="AZ370" s="31">
        <v>56648</v>
      </c>
      <c r="BA370" s="31">
        <v>57355</v>
      </c>
      <c r="BB370" s="31">
        <v>113972</v>
      </c>
      <c r="BC370" s="31">
        <v>56630</v>
      </c>
      <c r="BD370" s="31">
        <v>57342</v>
      </c>
      <c r="BE370" s="31">
        <v>113920</v>
      </c>
      <c r="BF370" s="31">
        <v>56609</v>
      </c>
      <c r="BG370" s="31">
        <v>57311</v>
      </c>
      <c r="BH370" s="31">
        <v>113831</v>
      </c>
      <c r="BI370" s="31">
        <v>56560</v>
      </c>
      <c r="BJ370" s="31">
        <v>57271</v>
      </c>
      <c r="BK370" s="31">
        <v>113727</v>
      </c>
      <c r="BL370" s="31">
        <v>56509</v>
      </c>
      <c r="BM370" s="31">
        <v>57218</v>
      </c>
      <c r="BN370" s="31">
        <v>113611</v>
      </c>
      <c r="BO370" s="31">
        <v>56451</v>
      </c>
      <c r="BP370" s="31">
        <v>57160</v>
      </c>
      <c r="BQ370" s="31">
        <v>113442</v>
      </c>
      <c r="BR370" s="31">
        <v>56371</v>
      </c>
      <c r="BS370" s="31">
        <v>57071</v>
      </c>
      <c r="BT370" s="31">
        <v>113279</v>
      </c>
      <c r="BU370" s="31">
        <v>56311</v>
      </c>
      <c r="BV370" s="31">
        <v>56968</v>
      </c>
      <c r="BW370" s="31">
        <v>113091</v>
      </c>
      <c r="BX370" s="31">
        <v>56219</v>
      </c>
      <c r="BY370" s="31">
        <v>56872</v>
      </c>
    </row>
    <row r="371" spans="1:77" ht="20.100000000000001" customHeight="1" x14ac:dyDescent="0.25">
      <c r="A371" s="30" t="s">
        <v>344</v>
      </c>
      <c r="B371" s="31" t="s">
        <v>404</v>
      </c>
      <c r="C371" s="31">
        <v>54912</v>
      </c>
      <c r="D371" s="31">
        <v>27193</v>
      </c>
      <c r="E371" s="31">
        <v>27719</v>
      </c>
      <c r="F371" s="31">
        <v>54526</v>
      </c>
      <c r="G371" s="31">
        <v>27024</v>
      </c>
      <c r="H371" s="31">
        <v>27502</v>
      </c>
      <c r="I371" s="31">
        <v>54141</v>
      </c>
      <c r="J371" s="31">
        <v>26860</v>
      </c>
      <c r="K371" s="31">
        <v>27281</v>
      </c>
      <c r="L371" s="31">
        <v>53756</v>
      </c>
      <c r="M371" s="31">
        <v>26691</v>
      </c>
      <c r="N371" s="31">
        <v>27065</v>
      </c>
      <c r="O371" s="31">
        <v>53352</v>
      </c>
      <c r="P371" s="31">
        <v>26518</v>
      </c>
      <c r="Q371" s="31">
        <v>26834</v>
      </c>
      <c r="R371" s="31">
        <v>52948</v>
      </c>
      <c r="S371" s="31">
        <v>26351</v>
      </c>
      <c r="T371" s="31">
        <v>26597</v>
      </c>
      <c r="U371" s="31">
        <v>52556</v>
      </c>
      <c r="V371" s="31">
        <v>26185</v>
      </c>
      <c r="W371" s="31">
        <v>26371</v>
      </c>
      <c r="X371" s="31">
        <v>52160</v>
      </c>
      <c r="Y371" s="31">
        <v>26009</v>
      </c>
      <c r="Z371" s="31">
        <v>26151</v>
      </c>
      <c r="AA371" s="31">
        <v>51766</v>
      </c>
      <c r="AB371" s="31">
        <v>25838</v>
      </c>
      <c r="AC371" s="31">
        <v>25928</v>
      </c>
      <c r="AD371" s="31">
        <v>51360</v>
      </c>
      <c r="AE371" s="31">
        <v>25664</v>
      </c>
      <c r="AF371" s="31">
        <v>25696</v>
      </c>
      <c r="AG371" s="31">
        <v>50965</v>
      </c>
      <c r="AH371" s="31">
        <v>25485</v>
      </c>
      <c r="AI371" s="31">
        <v>25480</v>
      </c>
      <c r="AJ371" s="31">
        <v>50542</v>
      </c>
      <c r="AK371" s="31">
        <v>25307</v>
      </c>
      <c r="AL371" s="31">
        <v>25235</v>
      </c>
      <c r="AM371" s="31">
        <v>50104</v>
      </c>
      <c r="AN371" s="31">
        <v>25104</v>
      </c>
      <c r="AO371" s="31">
        <v>25000</v>
      </c>
      <c r="AP371" s="31">
        <v>49639</v>
      </c>
      <c r="AQ371" s="31">
        <v>24894</v>
      </c>
      <c r="AR371" s="31">
        <v>24745</v>
      </c>
      <c r="AS371" s="31">
        <v>49170</v>
      </c>
      <c r="AT371" s="31">
        <v>24678</v>
      </c>
      <c r="AU371" s="31">
        <v>24492</v>
      </c>
      <c r="AV371" s="31">
        <v>48692</v>
      </c>
      <c r="AW371" s="31">
        <v>24459</v>
      </c>
      <c r="AX371" s="31">
        <v>24233</v>
      </c>
      <c r="AY371" s="31">
        <v>48188</v>
      </c>
      <c r="AZ371" s="31">
        <v>24218</v>
      </c>
      <c r="BA371" s="31">
        <v>23970</v>
      </c>
      <c r="BB371" s="31">
        <v>47682</v>
      </c>
      <c r="BC371" s="31">
        <v>23970</v>
      </c>
      <c r="BD371" s="31">
        <v>23712</v>
      </c>
      <c r="BE371" s="31">
        <v>47146</v>
      </c>
      <c r="BF371" s="31">
        <v>23716</v>
      </c>
      <c r="BG371" s="31">
        <v>23430</v>
      </c>
      <c r="BH371" s="31">
        <v>46593</v>
      </c>
      <c r="BI371" s="31">
        <v>23449</v>
      </c>
      <c r="BJ371" s="31">
        <v>23144</v>
      </c>
      <c r="BK371" s="31">
        <v>46040</v>
      </c>
      <c r="BL371" s="31">
        <v>23181</v>
      </c>
      <c r="BM371" s="31">
        <v>22859</v>
      </c>
      <c r="BN371" s="31">
        <v>45464</v>
      </c>
      <c r="BO371" s="31">
        <v>22903</v>
      </c>
      <c r="BP371" s="31">
        <v>22561</v>
      </c>
      <c r="BQ371" s="31">
        <v>44886</v>
      </c>
      <c r="BR371" s="31">
        <v>22624</v>
      </c>
      <c r="BS371" s="31">
        <v>22262</v>
      </c>
      <c r="BT371" s="31">
        <v>44312</v>
      </c>
      <c r="BU371" s="31">
        <v>22348</v>
      </c>
      <c r="BV371" s="31">
        <v>21964</v>
      </c>
      <c r="BW371" s="31">
        <v>43702</v>
      </c>
      <c r="BX371" s="31">
        <v>22055</v>
      </c>
      <c r="BY371" s="31">
        <v>21647</v>
      </c>
    </row>
    <row r="372" spans="1:77" ht="20.100000000000001" customHeight="1" x14ac:dyDescent="0.25">
      <c r="A372" s="30" t="s">
        <v>345</v>
      </c>
      <c r="B372" s="31" t="s">
        <v>404</v>
      </c>
      <c r="C372" s="31">
        <v>66158</v>
      </c>
      <c r="D372" s="31">
        <v>33015</v>
      </c>
      <c r="E372" s="31">
        <v>33143</v>
      </c>
      <c r="F372" s="31">
        <v>65815</v>
      </c>
      <c r="G372" s="31">
        <v>32878</v>
      </c>
      <c r="H372" s="31">
        <v>32937</v>
      </c>
      <c r="I372" s="31">
        <v>65473</v>
      </c>
      <c r="J372" s="31">
        <v>32747</v>
      </c>
      <c r="K372" s="31">
        <v>32726</v>
      </c>
      <c r="L372" s="31">
        <v>65120</v>
      </c>
      <c r="M372" s="31">
        <v>32605</v>
      </c>
      <c r="N372" s="31">
        <v>32515</v>
      </c>
      <c r="O372" s="31">
        <v>64777</v>
      </c>
      <c r="P372" s="31">
        <v>32468</v>
      </c>
      <c r="Q372" s="31">
        <v>32309</v>
      </c>
      <c r="R372" s="31">
        <v>64408</v>
      </c>
      <c r="S372" s="31">
        <v>32321</v>
      </c>
      <c r="T372" s="31">
        <v>32087</v>
      </c>
      <c r="U372" s="31">
        <v>64031</v>
      </c>
      <c r="V372" s="31">
        <v>32171</v>
      </c>
      <c r="W372" s="31">
        <v>31860</v>
      </c>
      <c r="X372" s="31">
        <v>63673</v>
      </c>
      <c r="Y372" s="31">
        <v>32020</v>
      </c>
      <c r="Z372" s="31">
        <v>31653</v>
      </c>
      <c r="AA372" s="31">
        <v>63301</v>
      </c>
      <c r="AB372" s="31">
        <v>31859</v>
      </c>
      <c r="AC372" s="31">
        <v>31442</v>
      </c>
      <c r="AD372" s="31">
        <v>62898</v>
      </c>
      <c r="AE372" s="31">
        <v>31686</v>
      </c>
      <c r="AF372" s="31">
        <v>31212</v>
      </c>
      <c r="AG372" s="31">
        <v>62510</v>
      </c>
      <c r="AH372" s="31">
        <v>31516</v>
      </c>
      <c r="AI372" s="31">
        <v>30994</v>
      </c>
      <c r="AJ372" s="31">
        <v>62075</v>
      </c>
      <c r="AK372" s="31">
        <v>31324</v>
      </c>
      <c r="AL372" s="31">
        <v>30751</v>
      </c>
      <c r="AM372" s="31">
        <v>61631</v>
      </c>
      <c r="AN372" s="31">
        <v>31120</v>
      </c>
      <c r="AO372" s="31">
        <v>30511</v>
      </c>
      <c r="AP372" s="31">
        <v>61180</v>
      </c>
      <c r="AQ372" s="31">
        <v>30907</v>
      </c>
      <c r="AR372" s="31">
        <v>30273</v>
      </c>
      <c r="AS372" s="31">
        <v>60696</v>
      </c>
      <c r="AT372" s="31">
        <v>30691</v>
      </c>
      <c r="AU372" s="31">
        <v>30005</v>
      </c>
      <c r="AV372" s="31">
        <v>60200</v>
      </c>
      <c r="AW372" s="31">
        <v>30460</v>
      </c>
      <c r="AX372" s="31">
        <v>29740</v>
      </c>
      <c r="AY372" s="31">
        <v>59682</v>
      </c>
      <c r="AZ372" s="31">
        <v>30221</v>
      </c>
      <c r="BA372" s="31">
        <v>29461</v>
      </c>
      <c r="BB372" s="31">
        <v>59137</v>
      </c>
      <c r="BC372" s="31">
        <v>29957</v>
      </c>
      <c r="BD372" s="31">
        <v>29180</v>
      </c>
      <c r="BE372" s="31">
        <v>58577</v>
      </c>
      <c r="BF372" s="31">
        <v>29690</v>
      </c>
      <c r="BG372" s="31">
        <v>28887</v>
      </c>
      <c r="BH372" s="31">
        <v>58013</v>
      </c>
      <c r="BI372" s="31">
        <v>29418</v>
      </c>
      <c r="BJ372" s="31">
        <v>28595</v>
      </c>
      <c r="BK372" s="31">
        <v>57425</v>
      </c>
      <c r="BL372" s="31">
        <v>29141</v>
      </c>
      <c r="BM372" s="31">
        <v>28284</v>
      </c>
      <c r="BN372" s="31">
        <v>56825</v>
      </c>
      <c r="BO372" s="31">
        <v>28849</v>
      </c>
      <c r="BP372" s="31">
        <v>27976</v>
      </c>
      <c r="BQ372" s="31">
        <v>56210</v>
      </c>
      <c r="BR372" s="31">
        <v>28549</v>
      </c>
      <c r="BS372" s="31">
        <v>27661</v>
      </c>
      <c r="BT372" s="31">
        <v>55582</v>
      </c>
      <c r="BU372" s="31">
        <v>28251</v>
      </c>
      <c r="BV372" s="31">
        <v>27331</v>
      </c>
      <c r="BW372" s="31">
        <v>54941</v>
      </c>
      <c r="BX372" s="31">
        <v>27947</v>
      </c>
      <c r="BY372" s="31">
        <v>26994</v>
      </c>
    </row>
    <row r="373" spans="1:77" ht="20.100000000000001" customHeight="1" x14ac:dyDescent="0.25">
      <c r="A373" s="30" t="s">
        <v>346</v>
      </c>
      <c r="B373" s="31" t="s">
        <v>404</v>
      </c>
      <c r="C373" s="31">
        <v>77354</v>
      </c>
      <c r="D373" s="31">
        <v>37618</v>
      </c>
      <c r="E373" s="31">
        <v>39736</v>
      </c>
      <c r="F373" s="31">
        <v>77648</v>
      </c>
      <c r="G373" s="31">
        <v>37766</v>
      </c>
      <c r="H373" s="31">
        <v>39882</v>
      </c>
      <c r="I373" s="31">
        <v>77937</v>
      </c>
      <c r="J373" s="31">
        <v>37904</v>
      </c>
      <c r="K373" s="31">
        <v>40033</v>
      </c>
      <c r="L373" s="31">
        <v>78209</v>
      </c>
      <c r="M373" s="31">
        <v>38035</v>
      </c>
      <c r="N373" s="31">
        <v>40174</v>
      </c>
      <c r="O373" s="31">
        <v>78450</v>
      </c>
      <c r="P373" s="31">
        <v>38156</v>
      </c>
      <c r="Q373" s="31">
        <v>40294</v>
      </c>
      <c r="R373" s="31">
        <v>78668</v>
      </c>
      <c r="S373" s="31">
        <v>38260</v>
      </c>
      <c r="T373" s="31">
        <v>40408</v>
      </c>
      <c r="U373" s="31">
        <v>78874</v>
      </c>
      <c r="V373" s="31">
        <v>38360</v>
      </c>
      <c r="W373" s="31">
        <v>40514</v>
      </c>
      <c r="X373" s="31">
        <v>79042</v>
      </c>
      <c r="Y373" s="31">
        <v>38448</v>
      </c>
      <c r="Z373" s="31">
        <v>40594</v>
      </c>
      <c r="AA373" s="31">
        <v>79178</v>
      </c>
      <c r="AB373" s="31">
        <v>38512</v>
      </c>
      <c r="AC373" s="31">
        <v>40666</v>
      </c>
      <c r="AD373" s="31">
        <v>79289</v>
      </c>
      <c r="AE373" s="31">
        <v>38567</v>
      </c>
      <c r="AF373" s="31">
        <v>40722</v>
      </c>
      <c r="AG373" s="31">
        <v>79374</v>
      </c>
      <c r="AH373" s="31">
        <v>38608</v>
      </c>
      <c r="AI373" s="31">
        <v>40766</v>
      </c>
      <c r="AJ373" s="31">
        <v>79433</v>
      </c>
      <c r="AK373" s="31">
        <v>38639</v>
      </c>
      <c r="AL373" s="31">
        <v>40794</v>
      </c>
      <c r="AM373" s="31">
        <v>79456</v>
      </c>
      <c r="AN373" s="31">
        <v>38647</v>
      </c>
      <c r="AO373" s="31">
        <v>40809</v>
      </c>
      <c r="AP373" s="31">
        <v>79479</v>
      </c>
      <c r="AQ373" s="31">
        <v>38665</v>
      </c>
      <c r="AR373" s="31">
        <v>40814</v>
      </c>
      <c r="AS373" s="31">
        <v>79469</v>
      </c>
      <c r="AT373" s="31">
        <v>38663</v>
      </c>
      <c r="AU373" s="31">
        <v>40806</v>
      </c>
      <c r="AV373" s="31">
        <v>79419</v>
      </c>
      <c r="AW373" s="31">
        <v>38643</v>
      </c>
      <c r="AX373" s="31">
        <v>40776</v>
      </c>
      <c r="AY373" s="31">
        <v>79344</v>
      </c>
      <c r="AZ373" s="31">
        <v>38608</v>
      </c>
      <c r="BA373" s="31">
        <v>40736</v>
      </c>
      <c r="BB373" s="31">
        <v>79251</v>
      </c>
      <c r="BC373" s="31">
        <v>38572</v>
      </c>
      <c r="BD373" s="31">
        <v>40679</v>
      </c>
      <c r="BE373" s="31">
        <v>79182</v>
      </c>
      <c r="BF373" s="31">
        <v>38536</v>
      </c>
      <c r="BG373" s="31">
        <v>40646</v>
      </c>
      <c r="BH373" s="31">
        <v>79048</v>
      </c>
      <c r="BI373" s="31">
        <v>38474</v>
      </c>
      <c r="BJ373" s="31">
        <v>40574</v>
      </c>
      <c r="BK373" s="31">
        <v>78911</v>
      </c>
      <c r="BL373" s="31">
        <v>38409</v>
      </c>
      <c r="BM373" s="31">
        <v>40502</v>
      </c>
      <c r="BN373" s="31">
        <v>78776</v>
      </c>
      <c r="BO373" s="31">
        <v>38348</v>
      </c>
      <c r="BP373" s="31">
        <v>40428</v>
      </c>
      <c r="BQ373" s="31">
        <v>78604</v>
      </c>
      <c r="BR373" s="31">
        <v>38270</v>
      </c>
      <c r="BS373" s="31">
        <v>40334</v>
      </c>
      <c r="BT373" s="31">
        <v>78447</v>
      </c>
      <c r="BU373" s="31">
        <v>38205</v>
      </c>
      <c r="BV373" s="31">
        <v>40242</v>
      </c>
      <c r="BW373" s="31">
        <v>78259</v>
      </c>
      <c r="BX373" s="31">
        <v>38125</v>
      </c>
      <c r="BY373" s="31">
        <v>40134</v>
      </c>
    </row>
    <row r="374" spans="1:77" ht="20.100000000000001" customHeight="1" x14ac:dyDescent="0.25">
      <c r="A374" s="30" t="s">
        <v>347</v>
      </c>
      <c r="B374" s="31" t="s">
        <v>404</v>
      </c>
      <c r="C374" s="31">
        <v>126695</v>
      </c>
      <c r="D374" s="31">
        <v>60365</v>
      </c>
      <c r="E374" s="31">
        <v>66330</v>
      </c>
      <c r="F374" s="31">
        <v>126599</v>
      </c>
      <c r="G374" s="31">
        <v>60285</v>
      </c>
      <c r="H374" s="31">
        <v>66314</v>
      </c>
      <c r="I374" s="31">
        <v>126509</v>
      </c>
      <c r="J374" s="31">
        <v>60213</v>
      </c>
      <c r="K374" s="31">
        <v>66296</v>
      </c>
      <c r="L374" s="31">
        <v>126394</v>
      </c>
      <c r="M374" s="31">
        <v>60129</v>
      </c>
      <c r="N374" s="31">
        <v>66265</v>
      </c>
      <c r="O374" s="31">
        <v>126270</v>
      </c>
      <c r="P374" s="31">
        <v>60040</v>
      </c>
      <c r="Q374" s="31">
        <v>66230</v>
      </c>
      <c r="R374" s="31">
        <v>126123</v>
      </c>
      <c r="S374" s="31">
        <v>59940</v>
      </c>
      <c r="T374" s="31">
        <v>66183</v>
      </c>
      <c r="U374" s="31">
        <v>125956</v>
      </c>
      <c r="V374" s="31">
        <v>59832</v>
      </c>
      <c r="W374" s="31">
        <v>66124</v>
      </c>
      <c r="X374" s="31">
        <v>125779</v>
      </c>
      <c r="Y374" s="31">
        <v>59723</v>
      </c>
      <c r="Z374" s="31">
        <v>66056</v>
      </c>
      <c r="AA374" s="31">
        <v>125580</v>
      </c>
      <c r="AB374" s="31">
        <v>59607</v>
      </c>
      <c r="AC374" s="31">
        <v>65973</v>
      </c>
      <c r="AD374" s="31">
        <v>125365</v>
      </c>
      <c r="AE374" s="31">
        <v>59482</v>
      </c>
      <c r="AF374" s="31">
        <v>65883</v>
      </c>
      <c r="AG374" s="31">
        <v>125092</v>
      </c>
      <c r="AH374" s="31">
        <v>59336</v>
      </c>
      <c r="AI374" s="31">
        <v>65756</v>
      </c>
      <c r="AJ374" s="31">
        <v>124772</v>
      </c>
      <c r="AK374" s="31">
        <v>59168</v>
      </c>
      <c r="AL374" s="31">
        <v>65604</v>
      </c>
      <c r="AM374" s="31">
        <v>124405</v>
      </c>
      <c r="AN374" s="31">
        <v>58978</v>
      </c>
      <c r="AO374" s="31">
        <v>65427</v>
      </c>
      <c r="AP374" s="31">
        <v>123988</v>
      </c>
      <c r="AQ374" s="31">
        <v>58765</v>
      </c>
      <c r="AR374" s="31">
        <v>65223</v>
      </c>
      <c r="AS374" s="31">
        <v>123525</v>
      </c>
      <c r="AT374" s="31">
        <v>58533</v>
      </c>
      <c r="AU374" s="31">
        <v>64992</v>
      </c>
      <c r="AV374" s="31">
        <v>123015</v>
      </c>
      <c r="AW374" s="31">
        <v>58281</v>
      </c>
      <c r="AX374" s="31">
        <v>64734</v>
      </c>
      <c r="AY374" s="31">
        <v>122467</v>
      </c>
      <c r="AZ374" s="31">
        <v>58015</v>
      </c>
      <c r="BA374" s="31">
        <v>64452</v>
      </c>
      <c r="BB374" s="31">
        <v>121866</v>
      </c>
      <c r="BC374" s="31">
        <v>57726</v>
      </c>
      <c r="BD374" s="31">
        <v>64140</v>
      </c>
      <c r="BE374" s="31">
        <v>121231</v>
      </c>
      <c r="BF374" s="31">
        <v>57432</v>
      </c>
      <c r="BG374" s="31">
        <v>63799</v>
      </c>
      <c r="BH374" s="31">
        <v>120563</v>
      </c>
      <c r="BI374" s="31">
        <v>57112</v>
      </c>
      <c r="BJ374" s="31">
        <v>63451</v>
      </c>
      <c r="BK374" s="31">
        <v>119882</v>
      </c>
      <c r="BL374" s="31">
        <v>56796</v>
      </c>
      <c r="BM374" s="31">
        <v>63086</v>
      </c>
      <c r="BN374" s="31">
        <v>119177</v>
      </c>
      <c r="BO374" s="31">
        <v>56468</v>
      </c>
      <c r="BP374" s="31">
        <v>62709</v>
      </c>
      <c r="BQ374" s="31">
        <v>118435</v>
      </c>
      <c r="BR374" s="31">
        <v>56133</v>
      </c>
      <c r="BS374" s="31">
        <v>62302</v>
      </c>
      <c r="BT374" s="31">
        <v>117692</v>
      </c>
      <c r="BU374" s="31">
        <v>55805</v>
      </c>
      <c r="BV374" s="31">
        <v>61887</v>
      </c>
      <c r="BW374" s="31">
        <v>116935</v>
      </c>
      <c r="BX374" s="31">
        <v>55473</v>
      </c>
      <c r="BY374" s="31">
        <v>61462</v>
      </c>
    </row>
    <row r="375" spans="1:77" ht="20.100000000000001" customHeight="1" x14ac:dyDescent="0.25">
      <c r="A375" s="30" t="s">
        <v>348</v>
      </c>
      <c r="B375" s="31" t="s">
        <v>404</v>
      </c>
      <c r="C375" s="31">
        <v>217980</v>
      </c>
      <c r="D375" s="31">
        <v>105202</v>
      </c>
      <c r="E375" s="31">
        <v>112778</v>
      </c>
      <c r="F375" s="31">
        <v>220788</v>
      </c>
      <c r="G375" s="31">
        <v>106554</v>
      </c>
      <c r="H375" s="31">
        <v>114234</v>
      </c>
      <c r="I375" s="31">
        <v>223571</v>
      </c>
      <c r="J375" s="31">
        <v>107898</v>
      </c>
      <c r="K375" s="31">
        <v>115673</v>
      </c>
      <c r="L375" s="31">
        <v>226306</v>
      </c>
      <c r="M375" s="31">
        <v>109217</v>
      </c>
      <c r="N375" s="31">
        <v>117089</v>
      </c>
      <c r="O375" s="31">
        <v>229001</v>
      </c>
      <c r="P375" s="31">
        <v>110519</v>
      </c>
      <c r="Q375" s="31">
        <v>118482</v>
      </c>
      <c r="R375" s="31">
        <v>231632</v>
      </c>
      <c r="S375" s="31">
        <v>111793</v>
      </c>
      <c r="T375" s="31">
        <v>119839</v>
      </c>
      <c r="U375" s="31">
        <v>234193</v>
      </c>
      <c r="V375" s="31">
        <v>113034</v>
      </c>
      <c r="W375" s="31">
        <v>121159</v>
      </c>
      <c r="X375" s="31">
        <v>236607</v>
      </c>
      <c r="Y375" s="31">
        <v>114211</v>
      </c>
      <c r="Z375" s="31">
        <v>122396</v>
      </c>
      <c r="AA375" s="31">
        <v>238913</v>
      </c>
      <c r="AB375" s="31">
        <v>115334</v>
      </c>
      <c r="AC375" s="31">
        <v>123579</v>
      </c>
      <c r="AD375" s="31">
        <v>241152</v>
      </c>
      <c r="AE375" s="31">
        <v>116423</v>
      </c>
      <c r="AF375" s="31">
        <v>124729</v>
      </c>
      <c r="AG375" s="31">
        <v>243322</v>
      </c>
      <c r="AH375" s="31">
        <v>117481</v>
      </c>
      <c r="AI375" s="31">
        <v>125841</v>
      </c>
      <c r="AJ375" s="31">
        <v>245446</v>
      </c>
      <c r="AK375" s="31">
        <v>118513</v>
      </c>
      <c r="AL375" s="31">
        <v>126933</v>
      </c>
      <c r="AM375" s="31">
        <v>247495</v>
      </c>
      <c r="AN375" s="31">
        <v>119515</v>
      </c>
      <c r="AO375" s="31">
        <v>127980</v>
      </c>
      <c r="AP375" s="31">
        <v>249481</v>
      </c>
      <c r="AQ375" s="31">
        <v>120486</v>
      </c>
      <c r="AR375" s="31">
        <v>128995</v>
      </c>
      <c r="AS375" s="31">
        <v>251394</v>
      </c>
      <c r="AT375" s="31">
        <v>121423</v>
      </c>
      <c r="AU375" s="31">
        <v>129971</v>
      </c>
      <c r="AV375" s="31">
        <v>253251</v>
      </c>
      <c r="AW375" s="31">
        <v>122336</v>
      </c>
      <c r="AX375" s="31">
        <v>130915</v>
      </c>
      <c r="AY375" s="31">
        <v>255046</v>
      </c>
      <c r="AZ375" s="31">
        <v>123215</v>
      </c>
      <c r="BA375" s="31">
        <v>131831</v>
      </c>
      <c r="BB375" s="31">
        <v>256782</v>
      </c>
      <c r="BC375" s="31">
        <v>124069</v>
      </c>
      <c r="BD375" s="31">
        <v>132713</v>
      </c>
      <c r="BE375" s="31">
        <v>258461</v>
      </c>
      <c r="BF375" s="31">
        <v>124892</v>
      </c>
      <c r="BG375" s="31">
        <v>133569</v>
      </c>
      <c r="BH375" s="31">
        <v>260087</v>
      </c>
      <c r="BI375" s="31">
        <v>125696</v>
      </c>
      <c r="BJ375" s="31">
        <v>134391</v>
      </c>
      <c r="BK375" s="31">
        <v>261692</v>
      </c>
      <c r="BL375" s="31">
        <v>126485</v>
      </c>
      <c r="BM375" s="31">
        <v>135207</v>
      </c>
      <c r="BN375" s="31">
        <v>263259</v>
      </c>
      <c r="BO375" s="31">
        <v>127253</v>
      </c>
      <c r="BP375" s="31">
        <v>136006</v>
      </c>
      <c r="BQ375" s="31">
        <v>264800</v>
      </c>
      <c r="BR375" s="31">
        <v>128015</v>
      </c>
      <c r="BS375" s="31">
        <v>136785</v>
      </c>
      <c r="BT375" s="31">
        <v>266335</v>
      </c>
      <c r="BU375" s="31">
        <v>128775</v>
      </c>
      <c r="BV375" s="31">
        <v>137560</v>
      </c>
      <c r="BW375" s="31">
        <v>267848</v>
      </c>
      <c r="BX375" s="31">
        <v>129524</v>
      </c>
      <c r="BY375" s="31">
        <v>138324</v>
      </c>
    </row>
    <row r="376" spans="1:77" ht="20.100000000000001" customHeight="1" x14ac:dyDescent="0.25">
      <c r="A376" s="30" t="s">
        <v>349</v>
      </c>
      <c r="B376" s="31" t="s">
        <v>404</v>
      </c>
      <c r="C376" s="31">
        <v>106831</v>
      </c>
      <c r="D376" s="31">
        <v>51389</v>
      </c>
      <c r="E376" s="31">
        <v>55442</v>
      </c>
      <c r="F376" s="31">
        <v>108645</v>
      </c>
      <c r="G376" s="31">
        <v>52238</v>
      </c>
      <c r="H376" s="31">
        <v>56407</v>
      </c>
      <c r="I376" s="31">
        <v>110392</v>
      </c>
      <c r="J376" s="31">
        <v>53063</v>
      </c>
      <c r="K376" s="31">
        <v>57329</v>
      </c>
      <c r="L376" s="31">
        <v>112091</v>
      </c>
      <c r="M376" s="31">
        <v>53858</v>
      </c>
      <c r="N376" s="31">
        <v>58233</v>
      </c>
      <c r="O376" s="31">
        <v>113728</v>
      </c>
      <c r="P376" s="31">
        <v>54629</v>
      </c>
      <c r="Q376" s="31">
        <v>59099</v>
      </c>
      <c r="R376" s="31">
        <v>115310</v>
      </c>
      <c r="S376" s="31">
        <v>55388</v>
      </c>
      <c r="T376" s="31">
        <v>59922</v>
      </c>
      <c r="U376" s="31">
        <v>116816</v>
      </c>
      <c r="V376" s="31">
        <v>56097</v>
      </c>
      <c r="W376" s="31">
        <v>60719</v>
      </c>
      <c r="X376" s="31">
        <v>118204</v>
      </c>
      <c r="Y376" s="31">
        <v>56759</v>
      </c>
      <c r="Z376" s="31">
        <v>61445</v>
      </c>
      <c r="AA376" s="31">
        <v>119507</v>
      </c>
      <c r="AB376" s="31">
        <v>57379</v>
      </c>
      <c r="AC376" s="31">
        <v>62128</v>
      </c>
      <c r="AD376" s="31">
        <v>120755</v>
      </c>
      <c r="AE376" s="31">
        <v>57972</v>
      </c>
      <c r="AF376" s="31">
        <v>62783</v>
      </c>
      <c r="AG376" s="31">
        <v>121968</v>
      </c>
      <c r="AH376" s="31">
        <v>58549</v>
      </c>
      <c r="AI376" s="31">
        <v>63419</v>
      </c>
      <c r="AJ376" s="31">
        <v>123145</v>
      </c>
      <c r="AK376" s="31">
        <v>59109</v>
      </c>
      <c r="AL376" s="31">
        <v>64036</v>
      </c>
      <c r="AM376" s="31">
        <v>124297</v>
      </c>
      <c r="AN376" s="31">
        <v>59661</v>
      </c>
      <c r="AO376" s="31">
        <v>64636</v>
      </c>
      <c r="AP376" s="31">
        <v>125408</v>
      </c>
      <c r="AQ376" s="31">
        <v>60193</v>
      </c>
      <c r="AR376" s="31">
        <v>65215</v>
      </c>
      <c r="AS376" s="31">
        <v>126511</v>
      </c>
      <c r="AT376" s="31">
        <v>60720</v>
      </c>
      <c r="AU376" s="31">
        <v>65791</v>
      </c>
      <c r="AV376" s="31">
        <v>127554</v>
      </c>
      <c r="AW376" s="31">
        <v>61216</v>
      </c>
      <c r="AX376" s="31">
        <v>66338</v>
      </c>
      <c r="AY376" s="31">
        <v>128589</v>
      </c>
      <c r="AZ376" s="31">
        <v>61708</v>
      </c>
      <c r="BA376" s="31">
        <v>66881</v>
      </c>
      <c r="BB376" s="31">
        <v>129587</v>
      </c>
      <c r="BC376" s="31">
        <v>62188</v>
      </c>
      <c r="BD376" s="31">
        <v>67399</v>
      </c>
      <c r="BE376" s="31">
        <v>130547</v>
      </c>
      <c r="BF376" s="31">
        <v>62644</v>
      </c>
      <c r="BG376" s="31">
        <v>67903</v>
      </c>
      <c r="BH376" s="31">
        <v>131492</v>
      </c>
      <c r="BI376" s="31">
        <v>63091</v>
      </c>
      <c r="BJ376" s="31">
        <v>68401</v>
      </c>
      <c r="BK376" s="31">
        <v>132420</v>
      </c>
      <c r="BL376" s="31">
        <v>63531</v>
      </c>
      <c r="BM376" s="31">
        <v>68889</v>
      </c>
      <c r="BN376" s="31">
        <v>133332</v>
      </c>
      <c r="BO376" s="31">
        <v>63971</v>
      </c>
      <c r="BP376" s="31">
        <v>69361</v>
      </c>
      <c r="BQ376" s="31">
        <v>134224</v>
      </c>
      <c r="BR376" s="31">
        <v>64398</v>
      </c>
      <c r="BS376" s="31">
        <v>69826</v>
      </c>
      <c r="BT376" s="31">
        <v>135105</v>
      </c>
      <c r="BU376" s="31">
        <v>64830</v>
      </c>
      <c r="BV376" s="31">
        <v>70275</v>
      </c>
      <c r="BW376" s="31">
        <v>135982</v>
      </c>
      <c r="BX376" s="31">
        <v>65262</v>
      </c>
      <c r="BY376" s="31">
        <v>70720</v>
      </c>
    </row>
    <row r="377" spans="1:77" ht="20.100000000000001" customHeight="1" x14ac:dyDescent="0.25">
      <c r="A377" s="30" t="s">
        <v>350</v>
      </c>
      <c r="B377" s="31" t="s">
        <v>404</v>
      </c>
      <c r="C377" s="31">
        <v>46835</v>
      </c>
      <c r="D377" s="31">
        <v>22773</v>
      </c>
      <c r="E377" s="31">
        <v>24062</v>
      </c>
      <c r="F377" s="31">
        <v>46772</v>
      </c>
      <c r="G377" s="31">
        <v>22749</v>
      </c>
      <c r="H377" s="31">
        <v>24023</v>
      </c>
      <c r="I377" s="31">
        <v>46699</v>
      </c>
      <c r="J377" s="31">
        <v>22729</v>
      </c>
      <c r="K377" s="31">
        <v>23970</v>
      </c>
      <c r="L377" s="31">
        <v>46606</v>
      </c>
      <c r="M377" s="31">
        <v>22690</v>
      </c>
      <c r="N377" s="31">
        <v>23916</v>
      </c>
      <c r="O377" s="31">
        <v>46513</v>
      </c>
      <c r="P377" s="31">
        <v>22657</v>
      </c>
      <c r="Q377" s="31">
        <v>23856</v>
      </c>
      <c r="R377" s="31">
        <v>46392</v>
      </c>
      <c r="S377" s="31">
        <v>22597</v>
      </c>
      <c r="T377" s="31">
        <v>23795</v>
      </c>
      <c r="U377" s="31">
        <v>46275</v>
      </c>
      <c r="V377" s="31">
        <v>22557</v>
      </c>
      <c r="W377" s="31">
        <v>23718</v>
      </c>
      <c r="X377" s="31">
        <v>46133</v>
      </c>
      <c r="Y377" s="31">
        <v>22492</v>
      </c>
      <c r="Z377" s="31">
        <v>23641</v>
      </c>
      <c r="AA377" s="31">
        <v>45992</v>
      </c>
      <c r="AB377" s="31">
        <v>22427</v>
      </c>
      <c r="AC377" s="31">
        <v>23565</v>
      </c>
      <c r="AD377" s="31">
        <v>45818</v>
      </c>
      <c r="AE377" s="31">
        <v>22357</v>
      </c>
      <c r="AF377" s="31">
        <v>23461</v>
      </c>
      <c r="AG377" s="31">
        <v>45664</v>
      </c>
      <c r="AH377" s="31">
        <v>22288</v>
      </c>
      <c r="AI377" s="31">
        <v>23376</v>
      </c>
      <c r="AJ377" s="31">
        <v>45458</v>
      </c>
      <c r="AK377" s="31">
        <v>22192</v>
      </c>
      <c r="AL377" s="31">
        <v>23266</v>
      </c>
      <c r="AM377" s="31">
        <v>45249</v>
      </c>
      <c r="AN377" s="31">
        <v>22098</v>
      </c>
      <c r="AO377" s="31">
        <v>23151</v>
      </c>
      <c r="AP377" s="31">
        <v>45036</v>
      </c>
      <c r="AQ377" s="31">
        <v>22001</v>
      </c>
      <c r="AR377" s="31">
        <v>23035</v>
      </c>
      <c r="AS377" s="31">
        <v>44811</v>
      </c>
      <c r="AT377" s="31">
        <v>21901</v>
      </c>
      <c r="AU377" s="31">
        <v>22910</v>
      </c>
      <c r="AV377" s="31">
        <v>44550</v>
      </c>
      <c r="AW377" s="31">
        <v>21776</v>
      </c>
      <c r="AX377" s="31">
        <v>22774</v>
      </c>
      <c r="AY377" s="31">
        <v>44294</v>
      </c>
      <c r="AZ377" s="31">
        <v>21661</v>
      </c>
      <c r="BA377" s="31">
        <v>22633</v>
      </c>
      <c r="BB377" s="31">
        <v>44003</v>
      </c>
      <c r="BC377" s="31">
        <v>21519</v>
      </c>
      <c r="BD377" s="31">
        <v>22484</v>
      </c>
      <c r="BE377" s="31">
        <v>43718</v>
      </c>
      <c r="BF377" s="31">
        <v>21388</v>
      </c>
      <c r="BG377" s="31">
        <v>22330</v>
      </c>
      <c r="BH377" s="31">
        <v>43410</v>
      </c>
      <c r="BI377" s="31">
        <v>21239</v>
      </c>
      <c r="BJ377" s="31">
        <v>22171</v>
      </c>
      <c r="BK377" s="31">
        <v>43113</v>
      </c>
      <c r="BL377" s="31">
        <v>21097</v>
      </c>
      <c r="BM377" s="31">
        <v>22016</v>
      </c>
      <c r="BN377" s="31">
        <v>42774</v>
      </c>
      <c r="BO377" s="31">
        <v>20939</v>
      </c>
      <c r="BP377" s="31">
        <v>21835</v>
      </c>
      <c r="BQ377" s="31">
        <v>42445</v>
      </c>
      <c r="BR377" s="31">
        <v>20784</v>
      </c>
      <c r="BS377" s="31">
        <v>21661</v>
      </c>
      <c r="BT377" s="31">
        <v>42116</v>
      </c>
      <c r="BU377" s="31">
        <v>20632</v>
      </c>
      <c r="BV377" s="31">
        <v>21484</v>
      </c>
      <c r="BW377" s="31">
        <v>41767</v>
      </c>
      <c r="BX377" s="31">
        <v>20476</v>
      </c>
      <c r="BY377" s="31">
        <v>21291</v>
      </c>
    </row>
    <row r="378" spans="1:77" ht="20.100000000000001" customHeight="1" x14ac:dyDescent="0.25">
      <c r="A378" s="30" t="s">
        <v>351</v>
      </c>
      <c r="B378" s="31" t="s">
        <v>404</v>
      </c>
      <c r="C378" s="31">
        <v>80612</v>
      </c>
      <c r="D378" s="31">
        <v>40621</v>
      </c>
      <c r="E378" s="31">
        <v>39991</v>
      </c>
      <c r="F378" s="31">
        <v>80573</v>
      </c>
      <c r="G378" s="31">
        <v>40620</v>
      </c>
      <c r="H378" s="31">
        <v>39953</v>
      </c>
      <c r="I378" s="31">
        <v>80512</v>
      </c>
      <c r="J378" s="31">
        <v>40611</v>
      </c>
      <c r="K378" s="31">
        <v>39901</v>
      </c>
      <c r="L378" s="31">
        <v>80450</v>
      </c>
      <c r="M378" s="31">
        <v>40605</v>
      </c>
      <c r="N378" s="31">
        <v>39845</v>
      </c>
      <c r="O378" s="31">
        <v>80367</v>
      </c>
      <c r="P378" s="31">
        <v>40591</v>
      </c>
      <c r="Q378" s="31">
        <v>39776</v>
      </c>
      <c r="R378" s="31">
        <v>80260</v>
      </c>
      <c r="S378" s="31">
        <v>40568</v>
      </c>
      <c r="T378" s="31">
        <v>39692</v>
      </c>
      <c r="U378" s="31">
        <v>80146</v>
      </c>
      <c r="V378" s="31">
        <v>40536</v>
      </c>
      <c r="W378" s="31">
        <v>39610</v>
      </c>
      <c r="X378" s="31">
        <v>80028</v>
      </c>
      <c r="Y378" s="31">
        <v>40501</v>
      </c>
      <c r="Z378" s="31">
        <v>39527</v>
      </c>
      <c r="AA378" s="31">
        <v>79875</v>
      </c>
      <c r="AB378" s="31">
        <v>40448</v>
      </c>
      <c r="AC378" s="31">
        <v>39427</v>
      </c>
      <c r="AD378" s="31">
        <v>79710</v>
      </c>
      <c r="AE378" s="31">
        <v>40389</v>
      </c>
      <c r="AF378" s="31">
        <v>39321</v>
      </c>
      <c r="AG378" s="31">
        <v>79502</v>
      </c>
      <c r="AH378" s="31">
        <v>40307</v>
      </c>
      <c r="AI378" s="31">
        <v>39195</v>
      </c>
      <c r="AJ378" s="31">
        <v>79289</v>
      </c>
      <c r="AK378" s="31">
        <v>40225</v>
      </c>
      <c r="AL378" s="31">
        <v>39064</v>
      </c>
      <c r="AM378" s="31">
        <v>79037</v>
      </c>
      <c r="AN378" s="31">
        <v>40117</v>
      </c>
      <c r="AO378" s="31">
        <v>38920</v>
      </c>
      <c r="AP378" s="31">
        <v>78782</v>
      </c>
      <c r="AQ378" s="31">
        <v>40012</v>
      </c>
      <c r="AR378" s="31">
        <v>38770</v>
      </c>
      <c r="AS378" s="31">
        <v>78493</v>
      </c>
      <c r="AT378" s="31">
        <v>39879</v>
      </c>
      <c r="AU378" s="31">
        <v>38614</v>
      </c>
      <c r="AV378" s="31">
        <v>78186</v>
      </c>
      <c r="AW378" s="31">
        <v>39744</v>
      </c>
      <c r="AX378" s="31">
        <v>38442</v>
      </c>
      <c r="AY378" s="31">
        <v>77849</v>
      </c>
      <c r="AZ378" s="31">
        <v>39587</v>
      </c>
      <c r="BA378" s="31">
        <v>38262</v>
      </c>
      <c r="BB378" s="31">
        <v>77491</v>
      </c>
      <c r="BC378" s="31">
        <v>39421</v>
      </c>
      <c r="BD378" s="31">
        <v>38070</v>
      </c>
      <c r="BE378" s="31">
        <v>77112</v>
      </c>
      <c r="BF378" s="31">
        <v>39245</v>
      </c>
      <c r="BG378" s="31">
        <v>37867</v>
      </c>
      <c r="BH378" s="31">
        <v>76707</v>
      </c>
      <c r="BI378" s="31">
        <v>39060</v>
      </c>
      <c r="BJ378" s="31">
        <v>37647</v>
      </c>
      <c r="BK378" s="31">
        <v>76302</v>
      </c>
      <c r="BL378" s="31">
        <v>38876</v>
      </c>
      <c r="BM378" s="31">
        <v>37426</v>
      </c>
      <c r="BN378" s="31">
        <v>75870</v>
      </c>
      <c r="BO378" s="31">
        <v>38679</v>
      </c>
      <c r="BP378" s="31">
        <v>37191</v>
      </c>
      <c r="BQ378" s="31">
        <v>75432</v>
      </c>
      <c r="BR378" s="31">
        <v>38480</v>
      </c>
      <c r="BS378" s="31">
        <v>36952</v>
      </c>
      <c r="BT378" s="31">
        <v>74990</v>
      </c>
      <c r="BU378" s="31">
        <v>38278</v>
      </c>
      <c r="BV378" s="31">
        <v>36712</v>
      </c>
      <c r="BW378" s="31">
        <v>74531</v>
      </c>
      <c r="BX378" s="31">
        <v>38063</v>
      </c>
      <c r="BY378" s="31">
        <v>36468</v>
      </c>
    </row>
    <row r="379" spans="1:77" ht="20.100000000000001" customHeight="1" x14ac:dyDescent="0.25">
      <c r="A379" s="30" t="s">
        <v>352</v>
      </c>
      <c r="B379" s="31" t="s">
        <v>404</v>
      </c>
      <c r="C379" s="31">
        <v>31635</v>
      </c>
      <c r="D379" s="31">
        <v>15887</v>
      </c>
      <c r="E379" s="31">
        <v>15748</v>
      </c>
      <c r="F379" s="31">
        <v>31432</v>
      </c>
      <c r="G379" s="31">
        <v>15793</v>
      </c>
      <c r="H379" s="31">
        <v>15639</v>
      </c>
      <c r="I379" s="31">
        <v>31221</v>
      </c>
      <c r="J379" s="31">
        <v>15696</v>
      </c>
      <c r="K379" s="31">
        <v>15525</v>
      </c>
      <c r="L379" s="31">
        <v>31007</v>
      </c>
      <c r="M379" s="31">
        <v>15601</v>
      </c>
      <c r="N379" s="31">
        <v>15406</v>
      </c>
      <c r="O379" s="31">
        <v>30805</v>
      </c>
      <c r="P379" s="31">
        <v>15511</v>
      </c>
      <c r="Q379" s="31">
        <v>15294</v>
      </c>
      <c r="R379" s="31">
        <v>30592</v>
      </c>
      <c r="S379" s="31">
        <v>15416</v>
      </c>
      <c r="T379" s="31">
        <v>15176</v>
      </c>
      <c r="U379" s="31">
        <v>30374</v>
      </c>
      <c r="V379" s="31">
        <v>15323</v>
      </c>
      <c r="W379" s="31">
        <v>15051</v>
      </c>
      <c r="X379" s="31">
        <v>30159</v>
      </c>
      <c r="Y379" s="31">
        <v>15224</v>
      </c>
      <c r="Z379" s="31">
        <v>14935</v>
      </c>
      <c r="AA379" s="31">
        <v>29953</v>
      </c>
      <c r="AB379" s="31">
        <v>15134</v>
      </c>
      <c r="AC379" s="31">
        <v>14819</v>
      </c>
      <c r="AD379" s="31">
        <v>29730</v>
      </c>
      <c r="AE379" s="31">
        <v>15031</v>
      </c>
      <c r="AF379" s="31">
        <v>14699</v>
      </c>
      <c r="AG379" s="31">
        <v>29500</v>
      </c>
      <c r="AH379" s="31">
        <v>14925</v>
      </c>
      <c r="AI379" s="31">
        <v>14575</v>
      </c>
      <c r="AJ379" s="31">
        <v>29277</v>
      </c>
      <c r="AK379" s="31">
        <v>14824</v>
      </c>
      <c r="AL379" s="31">
        <v>14453</v>
      </c>
      <c r="AM379" s="31">
        <v>29018</v>
      </c>
      <c r="AN379" s="31">
        <v>14700</v>
      </c>
      <c r="AO379" s="31">
        <v>14318</v>
      </c>
      <c r="AP379" s="31">
        <v>28771</v>
      </c>
      <c r="AQ379" s="31">
        <v>14583</v>
      </c>
      <c r="AR379" s="31">
        <v>14188</v>
      </c>
      <c r="AS379" s="31">
        <v>28515</v>
      </c>
      <c r="AT379" s="31">
        <v>14464</v>
      </c>
      <c r="AU379" s="31">
        <v>14051</v>
      </c>
      <c r="AV379" s="31">
        <v>28243</v>
      </c>
      <c r="AW379" s="31">
        <v>14332</v>
      </c>
      <c r="AX379" s="31">
        <v>13911</v>
      </c>
      <c r="AY379" s="31">
        <v>27953</v>
      </c>
      <c r="AZ379" s="31">
        <v>14197</v>
      </c>
      <c r="BA379" s="31">
        <v>13756</v>
      </c>
      <c r="BB379" s="31">
        <v>27667</v>
      </c>
      <c r="BC379" s="31">
        <v>14063</v>
      </c>
      <c r="BD379" s="31">
        <v>13604</v>
      </c>
      <c r="BE379" s="31">
        <v>27372</v>
      </c>
      <c r="BF379" s="31">
        <v>13921</v>
      </c>
      <c r="BG379" s="31">
        <v>13451</v>
      </c>
      <c r="BH379" s="31">
        <v>27065</v>
      </c>
      <c r="BI379" s="31">
        <v>13775</v>
      </c>
      <c r="BJ379" s="31">
        <v>13290</v>
      </c>
      <c r="BK379" s="31">
        <v>26755</v>
      </c>
      <c r="BL379" s="31">
        <v>13626</v>
      </c>
      <c r="BM379" s="31">
        <v>13129</v>
      </c>
      <c r="BN379" s="31">
        <v>26449</v>
      </c>
      <c r="BO379" s="31">
        <v>13474</v>
      </c>
      <c r="BP379" s="31">
        <v>12975</v>
      </c>
      <c r="BQ379" s="31">
        <v>26126</v>
      </c>
      <c r="BR379" s="31">
        <v>13322</v>
      </c>
      <c r="BS379" s="31">
        <v>12804</v>
      </c>
      <c r="BT379" s="31">
        <v>25794</v>
      </c>
      <c r="BU379" s="31">
        <v>13168</v>
      </c>
      <c r="BV379" s="31">
        <v>12626</v>
      </c>
      <c r="BW379" s="31">
        <v>25453</v>
      </c>
      <c r="BX379" s="31">
        <v>13001</v>
      </c>
      <c r="BY379" s="31">
        <v>12452</v>
      </c>
    </row>
    <row r="380" spans="1:77" ht="20.100000000000001" customHeight="1" x14ac:dyDescent="0.25">
      <c r="A380" s="30" t="s">
        <v>353</v>
      </c>
      <c r="B380" s="31" t="s">
        <v>404</v>
      </c>
      <c r="C380" s="31">
        <v>146787</v>
      </c>
      <c r="D380" s="31">
        <v>71640</v>
      </c>
      <c r="E380" s="31">
        <v>75147</v>
      </c>
      <c r="F380" s="31">
        <v>147869</v>
      </c>
      <c r="G380" s="31">
        <v>72170</v>
      </c>
      <c r="H380" s="31">
        <v>75699</v>
      </c>
      <c r="I380" s="31">
        <v>148917</v>
      </c>
      <c r="J380" s="31">
        <v>72690</v>
      </c>
      <c r="K380" s="31">
        <v>76227</v>
      </c>
      <c r="L380" s="31">
        <v>149921</v>
      </c>
      <c r="M380" s="31">
        <v>73190</v>
      </c>
      <c r="N380" s="31">
        <v>76731</v>
      </c>
      <c r="O380" s="31">
        <v>150885</v>
      </c>
      <c r="P380" s="31">
        <v>73672</v>
      </c>
      <c r="Q380" s="31">
        <v>77213</v>
      </c>
      <c r="R380" s="31">
        <v>151822</v>
      </c>
      <c r="S380" s="31">
        <v>74138</v>
      </c>
      <c r="T380" s="31">
        <v>77684</v>
      </c>
      <c r="U380" s="31">
        <v>152691</v>
      </c>
      <c r="V380" s="31">
        <v>74572</v>
      </c>
      <c r="W380" s="31">
        <v>78119</v>
      </c>
      <c r="X380" s="31">
        <v>153482</v>
      </c>
      <c r="Y380" s="31">
        <v>74971</v>
      </c>
      <c r="Z380" s="31">
        <v>78511</v>
      </c>
      <c r="AA380" s="31">
        <v>154205</v>
      </c>
      <c r="AB380" s="31">
        <v>75333</v>
      </c>
      <c r="AC380" s="31">
        <v>78872</v>
      </c>
      <c r="AD380" s="31">
        <v>154886</v>
      </c>
      <c r="AE380" s="31">
        <v>75675</v>
      </c>
      <c r="AF380" s="31">
        <v>79211</v>
      </c>
      <c r="AG380" s="31">
        <v>155520</v>
      </c>
      <c r="AH380" s="31">
        <v>75996</v>
      </c>
      <c r="AI380" s="31">
        <v>79524</v>
      </c>
      <c r="AJ380" s="31">
        <v>156137</v>
      </c>
      <c r="AK380" s="31">
        <v>76313</v>
      </c>
      <c r="AL380" s="31">
        <v>79824</v>
      </c>
      <c r="AM380" s="31">
        <v>156718</v>
      </c>
      <c r="AN380" s="31">
        <v>76603</v>
      </c>
      <c r="AO380" s="31">
        <v>80115</v>
      </c>
      <c r="AP380" s="31">
        <v>157253</v>
      </c>
      <c r="AQ380" s="31">
        <v>76873</v>
      </c>
      <c r="AR380" s="31">
        <v>80380</v>
      </c>
      <c r="AS380" s="31">
        <v>157766</v>
      </c>
      <c r="AT380" s="31">
        <v>77137</v>
      </c>
      <c r="AU380" s="31">
        <v>80629</v>
      </c>
      <c r="AV380" s="31">
        <v>158217</v>
      </c>
      <c r="AW380" s="31">
        <v>77370</v>
      </c>
      <c r="AX380" s="31">
        <v>80847</v>
      </c>
      <c r="AY380" s="31">
        <v>158647</v>
      </c>
      <c r="AZ380" s="31">
        <v>77585</v>
      </c>
      <c r="BA380" s="31">
        <v>81062</v>
      </c>
      <c r="BB380" s="31">
        <v>159054</v>
      </c>
      <c r="BC380" s="31">
        <v>77792</v>
      </c>
      <c r="BD380" s="31">
        <v>81262</v>
      </c>
      <c r="BE380" s="31">
        <v>159421</v>
      </c>
      <c r="BF380" s="31">
        <v>77975</v>
      </c>
      <c r="BG380" s="31">
        <v>81446</v>
      </c>
      <c r="BH380" s="31">
        <v>159763</v>
      </c>
      <c r="BI380" s="31">
        <v>78146</v>
      </c>
      <c r="BJ380" s="31">
        <v>81617</v>
      </c>
      <c r="BK380" s="31">
        <v>160074</v>
      </c>
      <c r="BL380" s="31">
        <v>78313</v>
      </c>
      <c r="BM380" s="31">
        <v>81761</v>
      </c>
      <c r="BN380" s="31">
        <v>160376</v>
      </c>
      <c r="BO380" s="31">
        <v>78466</v>
      </c>
      <c r="BP380" s="31">
        <v>81910</v>
      </c>
      <c r="BQ380" s="31">
        <v>160639</v>
      </c>
      <c r="BR380" s="31">
        <v>78606</v>
      </c>
      <c r="BS380" s="31">
        <v>82033</v>
      </c>
      <c r="BT380" s="31">
        <v>160917</v>
      </c>
      <c r="BU380" s="31">
        <v>78757</v>
      </c>
      <c r="BV380" s="31">
        <v>82160</v>
      </c>
      <c r="BW380" s="31">
        <v>161147</v>
      </c>
      <c r="BX380" s="31">
        <v>78883</v>
      </c>
      <c r="BY380" s="31">
        <v>82264</v>
      </c>
    </row>
    <row r="381" spans="1:77" ht="20.100000000000001" customHeight="1" x14ac:dyDescent="0.25">
      <c r="A381" s="30" t="s">
        <v>354</v>
      </c>
      <c r="B381" s="31" t="s">
        <v>404</v>
      </c>
      <c r="C381" s="31">
        <v>76161</v>
      </c>
      <c r="D381" s="31">
        <v>36310</v>
      </c>
      <c r="E381" s="31">
        <v>39851</v>
      </c>
      <c r="F381" s="31">
        <v>76428</v>
      </c>
      <c r="G381" s="31">
        <v>36441</v>
      </c>
      <c r="H381" s="31">
        <v>39987</v>
      </c>
      <c r="I381" s="31">
        <v>76713</v>
      </c>
      <c r="J381" s="31">
        <v>36580</v>
      </c>
      <c r="K381" s="31">
        <v>40133</v>
      </c>
      <c r="L381" s="31">
        <v>76964</v>
      </c>
      <c r="M381" s="31">
        <v>36694</v>
      </c>
      <c r="N381" s="31">
        <v>40270</v>
      </c>
      <c r="O381" s="31">
        <v>77179</v>
      </c>
      <c r="P381" s="31">
        <v>36795</v>
      </c>
      <c r="Q381" s="31">
        <v>40384</v>
      </c>
      <c r="R381" s="31">
        <v>77384</v>
      </c>
      <c r="S381" s="31">
        <v>36899</v>
      </c>
      <c r="T381" s="31">
        <v>40485</v>
      </c>
      <c r="U381" s="31">
        <v>77559</v>
      </c>
      <c r="V381" s="31">
        <v>36985</v>
      </c>
      <c r="W381" s="31">
        <v>40574</v>
      </c>
      <c r="X381" s="31">
        <v>77693</v>
      </c>
      <c r="Y381" s="31">
        <v>37055</v>
      </c>
      <c r="Z381" s="31">
        <v>40638</v>
      </c>
      <c r="AA381" s="31">
        <v>77811</v>
      </c>
      <c r="AB381" s="31">
        <v>37113</v>
      </c>
      <c r="AC381" s="31">
        <v>40698</v>
      </c>
      <c r="AD381" s="31">
        <v>77901</v>
      </c>
      <c r="AE381" s="31">
        <v>37151</v>
      </c>
      <c r="AF381" s="31">
        <v>40750</v>
      </c>
      <c r="AG381" s="31">
        <v>77965</v>
      </c>
      <c r="AH381" s="31">
        <v>37183</v>
      </c>
      <c r="AI381" s="31">
        <v>40782</v>
      </c>
      <c r="AJ381" s="31">
        <v>77996</v>
      </c>
      <c r="AK381" s="31">
        <v>37194</v>
      </c>
      <c r="AL381" s="31">
        <v>40802</v>
      </c>
      <c r="AM381" s="31">
        <v>78011</v>
      </c>
      <c r="AN381" s="31">
        <v>37200</v>
      </c>
      <c r="AO381" s="31">
        <v>40811</v>
      </c>
      <c r="AP381" s="31">
        <v>77995</v>
      </c>
      <c r="AQ381" s="31">
        <v>37198</v>
      </c>
      <c r="AR381" s="31">
        <v>40797</v>
      </c>
      <c r="AS381" s="31">
        <v>77964</v>
      </c>
      <c r="AT381" s="31">
        <v>37178</v>
      </c>
      <c r="AU381" s="31">
        <v>40786</v>
      </c>
      <c r="AV381" s="31">
        <v>77914</v>
      </c>
      <c r="AW381" s="31">
        <v>37151</v>
      </c>
      <c r="AX381" s="31">
        <v>40763</v>
      </c>
      <c r="AY381" s="31">
        <v>77839</v>
      </c>
      <c r="AZ381" s="31">
        <v>37115</v>
      </c>
      <c r="BA381" s="31">
        <v>40724</v>
      </c>
      <c r="BB381" s="31">
        <v>77740</v>
      </c>
      <c r="BC381" s="31">
        <v>37067</v>
      </c>
      <c r="BD381" s="31">
        <v>40673</v>
      </c>
      <c r="BE381" s="31">
        <v>77625</v>
      </c>
      <c r="BF381" s="31">
        <v>37012</v>
      </c>
      <c r="BG381" s="31">
        <v>40613</v>
      </c>
      <c r="BH381" s="31">
        <v>77492</v>
      </c>
      <c r="BI381" s="31">
        <v>36955</v>
      </c>
      <c r="BJ381" s="31">
        <v>40537</v>
      </c>
      <c r="BK381" s="31">
        <v>77347</v>
      </c>
      <c r="BL381" s="31">
        <v>36887</v>
      </c>
      <c r="BM381" s="31">
        <v>40460</v>
      </c>
      <c r="BN381" s="31">
        <v>77186</v>
      </c>
      <c r="BO381" s="31">
        <v>36817</v>
      </c>
      <c r="BP381" s="31">
        <v>40369</v>
      </c>
      <c r="BQ381" s="31">
        <v>77020</v>
      </c>
      <c r="BR381" s="31">
        <v>36733</v>
      </c>
      <c r="BS381" s="31">
        <v>40287</v>
      </c>
      <c r="BT381" s="31">
        <v>76850</v>
      </c>
      <c r="BU381" s="31">
        <v>36665</v>
      </c>
      <c r="BV381" s="31">
        <v>40185</v>
      </c>
      <c r="BW381" s="31">
        <v>76664</v>
      </c>
      <c r="BX381" s="31">
        <v>36588</v>
      </c>
      <c r="BY381" s="31">
        <v>40076</v>
      </c>
    </row>
    <row r="382" spans="1:77" ht="20.100000000000001" customHeight="1" x14ac:dyDescent="0.25">
      <c r="A382" s="30" t="s">
        <v>355</v>
      </c>
      <c r="B382" s="31" t="s">
        <v>404</v>
      </c>
      <c r="C382" s="31">
        <v>84537</v>
      </c>
      <c r="D382" s="31">
        <v>40903</v>
      </c>
      <c r="E382" s="31">
        <v>43634</v>
      </c>
      <c r="F382" s="31">
        <v>84725</v>
      </c>
      <c r="G382" s="31">
        <v>40982</v>
      </c>
      <c r="H382" s="31">
        <v>43743</v>
      </c>
      <c r="I382" s="31">
        <v>84893</v>
      </c>
      <c r="J382" s="31">
        <v>41063</v>
      </c>
      <c r="K382" s="31">
        <v>43830</v>
      </c>
      <c r="L382" s="31">
        <v>85025</v>
      </c>
      <c r="M382" s="31">
        <v>41122</v>
      </c>
      <c r="N382" s="31">
        <v>43903</v>
      </c>
      <c r="O382" s="31">
        <v>85164</v>
      </c>
      <c r="P382" s="31">
        <v>41187</v>
      </c>
      <c r="Q382" s="31">
        <v>43977</v>
      </c>
      <c r="R382" s="31">
        <v>85269</v>
      </c>
      <c r="S382" s="31">
        <v>41229</v>
      </c>
      <c r="T382" s="31">
        <v>44040</v>
      </c>
      <c r="U382" s="31">
        <v>85367</v>
      </c>
      <c r="V382" s="31">
        <v>41278</v>
      </c>
      <c r="W382" s="31">
        <v>44089</v>
      </c>
      <c r="X382" s="31">
        <v>85430</v>
      </c>
      <c r="Y382" s="31">
        <v>41299</v>
      </c>
      <c r="Z382" s="31">
        <v>44131</v>
      </c>
      <c r="AA382" s="31">
        <v>85468</v>
      </c>
      <c r="AB382" s="31">
        <v>41319</v>
      </c>
      <c r="AC382" s="31">
        <v>44149</v>
      </c>
      <c r="AD382" s="31">
        <v>85476</v>
      </c>
      <c r="AE382" s="31">
        <v>41313</v>
      </c>
      <c r="AF382" s="31">
        <v>44163</v>
      </c>
      <c r="AG382" s="31">
        <v>85462</v>
      </c>
      <c r="AH382" s="31">
        <v>41298</v>
      </c>
      <c r="AI382" s="31">
        <v>44164</v>
      </c>
      <c r="AJ382" s="31">
        <v>85425</v>
      </c>
      <c r="AK382" s="31">
        <v>41275</v>
      </c>
      <c r="AL382" s="31">
        <v>44150</v>
      </c>
      <c r="AM382" s="31">
        <v>85368</v>
      </c>
      <c r="AN382" s="31">
        <v>41242</v>
      </c>
      <c r="AO382" s="31">
        <v>44126</v>
      </c>
      <c r="AP382" s="31">
        <v>85281</v>
      </c>
      <c r="AQ382" s="31">
        <v>41197</v>
      </c>
      <c r="AR382" s="31">
        <v>44084</v>
      </c>
      <c r="AS382" s="31">
        <v>85168</v>
      </c>
      <c r="AT382" s="31">
        <v>41130</v>
      </c>
      <c r="AU382" s="31">
        <v>44038</v>
      </c>
      <c r="AV382" s="31">
        <v>85028</v>
      </c>
      <c r="AW382" s="31">
        <v>41052</v>
      </c>
      <c r="AX382" s="31">
        <v>43976</v>
      </c>
      <c r="AY382" s="31">
        <v>84873</v>
      </c>
      <c r="AZ382" s="31">
        <v>40979</v>
      </c>
      <c r="BA382" s="31">
        <v>43894</v>
      </c>
      <c r="BB382" s="31">
        <v>84673</v>
      </c>
      <c r="BC382" s="31">
        <v>40873</v>
      </c>
      <c r="BD382" s="31">
        <v>43800</v>
      </c>
      <c r="BE382" s="31">
        <v>84460</v>
      </c>
      <c r="BF382" s="31">
        <v>40767</v>
      </c>
      <c r="BG382" s="31">
        <v>43693</v>
      </c>
      <c r="BH382" s="31">
        <v>84238</v>
      </c>
      <c r="BI382" s="31">
        <v>40646</v>
      </c>
      <c r="BJ382" s="31">
        <v>43592</v>
      </c>
      <c r="BK382" s="31">
        <v>83994</v>
      </c>
      <c r="BL382" s="31">
        <v>40523</v>
      </c>
      <c r="BM382" s="31">
        <v>43471</v>
      </c>
      <c r="BN382" s="31">
        <v>83727</v>
      </c>
      <c r="BO382" s="31">
        <v>40393</v>
      </c>
      <c r="BP382" s="31">
        <v>43334</v>
      </c>
      <c r="BQ382" s="31">
        <v>83456</v>
      </c>
      <c r="BR382" s="31">
        <v>40262</v>
      </c>
      <c r="BS382" s="31">
        <v>43194</v>
      </c>
      <c r="BT382" s="31">
        <v>83171</v>
      </c>
      <c r="BU382" s="31">
        <v>40126</v>
      </c>
      <c r="BV382" s="31">
        <v>43045</v>
      </c>
      <c r="BW382" s="31">
        <v>82875</v>
      </c>
      <c r="BX382" s="31">
        <v>39993</v>
      </c>
      <c r="BY382" s="31">
        <v>42882</v>
      </c>
    </row>
    <row r="383" spans="1:77" ht="20.100000000000001" customHeight="1" x14ac:dyDescent="0.25">
      <c r="A383" s="30" t="s">
        <v>356</v>
      </c>
      <c r="B383" s="31" t="s">
        <v>404</v>
      </c>
      <c r="C383" s="31">
        <v>1733223</v>
      </c>
      <c r="D383" s="31">
        <v>794203</v>
      </c>
      <c r="E383" s="31">
        <v>939020</v>
      </c>
      <c r="F383" s="31">
        <v>1741405</v>
      </c>
      <c r="G383" s="31">
        <v>797423</v>
      </c>
      <c r="H383" s="31">
        <v>943982</v>
      </c>
      <c r="I383" s="31">
        <v>1749919</v>
      </c>
      <c r="J383" s="31">
        <v>800887</v>
      </c>
      <c r="K383" s="31">
        <v>949032</v>
      </c>
      <c r="L383" s="31">
        <v>1758356</v>
      </c>
      <c r="M383" s="31">
        <v>804419</v>
      </c>
      <c r="N383" s="31">
        <v>953937</v>
      </c>
      <c r="O383" s="31">
        <v>1766784</v>
      </c>
      <c r="P383" s="31">
        <v>808035</v>
      </c>
      <c r="Q383" s="31">
        <v>958749</v>
      </c>
      <c r="R383" s="31">
        <v>1775061</v>
      </c>
      <c r="S383" s="31">
        <v>811680</v>
      </c>
      <c r="T383" s="31">
        <v>963381</v>
      </c>
      <c r="U383" s="31">
        <v>1783109</v>
      </c>
      <c r="V383" s="31">
        <v>815310</v>
      </c>
      <c r="W383" s="31">
        <v>967799</v>
      </c>
      <c r="X383" s="31">
        <v>1790476</v>
      </c>
      <c r="Y383" s="31">
        <v>818733</v>
      </c>
      <c r="Z383" s="31">
        <v>971743</v>
      </c>
      <c r="AA383" s="31">
        <v>1797475</v>
      </c>
      <c r="AB383" s="31">
        <v>822061</v>
      </c>
      <c r="AC383" s="31">
        <v>975414</v>
      </c>
      <c r="AD383" s="31">
        <v>1804402</v>
      </c>
      <c r="AE383" s="31">
        <v>825417</v>
      </c>
      <c r="AF383" s="31">
        <v>978985</v>
      </c>
      <c r="AG383" s="31">
        <v>1811002</v>
      </c>
      <c r="AH383" s="31">
        <v>828658</v>
      </c>
      <c r="AI383" s="31">
        <v>982344</v>
      </c>
      <c r="AJ383" s="31">
        <v>1817278</v>
      </c>
      <c r="AK383" s="31">
        <v>831778</v>
      </c>
      <c r="AL383" s="31">
        <v>985500</v>
      </c>
      <c r="AM383" s="31">
        <v>1823229</v>
      </c>
      <c r="AN383" s="31">
        <v>834773</v>
      </c>
      <c r="AO383" s="31">
        <v>988456</v>
      </c>
      <c r="AP383" s="31">
        <v>1828884</v>
      </c>
      <c r="AQ383" s="31">
        <v>837649</v>
      </c>
      <c r="AR383" s="31">
        <v>991235</v>
      </c>
      <c r="AS383" s="31">
        <v>1834283</v>
      </c>
      <c r="AT383" s="31">
        <v>840412</v>
      </c>
      <c r="AU383" s="31">
        <v>993871</v>
      </c>
      <c r="AV383" s="31">
        <v>1839406</v>
      </c>
      <c r="AW383" s="31">
        <v>843063</v>
      </c>
      <c r="AX383" s="31">
        <v>996343</v>
      </c>
      <c r="AY383" s="31">
        <v>1844346</v>
      </c>
      <c r="AZ383" s="31">
        <v>845625</v>
      </c>
      <c r="BA383" s="31">
        <v>998721</v>
      </c>
      <c r="BB383" s="31">
        <v>1849082</v>
      </c>
      <c r="BC383" s="31">
        <v>848090</v>
      </c>
      <c r="BD383" s="31">
        <v>1000992</v>
      </c>
      <c r="BE383" s="31">
        <v>1853681</v>
      </c>
      <c r="BF383" s="31">
        <v>850488</v>
      </c>
      <c r="BG383" s="31">
        <v>1003193</v>
      </c>
      <c r="BH383" s="31">
        <v>1858182</v>
      </c>
      <c r="BI383" s="31">
        <v>852838</v>
      </c>
      <c r="BJ383" s="31">
        <v>1005344</v>
      </c>
      <c r="BK383" s="31">
        <v>1862622</v>
      </c>
      <c r="BL383" s="31">
        <v>855167</v>
      </c>
      <c r="BM383" s="31">
        <v>1007455</v>
      </c>
      <c r="BN383" s="31">
        <v>1867026</v>
      </c>
      <c r="BO383" s="31">
        <v>857484</v>
      </c>
      <c r="BP383" s="31">
        <v>1009542</v>
      </c>
      <c r="BQ383" s="31">
        <v>1871465</v>
      </c>
      <c r="BR383" s="31">
        <v>859832</v>
      </c>
      <c r="BS383" s="31">
        <v>1011633</v>
      </c>
      <c r="BT383" s="31">
        <v>1875983</v>
      </c>
      <c r="BU383" s="31">
        <v>862229</v>
      </c>
      <c r="BV383" s="31">
        <v>1013754</v>
      </c>
      <c r="BW383" s="31">
        <v>1880621</v>
      </c>
      <c r="BX383" s="31">
        <v>864716</v>
      </c>
      <c r="BY383" s="31">
        <v>1015905</v>
      </c>
    </row>
    <row r="384" spans="1:77" ht="20.100000000000001" customHeight="1" x14ac:dyDescent="0.25">
      <c r="A384" s="30" t="s">
        <v>357</v>
      </c>
      <c r="B384" s="31" t="s">
        <v>404</v>
      </c>
      <c r="C384" s="31">
        <v>77657</v>
      </c>
      <c r="D384" s="31">
        <v>36744</v>
      </c>
      <c r="E384" s="31">
        <v>40913</v>
      </c>
      <c r="F384" s="31">
        <v>77846</v>
      </c>
      <c r="G384" s="31">
        <v>36818</v>
      </c>
      <c r="H384" s="31">
        <v>41028</v>
      </c>
      <c r="I384" s="31">
        <v>78049</v>
      </c>
      <c r="J384" s="31">
        <v>36891</v>
      </c>
      <c r="K384" s="31">
        <v>41158</v>
      </c>
      <c r="L384" s="31">
        <v>78237</v>
      </c>
      <c r="M384" s="31">
        <v>36961</v>
      </c>
      <c r="N384" s="31">
        <v>41276</v>
      </c>
      <c r="O384" s="31">
        <v>78432</v>
      </c>
      <c r="P384" s="31">
        <v>37038</v>
      </c>
      <c r="Q384" s="31">
        <v>41394</v>
      </c>
      <c r="R384" s="31">
        <v>78599</v>
      </c>
      <c r="S384" s="31">
        <v>37100</v>
      </c>
      <c r="T384" s="31">
        <v>41499</v>
      </c>
      <c r="U384" s="31">
        <v>78746</v>
      </c>
      <c r="V384" s="31">
        <v>37152</v>
      </c>
      <c r="W384" s="31">
        <v>41594</v>
      </c>
      <c r="X384" s="31">
        <v>78884</v>
      </c>
      <c r="Y384" s="31">
        <v>37200</v>
      </c>
      <c r="Z384" s="31">
        <v>41684</v>
      </c>
      <c r="AA384" s="31">
        <v>78992</v>
      </c>
      <c r="AB384" s="31">
        <v>37235</v>
      </c>
      <c r="AC384" s="31">
        <v>41757</v>
      </c>
      <c r="AD384" s="31">
        <v>79081</v>
      </c>
      <c r="AE384" s="31">
        <v>37262</v>
      </c>
      <c r="AF384" s="31">
        <v>41819</v>
      </c>
      <c r="AG384" s="31">
        <v>79154</v>
      </c>
      <c r="AH384" s="31">
        <v>37283</v>
      </c>
      <c r="AI384" s="31">
        <v>41871</v>
      </c>
      <c r="AJ384" s="31">
        <v>79163</v>
      </c>
      <c r="AK384" s="31">
        <v>37268</v>
      </c>
      <c r="AL384" s="31">
        <v>41895</v>
      </c>
      <c r="AM384" s="31">
        <v>79157</v>
      </c>
      <c r="AN384" s="31">
        <v>37249</v>
      </c>
      <c r="AO384" s="31">
        <v>41908</v>
      </c>
      <c r="AP384" s="31">
        <v>79110</v>
      </c>
      <c r="AQ384" s="31">
        <v>37214</v>
      </c>
      <c r="AR384" s="31">
        <v>41896</v>
      </c>
      <c r="AS384" s="31">
        <v>79039</v>
      </c>
      <c r="AT384" s="31">
        <v>37161</v>
      </c>
      <c r="AU384" s="31">
        <v>41878</v>
      </c>
      <c r="AV384" s="31">
        <v>78938</v>
      </c>
      <c r="AW384" s="31">
        <v>37097</v>
      </c>
      <c r="AX384" s="31">
        <v>41841</v>
      </c>
      <c r="AY384" s="31">
        <v>78808</v>
      </c>
      <c r="AZ384" s="31">
        <v>37021</v>
      </c>
      <c r="BA384" s="31">
        <v>41787</v>
      </c>
      <c r="BB384" s="31">
        <v>78651</v>
      </c>
      <c r="BC384" s="31">
        <v>36931</v>
      </c>
      <c r="BD384" s="31">
        <v>41720</v>
      </c>
      <c r="BE384" s="31">
        <v>78468</v>
      </c>
      <c r="BF384" s="31">
        <v>36831</v>
      </c>
      <c r="BG384" s="31">
        <v>41637</v>
      </c>
      <c r="BH384" s="31">
        <v>78262</v>
      </c>
      <c r="BI384" s="31">
        <v>36723</v>
      </c>
      <c r="BJ384" s="31">
        <v>41539</v>
      </c>
      <c r="BK384" s="31">
        <v>78049</v>
      </c>
      <c r="BL384" s="31">
        <v>36608</v>
      </c>
      <c r="BM384" s="31">
        <v>41441</v>
      </c>
      <c r="BN384" s="31">
        <v>77811</v>
      </c>
      <c r="BO384" s="31">
        <v>36490</v>
      </c>
      <c r="BP384" s="31">
        <v>41321</v>
      </c>
      <c r="BQ384" s="31">
        <v>77569</v>
      </c>
      <c r="BR384" s="31">
        <v>36370</v>
      </c>
      <c r="BS384" s="31">
        <v>41199</v>
      </c>
      <c r="BT384" s="31">
        <v>77318</v>
      </c>
      <c r="BU384" s="31">
        <v>36252</v>
      </c>
      <c r="BV384" s="31">
        <v>41066</v>
      </c>
      <c r="BW384" s="31">
        <v>77063</v>
      </c>
      <c r="BX384" s="31">
        <v>36134</v>
      </c>
      <c r="BY384" s="31">
        <v>40929</v>
      </c>
    </row>
    <row r="385" spans="1:77" ht="20.100000000000001" customHeight="1" x14ac:dyDescent="0.25">
      <c r="A385" s="30" t="s">
        <v>364</v>
      </c>
      <c r="B385" s="31" t="s">
        <v>405</v>
      </c>
      <c r="C385" s="31">
        <v>119042</v>
      </c>
      <c r="D385" s="31">
        <v>59251</v>
      </c>
      <c r="E385" s="31">
        <v>59791</v>
      </c>
      <c r="F385" s="31">
        <v>120692</v>
      </c>
      <c r="G385" s="31">
        <v>60026</v>
      </c>
      <c r="H385" s="31">
        <v>60666</v>
      </c>
      <c r="I385" s="31">
        <v>122279</v>
      </c>
      <c r="J385" s="31">
        <v>60777</v>
      </c>
      <c r="K385" s="31">
        <v>61502</v>
      </c>
      <c r="L385" s="31">
        <v>123832</v>
      </c>
      <c r="M385" s="31">
        <v>61507</v>
      </c>
      <c r="N385" s="31">
        <v>62325</v>
      </c>
      <c r="O385" s="31">
        <v>125332</v>
      </c>
      <c r="P385" s="31">
        <v>62218</v>
      </c>
      <c r="Q385" s="31">
        <v>63114</v>
      </c>
      <c r="R385" s="31">
        <v>126768</v>
      </c>
      <c r="S385" s="31">
        <v>62907</v>
      </c>
      <c r="T385" s="31">
        <v>63861</v>
      </c>
      <c r="U385" s="31">
        <v>128145</v>
      </c>
      <c r="V385" s="31">
        <v>63564</v>
      </c>
      <c r="W385" s="31">
        <v>64581</v>
      </c>
      <c r="X385" s="31">
        <v>129440</v>
      </c>
      <c r="Y385" s="31">
        <v>64188</v>
      </c>
      <c r="Z385" s="31">
        <v>65252</v>
      </c>
      <c r="AA385" s="31">
        <v>130653</v>
      </c>
      <c r="AB385" s="31">
        <v>64758</v>
      </c>
      <c r="AC385" s="31">
        <v>65895</v>
      </c>
      <c r="AD385" s="31">
        <v>131799</v>
      </c>
      <c r="AE385" s="31">
        <v>65314</v>
      </c>
      <c r="AF385" s="31">
        <v>66485</v>
      </c>
      <c r="AG385" s="31">
        <v>132921</v>
      </c>
      <c r="AH385" s="31">
        <v>65857</v>
      </c>
      <c r="AI385" s="31">
        <v>67064</v>
      </c>
      <c r="AJ385" s="31">
        <v>133986</v>
      </c>
      <c r="AK385" s="31">
        <v>66368</v>
      </c>
      <c r="AL385" s="31">
        <v>67618</v>
      </c>
      <c r="AM385" s="31">
        <v>135013</v>
      </c>
      <c r="AN385" s="31">
        <v>66864</v>
      </c>
      <c r="AO385" s="31">
        <v>68149</v>
      </c>
      <c r="AP385" s="31">
        <v>135994</v>
      </c>
      <c r="AQ385" s="31">
        <v>67326</v>
      </c>
      <c r="AR385" s="31">
        <v>68668</v>
      </c>
      <c r="AS385" s="31">
        <v>136923</v>
      </c>
      <c r="AT385" s="31">
        <v>67768</v>
      </c>
      <c r="AU385" s="31">
        <v>69155</v>
      </c>
      <c r="AV385" s="31">
        <v>137814</v>
      </c>
      <c r="AW385" s="31">
        <v>68186</v>
      </c>
      <c r="AX385" s="31">
        <v>69628</v>
      </c>
      <c r="AY385" s="31">
        <v>138656</v>
      </c>
      <c r="AZ385" s="31">
        <v>68580</v>
      </c>
      <c r="BA385" s="31">
        <v>70076</v>
      </c>
      <c r="BB385" s="31">
        <v>139461</v>
      </c>
      <c r="BC385" s="31">
        <v>68955</v>
      </c>
      <c r="BD385" s="31">
        <v>70506</v>
      </c>
      <c r="BE385" s="31">
        <v>140233</v>
      </c>
      <c r="BF385" s="31">
        <v>69317</v>
      </c>
      <c r="BG385" s="31">
        <v>70916</v>
      </c>
      <c r="BH385" s="31">
        <v>140972</v>
      </c>
      <c r="BI385" s="31">
        <v>69663</v>
      </c>
      <c r="BJ385" s="31">
        <v>71309</v>
      </c>
      <c r="BK385" s="31">
        <v>141690</v>
      </c>
      <c r="BL385" s="31">
        <v>69997</v>
      </c>
      <c r="BM385" s="31">
        <v>71693</v>
      </c>
      <c r="BN385" s="31">
        <v>142380</v>
      </c>
      <c r="BO385" s="31">
        <v>70314</v>
      </c>
      <c r="BP385" s="31">
        <v>72066</v>
      </c>
      <c r="BQ385" s="31">
        <v>143034</v>
      </c>
      <c r="BR385" s="31">
        <v>70614</v>
      </c>
      <c r="BS385" s="31">
        <v>72420</v>
      </c>
      <c r="BT385" s="31">
        <v>143678</v>
      </c>
      <c r="BU385" s="31">
        <v>70916</v>
      </c>
      <c r="BV385" s="31">
        <v>72762</v>
      </c>
      <c r="BW385" s="31">
        <v>144308</v>
      </c>
      <c r="BX385" s="31">
        <v>71208</v>
      </c>
      <c r="BY385" s="31">
        <v>73100</v>
      </c>
    </row>
    <row r="386" spans="1:77" ht="20.100000000000001" customHeight="1" x14ac:dyDescent="0.25">
      <c r="A386" s="30" t="s">
        <v>358</v>
      </c>
      <c r="B386" s="31" t="s">
        <v>405</v>
      </c>
      <c r="C386" s="31">
        <v>79073</v>
      </c>
      <c r="D386" s="31">
        <v>39230</v>
      </c>
      <c r="E386" s="31">
        <v>39843</v>
      </c>
      <c r="F386" s="31">
        <v>79888</v>
      </c>
      <c r="G386" s="31">
        <v>39644</v>
      </c>
      <c r="H386" s="31">
        <v>40244</v>
      </c>
      <c r="I386" s="31">
        <v>80679</v>
      </c>
      <c r="J386" s="31">
        <v>40040</v>
      </c>
      <c r="K386" s="31">
        <v>40639</v>
      </c>
      <c r="L386" s="31">
        <v>81431</v>
      </c>
      <c r="M386" s="31">
        <v>40425</v>
      </c>
      <c r="N386" s="31">
        <v>41006</v>
      </c>
      <c r="O386" s="31">
        <v>82164</v>
      </c>
      <c r="P386" s="31">
        <v>40797</v>
      </c>
      <c r="Q386" s="31">
        <v>41367</v>
      </c>
      <c r="R386" s="31">
        <v>82865</v>
      </c>
      <c r="S386" s="31">
        <v>41138</v>
      </c>
      <c r="T386" s="31">
        <v>41727</v>
      </c>
      <c r="U386" s="31">
        <v>83520</v>
      </c>
      <c r="V386" s="31">
        <v>41479</v>
      </c>
      <c r="W386" s="31">
        <v>42041</v>
      </c>
      <c r="X386" s="31">
        <v>84123</v>
      </c>
      <c r="Y386" s="31">
        <v>41787</v>
      </c>
      <c r="Z386" s="31">
        <v>42336</v>
      </c>
      <c r="AA386" s="31">
        <v>84705</v>
      </c>
      <c r="AB386" s="31">
        <v>42078</v>
      </c>
      <c r="AC386" s="31">
        <v>42627</v>
      </c>
      <c r="AD386" s="31">
        <v>85251</v>
      </c>
      <c r="AE386" s="31">
        <v>42358</v>
      </c>
      <c r="AF386" s="31">
        <v>42893</v>
      </c>
      <c r="AG386" s="31">
        <v>85744</v>
      </c>
      <c r="AH386" s="31">
        <v>42610</v>
      </c>
      <c r="AI386" s="31">
        <v>43134</v>
      </c>
      <c r="AJ386" s="31">
        <v>86226</v>
      </c>
      <c r="AK386" s="31">
        <v>42856</v>
      </c>
      <c r="AL386" s="31">
        <v>43370</v>
      </c>
      <c r="AM386" s="31">
        <v>86653</v>
      </c>
      <c r="AN386" s="31">
        <v>43076</v>
      </c>
      <c r="AO386" s="31">
        <v>43577</v>
      </c>
      <c r="AP386" s="31">
        <v>87079</v>
      </c>
      <c r="AQ386" s="31">
        <v>43295</v>
      </c>
      <c r="AR386" s="31">
        <v>43784</v>
      </c>
      <c r="AS386" s="31">
        <v>87448</v>
      </c>
      <c r="AT386" s="31">
        <v>43479</v>
      </c>
      <c r="AU386" s="31">
        <v>43969</v>
      </c>
      <c r="AV386" s="31">
        <v>87813</v>
      </c>
      <c r="AW386" s="31">
        <v>43668</v>
      </c>
      <c r="AX386" s="31">
        <v>44145</v>
      </c>
      <c r="AY386" s="31">
        <v>88129</v>
      </c>
      <c r="AZ386" s="31">
        <v>43830</v>
      </c>
      <c r="BA386" s="31">
        <v>44299</v>
      </c>
      <c r="BB386" s="31">
        <v>88429</v>
      </c>
      <c r="BC386" s="31">
        <v>43983</v>
      </c>
      <c r="BD386" s="31">
        <v>44446</v>
      </c>
      <c r="BE386" s="31">
        <v>88685</v>
      </c>
      <c r="BF386" s="31">
        <v>44119</v>
      </c>
      <c r="BG386" s="31">
        <v>44566</v>
      </c>
      <c r="BH386" s="31">
        <v>88943</v>
      </c>
      <c r="BI386" s="31">
        <v>44251</v>
      </c>
      <c r="BJ386" s="31">
        <v>44692</v>
      </c>
      <c r="BK386" s="31">
        <v>89162</v>
      </c>
      <c r="BL386" s="31">
        <v>44364</v>
      </c>
      <c r="BM386" s="31">
        <v>44798</v>
      </c>
      <c r="BN386" s="31">
        <v>89369</v>
      </c>
      <c r="BO386" s="31">
        <v>44472</v>
      </c>
      <c r="BP386" s="31">
        <v>44897</v>
      </c>
      <c r="BQ386" s="31">
        <v>89571</v>
      </c>
      <c r="BR386" s="31">
        <v>44581</v>
      </c>
      <c r="BS386" s="31">
        <v>44990</v>
      </c>
      <c r="BT386" s="31">
        <v>89754</v>
      </c>
      <c r="BU386" s="31">
        <v>44679</v>
      </c>
      <c r="BV386" s="31">
        <v>45075</v>
      </c>
      <c r="BW386" s="31">
        <v>89925</v>
      </c>
      <c r="BX386" s="31">
        <v>44771</v>
      </c>
      <c r="BY386" s="31">
        <v>45154</v>
      </c>
    </row>
    <row r="387" spans="1:77" ht="20.100000000000001" customHeight="1" x14ac:dyDescent="0.25">
      <c r="A387" s="30" t="s">
        <v>367</v>
      </c>
      <c r="B387" s="31" t="s">
        <v>405</v>
      </c>
      <c r="C387" s="31">
        <v>35602</v>
      </c>
      <c r="D387" s="31">
        <v>17582</v>
      </c>
      <c r="E387" s="31">
        <v>18020</v>
      </c>
      <c r="F387" s="31">
        <v>35589</v>
      </c>
      <c r="G387" s="31">
        <v>17581</v>
      </c>
      <c r="H387" s="31">
        <v>18008</v>
      </c>
      <c r="I387" s="31">
        <v>35575</v>
      </c>
      <c r="J387" s="31">
        <v>17581</v>
      </c>
      <c r="K387" s="31">
        <v>17994</v>
      </c>
      <c r="L387" s="31">
        <v>35532</v>
      </c>
      <c r="M387" s="31">
        <v>17562</v>
      </c>
      <c r="N387" s="31">
        <v>17970</v>
      </c>
      <c r="O387" s="31">
        <v>35506</v>
      </c>
      <c r="P387" s="31">
        <v>17556</v>
      </c>
      <c r="Q387" s="31">
        <v>17950</v>
      </c>
      <c r="R387" s="31">
        <v>35450</v>
      </c>
      <c r="S387" s="31">
        <v>17538</v>
      </c>
      <c r="T387" s="31">
        <v>17912</v>
      </c>
      <c r="U387" s="31">
        <v>35392</v>
      </c>
      <c r="V387" s="31">
        <v>17515</v>
      </c>
      <c r="W387" s="31">
        <v>17877</v>
      </c>
      <c r="X387" s="31">
        <v>35341</v>
      </c>
      <c r="Y387" s="31">
        <v>17496</v>
      </c>
      <c r="Z387" s="31">
        <v>17845</v>
      </c>
      <c r="AA387" s="31">
        <v>35251</v>
      </c>
      <c r="AB387" s="31">
        <v>17453</v>
      </c>
      <c r="AC387" s="31">
        <v>17798</v>
      </c>
      <c r="AD387" s="31">
        <v>35170</v>
      </c>
      <c r="AE387" s="31">
        <v>17422</v>
      </c>
      <c r="AF387" s="31">
        <v>17748</v>
      </c>
      <c r="AG387" s="31">
        <v>35083</v>
      </c>
      <c r="AH387" s="31">
        <v>17380</v>
      </c>
      <c r="AI387" s="31">
        <v>17703</v>
      </c>
      <c r="AJ387" s="31">
        <v>34989</v>
      </c>
      <c r="AK387" s="31">
        <v>17337</v>
      </c>
      <c r="AL387" s="31">
        <v>17652</v>
      </c>
      <c r="AM387" s="31">
        <v>34869</v>
      </c>
      <c r="AN387" s="31">
        <v>17277</v>
      </c>
      <c r="AO387" s="31">
        <v>17592</v>
      </c>
      <c r="AP387" s="31">
        <v>34745</v>
      </c>
      <c r="AQ387" s="31">
        <v>17215</v>
      </c>
      <c r="AR387" s="31">
        <v>17530</v>
      </c>
      <c r="AS387" s="31">
        <v>34589</v>
      </c>
      <c r="AT387" s="31">
        <v>17144</v>
      </c>
      <c r="AU387" s="31">
        <v>17445</v>
      </c>
      <c r="AV387" s="31">
        <v>34438</v>
      </c>
      <c r="AW387" s="31">
        <v>17060</v>
      </c>
      <c r="AX387" s="31">
        <v>17378</v>
      </c>
      <c r="AY387" s="31">
        <v>34276</v>
      </c>
      <c r="AZ387" s="31">
        <v>16986</v>
      </c>
      <c r="BA387" s="31">
        <v>17290</v>
      </c>
      <c r="BB387" s="31">
        <v>34108</v>
      </c>
      <c r="BC387" s="31">
        <v>16896</v>
      </c>
      <c r="BD387" s="31">
        <v>17212</v>
      </c>
      <c r="BE387" s="31">
        <v>33919</v>
      </c>
      <c r="BF387" s="31">
        <v>16801</v>
      </c>
      <c r="BG387" s="31">
        <v>17118</v>
      </c>
      <c r="BH387" s="31">
        <v>33712</v>
      </c>
      <c r="BI387" s="31">
        <v>16697</v>
      </c>
      <c r="BJ387" s="31">
        <v>17015</v>
      </c>
      <c r="BK387" s="31">
        <v>33498</v>
      </c>
      <c r="BL387" s="31">
        <v>16582</v>
      </c>
      <c r="BM387" s="31">
        <v>16916</v>
      </c>
      <c r="BN387" s="31">
        <v>33280</v>
      </c>
      <c r="BO387" s="31">
        <v>16475</v>
      </c>
      <c r="BP387" s="31">
        <v>16805</v>
      </c>
      <c r="BQ387" s="31">
        <v>33062</v>
      </c>
      <c r="BR387" s="31">
        <v>16366</v>
      </c>
      <c r="BS387" s="31">
        <v>16696</v>
      </c>
      <c r="BT387" s="31">
        <v>32824</v>
      </c>
      <c r="BU387" s="31">
        <v>16246</v>
      </c>
      <c r="BV387" s="31">
        <v>16578</v>
      </c>
      <c r="BW387" s="31">
        <v>32575</v>
      </c>
      <c r="BX387" s="31">
        <v>16118</v>
      </c>
      <c r="BY387" s="31">
        <v>16457</v>
      </c>
    </row>
    <row r="388" spans="1:77" ht="20.100000000000001" customHeight="1" x14ac:dyDescent="0.25">
      <c r="A388" s="30" t="s">
        <v>368</v>
      </c>
      <c r="B388" s="31" t="s">
        <v>405</v>
      </c>
      <c r="C388" s="31">
        <v>96806</v>
      </c>
      <c r="D388" s="31">
        <v>47501</v>
      </c>
      <c r="E388" s="31">
        <v>49305</v>
      </c>
      <c r="F388" s="31">
        <v>98720</v>
      </c>
      <c r="G388" s="31">
        <v>48415</v>
      </c>
      <c r="H388" s="31">
        <v>50305</v>
      </c>
      <c r="I388" s="31">
        <v>100589</v>
      </c>
      <c r="J388" s="31">
        <v>49296</v>
      </c>
      <c r="K388" s="31">
        <v>51293</v>
      </c>
      <c r="L388" s="31">
        <v>102396</v>
      </c>
      <c r="M388" s="31">
        <v>50152</v>
      </c>
      <c r="N388" s="31">
        <v>52244</v>
      </c>
      <c r="O388" s="31">
        <v>104169</v>
      </c>
      <c r="P388" s="31">
        <v>50995</v>
      </c>
      <c r="Q388" s="31">
        <v>53174</v>
      </c>
      <c r="R388" s="31">
        <v>105885</v>
      </c>
      <c r="S388" s="31">
        <v>51813</v>
      </c>
      <c r="T388" s="31">
        <v>54072</v>
      </c>
      <c r="U388" s="31">
        <v>107522</v>
      </c>
      <c r="V388" s="31">
        <v>52591</v>
      </c>
      <c r="W388" s="31">
        <v>54931</v>
      </c>
      <c r="X388" s="31">
        <v>109059</v>
      </c>
      <c r="Y388" s="31">
        <v>53325</v>
      </c>
      <c r="Z388" s="31">
        <v>55734</v>
      </c>
      <c r="AA388" s="31">
        <v>110505</v>
      </c>
      <c r="AB388" s="31">
        <v>54015</v>
      </c>
      <c r="AC388" s="31">
        <v>56490</v>
      </c>
      <c r="AD388" s="31">
        <v>111898</v>
      </c>
      <c r="AE388" s="31">
        <v>54684</v>
      </c>
      <c r="AF388" s="31">
        <v>57214</v>
      </c>
      <c r="AG388" s="31">
        <v>113265</v>
      </c>
      <c r="AH388" s="31">
        <v>55339</v>
      </c>
      <c r="AI388" s="31">
        <v>57926</v>
      </c>
      <c r="AJ388" s="31">
        <v>114585</v>
      </c>
      <c r="AK388" s="31">
        <v>55972</v>
      </c>
      <c r="AL388" s="31">
        <v>58613</v>
      </c>
      <c r="AM388" s="31">
        <v>115871</v>
      </c>
      <c r="AN388" s="31">
        <v>56587</v>
      </c>
      <c r="AO388" s="31">
        <v>59284</v>
      </c>
      <c r="AP388" s="31">
        <v>117126</v>
      </c>
      <c r="AQ388" s="31">
        <v>57186</v>
      </c>
      <c r="AR388" s="31">
        <v>59940</v>
      </c>
      <c r="AS388" s="31">
        <v>118344</v>
      </c>
      <c r="AT388" s="31">
        <v>57768</v>
      </c>
      <c r="AU388" s="31">
        <v>60576</v>
      </c>
      <c r="AV388" s="31">
        <v>119515</v>
      </c>
      <c r="AW388" s="31">
        <v>58327</v>
      </c>
      <c r="AX388" s="31">
        <v>61188</v>
      </c>
      <c r="AY388" s="31">
        <v>120662</v>
      </c>
      <c r="AZ388" s="31">
        <v>58871</v>
      </c>
      <c r="BA388" s="31">
        <v>61791</v>
      </c>
      <c r="BB388" s="31">
        <v>121776</v>
      </c>
      <c r="BC388" s="31">
        <v>59406</v>
      </c>
      <c r="BD388" s="31">
        <v>62370</v>
      </c>
      <c r="BE388" s="31">
        <v>122870</v>
      </c>
      <c r="BF388" s="31">
        <v>59923</v>
      </c>
      <c r="BG388" s="31">
        <v>62947</v>
      </c>
      <c r="BH388" s="31">
        <v>123932</v>
      </c>
      <c r="BI388" s="31">
        <v>60426</v>
      </c>
      <c r="BJ388" s="31">
        <v>63506</v>
      </c>
      <c r="BK388" s="31">
        <v>124981</v>
      </c>
      <c r="BL388" s="31">
        <v>60926</v>
      </c>
      <c r="BM388" s="31">
        <v>64055</v>
      </c>
      <c r="BN388" s="31">
        <v>125996</v>
      </c>
      <c r="BO388" s="31">
        <v>61416</v>
      </c>
      <c r="BP388" s="31">
        <v>64580</v>
      </c>
      <c r="BQ388" s="31">
        <v>127009</v>
      </c>
      <c r="BR388" s="31">
        <v>61899</v>
      </c>
      <c r="BS388" s="31">
        <v>65110</v>
      </c>
      <c r="BT388" s="31">
        <v>128021</v>
      </c>
      <c r="BU388" s="31">
        <v>62390</v>
      </c>
      <c r="BV388" s="31">
        <v>65631</v>
      </c>
      <c r="BW388" s="31">
        <v>129006</v>
      </c>
      <c r="BX388" s="31">
        <v>62871</v>
      </c>
      <c r="BY388" s="31">
        <v>66135</v>
      </c>
    </row>
    <row r="389" spans="1:77" ht="20.100000000000001" customHeight="1" x14ac:dyDescent="0.25">
      <c r="A389" s="30" t="s">
        <v>359</v>
      </c>
      <c r="B389" s="31" t="s">
        <v>405</v>
      </c>
      <c r="C389" s="31">
        <v>197212</v>
      </c>
      <c r="D389" s="31">
        <v>97194</v>
      </c>
      <c r="E389" s="31">
        <v>100018</v>
      </c>
      <c r="F389" s="31">
        <v>200140</v>
      </c>
      <c r="G389" s="31">
        <v>98578</v>
      </c>
      <c r="H389" s="31">
        <v>101562</v>
      </c>
      <c r="I389" s="31">
        <v>203057</v>
      </c>
      <c r="J389" s="31">
        <v>99973</v>
      </c>
      <c r="K389" s="31">
        <v>103084</v>
      </c>
      <c r="L389" s="31">
        <v>205908</v>
      </c>
      <c r="M389" s="31">
        <v>101334</v>
      </c>
      <c r="N389" s="31">
        <v>104574</v>
      </c>
      <c r="O389" s="31">
        <v>208713</v>
      </c>
      <c r="P389" s="31">
        <v>102682</v>
      </c>
      <c r="Q389" s="31">
        <v>106031</v>
      </c>
      <c r="R389" s="31">
        <v>211450</v>
      </c>
      <c r="S389" s="31">
        <v>103996</v>
      </c>
      <c r="T389" s="31">
        <v>107454</v>
      </c>
      <c r="U389" s="31">
        <v>214103</v>
      </c>
      <c r="V389" s="31">
        <v>105277</v>
      </c>
      <c r="W389" s="31">
        <v>108826</v>
      </c>
      <c r="X389" s="31">
        <v>216605</v>
      </c>
      <c r="Y389" s="31">
        <v>106485</v>
      </c>
      <c r="Z389" s="31">
        <v>110120</v>
      </c>
      <c r="AA389" s="31">
        <v>218989</v>
      </c>
      <c r="AB389" s="31">
        <v>107644</v>
      </c>
      <c r="AC389" s="31">
        <v>111345</v>
      </c>
      <c r="AD389" s="31">
        <v>221311</v>
      </c>
      <c r="AE389" s="31">
        <v>108771</v>
      </c>
      <c r="AF389" s="31">
        <v>112540</v>
      </c>
      <c r="AG389" s="31">
        <v>223560</v>
      </c>
      <c r="AH389" s="31">
        <v>109868</v>
      </c>
      <c r="AI389" s="31">
        <v>113692</v>
      </c>
      <c r="AJ389" s="31">
        <v>225733</v>
      </c>
      <c r="AK389" s="31">
        <v>110929</v>
      </c>
      <c r="AL389" s="31">
        <v>114804</v>
      </c>
      <c r="AM389" s="31">
        <v>227824</v>
      </c>
      <c r="AN389" s="31">
        <v>111944</v>
      </c>
      <c r="AO389" s="31">
        <v>115880</v>
      </c>
      <c r="AP389" s="31">
        <v>229835</v>
      </c>
      <c r="AQ389" s="31">
        <v>112919</v>
      </c>
      <c r="AR389" s="31">
        <v>116916</v>
      </c>
      <c r="AS389" s="31">
        <v>231754</v>
      </c>
      <c r="AT389" s="31">
        <v>113851</v>
      </c>
      <c r="AU389" s="31">
        <v>117903</v>
      </c>
      <c r="AV389" s="31">
        <v>233621</v>
      </c>
      <c r="AW389" s="31">
        <v>114762</v>
      </c>
      <c r="AX389" s="31">
        <v>118859</v>
      </c>
      <c r="AY389" s="31">
        <v>235392</v>
      </c>
      <c r="AZ389" s="31">
        <v>115626</v>
      </c>
      <c r="BA389" s="31">
        <v>119766</v>
      </c>
      <c r="BB389" s="31">
        <v>237118</v>
      </c>
      <c r="BC389" s="31">
        <v>116457</v>
      </c>
      <c r="BD389" s="31">
        <v>120661</v>
      </c>
      <c r="BE389" s="31">
        <v>238755</v>
      </c>
      <c r="BF389" s="31">
        <v>117247</v>
      </c>
      <c r="BG389" s="31">
        <v>121508</v>
      </c>
      <c r="BH389" s="31">
        <v>240357</v>
      </c>
      <c r="BI389" s="31">
        <v>118015</v>
      </c>
      <c r="BJ389" s="31">
        <v>122342</v>
      </c>
      <c r="BK389" s="31">
        <v>241911</v>
      </c>
      <c r="BL389" s="31">
        <v>118764</v>
      </c>
      <c r="BM389" s="31">
        <v>123147</v>
      </c>
      <c r="BN389" s="31">
        <v>243430</v>
      </c>
      <c r="BO389" s="31">
        <v>119497</v>
      </c>
      <c r="BP389" s="31">
        <v>123933</v>
      </c>
      <c r="BQ389" s="31">
        <v>244917</v>
      </c>
      <c r="BR389" s="31">
        <v>120216</v>
      </c>
      <c r="BS389" s="31">
        <v>124701</v>
      </c>
      <c r="BT389" s="31">
        <v>246375</v>
      </c>
      <c r="BU389" s="31">
        <v>120929</v>
      </c>
      <c r="BV389" s="31">
        <v>125446</v>
      </c>
      <c r="BW389" s="31">
        <v>247819</v>
      </c>
      <c r="BX389" s="31">
        <v>121635</v>
      </c>
      <c r="BY389" s="31">
        <v>126184</v>
      </c>
    </row>
    <row r="390" spans="1:77" ht="20.100000000000001" customHeight="1" x14ac:dyDescent="0.25">
      <c r="A390" s="30" t="s">
        <v>360</v>
      </c>
      <c r="B390" s="31" t="s">
        <v>405</v>
      </c>
      <c r="C390" s="31">
        <v>63769</v>
      </c>
      <c r="D390" s="31">
        <v>31087</v>
      </c>
      <c r="E390" s="31">
        <v>32682</v>
      </c>
      <c r="F390" s="31">
        <v>63757</v>
      </c>
      <c r="G390" s="31">
        <v>31047</v>
      </c>
      <c r="H390" s="31">
        <v>32710</v>
      </c>
      <c r="I390" s="31">
        <v>63744</v>
      </c>
      <c r="J390" s="31">
        <v>31005</v>
      </c>
      <c r="K390" s="31">
        <v>32739</v>
      </c>
      <c r="L390" s="31">
        <v>63735</v>
      </c>
      <c r="M390" s="31">
        <v>30969</v>
      </c>
      <c r="N390" s="31">
        <v>32766</v>
      </c>
      <c r="O390" s="31">
        <v>63699</v>
      </c>
      <c r="P390" s="31">
        <v>30920</v>
      </c>
      <c r="Q390" s="31">
        <v>32779</v>
      </c>
      <c r="R390" s="31">
        <v>63641</v>
      </c>
      <c r="S390" s="31">
        <v>30867</v>
      </c>
      <c r="T390" s="31">
        <v>32774</v>
      </c>
      <c r="U390" s="31">
        <v>63604</v>
      </c>
      <c r="V390" s="31">
        <v>30812</v>
      </c>
      <c r="W390" s="31">
        <v>32792</v>
      </c>
      <c r="X390" s="31">
        <v>63541</v>
      </c>
      <c r="Y390" s="31">
        <v>30758</v>
      </c>
      <c r="Z390" s="31">
        <v>32783</v>
      </c>
      <c r="AA390" s="31">
        <v>63471</v>
      </c>
      <c r="AB390" s="31">
        <v>30696</v>
      </c>
      <c r="AC390" s="31">
        <v>32775</v>
      </c>
      <c r="AD390" s="31">
        <v>63402</v>
      </c>
      <c r="AE390" s="31">
        <v>30637</v>
      </c>
      <c r="AF390" s="31">
        <v>32765</v>
      </c>
      <c r="AG390" s="31">
        <v>63288</v>
      </c>
      <c r="AH390" s="31">
        <v>30557</v>
      </c>
      <c r="AI390" s="31">
        <v>32731</v>
      </c>
      <c r="AJ390" s="31">
        <v>63174</v>
      </c>
      <c r="AK390" s="31">
        <v>30471</v>
      </c>
      <c r="AL390" s="31">
        <v>32703</v>
      </c>
      <c r="AM390" s="31">
        <v>63024</v>
      </c>
      <c r="AN390" s="31">
        <v>30372</v>
      </c>
      <c r="AO390" s="31">
        <v>32652</v>
      </c>
      <c r="AP390" s="31">
        <v>62846</v>
      </c>
      <c r="AQ390" s="31">
        <v>30260</v>
      </c>
      <c r="AR390" s="31">
        <v>32586</v>
      </c>
      <c r="AS390" s="31">
        <v>62653</v>
      </c>
      <c r="AT390" s="31">
        <v>30138</v>
      </c>
      <c r="AU390" s="31">
        <v>32515</v>
      </c>
      <c r="AV390" s="31">
        <v>62427</v>
      </c>
      <c r="AW390" s="31">
        <v>30003</v>
      </c>
      <c r="AX390" s="31">
        <v>32424</v>
      </c>
      <c r="AY390" s="31">
        <v>62180</v>
      </c>
      <c r="AZ390" s="31">
        <v>29854</v>
      </c>
      <c r="BA390" s="31">
        <v>32326</v>
      </c>
      <c r="BB390" s="31">
        <v>61916</v>
      </c>
      <c r="BC390" s="31">
        <v>29702</v>
      </c>
      <c r="BD390" s="31">
        <v>32214</v>
      </c>
      <c r="BE390" s="31">
        <v>61625</v>
      </c>
      <c r="BF390" s="31">
        <v>29532</v>
      </c>
      <c r="BG390" s="31">
        <v>32093</v>
      </c>
      <c r="BH390" s="31">
        <v>61319</v>
      </c>
      <c r="BI390" s="31">
        <v>29362</v>
      </c>
      <c r="BJ390" s="31">
        <v>31957</v>
      </c>
      <c r="BK390" s="31">
        <v>61005</v>
      </c>
      <c r="BL390" s="31">
        <v>29188</v>
      </c>
      <c r="BM390" s="31">
        <v>31817</v>
      </c>
      <c r="BN390" s="31">
        <v>60677</v>
      </c>
      <c r="BO390" s="31">
        <v>29008</v>
      </c>
      <c r="BP390" s="31">
        <v>31669</v>
      </c>
      <c r="BQ390" s="31">
        <v>60335</v>
      </c>
      <c r="BR390" s="31">
        <v>28827</v>
      </c>
      <c r="BS390" s="31">
        <v>31508</v>
      </c>
      <c r="BT390" s="31">
        <v>59976</v>
      </c>
      <c r="BU390" s="31">
        <v>28641</v>
      </c>
      <c r="BV390" s="31">
        <v>31335</v>
      </c>
      <c r="BW390" s="31">
        <v>59606</v>
      </c>
      <c r="BX390" s="31">
        <v>28447</v>
      </c>
      <c r="BY390" s="31">
        <v>31159</v>
      </c>
    </row>
    <row r="391" spans="1:77" ht="20.100000000000001" customHeight="1" x14ac:dyDescent="0.25">
      <c r="A391" s="30" t="s">
        <v>361</v>
      </c>
      <c r="B391" s="31" t="s">
        <v>405</v>
      </c>
      <c r="C391" s="31">
        <v>93369</v>
      </c>
      <c r="D391" s="31">
        <v>46612</v>
      </c>
      <c r="E391" s="31">
        <v>46757</v>
      </c>
      <c r="F391" s="31">
        <v>93427</v>
      </c>
      <c r="G391" s="31">
        <v>46662</v>
      </c>
      <c r="H391" s="31">
        <v>46765</v>
      </c>
      <c r="I391" s="31">
        <v>93464</v>
      </c>
      <c r="J391" s="31">
        <v>46696</v>
      </c>
      <c r="K391" s="31">
        <v>46768</v>
      </c>
      <c r="L391" s="31">
        <v>93438</v>
      </c>
      <c r="M391" s="31">
        <v>46701</v>
      </c>
      <c r="N391" s="31">
        <v>46737</v>
      </c>
      <c r="O391" s="31">
        <v>93385</v>
      </c>
      <c r="P391" s="31">
        <v>46690</v>
      </c>
      <c r="Q391" s="31">
        <v>46695</v>
      </c>
      <c r="R391" s="31">
        <v>93275</v>
      </c>
      <c r="S391" s="31">
        <v>46653</v>
      </c>
      <c r="T391" s="31">
        <v>46622</v>
      </c>
      <c r="U391" s="31">
        <v>93143</v>
      </c>
      <c r="V391" s="31">
        <v>46600</v>
      </c>
      <c r="W391" s="31">
        <v>46543</v>
      </c>
      <c r="X391" s="31">
        <v>92978</v>
      </c>
      <c r="Y391" s="31">
        <v>46537</v>
      </c>
      <c r="Z391" s="31">
        <v>46441</v>
      </c>
      <c r="AA391" s="31">
        <v>92779</v>
      </c>
      <c r="AB391" s="31">
        <v>46447</v>
      </c>
      <c r="AC391" s="31">
        <v>46332</v>
      </c>
      <c r="AD391" s="31">
        <v>92543</v>
      </c>
      <c r="AE391" s="31">
        <v>46339</v>
      </c>
      <c r="AF391" s="31">
        <v>46204</v>
      </c>
      <c r="AG391" s="31">
        <v>92287</v>
      </c>
      <c r="AH391" s="31">
        <v>46216</v>
      </c>
      <c r="AI391" s="31">
        <v>46071</v>
      </c>
      <c r="AJ391" s="31">
        <v>91976</v>
      </c>
      <c r="AK391" s="31">
        <v>46069</v>
      </c>
      <c r="AL391" s="31">
        <v>45907</v>
      </c>
      <c r="AM391" s="31">
        <v>91644</v>
      </c>
      <c r="AN391" s="31">
        <v>45907</v>
      </c>
      <c r="AO391" s="31">
        <v>45737</v>
      </c>
      <c r="AP391" s="31">
        <v>91261</v>
      </c>
      <c r="AQ391" s="31">
        <v>45722</v>
      </c>
      <c r="AR391" s="31">
        <v>45539</v>
      </c>
      <c r="AS391" s="31">
        <v>90852</v>
      </c>
      <c r="AT391" s="31">
        <v>45521</v>
      </c>
      <c r="AU391" s="31">
        <v>45331</v>
      </c>
      <c r="AV391" s="31">
        <v>90402</v>
      </c>
      <c r="AW391" s="31">
        <v>45298</v>
      </c>
      <c r="AX391" s="31">
        <v>45104</v>
      </c>
      <c r="AY391" s="31">
        <v>89910</v>
      </c>
      <c r="AZ391" s="31">
        <v>45055</v>
      </c>
      <c r="BA391" s="31">
        <v>44855</v>
      </c>
      <c r="BB391" s="31">
        <v>89395</v>
      </c>
      <c r="BC391" s="31">
        <v>44801</v>
      </c>
      <c r="BD391" s="31">
        <v>44594</v>
      </c>
      <c r="BE391" s="31">
        <v>88847</v>
      </c>
      <c r="BF391" s="31">
        <v>44531</v>
      </c>
      <c r="BG391" s="31">
        <v>44316</v>
      </c>
      <c r="BH391" s="31">
        <v>88281</v>
      </c>
      <c r="BI391" s="31">
        <v>44240</v>
      </c>
      <c r="BJ391" s="31">
        <v>44041</v>
      </c>
      <c r="BK391" s="31">
        <v>87680</v>
      </c>
      <c r="BL391" s="31">
        <v>43942</v>
      </c>
      <c r="BM391" s="31">
        <v>43738</v>
      </c>
      <c r="BN391" s="31">
        <v>87071</v>
      </c>
      <c r="BO391" s="31">
        <v>43640</v>
      </c>
      <c r="BP391" s="31">
        <v>43431</v>
      </c>
      <c r="BQ391" s="31">
        <v>86442</v>
      </c>
      <c r="BR391" s="31">
        <v>43335</v>
      </c>
      <c r="BS391" s="31">
        <v>43107</v>
      </c>
      <c r="BT391" s="31">
        <v>85796</v>
      </c>
      <c r="BU391" s="31">
        <v>43019</v>
      </c>
      <c r="BV391" s="31">
        <v>42777</v>
      </c>
      <c r="BW391" s="31">
        <v>85128</v>
      </c>
      <c r="BX391" s="31">
        <v>42697</v>
      </c>
      <c r="BY391" s="31">
        <v>42431</v>
      </c>
    </row>
    <row r="392" spans="1:77" ht="20.100000000000001" customHeight="1" x14ac:dyDescent="0.25">
      <c r="A392" s="30" t="s">
        <v>362</v>
      </c>
      <c r="B392" s="31" t="s">
        <v>405</v>
      </c>
      <c r="C392" s="31">
        <v>247119</v>
      </c>
      <c r="D392" s="31">
        <v>117046</v>
      </c>
      <c r="E392" s="31">
        <v>130073</v>
      </c>
      <c r="F392" s="31">
        <v>246421</v>
      </c>
      <c r="G392" s="31">
        <v>116570</v>
      </c>
      <c r="H392" s="31">
        <v>129851</v>
      </c>
      <c r="I392" s="31">
        <v>245809</v>
      </c>
      <c r="J392" s="31">
        <v>116143</v>
      </c>
      <c r="K392" s="31">
        <v>129666</v>
      </c>
      <c r="L392" s="31">
        <v>245194</v>
      </c>
      <c r="M392" s="31">
        <v>115727</v>
      </c>
      <c r="N392" s="31">
        <v>129467</v>
      </c>
      <c r="O392" s="31">
        <v>244628</v>
      </c>
      <c r="P392" s="31">
        <v>115347</v>
      </c>
      <c r="Q392" s="31">
        <v>129281</v>
      </c>
      <c r="R392" s="31">
        <v>244064</v>
      </c>
      <c r="S392" s="31">
        <v>114980</v>
      </c>
      <c r="T392" s="31">
        <v>129084</v>
      </c>
      <c r="U392" s="31">
        <v>243535</v>
      </c>
      <c r="V392" s="31">
        <v>114643</v>
      </c>
      <c r="W392" s="31">
        <v>128892</v>
      </c>
      <c r="X392" s="31">
        <v>243023</v>
      </c>
      <c r="Y392" s="31">
        <v>114330</v>
      </c>
      <c r="Z392" s="31">
        <v>128693</v>
      </c>
      <c r="AA392" s="31">
        <v>242514</v>
      </c>
      <c r="AB392" s="31">
        <v>114025</v>
      </c>
      <c r="AC392" s="31">
        <v>128489</v>
      </c>
      <c r="AD392" s="31">
        <v>242081</v>
      </c>
      <c r="AE392" s="31">
        <v>113775</v>
      </c>
      <c r="AF392" s="31">
        <v>128306</v>
      </c>
      <c r="AG392" s="31">
        <v>241589</v>
      </c>
      <c r="AH392" s="31">
        <v>113505</v>
      </c>
      <c r="AI392" s="31">
        <v>128084</v>
      </c>
      <c r="AJ392" s="31">
        <v>241035</v>
      </c>
      <c r="AK392" s="31">
        <v>113205</v>
      </c>
      <c r="AL392" s="31">
        <v>127830</v>
      </c>
      <c r="AM392" s="31">
        <v>240419</v>
      </c>
      <c r="AN392" s="31">
        <v>112888</v>
      </c>
      <c r="AO392" s="31">
        <v>127531</v>
      </c>
      <c r="AP392" s="31">
        <v>239770</v>
      </c>
      <c r="AQ392" s="31">
        <v>112557</v>
      </c>
      <c r="AR392" s="31">
        <v>127213</v>
      </c>
      <c r="AS392" s="31">
        <v>239050</v>
      </c>
      <c r="AT392" s="31">
        <v>112188</v>
      </c>
      <c r="AU392" s="31">
        <v>126862</v>
      </c>
      <c r="AV392" s="31">
        <v>238297</v>
      </c>
      <c r="AW392" s="31">
        <v>111810</v>
      </c>
      <c r="AX392" s="31">
        <v>126487</v>
      </c>
      <c r="AY392" s="31">
        <v>237490</v>
      </c>
      <c r="AZ392" s="31">
        <v>111412</v>
      </c>
      <c r="BA392" s="31">
        <v>126078</v>
      </c>
      <c r="BB392" s="31">
        <v>236634</v>
      </c>
      <c r="BC392" s="31">
        <v>110987</v>
      </c>
      <c r="BD392" s="31">
        <v>125647</v>
      </c>
      <c r="BE392" s="31">
        <v>235754</v>
      </c>
      <c r="BF392" s="31">
        <v>110557</v>
      </c>
      <c r="BG392" s="31">
        <v>125197</v>
      </c>
      <c r="BH392" s="31">
        <v>234845</v>
      </c>
      <c r="BI392" s="31">
        <v>110110</v>
      </c>
      <c r="BJ392" s="31">
        <v>124735</v>
      </c>
      <c r="BK392" s="31">
        <v>233925</v>
      </c>
      <c r="BL392" s="31">
        <v>109662</v>
      </c>
      <c r="BM392" s="31">
        <v>124263</v>
      </c>
      <c r="BN392" s="31">
        <v>232958</v>
      </c>
      <c r="BO392" s="31">
        <v>109197</v>
      </c>
      <c r="BP392" s="31">
        <v>123761</v>
      </c>
      <c r="BQ392" s="31">
        <v>231982</v>
      </c>
      <c r="BR392" s="31">
        <v>108738</v>
      </c>
      <c r="BS392" s="31">
        <v>123244</v>
      </c>
      <c r="BT392" s="31">
        <v>231007</v>
      </c>
      <c r="BU392" s="31">
        <v>108282</v>
      </c>
      <c r="BV392" s="31">
        <v>122725</v>
      </c>
      <c r="BW392" s="31">
        <v>230022</v>
      </c>
      <c r="BX392" s="31">
        <v>107832</v>
      </c>
      <c r="BY392" s="31">
        <v>122190</v>
      </c>
    </row>
    <row r="393" spans="1:77" ht="20.100000000000001" customHeight="1" x14ac:dyDescent="0.25">
      <c r="A393" s="30" t="s">
        <v>363</v>
      </c>
      <c r="B393" s="31" t="s">
        <v>405</v>
      </c>
      <c r="C393" s="31">
        <v>95980</v>
      </c>
      <c r="D393" s="31">
        <v>44875</v>
      </c>
      <c r="E393" s="31">
        <v>51105</v>
      </c>
      <c r="F393" s="31">
        <v>95641</v>
      </c>
      <c r="G393" s="31">
        <v>44662</v>
      </c>
      <c r="H393" s="31">
        <v>50979</v>
      </c>
      <c r="I393" s="31">
        <v>95320</v>
      </c>
      <c r="J393" s="31">
        <v>44465</v>
      </c>
      <c r="K393" s="31">
        <v>50855</v>
      </c>
      <c r="L393" s="31">
        <v>94992</v>
      </c>
      <c r="M393" s="31">
        <v>44272</v>
      </c>
      <c r="N393" s="31">
        <v>50720</v>
      </c>
      <c r="O393" s="31">
        <v>94676</v>
      </c>
      <c r="P393" s="31">
        <v>44080</v>
      </c>
      <c r="Q393" s="31">
        <v>50596</v>
      </c>
      <c r="R393" s="31">
        <v>94349</v>
      </c>
      <c r="S393" s="31">
        <v>43896</v>
      </c>
      <c r="T393" s="31">
        <v>50453</v>
      </c>
      <c r="U393" s="31">
        <v>94043</v>
      </c>
      <c r="V393" s="31">
        <v>43720</v>
      </c>
      <c r="W393" s="31">
        <v>50323</v>
      </c>
      <c r="X393" s="31">
        <v>93737</v>
      </c>
      <c r="Y393" s="31">
        <v>43554</v>
      </c>
      <c r="Z393" s="31">
        <v>50183</v>
      </c>
      <c r="AA393" s="31">
        <v>93414</v>
      </c>
      <c r="AB393" s="31">
        <v>43382</v>
      </c>
      <c r="AC393" s="31">
        <v>50032</v>
      </c>
      <c r="AD393" s="31">
        <v>93104</v>
      </c>
      <c r="AE393" s="31">
        <v>43220</v>
      </c>
      <c r="AF393" s="31">
        <v>49884</v>
      </c>
      <c r="AG393" s="31">
        <v>92772</v>
      </c>
      <c r="AH393" s="31">
        <v>43050</v>
      </c>
      <c r="AI393" s="31">
        <v>49722</v>
      </c>
      <c r="AJ393" s="31">
        <v>92409</v>
      </c>
      <c r="AK393" s="31">
        <v>42867</v>
      </c>
      <c r="AL393" s="31">
        <v>49542</v>
      </c>
      <c r="AM393" s="31">
        <v>92016</v>
      </c>
      <c r="AN393" s="31">
        <v>42671</v>
      </c>
      <c r="AO393" s="31">
        <v>49345</v>
      </c>
      <c r="AP393" s="31">
        <v>91584</v>
      </c>
      <c r="AQ393" s="31">
        <v>42452</v>
      </c>
      <c r="AR393" s="31">
        <v>49132</v>
      </c>
      <c r="AS393" s="31">
        <v>91114</v>
      </c>
      <c r="AT393" s="31">
        <v>42220</v>
      </c>
      <c r="AU393" s="31">
        <v>48894</v>
      </c>
      <c r="AV393" s="31">
        <v>90643</v>
      </c>
      <c r="AW393" s="31">
        <v>41990</v>
      </c>
      <c r="AX393" s="31">
        <v>48653</v>
      </c>
      <c r="AY393" s="31">
        <v>90128</v>
      </c>
      <c r="AZ393" s="31">
        <v>41735</v>
      </c>
      <c r="BA393" s="31">
        <v>48393</v>
      </c>
      <c r="BB393" s="31">
        <v>89584</v>
      </c>
      <c r="BC393" s="31">
        <v>41471</v>
      </c>
      <c r="BD393" s="31">
        <v>48113</v>
      </c>
      <c r="BE393" s="31">
        <v>89019</v>
      </c>
      <c r="BF393" s="31">
        <v>41190</v>
      </c>
      <c r="BG393" s="31">
        <v>47829</v>
      </c>
      <c r="BH393" s="31">
        <v>88431</v>
      </c>
      <c r="BI393" s="31">
        <v>40902</v>
      </c>
      <c r="BJ393" s="31">
        <v>47529</v>
      </c>
      <c r="BK393" s="31">
        <v>87830</v>
      </c>
      <c r="BL393" s="31">
        <v>40615</v>
      </c>
      <c r="BM393" s="31">
        <v>47215</v>
      </c>
      <c r="BN393" s="31">
        <v>87217</v>
      </c>
      <c r="BO393" s="31">
        <v>40326</v>
      </c>
      <c r="BP393" s="31">
        <v>46891</v>
      </c>
      <c r="BQ393" s="31">
        <v>86579</v>
      </c>
      <c r="BR393" s="31">
        <v>40021</v>
      </c>
      <c r="BS393" s="31">
        <v>46558</v>
      </c>
      <c r="BT393" s="31">
        <v>85943</v>
      </c>
      <c r="BU393" s="31">
        <v>39721</v>
      </c>
      <c r="BV393" s="31">
        <v>46222</v>
      </c>
      <c r="BW393" s="31">
        <v>85291</v>
      </c>
      <c r="BX393" s="31">
        <v>39418</v>
      </c>
      <c r="BY393" s="31">
        <v>45873</v>
      </c>
    </row>
    <row r="394" spans="1:77" ht="20.100000000000001" customHeight="1" x14ac:dyDescent="0.25">
      <c r="A394" s="30" t="s">
        <v>365</v>
      </c>
      <c r="B394" s="31" t="s">
        <v>405</v>
      </c>
      <c r="C394" s="31">
        <v>75717</v>
      </c>
      <c r="D394" s="31">
        <v>37565</v>
      </c>
      <c r="E394" s="31">
        <v>38152</v>
      </c>
      <c r="F394" s="31">
        <v>75704</v>
      </c>
      <c r="G394" s="31">
        <v>37556</v>
      </c>
      <c r="H394" s="31">
        <v>38148</v>
      </c>
      <c r="I394" s="31">
        <v>75701</v>
      </c>
      <c r="J394" s="31">
        <v>37551</v>
      </c>
      <c r="K394" s="31">
        <v>38150</v>
      </c>
      <c r="L394" s="31">
        <v>75667</v>
      </c>
      <c r="M394" s="31">
        <v>37526</v>
      </c>
      <c r="N394" s="31">
        <v>38141</v>
      </c>
      <c r="O394" s="31">
        <v>75624</v>
      </c>
      <c r="P394" s="31">
        <v>37503</v>
      </c>
      <c r="Q394" s="31">
        <v>38121</v>
      </c>
      <c r="R394" s="31">
        <v>75552</v>
      </c>
      <c r="S394" s="31">
        <v>37467</v>
      </c>
      <c r="T394" s="31">
        <v>38085</v>
      </c>
      <c r="U394" s="31">
        <v>75470</v>
      </c>
      <c r="V394" s="31">
        <v>37424</v>
      </c>
      <c r="W394" s="31">
        <v>38046</v>
      </c>
      <c r="X394" s="31">
        <v>75402</v>
      </c>
      <c r="Y394" s="31">
        <v>37385</v>
      </c>
      <c r="Z394" s="31">
        <v>38017</v>
      </c>
      <c r="AA394" s="31">
        <v>75291</v>
      </c>
      <c r="AB394" s="31">
        <v>37323</v>
      </c>
      <c r="AC394" s="31">
        <v>37968</v>
      </c>
      <c r="AD394" s="31">
        <v>75186</v>
      </c>
      <c r="AE394" s="31">
        <v>37268</v>
      </c>
      <c r="AF394" s="31">
        <v>37918</v>
      </c>
      <c r="AG394" s="31">
        <v>75052</v>
      </c>
      <c r="AH394" s="31">
        <v>37200</v>
      </c>
      <c r="AI394" s="31">
        <v>37852</v>
      </c>
      <c r="AJ394" s="31">
        <v>74880</v>
      </c>
      <c r="AK394" s="31">
        <v>37110</v>
      </c>
      <c r="AL394" s="31">
        <v>37770</v>
      </c>
      <c r="AM394" s="31">
        <v>74679</v>
      </c>
      <c r="AN394" s="31">
        <v>36999</v>
      </c>
      <c r="AO394" s="31">
        <v>37680</v>
      </c>
      <c r="AP394" s="31">
        <v>74449</v>
      </c>
      <c r="AQ394" s="31">
        <v>36885</v>
      </c>
      <c r="AR394" s="31">
        <v>37564</v>
      </c>
      <c r="AS394" s="31">
        <v>74191</v>
      </c>
      <c r="AT394" s="31">
        <v>36750</v>
      </c>
      <c r="AU394" s="31">
        <v>37441</v>
      </c>
      <c r="AV394" s="31">
        <v>73883</v>
      </c>
      <c r="AW394" s="31">
        <v>36587</v>
      </c>
      <c r="AX394" s="31">
        <v>37296</v>
      </c>
      <c r="AY394" s="31">
        <v>73560</v>
      </c>
      <c r="AZ394" s="31">
        <v>36425</v>
      </c>
      <c r="BA394" s="31">
        <v>37135</v>
      </c>
      <c r="BB394" s="31">
        <v>73200</v>
      </c>
      <c r="BC394" s="31">
        <v>36238</v>
      </c>
      <c r="BD394" s="31">
        <v>36962</v>
      </c>
      <c r="BE394" s="31">
        <v>72825</v>
      </c>
      <c r="BF394" s="31">
        <v>36041</v>
      </c>
      <c r="BG394" s="31">
        <v>36784</v>
      </c>
      <c r="BH394" s="31">
        <v>72414</v>
      </c>
      <c r="BI394" s="31">
        <v>35824</v>
      </c>
      <c r="BJ394" s="31">
        <v>36590</v>
      </c>
      <c r="BK394" s="31">
        <v>71990</v>
      </c>
      <c r="BL394" s="31">
        <v>35611</v>
      </c>
      <c r="BM394" s="31">
        <v>36379</v>
      </c>
      <c r="BN394" s="31">
        <v>71543</v>
      </c>
      <c r="BO394" s="31">
        <v>35384</v>
      </c>
      <c r="BP394" s="31">
        <v>36159</v>
      </c>
      <c r="BQ394" s="31">
        <v>71077</v>
      </c>
      <c r="BR394" s="31">
        <v>35152</v>
      </c>
      <c r="BS394" s="31">
        <v>35925</v>
      </c>
      <c r="BT394" s="31">
        <v>70609</v>
      </c>
      <c r="BU394" s="31">
        <v>34914</v>
      </c>
      <c r="BV394" s="31">
        <v>35695</v>
      </c>
      <c r="BW394" s="31">
        <v>70107</v>
      </c>
      <c r="BX394" s="31">
        <v>34666</v>
      </c>
      <c r="BY394" s="31">
        <v>35441</v>
      </c>
    </row>
    <row r="395" spans="1:77" ht="20.100000000000001" customHeight="1" x14ac:dyDescent="0.25">
      <c r="A395" s="30" t="s">
        <v>366</v>
      </c>
      <c r="B395" s="31" t="s">
        <v>405</v>
      </c>
      <c r="C395" s="31">
        <v>452673</v>
      </c>
      <c r="D395" s="31">
        <v>213471</v>
      </c>
      <c r="E395" s="31">
        <v>239202</v>
      </c>
      <c r="F395" s="31">
        <v>452041</v>
      </c>
      <c r="G395" s="31">
        <v>212986</v>
      </c>
      <c r="H395" s="31">
        <v>239055</v>
      </c>
      <c r="I395" s="31">
        <v>451524</v>
      </c>
      <c r="J395" s="31">
        <v>212574</v>
      </c>
      <c r="K395" s="31">
        <v>238950</v>
      </c>
      <c r="L395" s="31">
        <v>450979</v>
      </c>
      <c r="M395" s="31">
        <v>212168</v>
      </c>
      <c r="N395" s="31">
        <v>238811</v>
      </c>
      <c r="O395" s="31">
        <v>450488</v>
      </c>
      <c r="P395" s="31">
        <v>211797</v>
      </c>
      <c r="Q395" s="31">
        <v>238691</v>
      </c>
      <c r="R395" s="31">
        <v>449985</v>
      </c>
      <c r="S395" s="31">
        <v>211430</v>
      </c>
      <c r="T395" s="31">
        <v>238555</v>
      </c>
      <c r="U395" s="31">
        <v>449522</v>
      </c>
      <c r="V395" s="31">
        <v>211113</v>
      </c>
      <c r="W395" s="31">
        <v>238409</v>
      </c>
      <c r="X395" s="31">
        <v>449059</v>
      </c>
      <c r="Y395" s="31">
        <v>210813</v>
      </c>
      <c r="Z395" s="31">
        <v>238246</v>
      </c>
      <c r="AA395" s="31">
        <v>448560</v>
      </c>
      <c r="AB395" s="31">
        <v>210490</v>
      </c>
      <c r="AC395" s="31">
        <v>238070</v>
      </c>
      <c r="AD395" s="31">
        <v>448169</v>
      </c>
      <c r="AE395" s="31">
        <v>210249</v>
      </c>
      <c r="AF395" s="31">
        <v>237920</v>
      </c>
      <c r="AG395" s="31">
        <v>447663</v>
      </c>
      <c r="AH395" s="31">
        <v>209952</v>
      </c>
      <c r="AI395" s="31">
        <v>237711</v>
      </c>
      <c r="AJ395" s="31">
        <v>447051</v>
      </c>
      <c r="AK395" s="31">
        <v>209609</v>
      </c>
      <c r="AL395" s="31">
        <v>237442</v>
      </c>
      <c r="AM395" s="31">
        <v>446324</v>
      </c>
      <c r="AN395" s="31">
        <v>209221</v>
      </c>
      <c r="AO395" s="31">
        <v>237103</v>
      </c>
      <c r="AP395" s="31">
        <v>445495</v>
      </c>
      <c r="AQ395" s="31">
        <v>208792</v>
      </c>
      <c r="AR395" s="31">
        <v>236703</v>
      </c>
      <c r="AS395" s="31">
        <v>444571</v>
      </c>
      <c r="AT395" s="31">
        <v>208315</v>
      </c>
      <c r="AU395" s="31">
        <v>236256</v>
      </c>
      <c r="AV395" s="31">
        <v>443553</v>
      </c>
      <c r="AW395" s="31">
        <v>207802</v>
      </c>
      <c r="AX395" s="31">
        <v>235751</v>
      </c>
      <c r="AY395" s="31">
        <v>442445</v>
      </c>
      <c r="AZ395" s="31">
        <v>207249</v>
      </c>
      <c r="BA395" s="31">
        <v>235196</v>
      </c>
      <c r="BB395" s="31">
        <v>441280</v>
      </c>
      <c r="BC395" s="31">
        <v>206674</v>
      </c>
      <c r="BD395" s="31">
        <v>234606</v>
      </c>
      <c r="BE395" s="31">
        <v>440049</v>
      </c>
      <c r="BF395" s="31">
        <v>206070</v>
      </c>
      <c r="BG395" s="31">
        <v>233979</v>
      </c>
      <c r="BH395" s="31">
        <v>438774</v>
      </c>
      <c r="BI395" s="31">
        <v>205452</v>
      </c>
      <c r="BJ395" s="31">
        <v>233322</v>
      </c>
      <c r="BK395" s="31">
        <v>437456</v>
      </c>
      <c r="BL395" s="31">
        <v>204816</v>
      </c>
      <c r="BM395" s="31">
        <v>232640</v>
      </c>
      <c r="BN395" s="31">
        <v>436117</v>
      </c>
      <c r="BO395" s="31">
        <v>204177</v>
      </c>
      <c r="BP395" s="31">
        <v>231940</v>
      </c>
      <c r="BQ395" s="31">
        <v>434752</v>
      </c>
      <c r="BR395" s="31">
        <v>203536</v>
      </c>
      <c r="BS395" s="31">
        <v>231216</v>
      </c>
      <c r="BT395" s="31">
        <v>433386</v>
      </c>
      <c r="BU395" s="31">
        <v>202909</v>
      </c>
      <c r="BV395" s="31">
        <v>230477</v>
      </c>
      <c r="BW395" s="31">
        <v>432034</v>
      </c>
      <c r="BX395" s="31">
        <v>202298</v>
      </c>
      <c r="BY395" s="31">
        <v>229736</v>
      </c>
    </row>
    <row r="396" spans="1:77" ht="20.100000000000001" customHeight="1" x14ac:dyDescent="0.25">
      <c r="A396" s="30" t="s">
        <v>369</v>
      </c>
      <c r="B396" s="31" t="s">
        <v>405</v>
      </c>
      <c r="C396" s="31">
        <v>69235</v>
      </c>
      <c r="D396" s="31">
        <v>34432</v>
      </c>
      <c r="E396" s="31">
        <v>34803</v>
      </c>
      <c r="F396" s="31">
        <v>69629</v>
      </c>
      <c r="G396" s="31">
        <v>34641</v>
      </c>
      <c r="H396" s="31">
        <v>34988</v>
      </c>
      <c r="I396" s="31">
        <v>69988</v>
      </c>
      <c r="J396" s="31">
        <v>34825</v>
      </c>
      <c r="K396" s="31">
        <v>35163</v>
      </c>
      <c r="L396" s="31">
        <v>70322</v>
      </c>
      <c r="M396" s="31">
        <v>35004</v>
      </c>
      <c r="N396" s="31">
        <v>35318</v>
      </c>
      <c r="O396" s="31">
        <v>70630</v>
      </c>
      <c r="P396" s="31">
        <v>35162</v>
      </c>
      <c r="Q396" s="31">
        <v>35468</v>
      </c>
      <c r="R396" s="31">
        <v>70923</v>
      </c>
      <c r="S396" s="31">
        <v>35315</v>
      </c>
      <c r="T396" s="31">
        <v>35608</v>
      </c>
      <c r="U396" s="31">
        <v>71176</v>
      </c>
      <c r="V396" s="31">
        <v>35448</v>
      </c>
      <c r="W396" s="31">
        <v>35728</v>
      </c>
      <c r="X396" s="31">
        <v>71394</v>
      </c>
      <c r="Y396" s="31">
        <v>35573</v>
      </c>
      <c r="Z396" s="31">
        <v>35821</v>
      </c>
      <c r="AA396" s="31">
        <v>71592</v>
      </c>
      <c r="AB396" s="31">
        <v>35669</v>
      </c>
      <c r="AC396" s="31">
        <v>35923</v>
      </c>
      <c r="AD396" s="31">
        <v>71759</v>
      </c>
      <c r="AE396" s="31">
        <v>35765</v>
      </c>
      <c r="AF396" s="31">
        <v>35994</v>
      </c>
      <c r="AG396" s="31">
        <v>71899</v>
      </c>
      <c r="AH396" s="31">
        <v>35846</v>
      </c>
      <c r="AI396" s="31">
        <v>36053</v>
      </c>
      <c r="AJ396" s="31">
        <v>72015</v>
      </c>
      <c r="AK396" s="31">
        <v>35914</v>
      </c>
      <c r="AL396" s="31">
        <v>36101</v>
      </c>
      <c r="AM396" s="31">
        <v>72094</v>
      </c>
      <c r="AN396" s="31">
        <v>35961</v>
      </c>
      <c r="AO396" s="31">
        <v>36133</v>
      </c>
      <c r="AP396" s="31">
        <v>72153</v>
      </c>
      <c r="AQ396" s="31">
        <v>36004</v>
      </c>
      <c r="AR396" s="31">
        <v>36149</v>
      </c>
      <c r="AS396" s="31">
        <v>72182</v>
      </c>
      <c r="AT396" s="31">
        <v>36032</v>
      </c>
      <c r="AU396" s="31">
        <v>36150</v>
      </c>
      <c r="AV396" s="31">
        <v>72172</v>
      </c>
      <c r="AW396" s="31">
        <v>36038</v>
      </c>
      <c r="AX396" s="31">
        <v>36134</v>
      </c>
      <c r="AY396" s="31">
        <v>72159</v>
      </c>
      <c r="AZ396" s="31">
        <v>36040</v>
      </c>
      <c r="BA396" s="31">
        <v>36119</v>
      </c>
      <c r="BB396" s="31">
        <v>72113</v>
      </c>
      <c r="BC396" s="31">
        <v>36028</v>
      </c>
      <c r="BD396" s="31">
        <v>36085</v>
      </c>
      <c r="BE396" s="31">
        <v>72043</v>
      </c>
      <c r="BF396" s="31">
        <v>36002</v>
      </c>
      <c r="BG396" s="31">
        <v>36041</v>
      </c>
      <c r="BH396" s="31">
        <v>71960</v>
      </c>
      <c r="BI396" s="31">
        <v>35974</v>
      </c>
      <c r="BJ396" s="31">
        <v>35986</v>
      </c>
      <c r="BK396" s="31">
        <v>71856</v>
      </c>
      <c r="BL396" s="31">
        <v>35930</v>
      </c>
      <c r="BM396" s="31">
        <v>35926</v>
      </c>
      <c r="BN396" s="31">
        <v>71757</v>
      </c>
      <c r="BO396" s="31">
        <v>35892</v>
      </c>
      <c r="BP396" s="31">
        <v>35865</v>
      </c>
      <c r="BQ396" s="31">
        <v>71634</v>
      </c>
      <c r="BR396" s="31">
        <v>35841</v>
      </c>
      <c r="BS396" s="31">
        <v>35793</v>
      </c>
      <c r="BT396" s="31">
        <v>71509</v>
      </c>
      <c r="BU396" s="31">
        <v>35796</v>
      </c>
      <c r="BV396" s="31">
        <v>35713</v>
      </c>
      <c r="BW396" s="31">
        <v>71369</v>
      </c>
      <c r="BX396" s="31">
        <v>35745</v>
      </c>
      <c r="BY396" s="31">
        <v>35624</v>
      </c>
    </row>
    <row r="397" spans="1:77" ht="20.100000000000001" customHeight="1" x14ac:dyDescent="0.25">
      <c r="A397" s="30" t="s">
        <v>370</v>
      </c>
      <c r="B397" s="31" t="s">
        <v>405</v>
      </c>
      <c r="C397" s="31">
        <v>62719</v>
      </c>
      <c r="D397" s="31">
        <v>30300</v>
      </c>
      <c r="E397" s="31">
        <v>32419</v>
      </c>
      <c r="F397" s="31">
        <v>62718</v>
      </c>
      <c r="G397" s="31">
        <v>30282</v>
      </c>
      <c r="H397" s="31">
        <v>32436</v>
      </c>
      <c r="I397" s="31">
        <v>62700</v>
      </c>
      <c r="J397" s="31">
        <v>30255</v>
      </c>
      <c r="K397" s="31">
        <v>32445</v>
      </c>
      <c r="L397" s="31">
        <v>62674</v>
      </c>
      <c r="M397" s="31">
        <v>30225</v>
      </c>
      <c r="N397" s="31">
        <v>32449</v>
      </c>
      <c r="O397" s="31">
        <v>62648</v>
      </c>
      <c r="P397" s="31">
        <v>30196</v>
      </c>
      <c r="Q397" s="31">
        <v>32452</v>
      </c>
      <c r="R397" s="31">
        <v>62594</v>
      </c>
      <c r="S397" s="31">
        <v>30159</v>
      </c>
      <c r="T397" s="31">
        <v>32435</v>
      </c>
      <c r="U397" s="31">
        <v>62550</v>
      </c>
      <c r="V397" s="31">
        <v>30125</v>
      </c>
      <c r="W397" s="31">
        <v>32425</v>
      </c>
      <c r="X397" s="31">
        <v>62486</v>
      </c>
      <c r="Y397" s="31">
        <v>30078</v>
      </c>
      <c r="Z397" s="31">
        <v>32408</v>
      </c>
      <c r="AA397" s="31">
        <v>62409</v>
      </c>
      <c r="AB397" s="31">
        <v>30037</v>
      </c>
      <c r="AC397" s="31">
        <v>32372</v>
      </c>
      <c r="AD397" s="31">
        <v>62322</v>
      </c>
      <c r="AE397" s="31">
        <v>29984</v>
      </c>
      <c r="AF397" s="31">
        <v>32338</v>
      </c>
      <c r="AG397" s="31">
        <v>62235</v>
      </c>
      <c r="AH397" s="31">
        <v>29929</v>
      </c>
      <c r="AI397" s="31">
        <v>32306</v>
      </c>
      <c r="AJ397" s="31">
        <v>62118</v>
      </c>
      <c r="AK397" s="31">
        <v>29866</v>
      </c>
      <c r="AL397" s="31">
        <v>32252</v>
      </c>
      <c r="AM397" s="31">
        <v>61980</v>
      </c>
      <c r="AN397" s="31">
        <v>29791</v>
      </c>
      <c r="AO397" s="31">
        <v>32189</v>
      </c>
      <c r="AP397" s="31">
        <v>61825</v>
      </c>
      <c r="AQ397" s="31">
        <v>29706</v>
      </c>
      <c r="AR397" s="31">
        <v>32119</v>
      </c>
      <c r="AS397" s="31">
        <v>61653</v>
      </c>
      <c r="AT397" s="31">
        <v>29617</v>
      </c>
      <c r="AU397" s="31">
        <v>32036</v>
      </c>
      <c r="AV397" s="31">
        <v>61463</v>
      </c>
      <c r="AW397" s="31">
        <v>29511</v>
      </c>
      <c r="AX397" s="31">
        <v>31952</v>
      </c>
      <c r="AY397" s="31">
        <v>61248</v>
      </c>
      <c r="AZ397" s="31">
        <v>29400</v>
      </c>
      <c r="BA397" s="31">
        <v>31848</v>
      </c>
      <c r="BB397" s="31">
        <v>61028</v>
      </c>
      <c r="BC397" s="31">
        <v>29288</v>
      </c>
      <c r="BD397" s="31">
        <v>31740</v>
      </c>
      <c r="BE397" s="31">
        <v>60795</v>
      </c>
      <c r="BF397" s="31">
        <v>29154</v>
      </c>
      <c r="BG397" s="31">
        <v>31641</v>
      </c>
      <c r="BH397" s="31">
        <v>60529</v>
      </c>
      <c r="BI397" s="31">
        <v>29019</v>
      </c>
      <c r="BJ397" s="31">
        <v>31510</v>
      </c>
      <c r="BK397" s="31">
        <v>60260</v>
      </c>
      <c r="BL397" s="31">
        <v>28879</v>
      </c>
      <c r="BM397" s="31">
        <v>31381</v>
      </c>
      <c r="BN397" s="31">
        <v>59992</v>
      </c>
      <c r="BO397" s="31">
        <v>28746</v>
      </c>
      <c r="BP397" s="31">
        <v>31246</v>
      </c>
      <c r="BQ397" s="31">
        <v>59708</v>
      </c>
      <c r="BR397" s="31">
        <v>28590</v>
      </c>
      <c r="BS397" s="31">
        <v>31118</v>
      </c>
      <c r="BT397" s="31">
        <v>59406</v>
      </c>
      <c r="BU397" s="31">
        <v>28439</v>
      </c>
      <c r="BV397" s="31">
        <v>30967</v>
      </c>
      <c r="BW397" s="31">
        <v>59120</v>
      </c>
      <c r="BX397" s="31">
        <v>28295</v>
      </c>
      <c r="BY397" s="31">
        <v>30825</v>
      </c>
    </row>
    <row r="398" spans="1:77" ht="20.100000000000001" customHeight="1" x14ac:dyDescent="0.25">
      <c r="A398" s="30" t="s">
        <v>371</v>
      </c>
      <c r="B398" s="31" t="s">
        <v>405</v>
      </c>
      <c r="C398" s="31">
        <v>114567</v>
      </c>
      <c r="D398" s="31">
        <v>56004</v>
      </c>
      <c r="E398" s="31">
        <v>58563</v>
      </c>
      <c r="F398" s="31">
        <v>114886</v>
      </c>
      <c r="G398" s="31">
        <v>56167</v>
      </c>
      <c r="H398" s="31">
        <v>58719</v>
      </c>
      <c r="I398" s="31">
        <v>115200</v>
      </c>
      <c r="J398" s="31">
        <v>56335</v>
      </c>
      <c r="K398" s="31">
        <v>58865</v>
      </c>
      <c r="L398" s="31">
        <v>115470</v>
      </c>
      <c r="M398" s="31">
        <v>56479</v>
      </c>
      <c r="N398" s="31">
        <v>58991</v>
      </c>
      <c r="O398" s="31">
        <v>115741</v>
      </c>
      <c r="P398" s="31">
        <v>56628</v>
      </c>
      <c r="Q398" s="31">
        <v>59113</v>
      </c>
      <c r="R398" s="31">
        <v>115963</v>
      </c>
      <c r="S398" s="31">
        <v>56741</v>
      </c>
      <c r="T398" s="31">
        <v>59222</v>
      </c>
      <c r="U398" s="31">
        <v>116174</v>
      </c>
      <c r="V398" s="31">
        <v>56861</v>
      </c>
      <c r="W398" s="31">
        <v>59313</v>
      </c>
      <c r="X398" s="31">
        <v>116341</v>
      </c>
      <c r="Y398" s="31">
        <v>56949</v>
      </c>
      <c r="Z398" s="31">
        <v>59392</v>
      </c>
      <c r="AA398" s="31">
        <v>116485</v>
      </c>
      <c r="AB398" s="31">
        <v>57033</v>
      </c>
      <c r="AC398" s="31">
        <v>59452</v>
      </c>
      <c r="AD398" s="31">
        <v>116584</v>
      </c>
      <c r="AE398" s="31">
        <v>57099</v>
      </c>
      <c r="AF398" s="31">
        <v>59485</v>
      </c>
      <c r="AG398" s="31">
        <v>116667</v>
      </c>
      <c r="AH398" s="31">
        <v>57153</v>
      </c>
      <c r="AI398" s="31">
        <v>59514</v>
      </c>
      <c r="AJ398" s="31">
        <v>116683</v>
      </c>
      <c r="AK398" s="31">
        <v>57173</v>
      </c>
      <c r="AL398" s="31">
        <v>59510</v>
      </c>
      <c r="AM398" s="31">
        <v>116641</v>
      </c>
      <c r="AN398" s="31">
        <v>57165</v>
      </c>
      <c r="AO398" s="31">
        <v>59476</v>
      </c>
      <c r="AP398" s="31">
        <v>116580</v>
      </c>
      <c r="AQ398" s="31">
        <v>57148</v>
      </c>
      <c r="AR398" s="31">
        <v>59432</v>
      </c>
      <c r="AS398" s="31">
        <v>116461</v>
      </c>
      <c r="AT398" s="31">
        <v>57097</v>
      </c>
      <c r="AU398" s="31">
        <v>59364</v>
      </c>
      <c r="AV398" s="31">
        <v>116298</v>
      </c>
      <c r="AW398" s="31">
        <v>57035</v>
      </c>
      <c r="AX398" s="31">
        <v>59263</v>
      </c>
      <c r="AY398" s="31">
        <v>116092</v>
      </c>
      <c r="AZ398" s="31">
        <v>56949</v>
      </c>
      <c r="BA398" s="31">
        <v>59143</v>
      </c>
      <c r="BB398" s="31">
        <v>115844</v>
      </c>
      <c r="BC398" s="31">
        <v>56840</v>
      </c>
      <c r="BD398" s="31">
        <v>59004</v>
      </c>
      <c r="BE398" s="31">
        <v>115569</v>
      </c>
      <c r="BF398" s="31">
        <v>56717</v>
      </c>
      <c r="BG398" s="31">
        <v>58852</v>
      </c>
      <c r="BH398" s="31">
        <v>115271</v>
      </c>
      <c r="BI398" s="31">
        <v>56586</v>
      </c>
      <c r="BJ398" s="31">
        <v>58685</v>
      </c>
      <c r="BK398" s="31">
        <v>114944</v>
      </c>
      <c r="BL398" s="31">
        <v>56442</v>
      </c>
      <c r="BM398" s="31">
        <v>58502</v>
      </c>
      <c r="BN398" s="31">
        <v>114595</v>
      </c>
      <c r="BO398" s="31">
        <v>56288</v>
      </c>
      <c r="BP398" s="31">
        <v>58307</v>
      </c>
      <c r="BQ398" s="31">
        <v>114247</v>
      </c>
      <c r="BR398" s="31">
        <v>56132</v>
      </c>
      <c r="BS398" s="31">
        <v>58115</v>
      </c>
      <c r="BT398" s="31">
        <v>113866</v>
      </c>
      <c r="BU398" s="31">
        <v>55964</v>
      </c>
      <c r="BV398" s="31">
        <v>57902</v>
      </c>
      <c r="BW398" s="31">
        <v>113466</v>
      </c>
      <c r="BX398" s="31">
        <v>55803</v>
      </c>
      <c r="BY398" s="31">
        <v>57663</v>
      </c>
    </row>
    <row r="399" spans="1:77" ht="20.100000000000001" customHeight="1" x14ac:dyDescent="0.25">
      <c r="A399" s="30" t="s">
        <v>372</v>
      </c>
      <c r="B399" s="31" t="s">
        <v>405</v>
      </c>
      <c r="C399" s="31">
        <v>124216</v>
      </c>
      <c r="D399" s="31">
        <v>61090</v>
      </c>
      <c r="E399" s="31">
        <v>63126</v>
      </c>
      <c r="F399" s="31">
        <v>124522</v>
      </c>
      <c r="G399" s="31">
        <v>61241</v>
      </c>
      <c r="H399" s="31">
        <v>63281</v>
      </c>
      <c r="I399" s="31">
        <v>124808</v>
      </c>
      <c r="J399" s="31">
        <v>61378</v>
      </c>
      <c r="K399" s="31">
        <v>63430</v>
      </c>
      <c r="L399" s="31">
        <v>125051</v>
      </c>
      <c r="M399" s="31">
        <v>61501</v>
      </c>
      <c r="N399" s="31">
        <v>63550</v>
      </c>
      <c r="O399" s="31">
        <v>125282</v>
      </c>
      <c r="P399" s="31">
        <v>61618</v>
      </c>
      <c r="Q399" s="31">
        <v>63664</v>
      </c>
      <c r="R399" s="31">
        <v>125468</v>
      </c>
      <c r="S399" s="31">
        <v>61708</v>
      </c>
      <c r="T399" s="31">
        <v>63760</v>
      </c>
      <c r="U399" s="31">
        <v>125650</v>
      </c>
      <c r="V399" s="31">
        <v>61801</v>
      </c>
      <c r="W399" s="31">
        <v>63849</v>
      </c>
      <c r="X399" s="31">
        <v>125777</v>
      </c>
      <c r="Y399" s="31">
        <v>61864</v>
      </c>
      <c r="Z399" s="31">
        <v>63913</v>
      </c>
      <c r="AA399" s="31">
        <v>125869</v>
      </c>
      <c r="AB399" s="31">
        <v>61906</v>
      </c>
      <c r="AC399" s="31">
        <v>63963</v>
      </c>
      <c r="AD399" s="31">
        <v>125954</v>
      </c>
      <c r="AE399" s="31">
        <v>61957</v>
      </c>
      <c r="AF399" s="31">
        <v>63997</v>
      </c>
      <c r="AG399" s="31">
        <v>125991</v>
      </c>
      <c r="AH399" s="31">
        <v>61980</v>
      </c>
      <c r="AI399" s="31">
        <v>64011</v>
      </c>
      <c r="AJ399" s="31">
        <v>125974</v>
      </c>
      <c r="AK399" s="31">
        <v>61980</v>
      </c>
      <c r="AL399" s="31">
        <v>63994</v>
      </c>
      <c r="AM399" s="31">
        <v>125925</v>
      </c>
      <c r="AN399" s="31">
        <v>61964</v>
      </c>
      <c r="AO399" s="31">
        <v>63961</v>
      </c>
      <c r="AP399" s="31">
        <v>125800</v>
      </c>
      <c r="AQ399" s="31">
        <v>61904</v>
      </c>
      <c r="AR399" s="31">
        <v>63896</v>
      </c>
      <c r="AS399" s="31">
        <v>125632</v>
      </c>
      <c r="AT399" s="31">
        <v>61829</v>
      </c>
      <c r="AU399" s="31">
        <v>63803</v>
      </c>
      <c r="AV399" s="31">
        <v>125421</v>
      </c>
      <c r="AW399" s="31">
        <v>61732</v>
      </c>
      <c r="AX399" s="31">
        <v>63689</v>
      </c>
      <c r="AY399" s="31">
        <v>125165</v>
      </c>
      <c r="AZ399" s="31">
        <v>61610</v>
      </c>
      <c r="BA399" s="31">
        <v>63555</v>
      </c>
      <c r="BB399" s="31">
        <v>124871</v>
      </c>
      <c r="BC399" s="31">
        <v>61475</v>
      </c>
      <c r="BD399" s="31">
        <v>63396</v>
      </c>
      <c r="BE399" s="31">
        <v>124549</v>
      </c>
      <c r="BF399" s="31">
        <v>61325</v>
      </c>
      <c r="BG399" s="31">
        <v>63224</v>
      </c>
      <c r="BH399" s="31">
        <v>124159</v>
      </c>
      <c r="BI399" s="31">
        <v>61145</v>
      </c>
      <c r="BJ399" s="31">
        <v>63014</v>
      </c>
      <c r="BK399" s="31">
        <v>123759</v>
      </c>
      <c r="BL399" s="31">
        <v>60952</v>
      </c>
      <c r="BM399" s="31">
        <v>62807</v>
      </c>
      <c r="BN399" s="31">
        <v>123351</v>
      </c>
      <c r="BO399" s="31">
        <v>60761</v>
      </c>
      <c r="BP399" s="31">
        <v>62590</v>
      </c>
      <c r="BQ399" s="31">
        <v>122905</v>
      </c>
      <c r="BR399" s="31">
        <v>60552</v>
      </c>
      <c r="BS399" s="31">
        <v>62353</v>
      </c>
      <c r="BT399" s="31">
        <v>122434</v>
      </c>
      <c r="BU399" s="31">
        <v>60334</v>
      </c>
      <c r="BV399" s="31">
        <v>62100</v>
      </c>
      <c r="BW399" s="31">
        <v>121950</v>
      </c>
      <c r="BX399" s="31">
        <v>60109</v>
      </c>
      <c r="BY399" s="31">
        <v>61841</v>
      </c>
    </row>
    <row r="400" spans="1:77" ht="20.100000000000001" customHeight="1" x14ac:dyDescent="0.25">
      <c r="A400" s="30" t="s">
        <v>373</v>
      </c>
      <c r="B400" s="31" t="s">
        <v>405</v>
      </c>
      <c r="C400" s="31">
        <v>93713</v>
      </c>
      <c r="D400" s="31">
        <v>46033</v>
      </c>
      <c r="E400" s="31">
        <v>47680</v>
      </c>
      <c r="F400" s="31">
        <v>94076</v>
      </c>
      <c r="G400" s="31">
        <v>46212</v>
      </c>
      <c r="H400" s="31">
        <v>47864</v>
      </c>
      <c r="I400" s="31">
        <v>94437</v>
      </c>
      <c r="J400" s="31">
        <v>46391</v>
      </c>
      <c r="K400" s="31">
        <v>48046</v>
      </c>
      <c r="L400" s="31">
        <v>94764</v>
      </c>
      <c r="M400" s="31">
        <v>46552</v>
      </c>
      <c r="N400" s="31">
        <v>48212</v>
      </c>
      <c r="O400" s="31">
        <v>95088</v>
      </c>
      <c r="P400" s="31">
        <v>46716</v>
      </c>
      <c r="Q400" s="31">
        <v>48372</v>
      </c>
      <c r="R400" s="31">
        <v>95389</v>
      </c>
      <c r="S400" s="31">
        <v>46867</v>
      </c>
      <c r="T400" s="31">
        <v>48522</v>
      </c>
      <c r="U400" s="31">
        <v>95673</v>
      </c>
      <c r="V400" s="31">
        <v>47018</v>
      </c>
      <c r="W400" s="31">
        <v>48655</v>
      </c>
      <c r="X400" s="31">
        <v>95920</v>
      </c>
      <c r="Y400" s="31">
        <v>47147</v>
      </c>
      <c r="Z400" s="31">
        <v>48773</v>
      </c>
      <c r="AA400" s="31">
        <v>96155</v>
      </c>
      <c r="AB400" s="31">
        <v>47267</v>
      </c>
      <c r="AC400" s="31">
        <v>48888</v>
      </c>
      <c r="AD400" s="31">
        <v>96357</v>
      </c>
      <c r="AE400" s="31">
        <v>47375</v>
      </c>
      <c r="AF400" s="31">
        <v>48982</v>
      </c>
      <c r="AG400" s="31">
        <v>96526</v>
      </c>
      <c r="AH400" s="31">
        <v>47471</v>
      </c>
      <c r="AI400" s="31">
        <v>49055</v>
      </c>
      <c r="AJ400" s="31">
        <v>96669</v>
      </c>
      <c r="AK400" s="31">
        <v>47547</v>
      </c>
      <c r="AL400" s="31">
        <v>49122</v>
      </c>
      <c r="AM400" s="31">
        <v>96775</v>
      </c>
      <c r="AN400" s="31">
        <v>47605</v>
      </c>
      <c r="AO400" s="31">
        <v>49170</v>
      </c>
      <c r="AP400" s="31">
        <v>96841</v>
      </c>
      <c r="AQ400" s="31">
        <v>47647</v>
      </c>
      <c r="AR400" s="31">
        <v>49194</v>
      </c>
      <c r="AS400" s="31">
        <v>96856</v>
      </c>
      <c r="AT400" s="31">
        <v>47658</v>
      </c>
      <c r="AU400" s="31">
        <v>49198</v>
      </c>
      <c r="AV400" s="31">
        <v>96854</v>
      </c>
      <c r="AW400" s="31">
        <v>47667</v>
      </c>
      <c r="AX400" s="31">
        <v>49187</v>
      </c>
      <c r="AY400" s="31">
        <v>96816</v>
      </c>
      <c r="AZ400" s="31">
        <v>47654</v>
      </c>
      <c r="BA400" s="31">
        <v>49162</v>
      </c>
      <c r="BB400" s="31">
        <v>96739</v>
      </c>
      <c r="BC400" s="31">
        <v>47612</v>
      </c>
      <c r="BD400" s="31">
        <v>49127</v>
      </c>
      <c r="BE400" s="31">
        <v>96646</v>
      </c>
      <c r="BF400" s="31">
        <v>47571</v>
      </c>
      <c r="BG400" s="31">
        <v>49075</v>
      </c>
      <c r="BH400" s="31">
        <v>96511</v>
      </c>
      <c r="BI400" s="31">
        <v>47511</v>
      </c>
      <c r="BJ400" s="31">
        <v>49000</v>
      </c>
      <c r="BK400" s="31">
        <v>96358</v>
      </c>
      <c r="BL400" s="31">
        <v>47441</v>
      </c>
      <c r="BM400" s="31">
        <v>48917</v>
      </c>
      <c r="BN400" s="31">
        <v>96204</v>
      </c>
      <c r="BO400" s="31">
        <v>47364</v>
      </c>
      <c r="BP400" s="31">
        <v>48840</v>
      </c>
      <c r="BQ400" s="31">
        <v>96039</v>
      </c>
      <c r="BR400" s="31">
        <v>47287</v>
      </c>
      <c r="BS400" s="31">
        <v>48752</v>
      </c>
      <c r="BT400" s="31">
        <v>95840</v>
      </c>
      <c r="BU400" s="31">
        <v>47199</v>
      </c>
      <c r="BV400" s="31">
        <v>48641</v>
      </c>
      <c r="BW400" s="31">
        <v>95641</v>
      </c>
      <c r="BX400" s="31">
        <v>47108</v>
      </c>
      <c r="BY400" s="31">
        <v>48533</v>
      </c>
    </row>
    <row r="401" spans="1:77" ht="20.100000000000001" customHeight="1" x14ac:dyDescent="0.25">
      <c r="A401" s="30" t="s">
        <v>374</v>
      </c>
      <c r="B401" s="31" t="s">
        <v>405</v>
      </c>
      <c r="C401" s="31">
        <v>41571</v>
      </c>
      <c r="D401" s="31">
        <v>20543</v>
      </c>
      <c r="E401" s="31">
        <v>21028</v>
      </c>
      <c r="F401" s="31">
        <v>41479</v>
      </c>
      <c r="G401" s="31">
        <v>20497</v>
      </c>
      <c r="H401" s="31">
        <v>20982</v>
      </c>
      <c r="I401" s="31">
        <v>41369</v>
      </c>
      <c r="J401" s="31">
        <v>20441</v>
      </c>
      <c r="K401" s="31">
        <v>20928</v>
      </c>
      <c r="L401" s="31">
        <v>41271</v>
      </c>
      <c r="M401" s="31">
        <v>20389</v>
      </c>
      <c r="N401" s="31">
        <v>20882</v>
      </c>
      <c r="O401" s="31">
        <v>41158</v>
      </c>
      <c r="P401" s="31">
        <v>20328</v>
      </c>
      <c r="Q401" s="31">
        <v>20830</v>
      </c>
      <c r="R401" s="31">
        <v>41017</v>
      </c>
      <c r="S401" s="31">
        <v>20252</v>
      </c>
      <c r="T401" s="31">
        <v>20765</v>
      </c>
      <c r="U401" s="31">
        <v>40890</v>
      </c>
      <c r="V401" s="31">
        <v>20192</v>
      </c>
      <c r="W401" s="31">
        <v>20698</v>
      </c>
      <c r="X401" s="31">
        <v>40757</v>
      </c>
      <c r="Y401" s="31">
        <v>20118</v>
      </c>
      <c r="Z401" s="31">
        <v>20639</v>
      </c>
      <c r="AA401" s="31">
        <v>40604</v>
      </c>
      <c r="AB401" s="31">
        <v>20034</v>
      </c>
      <c r="AC401" s="31">
        <v>20570</v>
      </c>
      <c r="AD401" s="31">
        <v>40485</v>
      </c>
      <c r="AE401" s="31">
        <v>19970</v>
      </c>
      <c r="AF401" s="31">
        <v>20515</v>
      </c>
      <c r="AG401" s="31">
        <v>40326</v>
      </c>
      <c r="AH401" s="31">
        <v>19887</v>
      </c>
      <c r="AI401" s="31">
        <v>20439</v>
      </c>
      <c r="AJ401" s="31">
        <v>40161</v>
      </c>
      <c r="AK401" s="31">
        <v>19801</v>
      </c>
      <c r="AL401" s="31">
        <v>20360</v>
      </c>
      <c r="AM401" s="31">
        <v>39967</v>
      </c>
      <c r="AN401" s="31">
        <v>19692</v>
      </c>
      <c r="AO401" s="31">
        <v>20275</v>
      </c>
      <c r="AP401" s="31">
        <v>39775</v>
      </c>
      <c r="AQ401" s="31">
        <v>19589</v>
      </c>
      <c r="AR401" s="31">
        <v>20186</v>
      </c>
      <c r="AS401" s="31">
        <v>39568</v>
      </c>
      <c r="AT401" s="31">
        <v>19487</v>
      </c>
      <c r="AU401" s="31">
        <v>20081</v>
      </c>
      <c r="AV401" s="31">
        <v>39334</v>
      </c>
      <c r="AW401" s="31">
        <v>19363</v>
      </c>
      <c r="AX401" s="31">
        <v>19971</v>
      </c>
      <c r="AY401" s="31">
        <v>39106</v>
      </c>
      <c r="AZ401" s="31">
        <v>19246</v>
      </c>
      <c r="BA401" s="31">
        <v>19860</v>
      </c>
      <c r="BB401" s="31">
        <v>38835</v>
      </c>
      <c r="BC401" s="31">
        <v>19106</v>
      </c>
      <c r="BD401" s="31">
        <v>19729</v>
      </c>
      <c r="BE401" s="31">
        <v>38574</v>
      </c>
      <c r="BF401" s="31">
        <v>18973</v>
      </c>
      <c r="BG401" s="31">
        <v>19601</v>
      </c>
      <c r="BH401" s="31">
        <v>38308</v>
      </c>
      <c r="BI401" s="31">
        <v>18837</v>
      </c>
      <c r="BJ401" s="31">
        <v>19471</v>
      </c>
      <c r="BK401" s="31">
        <v>38015</v>
      </c>
      <c r="BL401" s="31">
        <v>18685</v>
      </c>
      <c r="BM401" s="31">
        <v>19330</v>
      </c>
      <c r="BN401" s="31">
        <v>37707</v>
      </c>
      <c r="BO401" s="31">
        <v>18536</v>
      </c>
      <c r="BP401" s="31">
        <v>19171</v>
      </c>
      <c r="BQ401" s="31">
        <v>37412</v>
      </c>
      <c r="BR401" s="31">
        <v>18383</v>
      </c>
      <c r="BS401" s="31">
        <v>19029</v>
      </c>
      <c r="BT401" s="31">
        <v>37104</v>
      </c>
      <c r="BU401" s="31">
        <v>18239</v>
      </c>
      <c r="BV401" s="31">
        <v>18865</v>
      </c>
      <c r="BW401" s="31">
        <v>36783</v>
      </c>
      <c r="BX401" s="31">
        <v>18077</v>
      </c>
      <c r="BY401" s="31">
        <v>18706</v>
      </c>
    </row>
    <row r="402" spans="1:77" ht="20.100000000000001" customHeight="1" x14ac:dyDescent="0.25">
      <c r="A402" s="30" t="s">
        <v>375</v>
      </c>
      <c r="B402" s="31" t="s">
        <v>405</v>
      </c>
      <c r="C402" s="31">
        <v>56661</v>
      </c>
      <c r="D402" s="31">
        <v>27792</v>
      </c>
      <c r="E402" s="31">
        <v>28869</v>
      </c>
      <c r="F402" s="31">
        <v>56571</v>
      </c>
      <c r="G402" s="31">
        <v>27741</v>
      </c>
      <c r="H402" s="31">
        <v>28830</v>
      </c>
      <c r="I402" s="31">
        <v>56510</v>
      </c>
      <c r="J402" s="31">
        <v>27703</v>
      </c>
      <c r="K402" s="31">
        <v>28807</v>
      </c>
      <c r="L402" s="31">
        <v>56406</v>
      </c>
      <c r="M402" s="31">
        <v>27643</v>
      </c>
      <c r="N402" s="31">
        <v>28763</v>
      </c>
      <c r="O402" s="31">
        <v>56311</v>
      </c>
      <c r="P402" s="31">
        <v>27586</v>
      </c>
      <c r="Q402" s="31">
        <v>28725</v>
      </c>
      <c r="R402" s="31">
        <v>56173</v>
      </c>
      <c r="S402" s="31">
        <v>27505</v>
      </c>
      <c r="T402" s="31">
        <v>28668</v>
      </c>
      <c r="U402" s="31">
        <v>56059</v>
      </c>
      <c r="V402" s="31">
        <v>27436</v>
      </c>
      <c r="W402" s="31">
        <v>28623</v>
      </c>
      <c r="X402" s="31">
        <v>55923</v>
      </c>
      <c r="Y402" s="31">
        <v>27357</v>
      </c>
      <c r="Z402" s="31">
        <v>28566</v>
      </c>
      <c r="AA402" s="31">
        <v>55772</v>
      </c>
      <c r="AB402" s="31">
        <v>27265</v>
      </c>
      <c r="AC402" s="31">
        <v>28507</v>
      </c>
      <c r="AD402" s="31">
        <v>55611</v>
      </c>
      <c r="AE402" s="31">
        <v>27175</v>
      </c>
      <c r="AF402" s="31">
        <v>28436</v>
      </c>
      <c r="AG402" s="31">
        <v>55412</v>
      </c>
      <c r="AH402" s="31">
        <v>27067</v>
      </c>
      <c r="AI402" s="31">
        <v>28345</v>
      </c>
      <c r="AJ402" s="31">
        <v>55199</v>
      </c>
      <c r="AK402" s="31">
        <v>26943</v>
      </c>
      <c r="AL402" s="31">
        <v>28256</v>
      </c>
      <c r="AM402" s="31">
        <v>54974</v>
      </c>
      <c r="AN402" s="31">
        <v>26816</v>
      </c>
      <c r="AO402" s="31">
        <v>28158</v>
      </c>
      <c r="AP402" s="31">
        <v>54713</v>
      </c>
      <c r="AQ402" s="31">
        <v>26683</v>
      </c>
      <c r="AR402" s="31">
        <v>28030</v>
      </c>
      <c r="AS402" s="31">
        <v>54423</v>
      </c>
      <c r="AT402" s="31">
        <v>26523</v>
      </c>
      <c r="AU402" s="31">
        <v>27900</v>
      </c>
      <c r="AV402" s="31">
        <v>54122</v>
      </c>
      <c r="AW402" s="31">
        <v>26365</v>
      </c>
      <c r="AX402" s="31">
        <v>27757</v>
      </c>
      <c r="AY402" s="31">
        <v>53803</v>
      </c>
      <c r="AZ402" s="31">
        <v>26205</v>
      </c>
      <c r="BA402" s="31">
        <v>27598</v>
      </c>
      <c r="BB402" s="31">
        <v>53448</v>
      </c>
      <c r="BC402" s="31">
        <v>26018</v>
      </c>
      <c r="BD402" s="31">
        <v>27430</v>
      </c>
      <c r="BE402" s="31">
        <v>53080</v>
      </c>
      <c r="BF402" s="31">
        <v>25823</v>
      </c>
      <c r="BG402" s="31">
        <v>27257</v>
      </c>
      <c r="BH402" s="31">
        <v>52700</v>
      </c>
      <c r="BI402" s="31">
        <v>25636</v>
      </c>
      <c r="BJ402" s="31">
        <v>27064</v>
      </c>
      <c r="BK402" s="31">
        <v>52293</v>
      </c>
      <c r="BL402" s="31">
        <v>25428</v>
      </c>
      <c r="BM402" s="31">
        <v>26865</v>
      </c>
      <c r="BN402" s="31">
        <v>51888</v>
      </c>
      <c r="BO402" s="31">
        <v>25221</v>
      </c>
      <c r="BP402" s="31">
        <v>26667</v>
      </c>
      <c r="BQ402" s="31">
        <v>51463</v>
      </c>
      <c r="BR402" s="31">
        <v>25013</v>
      </c>
      <c r="BS402" s="31">
        <v>26450</v>
      </c>
      <c r="BT402" s="31">
        <v>51026</v>
      </c>
      <c r="BU402" s="31">
        <v>24802</v>
      </c>
      <c r="BV402" s="31">
        <v>26224</v>
      </c>
      <c r="BW402" s="31">
        <v>50595</v>
      </c>
      <c r="BX402" s="31">
        <v>24589</v>
      </c>
      <c r="BY402" s="31">
        <v>26006</v>
      </c>
    </row>
    <row r="403" spans="1:77" ht="20.100000000000001" customHeight="1" x14ac:dyDescent="0.25">
      <c r="A403" s="30" t="s">
        <v>376</v>
      </c>
      <c r="B403" s="31" t="s">
        <v>405</v>
      </c>
      <c r="C403" s="31">
        <v>81874</v>
      </c>
      <c r="D403" s="31">
        <v>40501</v>
      </c>
      <c r="E403" s="31">
        <v>41373</v>
      </c>
      <c r="F403" s="31">
        <v>81997</v>
      </c>
      <c r="G403" s="31">
        <v>40565</v>
      </c>
      <c r="H403" s="31">
        <v>41432</v>
      </c>
      <c r="I403" s="31">
        <v>82106</v>
      </c>
      <c r="J403" s="31">
        <v>40622</v>
      </c>
      <c r="K403" s="31">
        <v>41484</v>
      </c>
      <c r="L403" s="31">
        <v>82198</v>
      </c>
      <c r="M403" s="31">
        <v>40673</v>
      </c>
      <c r="N403" s="31">
        <v>41525</v>
      </c>
      <c r="O403" s="31">
        <v>82283</v>
      </c>
      <c r="P403" s="31">
        <v>40720</v>
      </c>
      <c r="Q403" s="31">
        <v>41563</v>
      </c>
      <c r="R403" s="31">
        <v>82331</v>
      </c>
      <c r="S403" s="31">
        <v>40746</v>
      </c>
      <c r="T403" s="31">
        <v>41585</v>
      </c>
      <c r="U403" s="31">
        <v>82383</v>
      </c>
      <c r="V403" s="31">
        <v>40772</v>
      </c>
      <c r="W403" s="31">
        <v>41611</v>
      </c>
      <c r="X403" s="31">
        <v>82414</v>
      </c>
      <c r="Y403" s="31">
        <v>40798</v>
      </c>
      <c r="Z403" s="31">
        <v>41616</v>
      </c>
      <c r="AA403" s="31">
        <v>82424</v>
      </c>
      <c r="AB403" s="31">
        <v>40806</v>
      </c>
      <c r="AC403" s="31">
        <v>41618</v>
      </c>
      <c r="AD403" s="31">
        <v>82449</v>
      </c>
      <c r="AE403" s="31">
        <v>40818</v>
      </c>
      <c r="AF403" s="31">
        <v>41631</v>
      </c>
      <c r="AG403" s="31">
        <v>82426</v>
      </c>
      <c r="AH403" s="31">
        <v>40807</v>
      </c>
      <c r="AI403" s="31">
        <v>41619</v>
      </c>
      <c r="AJ403" s="31">
        <v>82384</v>
      </c>
      <c r="AK403" s="31">
        <v>40792</v>
      </c>
      <c r="AL403" s="31">
        <v>41592</v>
      </c>
      <c r="AM403" s="31">
        <v>82300</v>
      </c>
      <c r="AN403" s="31">
        <v>40749</v>
      </c>
      <c r="AO403" s="31">
        <v>41551</v>
      </c>
      <c r="AP403" s="31">
        <v>82184</v>
      </c>
      <c r="AQ403" s="31">
        <v>40688</v>
      </c>
      <c r="AR403" s="31">
        <v>41496</v>
      </c>
      <c r="AS403" s="31">
        <v>82030</v>
      </c>
      <c r="AT403" s="31">
        <v>40611</v>
      </c>
      <c r="AU403" s="31">
        <v>41419</v>
      </c>
      <c r="AV403" s="31">
        <v>81858</v>
      </c>
      <c r="AW403" s="31">
        <v>40522</v>
      </c>
      <c r="AX403" s="31">
        <v>41336</v>
      </c>
      <c r="AY403" s="31">
        <v>81670</v>
      </c>
      <c r="AZ403" s="31">
        <v>40428</v>
      </c>
      <c r="BA403" s="31">
        <v>41242</v>
      </c>
      <c r="BB403" s="31">
        <v>81423</v>
      </c>
      <c r="BC403" s="31">
        <v>40301</v>
      </c>
      <c r="BD403" s="31">
        <v>41122</v>
      </c>
      <c r="BE403" s="31">
        <v>81175</v>
      </c>
      <c r="BF403" s="31">
        <v>40172</v>
      </c>
      <c r="BG403" s="31">
        <v>41003</v>
      </c>
      <c r="BH403" s="31">
        <v>80902</v>
      </c>
      <c r="BI403" s="31">
        <v>40031</v>
      </c>
      <c r="BJ403" s="31">
        <v>40871</v>
      </c>
      <c r="BK403" s="31">
        <v>80603</v>
      </c>
      <c r="BL403" s="31">
        <v>39882</v>
      </c>
      <c r="BM403" s="31">
        <v>40721</v>
      </c>
      <c r="BN403" s="31">
        <v>80278</v>
      </c>
      <c r="BO403" s="31">
        <v>39723</v>
      </c>
      <c r="BP403" s="31">
        <v>40555</v>
      </c>
      <c r="BQ403" s="31">
        <v>79964</v>
      </c>
      <c r="BR403" s="31">
        <v>39566</v>
      </c>
      <c r="BS403" s="31">
        <v>40398</v>
      </c>
      <c r="BT403" s="31">
        <v>79626</v>
      </c>
      <c r="BU403" s="31">
        <v>39402</v>
      </c>
      <c r="BV403" s="31">
        <v>40224</v>
      </c>
      <c r="BW403" s="31">
        <v>79268</v>
      </c>
      <c r="BX403" s="31">
        <v>39234</v>
      </c>
      <c r="BY403" s="31">
        <v>40034</v>
      </c>
    </row>
    <row r="404" spans="1:77" ht="20.100000000000001" customHeight="1" x14ac:dyDescent="0.25">
      <c r="A404" s="30" t="s">
        <v>377</v>
      </c>
      <c r="B404" s="31" t="s">
        <v>405</v>
      </c>
      <c r="C404" s="31">
        <v>37144</v>
      </c>
      <c r="D404" s="31">
        <v>17116</v>
      </c>
      <c r="E404" s="31">
        <v>20028</v>
      </c>
      <c r="F404" s="31">
        <v>36675</v>
      </c>
      <c r="G404" s="31">
        <v>16906</v>
      </c>
      <c r="H404" s="31">
        <v>19769</v>
      </c>
      <c r="I404" s="31">
        <v>36237</v>
      </c>
      <c r="J404" s="31">
        <v>16713</v>
      </c>
      <c r="K404" s="31">
        <v>19524</v>
      </c>
      <c r="L404" s="31">
        <v>35816</v>
      </c>
      <c r="M404" s="31">
        <v>16527</v>
      </c>
      <c r="N404" s="31">
        <v>19289</v>
      </c>
      <c r="O404" s="31">
        <v>35407</v>
      </c>
      <c r="P404" s="31">
        <v>16341</v>
      </c>
      <c r="Q404" s="31">
        <v>19066</v>
      </c>
      <c r="R404" s="31">
        <v>35015</v>
      </c>
      <c r="S404" s="31">
        <v>16174</v>
      </c>
      <c r="T404" s="31">
        <v>18841</v>
      </c>
      <c r="U404" s="31">
        <v>34644</v>
      </c>
      <c r="V404" s="31">
        <v>16010</v>
      </c>
      <c r="W404" s="31">
        <v>18634</v>
      </c>
      <c r="X404" s="31">
        <v>34287</v>
      </c>
      <c r="Y404" s="31">
        <v>15855</v>
      </c>
      <c r="Z404" s="31">
        <v>18432</v>
      </c>
      <c r="AA404" s="31">
        <v>33951</v>
      </c>
      <c r="AB404" s="31">
        <v>15712</v>
      </c>
      <c r="AC404" s="31">
        <v>18239</v>
      </c>
      <c r="AD404" s="31">
        <v>33641</v>
      </c>
      <c r="AE404" s="31">
        <v>15577</v>
      </c>
      <c r="AF404" s="31">
        <v>18064</v>
      </c>
      <c r="AG404" s="31">
        <v>33328</v>
      </c>
      <c r="AH404" s="31">
        <v>15444</v>
      </c>
      <c r="AI404" s="31">
        <v>17884</v>
      </c>
      <c r="AJ404" s="31">
        <v>33017</v>
      </c>
      <c r="AK404" s="31">
        <v>15306</v>
      </c>
      <c r="AL404" s="31">
        <v>17711</v>
      </c>
      <c r="AM404" s="31">
        <v>32708</v>
      </c>
      <c r="AN404" s="31">
        <v>15176</v>
      </c>
      <c r="AO404" s="31">
        <v>17532</v>
      </c>
      <c r="AP404" s="31">
        <v>32385</v>
      </c>
      <c r="AQ404" s="31">
        <v>15037</v>
      </c>
      <c r="AR404" s="31">
        <v>17348</v>
      </c>
      <c r="AS404" s="31">
        <v>32063</v>
      </c>
      <c r="AT404" s="31">
        <v>14895</v>
      </c>
      <c r="AU404" s="31">
        <v>17168</v>
      </c>
      <c r="AV404" s="31">
        <v>31739</v>
      </c>
      <c r="AW404" s="31">
        <v>14759</v>
      </c>
      <c r="AX404" s="31">
        <v>16980</v>
      </c>
      <c r="AY404" s="31">
        <v>31415</v>
      </c>
      <c r="AZ404" s="31">
        <v>14618</v>
      </c>
      <c r="BA404" s="31">
        <v>16797</v>
      </c>
      <c r="BB404" s="31">
        <v>31094</v>
      </c>
      <c r="BC404" s="31">
        <v>14478</v>
      </c>
      <c r="BD404" s="31">
        <v>16616</v>
      </c>
      <c r="BE404" s="31">
        <v>30758</v>
      </c>
      <c r="BF404" s="31">
        <v>14327</v>
      </c>
      <c r="BG404" s="31">
        <v>16431</v>
      </c>
      <c r="BH404" s="31">
        <v>30428</v>
      </c>
      <c r="BI404" s="31">
        <v>14184</v>
      </c>
      <c r="BJ404" s="31">
        <v>16244</v>
      </c>
      <c r="BK404" s="31">
        <v>30091</v>
      </c>
      <c r="BL404" s="31">
        <v>14037</v>
      </c>
      <c r="BM404" s="31">
        <v>16054</v>
      </c>
      <c r="BN404" s="31">
        <v>29750</v>
      </c>
      <c r="BO404" s="31">
        <v>13889</v>
      </c>
      <c r="BP404" s="31">
        <v>15861</v>
      </c>
      <c r="BQ404" s="31">
        <v>29420</v>
      </c>
      <c r="BR404" s="31">
        <v>13743</v>
      </c>
      <c r="BS404" s="31">
        <v>15677</v>
      </c>
      <c r="BT404" s="31">
        <v>29090</v>
      </c>
      <c r="BU404" s="31">
        <v>13598</v>
      </c>
      <c r="BV404" s="31">
        <v>15492</v>
      </c>
      <c r="BW404" s="31">
        <v>28750</v>
      </c>
      <c r="BX404" s="31">
        <v>13450</v>
      </c>
      <c r="BY404" s="31">
        <v>15300</v>
      </c>
    </row>
    <row r="407" spans="1:77" s="33" customFormat="1" ht="14.25" x14ac:dyDescent="0.25">
      <c r="A407" s="33" t="s">
        <v>423</v>
      </c>
    </row>
    <row r="408" spans="1:77" x14ac:dyDescent="0.25">
      <c r="B408" s="34" t="s">
        <v>430</v>
      </c>
    </row>
    <row r="409" spans="1:77" x14ac:dyDescent="0.25">
      <c r="A409" s="34" t="s">
        <v>0</v>
      </c>
    </row>
    <row r="410" spans="1:77" x14ac:dyDescent="0.25">
      <c r="A410" s="34" t="s">
        <v>420</v>
      </c>
    </row>
    <row r="411" spans="1:77" x14ac:dyDescent="0.25">
      <c r="A411" s="34" t="s">
        <v>421</v>
      </c>
    </row>
    <row r="412" spans="1:77" x14ac:dyDescent="0.25">
      <c r="A412" s="34" t="s">
        <v>398</v>
      </c>
      <c r="C412" s="31">
        <f t="shared" ref="C412:BN412" si="0">SUM(C26:C49)</f>
        <v>2136255</v>
      </c>
      <c r="D412" s="31">
        <f t="shared" si="0"/>
        <v>1034643</v>
      </c>
      <c r="E412" s="31">
        <f t="shared" si="0"/>
        <v>1101612</v>
      </c>
      <c r="F412" s="31">
        <f t="shared" si="0"/>
        <v>2128495</v>
      </c>
      <c r="G412" s="31">
        <f t="shared" si="0"/>
        <v>1030817</v>
      </c>
      <c r="H412" s="31">
        <f t="shared" si="0"/>
        <v>1097678</v>
      </c>
      <c r="I412" s="31">
        <f t="shared" si="0"/>
        <v>2120648</v>
      </c>
      <c r="J412" s="31">
        <f t="shared" si="0"/>
        <v>1027026</v>
      </c>
      <c r="K412" s="31">
        <f t="shared" si="0"/>
        <v>1093622</v>
      </c>
      <c r="L412" s="31">
        <f t="shared" si="0"/>
        <v>2112731</v>
      </c>
      <c r="M412" s="31">
        <f t="shared" si="0"/>
        <v>1023207</v>
      </c>
      <c r="N412" s="31">
        <f t="shared" si="0"/>
        <v>1089524</v>
      </c>
      <c r="O412" s="31">
        <f t="shared" si="0"/>
        <v>2104770</v>
      </c>
      <c r="P412" s="31">
        <f t="shared" si="0"/>
        <v>1019419</v>
      </c>
      <c r="Q412" s="31">
        <f t="shared" si="0"/>
        <v>1085351</v>
      </c>
      <c r="R412" s="31">
        <f t="shared" si="0"/>
        <v>2096538</v>
      </c>
      <c r="S412" s="31">
        <f t="shared" si="0"/>
        <v>1015516</v>
      </c>
      <c r="T412" s="31">
        <f t="shared" si="0"/>
        <v>1081022</v>
      </c>
      <c r="U412" s="31">
        <f t="shared" si="0"/>
        <v>2088318</v>
      </c>
      <c r="V412" s="31">
        <f t="shared" si="0"/>
        <v>1011641</v>
      </c>
      <c r="W412" s="31">
        <f t="shared" si="0"/>
        <v>1076677</v>
      </c>
      <c r="X412" s="31">
        <f t="shared" si="0"/>
        <v>2080033</v>
      </c>
      <c r="Y412" s="31">
        <f t="shared" si="0"/>
        <v>1007731</v>
      </c>
      <c r="Z412" s="31">
        <f t="shared" si="0"/>
        <v>1072302</v>
      </c>
      <c r="AA412" s="31">
        <f t="shared" si="0"/>
        <v>2071601</v>
      </c>
      <c r="AB412" s="31">
        <f t="shared" si="0"/>
        <v>1003731</v>
      </c>
      <c r="AC412" s="31">
        <f t="shared" si="0"/>
        <v>1067870</v>
      </c>
      <c r="AD412" s="31">
        <f t="shared" si="0"/>
        <v>2063029</v>
      </c>
      <c r="AE412" s="31">
        <f t="shared" si="0"/>
        <v>999683</v>
      </c>
      <c r="AF412" s="31">
        <f t="shared" si="0"/>
        <v>1063346</v>
      </c>
      <c r="AG412" s="31">
        <f t="shared" si="0"/>
        <v>2053967</v>
      </c>
      <c r="AH412" s="31">
        <f t="shared" si="0"/>
        <v>995403</v>
      </c>
      <c r="AI412" s="31">
        <f t="shared" si="0"/>
        <v>1058564</v>
      </c>
      <c r="AJ412" s="31">
        <f t="shared" si="0"/>
        <v>2044345</v>
      </c>
      <c r="AK412" s="31">
        <f t="shared" si="0"/>
        <v>990822</v>
      </c>
      <c r="AL412" s="31">
        <f t="shared" si="0"/>
        <v>1053523</v>
      </c>
      <c r="AM412" s="31">
        <f t="shared" si="0"/>
        <v>2034080</v>
      </c>
      <c r="AN412" s="31">
        <f t="shared" si="0"/>
        <v>985931</v>
      </c>
      <c r="AO412" s="31">
        <f t="shared" si="0"/>
        <v>1048149</v>
      </c>
      <c r="AP412" s="31">
        <f t="shared" si="0"/>
        <v>2023268</v>
      </c>
      <c r="AQ412" s="31">
        <f t="shared" si="0"/>
        <v>980701</v>
      </c>
      <c r="AR412" s="31">
        <f t="shared" si="0"/>
        <v>1042567</v>
      </c>
      <c r="AS412" s="31">
        <f t="shared" si="0"/>
        <v>2011868</v>
      </c>
      <c r="AT412" s="31">
        <f t="shared" si="0"/>
        <v>975219</v>
      </c>
      <c r="AU412" s="31">
        <f t="shared" si="0"/>
        <v>1036649</v>
      </c>
      <c r="AV412" s="31">
        <f t="shared" si="0"/>
        <v>1999903</v>
      </c>
      <c r="AW412" s="31">
        <f t="shared" si="0"/>
        <v>969453</v>
      </c>
      <c r="AX412" s="31">
        <f t="shared" si="0"/>
        <v>1030450</v>
      </c>
      <c r="AY412" s="31">
        <f t="shared" si="0"/>
        <v>1987375</v>
      </c>
      <c r="AZ412" s="31">
        <f t="shared" si="0"/>
        <v>963392</v>
      </c>
      <c r="BA412" s="31">
        <f t="shared" si="0"/>
        <v>1023983</v>
      </c>
      <c r="BB412" s="31">
        <f t="shared" si="0"/>
        <v>1974252</v>
      </c>
      <c r="BC412" s="31">
        <f t="shared" si="0"/>
        <v>957052</v>
      </c>
      <c r="BD412" s="31">
        <f t="shared" si="0"/>
        <v>1017200</v>
      </c>
      <c r="BE412" s="31">
        <f t="shared" si="0"/>
        <v>1960683</v>
      </c>
      <c r="BF412" s="31">
        <f t="shared" si="0"/>
        <v>950487</v>
      </c>
      <c r="BG412" s="31">
        <f t="shared" si="0"/>
        <v>1010196</v>
      </c>
      <c r="BH412" s="31">
        <f t="shared" si="0"/>
        <v>1946588</v>
      </c>
      <c r="BI412" s="31">
        <f t="shared" si="0"/>
        <v>943714</v>
      </c>
      <c r="BJ412" s="31">
        <f t="shared" si="0"/>
        <v>1002874</v>
      </c>
      <c r="BK412" s="31">
        <f t="shared" si="0"/>
        <v>1932129</v>
      </c>
      <c r="BL412" s="31">
        <f t="shared" si="0"/>
        <v>936761</v>
      </c>
      <c r="BM412" s="31">
        <f t="shared" si="0"/>
        <v>995368</v>
      </c>
      <c r="BN412" s="31">
        <f t="shared" si="0"/>
        <v>1917282</v>
      </c>
      <c r="BO412" s="31">
        <f t="shared" ref="BO412:BY412" si="1">SUM(BO26:BO49)</f>
        <v>929709</v>
      </c>
      <c r="BP412" s="31">
        <f t="shared" si="1"/>
        <v>987573</v>
      </c>
      <c r="BQ412" s="31">
        <f t="shared" si="1"/>
        <v>1902176</v>
      </c>
      <c r="BR412" s="31">
        <f t="shared" si="1"/>
        <v>922530</v>
      </c>
      <c r="BS412" s="31">
        <f t="shared" si="1"/>
        <v>979646</v>
      </c>
      <c r="BT412" s="31">
        <f t="shared" si="1"/>
        <v>1886774</v>
      </c>
      <c r="BU412" s="31">
        <f t="shared" si="1"/>
        <v>915298</v>
      </c>
      <c r="BV412" s="31">
        <f t="shared" si="1"/>
        <v>971476</v>
      </c>
      <c r="BW412" s="31">
        <f t="shared" si="1"/>
        <v>1871100</v>
      </c>
      <c r="BX412" s="31">
        <f t="shared" si="1"/>
        <v>907960</v>
      </c>
      <c r="BY412" s="31">
        <f t="shared" si="1"/>
        <v>963140</v>
      </c>
    </row>
    <row r="413" spans="1:77" x14ac:dyDescent="0.25">
      <c r="A413" s="34" t="s">
        <v>425</v>
      </c>
      <c r="C413" s="31">
        <f t="shared" ref="C413:BN413" si="2">SUM(C50:C78)</f>
        <v>2905553</v>
      </c>
      <c r="D413" s="31">
        <f t="shared" si="2"/>
        <v>1390599</v>
      </c>
      <c r="E413" s="31">
        <f t="shared" si="2"/>
        <v>1514954</v>
      </c>
      <c r="F413" s="31">
        <f t="shared" si="2"/>
        <v>2897116</v>
      </c>
      <c r="G413" s="31">
        <f t="shared" si="2"/>
        <v>1386406</v>
      </c>
      <c r="H413" s="31">
        <f t="shared" si="2"/>
        <v>1510710</v>
      </c>
      <c r="I413" s="31">
        <f t="shared" si="2"/>
        <v>2888783</v>
      </c>
      <c r="J413" s="31">
        <f t="shared" si="2"/>
        <v>1382354</v>
      </c>
      <c r="K413" s="31">
        <f t="shared" si="2"/>
        <v>1506429</v>
      </c>
      <c r="L413" s="31">
        <f t="shared" si="2"/>
        <v>2880035</v>
      </c>
      <c r="M413" s="31">
        <f t="shared" si="2"/>
        <v>1378157</v>
      </c>
      <c r="N413" s="31">
        <f t="shared" si="2"/>
        <v>1501878</v>
      </c>
      <c r="O413" s="31">
        <f t="shared" si="2"/>
        <v>2871240</v>
      </c>
      <c r="P413" s="31">
        <f t="shared" si="2"/>
        <v>1373994</v>
      </c>
      <c r="Q413" s="31">
        <f t="shared" si="2"/>
        <v>1497246</v>
      </c>
      <c r="R413" s="31">
        <f t="shared" si="2"/>
        <v>2861995</v>
      </c>
      <c r="S413" s="31">
        <f t="shared" si="2"/>
        <v>1369659</v>
      </c>
      <c r="T413" s="31">
        <f t="shared" si="2"/>
        <v>1492336</v>
      </c>
      <c r="U413" s="31">
        <f t="shared" si="2"/>
        <v>2852748</v>
      </c>
      <c r="V413" s="31">
        <f t="shared" si="2"/>
        <v>1365301</v>
      </c>
      <c r="W413" s="31">
        <f t="shared" si="2"/>
        <v>1487447</v>
      </c>
      <c r="X413" s="31">
        <f t="shared" si="2"/>
        <v>2843407</v>
      </c>
      <c r="Y413" s="31">
        <f t="shared" si="2"/>
        <v>1360989</v>
      </c>
      <c r="Z413" s="31">
        <f t="shared" si="2"/>
        <v>1482418</v>
      </c>
      <c r="AA413" s="31">
        <f t="shared" si="2"/>
        <v>2833604</v>
      </c>
      <c r="AB413" s="31">
        <f t="shared" si="2"/>
        <v>1356453</v>
      </c>
      <c r="AC413" s="31">
        <f t="shared" si="2"/>
        <v>1477151</v>
      </c>
      <c r="AD413" s="31">
        <f t="shared" si="2"/>
        <v>2824180</v>
      </c>
      <c r="AE413" s="31">
        <f t="shared" si="2"/>
        <v>1352111</v>
      </c>
      <c r="AF413" s="31">
        <f t="shared" si="2"/>
        <v>1472069</v>
      </c>
      <c r="AG413" s="31">
        <f t="shared" si="2"/>
        <v>2814046</v>
      </c>
      <c r="AH413" s="31">
        <f t="shared" si="2"/>
        <v>1347431</v>
      </c>
      <c r="AI413" s="31">
        <f t="shared" si="2"/>
        <v>1466615</v>
      </c>
      <c r="AJ413" s="31">
        <f t="shared" si="2"/>
        <v>2803023</v>
      </c>
      <c r="AK413" s="31">
        <f t="shared" si="2"/>
        <v>1342269</v>
      </c>
      <c r="AL413" s="31">
        <f t="shared" si="2"/>
        <v>1460754</v>
      </c>
      <c r="AM413" s="31">
        <f t="shared" si="2"/>
        <v>2791187</v>
      </c>
      <c r="AN413" s="31">
        <f t="shared" si="2"/>
        <v>1336679</v>
      </c>
      <c r="AO413" s="31">
        <f t="shared" si="2"/>
        <v>1454508</v>
      </c>
      <c r="AP413" s="31">
        <f t="shared" si="2"/>
        <v>2778654</v>
      </c>
      <c r="AQ413" s="31">
        <f t="shared" si="2"/>
        <v>1330780</v>
      </c>
      <c r="AR413" s="31">
        <f t="shared" si="2"/>
        <v>1447874</v>
      </c>
      <c r="AS413" s="31">
        <f t="shared" si="2"/>
        <v>2765354</v>
      </c>
      <c r="AT413" s="31">
        <f t="shared" si="2"/>
        <v>1324451</v>
      </c>
      <c r="AU413" s="31">
        <f t="shared" si="2"/>
        <v>1440903</v>
      </c>
      <c r="AV413" s="31">
        <f t="shared" si="2"/>
        <v>2751363</v>
      </c>
      <c r="AW413" s="31">
        <f t="shared" si="2"/>
        <v>1317738</v>
      </c>
      <c r="AX413" s="31">
        <f t="shared" si="2"/>
        <v>1433625</v>
      </c>
      <c r="AY413" s="31">
        <f t="shared" si="2"/>
        <v>2736682</v>
      </c>
      <c r="AZ413" s="31">
        <f t="shared" si="2"/>
        <v>1310706</v>
      </c>
      <c r="BA413" s="31">
        <f t="shared" si="2"/>
        <v>1425976</v>
      </c>
      <c r="BB413" s="31">
        <f t="shared" si="2"/>
        <v>2721416</v>
      </c>
      <c r="BC413" s="31">
        <f t="shared" si="2"/>
        <v>1303398</v>
      </c>
      <c r="BD413" s="31">
        <f t="shared" si="2"/>
        <v>1418018</v>
      </c>
      <c r="BE413" s="31">
        <f t="shared" si="2"/>
        <v>2705655</v>
      </c>
      <c r="BF413" s="31">
        <f t="shared" si="2"/>
        <v>1295838</v>
      </c>
      <c r="BG413" s="31">
        <f t="shared" si="2"/>
        <v>1409817</v>
      </c>
      <c r="BH413" s="31">
        <f t="shared" si="2"/>
        <v>2689355</v>
      </c>
      <c r="BI413" s="31">
        <f t="shared" si="2"/>
        <v>1288016</v>
      </c>
      <c r="BJ413" s="31">
        <f t="shared" si="2"/>
        <v>1401339</v>
      </c>
      <c r="BK413" s="31">
        <f t="shared" si="2"/>
        <v>2672758</v>
      </c>
      <c r="BL413" s="31">
        <f t="shared" si="2"/>
        <v>1280107</v>
      </c>
      <c r="BM413" s="31">
        <f t="shared" si="2"/>
        <v>1392651</v>
      </c>
      <c r="BN413" s="31">
        <f t="shared" si="2"/>
        <v>2655728</v>
      </c>
      <c r="BO413" s="31">
        <f t="shared" ref="BO413:BY413" si="3">SUM(BO50:BO78)</f>
        <v>1272036</v>
      </c>
      <c r="BP413" s="31">
        <f t="shared" si="3"/>
        <v>1383692</v>
      </c>
      <c r="BQ413" s="31">
        <f t="shared" si="3"/>
        <v>2638377</v>
      </c>
      <c r="BR413" s="31">
        <f t="shared" si="3"/>
        <v>1263879</v>
      </c>
      <c r="BS413" s="31">
        <f t="shared" si="3"/>
        <v>1374498</v>
      </c>
      <c r="BT413" s="31">
        <f t="shared" si="3"/>
        <v>2620892</v>
      </c>
      <c r="BU413" s="31">
        <f t="shared" si="3"/>
        <v>1255723</v>
      </c>
      <c r="BV413" s="31">
        <f t="shared" si="3"/>
        <v>1365169</v>
      </c>
      <c r="BW413" s="31">
        <f t="shared" si="3"/>
        <v>2603204</v>
      </c>
      <c r="BX413" s="31">
        <f t="shared" si="3"/>
        <v>1247596</v>
      </c>
      <c r="BY413" s="31">
        <f t="shared" si="3"/>
        <v>1355608</v>
      </c>
    </row>
    <row r="414" spans="1:77" x14ac:dyDescent="0.25">
      <c r="A414" s="34" t="s">
        <v>426</v>
      </c>
      <c r="C414" s="31">
        <f t="shared" ref="C414:BN414" si="4">SUM(C79:C92)</f>
        <v>1254676</v>
      </c>
      <c r="D414" s="31">
        <f t="shared" si="4"/>
        <v>610398</v>
      </c>
      <c r="E414" s="31">
        <f t="shared" si="4"/>
        <v>644278</v>
      </c>
      <c r="F414" s="31">
        <f t="shared" si="4"/>
        <v>1249122</v>
      </c>
      <c r="G414" s="31">
        <f t="shared" si="4"/>
        <v>607574</v>
      </c>
      <c r="H414" s="31">
        <f t="shared" si="4"/>
        <v>641548</v>
      </c>
      <c r="I414" s="31">
        <f t="shared" si="4"/>
        <v>1243619</v>
      </c>
      <c r="J414" s="31">
        <f t="shared" si="4"/>
        <v>604799</v>
      </c>
      <c r="K414" s="31">
        <f t="shared" si="4"/>
        <v>638820</v>
      </c>
      <c r="L414" s="31">
        <f t="shared" si="4"/>
        <v>1237961</v>
      </c>
      <c r="M414" s="31">
        <f t="shared" si="4"/>
        <v>601966</v>
      </c>
      <c r="N414" s="31">
        <f t="shared" si="4"/>
        <v>635995</v>
      </c>
      <c r="O414" s="31">
        <f t="shared" si="4"/>
        <v>1232248</v>
      </c>
      <c r="P414" s="31">
        <f t="shared" si="4"/>
        <v>599128</v>
      </c>
      <c r="Q414" s="31">
        <f t="shared" si="4"/>
        <v>633120</v>
      </c>
      <c r="R414" s="31">
        <f t="shared" si="4"/>
        <v>1226437</v>
      </c>
      <c r="S414" s="31">
        <f t="shared" si="4"/>
        <v>596266</v>
      </c>
      <c r="T414" s="31">
        <f t="shared" si="4"/>
        <v>630171</v>
      </c>
      <c r="U414" s="31">
        <f t="shared" si="4"/>
        <v>1220557</v>
      </c>
      <c r="V414" s="31">
        <f t="shared" si="4"/>
        <v>593365</v>
      </c>
      <c r="W414" s="31">
        <f t="shared" si="4"/>
        <v>627192</v>
      </c>
      <c r="X414" s="31">
        <f t="shared" si="4"/>
        <v>1214669</v>
      </c>
      <c r="Y414" s="31">
        <f t="shared" si="4"/>
        <v>590466</v>
      </c>
      <c r="Z414" s="31">
        <f t="shared" si="4"/>
        <v>624203</v>
      </c>
      <c r="AA414" s="31">
        <f t="shared" si="4"/>
        <v>1208696</v>
      </c>
      <c r="AB414" s="31">
        <f t="shared" si="4"/>
        <v>587557</v>
      </c>
      <c r="AC414" s="31">
        <f t="shared" si="4"/>
        <v>621139</v>
      </c>
      <c r="AD414" s="31">
        <f t="shared" si="4"/>
        <v>1202633</v>
      </c>
      <c r="AE414" s="31">
        <f t="shared" si="4"/>
        <v>584596</v>
      </c>
      <c r="AF414" s="31">
        <f t="shared" si="4"/>
        <v>618037</v>
      </c>
      <c r="AG414" s="31">
        <f t="shared" si="4"/>
        <v>1196283</v>
      </c>
      <c r="AH414" s="31">
        <f t="shared" si="4"/>
        <v>581508</v>
      </c>
      <c r="AI414" s="31">
        <f t="shared" si="4"/>
        <v>614775</v>
      </c>
      <c r="AJ414" s="31">
        <f t="shared" si="4"/>
        <v>1189668</v>
      </c>
      <c r="AK414" s="31">
        <f t="shared" si="4"/>
        <v>578254</v>
      </c>
      <c r="AL414" s="31">
        <f t="shared" si="4"/>
        <v>611414</v>
      </c>
      <c r="AM414" s="31">
        <f t="shared" si="4"/>
        <v>1182674</v>
      </c>
      <c r="AN414" s="31">
        <f t="shared" si="4"/>
        <v>574854</v>
      </c>
      <c r="AO414" s="31">
        <f t="shared" si="4"/>
        <v>607820</v>
      </c>
      <c r="AP414" s="31">
        <f t="shared" si="4"/>
        <v>1175402</v>
      </c>
      <c r="AQ414" s="31">
        <f t="shared" si="4"/>
        <v>571250</v>
      </c>
      <c r="AR414" s="31">
        <f t="shared" si="4"/>
        <v>604152</v>
      </c>
      <c r="AS414" s="31">
        <f t="shared" si="4"/>
        <v>1167766</v>
      </c>
      <c r="AT414" s="31">
        <f t="shared" si="4"/>
        <v>567473</v>
      </c>
      <c r="AU414" s="31">
        <f t="shared" si="4"/>
        <v>600293</v>
      </c>
      <c r="AV414" s="31">
        <f t="shared" si="4"/>
        <v>1159815</v>
      </c>
      <c r="AW414" s="31">
        <f t="shared" si="4"/>
        <v>563544</v>
      </c>
      <c r="AX414" s="31">
        <f t="shared" si="4"/>
        <v>596271</v>
      </c>
      <c r="AY414" s="31">
        <f t="shared" si="4"/>
        <v>1151561</v>
      </c>
      <c r="AZ414" s="31">
        <f t="shared" si="4"/>
        <v>559456</v>
      </c>
      <c r="BA414" s="31">
        <f t="shared" si="4"/>
        <v>592105</v>
      </c>
      <c r="BB414" s="31">
        <f t="shared" si="4"/>
        <v>1143042</v>
      </c>
      <c r="BC414" s="31">
        <f t="shared" si="4"/>
        <v>555231</v>
      </c>
      <c r="BD414" s="31">
        <f t="shared" si="4"/>
        <v>587811</v>
      </c>
      <c r="BE414" s="31">
        <f t="shared" si="4"/>
        <v>1134245</v>
      </c>
      <c r="BF414" s="31">
        <f t="shared" si="4"/>
        <v>550869</v>
      </c>
      <c r="BG414" s="31">
        <f t="shared" si="4"/>
        <v>583376</v>
      </c>
      <c r="BH414" s="31">
        <f t="shared" si="4"/>
        <v>1125153</v>
      </c>
      <c r="BI414" s="31">
        <f t="shared" si="4"/>
        <v>546373</v>
      </c>
      <c r="BJ414" s="31">
        <f t="shared" si="4"/>
        <v>578780</v>
      </c>
      <c r="BK414" s="31">
        <f t="shared" si="4"/>
        <v>1115871</v>
      </c>
      <c r="BL414" s="31">
        <f t="shared" si="4"/>
        <v>541768</v>
      </c>
      <c r="BM414" s="31">
        <f t="shared" si="4"/>
        <v>574103</v>
      </c>
      <c r="BN414" s="31">
        <f t="shared" si="4"/>
        <v>1106398</v>
      </c>
      <c r="BO414" s="31">
        <f t="shared" ref="BO414:BY414" si="5">SUM(BO79:BO92)</f>
        <v>537153</v>
      </c>
      <c r="BP414" s="31">
        <f t="shared" si="5"/>
        <v>569245</v>
      </c>
      <c r="BQ414" s="31">
        <f t="shared" si="5"/>
        <v>1096721</v>
      </c>
      <c r="BR414" s="31">
        <f t="shared" si="5"/>
        <v>532413</v>
      </c>
      <c r="BS414" s="31">
        <f t="shared" si="5"/>
        <v>564308</v>
      </c>
      <c r="BT414" s="31">
        <f t="shared" si="5"/>
        <v>1086847</v>
      </c>
      <c r="BU414" s="31">
        <f t="shared" si="5"/>
        <v>527589</v>
      </c>
      <c r="BV414" s="31">
        <f t="shared" si="5"/>
        <v>559258</v>
      </c>
      <c r="BW414" s="31">
        <f t="shared" si="5"/>
        <v>1076858</v>
      </c>
      <c r="BX414" s="31">
        <f t="shared" si="5"/>
        <v>522785</v>
      </c>
      <c r="BY414" s="31">
        <f t="shared" si="5"/>
        <v>554073</v>
      </c>
    </row>
    <row r="415" spans="1:77" x14ac:dyDescent="0.25">
      <c r="A415" s="34" t="s">
        <v>399</v>
      </c>
      <c r="C415" s="31">
        <f t="shared" ref="C415:BN415" si="6">SUM(C93:C104)</f>
        <v>1018530</v>
      </c>
      <c r="D415" s="31">
        <f t="shared" si="6"/>
        <v>491331</v>
      </c>
      <c r="E415" s="31">
        <f t="shared" si="6"/>
        <v>527199</v>
      </c>
      <c r="F415" s="31">
        <f t="shared" si="6"/>
        <v>1013610</v>
      </c>
      <c r="G415" s="31">
        <f t="shared" si="6"/>
        <v>488763</v>
      </c>
      <c r="H415" s="31">
        <f t="shared" si="6"/>
        <v>524847</v>
      </c>
      <c r="I415" s="31">
        <f t="shared" si="6"/>
        <v>1008988</v>
      </c>
      <c r="J415" s="31">
        <f t="shared" si="6"/>
        <v>486437</v>
      </c>
      <c r="K415" s="31">
        <f t="shared" si="6"/>
        <v>522551</v>
      </c>
      <c r="L415" s="31">
        <f t="shared" si="6"/>
        <v>1004198</v>
      </c>
      <c r="M415" s="31">
        <f t="shared" si="6"/>
        <v>484060</v>
      </c>
      <c r="N415" s="31">
        <f t="shared" si="6"/>
        <v>520138</v>
      </c>
      <c r="O415" s="31">
        <f t="shared" si="6"/>
        <v>999667</v>
      </c>
      <c r="P415" s="31">
        <f t="shared" si="6"/>
        <v>481816</v>
      </c>
      <c r="Q415" s="31">
        <f t="shared" si="6"/>
        <v>517851</v>
      </c>
      <c r="R415" s="31">
        <f t="shared" si="6"/>
        <v>995013</v>
      </c>
      <c r="S415" s="31">
        <f t="shared" si="6"/>
        <v>479570</v>
      </c>
      <c r="T415" s="31">
        <f t="shared" si="6"/>
        <v>515443</v>
      </c>
      <c r="U415" s="31">
        <f t="shared" si="6"/>
        <v>990684</v>
      </c>
      <c r="V415" s="31">
        <f t="shared" si="6"/>
        <v>477545</v>
      </c>
      <c r="W415" s="31">
        <f t="shared" si="6"/>
        <v>513139</v>
      </c>
      <c r="X415" s="31">
        <f t="shared" si="6"/>
        <v>986415</v>
      </c>
      <c r="Y415" s="31">
        <f t="shared" si="6"/>
        <v>475563</v>
      </c>
      <c r="Z415" s="31">
        <f t="shared" si="6"/>
        <v>510852</v>
      </c>
      <c r="AA415" s="31">
        <f t="shared" si="6"/>
        <v>982159</v>
      </c>
      <c r="AB415" s="31">
        <f t="shared" si="6"/>
        <v>473619</v>
      </c>
      <c r="AC415" s="31">
        <f t="shared" si="6"/>
        <v>508540</v>
      </c>
      <c r="AD415" s="31">
        <f t="shared" si="6"/>
        <v>978498</v>
      </c>
      <c r="AE415" s="31">
        <f t="shared" si="6"/>
        <v>472048</v>
      </c>
      <c r="AF415" s="31">
        <f t="shared" si="6"/>
        <v>506450</v>
      </c>
      <c r="AG415" s="31">
        <f t="shared" si="6"/>
        <v>974548</v>
      </c>
      <c r="AH415" s="31">
        <f t="shared" si="6"/>
        <v>470303</v>
      </c>
      <c r="AI415" s="31">
        <f t="shared" si="6"/>
        <v>504245</v>
      </c>
      <c r="AJ415" s="31">
        <f t="shared" si="6"/>
        <v>970397</v>
      </c>
      <c r="AK415" s="31">
        <f t="shared" si="6"/>
        <v>468502</v>
      </c>
      <c r="AL415" s="31">
        <f t="shared" si="6"/>
        <v>501895</v>
      </c>
      <c r="AM415" s="31">
        <f t="shared" si="6"/>
        <v>965986</v>
      </c>
      <c r="AN415" s="31">
        <f t="shared" si="6"/>
        <v>466525</v>
      </c>
      <c r="AO415" s="31">
        <f t="shared" si="6"/>
        <v>499461</v>
      </c>
      <c r="AP415" s="31">
        <f t="shared" si="6"/>
        <v>961251</v>
      </c>
      <c r="AQ415" s="31">
        <f t="shared" si="6"/>
        <v>464406</v>
      </c>
      <c r="AR415" s="31">
        <f t="shared" si="6"/>
        <v>496845</v>
      </c>
      <c r="AS415" s="31">
        <f t="shared" si="6"/>
        <v>956328</v>
      </c>
      <c r="AT415" s="31">
        <f t="shared" si="6"/>
        <v>462185</v>
      </c>
      <c r="AU415" s="31">
        <f t="shared" si="6"/>
        <v>494143</v>
      </c>
      <c r="AV415" s="31">
        <f t="shared" si="6"/>
        <v>951121</v>
      </c>
      <c r="AW415" s="31">
        <f t="shared" si="6"/>
        <v>459797</v>
      </c>
      <c r="AX415" s="31">
        <f t="shared" si="6"/>
        <v>491324</v>
      </c>
      <c r="AY415" s="31">
        <f t="shared" si="6"/>
        <v>945752</v>
      </c>
      <c r="AZ415" s="31">
        <f t="shared" si="6"/>
        <v>457329</v>
      </c>
      <c r="BA415" s="31">
        <f t="shared" si="6"/>
        <v>488423</v>
      </c>
      <c r="BB415" s="31">
        <f t="shared" si="6"/>
        <v>940152</v>
      </c>
      <c r="BC415" s="31">
        <f t="shared" si="6"/>
        <v>454722</v>
      </c>
      <c r="BD415" s="31">
        <f t="shared" si="6"/>
        <v>485430</v>
      </c>
      <c r="BE415" s="31">
        <f t="shared" si="6"/>
        <v>934347</v>
      </c>
      <c r="BF415" s="31">
        <f t="shared" si="6"/>
        <v>452019</v>
      </c>
      <c r="BG415" s="31">
        <f t="shared" si="6"/>
        <v>482328</v>
      </c>
      <c r="BH415" s="31">
        <f t="shared" si="6"/>
        <v>928419</v>
      </c>
      <c r="BI415" s="31">
        <f t="shared" si="6"/>
        <v>449222</v>
      </c>
      <c r="BJ415" s="31">
        <f t="shared" si="6"/>
        <v>479197</v>
      </c>
      <c r="BK415" s="31">
        <f t="shared" si="6"/>
        <v>922342</v>
      </c>
      <c r="BL415" s="31">
        <f t="shared" si="6"/>
        <v>446385</v>
      </c>
      <c r="BM415" s="31">
        <f t="shared" si="6"/>
        <v>475957</v>
      </c>
      <c r="BN415" s="31">
        <f t="shared" si="6"/>
        <v>916184</v>
      </c>
      <c r="BO415" s="31">
        <f t="shared" ref="BO415:BY415" si="7">SUM(BO93:BO104)</f>
        <v>443501</v>
      </c>
      <c r="BP415" s="31">
        <f t="shared" si="7"/>
        <v>472683</v>
      </c>
      <c r="BQ415" s="31">
        <f t="shared" si="7"/>
        <v>909889</v>
      </c>
      <c r="BR415" s="31">
        <f t="shared" si="7"/>
        <v>440544</v>
      </c>
      <c r="BS415" s="31">
        <f t="shared" si="7"/>
        <v>469345</v>
      </c>
      <c r="BT415" s="31">
        <f t="shared" si="7"/>
        <v>903505</v>
      </c>
      <c r="BU415" s="31">
        <f t="shared" si="7"/>
        <v>437574</v>
      </c>
      <c r="BV415" s="31">
        <f t="shared" si="7"/>
        <v>465931</v>
      </c>
      <c r="BW415" s="31">
        <f t="shared" si="7"/>
        <v>897082</v>
      </c>
      <c r="BX415" s="31">
        <f t="shared" si="7"/>
        <v>434623</v>
      </c>
      <c r="BY415" s="31">
        <f t="shared" si="7"/>
        <v>462459</v>
      </c>
    </row>
    <row r="416" spans="1:77" x14ac:dyDescent="0.25">
      <c r="A416" s="34" t="s">
        <v>400</v>
      </c>
      <c r="C416" s="31">
        <f t="shared" ref="C416:BN416" si="8">SUM(C105:C129)</f>
        <v>1891713</v>
      </c>
      <c r="D416" s="31">
        <f t="shared" si="8"/>
        <v>926890</v>
      </c>
      <c r="E416" s="31">
        <f t="shared" si="8"/>
        <v>964823</v>
      </c>
      <c r="F416" s="31">
        <f t="shared" si="8"/>
        <v>1890816</v>
      </c>
      <c r="G416" s="31">
        <f t="shared" si="8"/>
        <v>926490</v>
      </c>
      <c r="H416" s="31">
        <f t="shared" si="8"/>
        <v>964326</v>
      </c>
      <c r="I416" s="31">
        <f t="shared" si="8"/>
        <v>1889876</v>
      </c>
      <c r="J416" s="31">
        <f t="shared" si="8"/>
        <v>926145</v>
      </c>
      <c r="K416" s="31">
        <f t="shared" si="8"/>
        <v>963731</v>
      </c>
      <c r="L416" s="31">
        <f t="shared" si="8"/>
        <v>1888863</v>
      </c>
      <c r="M416" s="31">
        <f t="shared" si="8"/>
        <v>925769</v>
      </c>
      <c r="N416" s="31">
        <f t="shared" si="8"/>
        <v>963094</v>
      </c>
      <c r="O416" s="31">
        <f t="shared" si="8"/>
        <v>1887794</v>
      </c>
      <c r="P416" s="31">
        <f t="shared" si="8"/>
        <v>925383</v>
      </c>
      <c r="Q416" s="31">
        <f t="shared" si="8"/>
        <v>962411</v>
      </c>
      <c r="R416" s="31">
        <f t="shared" si="8"/>
        <v>1886502</v>
      </c>
      <c r="S416" s="31">
        <f t="shared" si="8"/>
        <v>924907</v>
      </c>
      <c r="T416" s="31">
        <f t="shared" si="8"/>
        <v>961595</v>
      </c>
      <c r="U416" s="31">
        <f t="shared" si="8"/>
        <v>1885129</v>
      </c>
      <c r="V416" s="31">
        <f t="shared" si="8"/>
        <v>924388</v>
      </c>
      <c r="W416" s="31">
        <f t="shared" si="8"/>
        <v>960741</v>
      </c>
      <c r="X416" s="31">
        <f t="shared" si="8"/>
        <v>1883732</v>
      </c>
      <c r="Y416" s="31">
        <f t="shared" si="8"/>
        <v>923883</v>
      </c>
      <c r="Z416" s="31">
        <f t="shared" si="8"/>
        <v>959849</v>
      </c>
      <c r="AA416" s="31">
        <f t="shared" si="8"/>
        <v>1882023</v>
      </c>
      <c r="AB416" s="31">
        <f t="shared" si="8"/>
        <v>923206</v>
      </c>
      <c r="AC416" s="31">
        <f t="shared" si="8"/>
        <v>958817</v>
      </c>
      <c r="AD416" s="31">
        <f t="shared" si="8"/>
        <v>1880263</v>
      </c>
      <c r="AE416" s="31">
        <f t="shared" si="8"/>
        <v>922550</v>
      </c>
      <c r="AF416" s="31">
        <f t="shared" si="8"/>
        <v>957713</v>
      </c>
      <c r="AG416" s="31">
        <f t="shared" si="8"/>
        <v>1878117</v>
      </c>
      <c r="AH416" s="31">
        <f t="shared" si="8"/>
        <v>921647</v>
      </c>
      <c r="AI416" s="31">
        <f t="shared" si="8"/>
        <v>956470</v>
      </c>
      <c r="AJ416" s="31">
        <f t="shared" si="8"/>
        <v>1875339</v>
      </c>
      <c r="AK416" s="31">
        <f t="shared" si="8"/>
        <v>920483</v>
      </c>
      <c r="AL416" s="31">
        <f t="shared" si="8"/>
        <v>954856</v>
      </c>
      <c r="AM416" s="31">
        <f t="shared" si="8"/>
        <v>1872130</v>
      </c>
      <c r="AN416" s="31">
        <f t="shared" si="8"/>
        <v>918995</v>
      </c>
      <c r="AO416" s="31">
        <f t="shared" si="8"/>
        <v>953135</v>
      </c>
      <c r="AP416" s="31">
        <f t="shared" si="8"/>
        <v>1868182</v>
      </c>
      <c r="AQ416" s="31">
        <f t="shared" si="8"/>
        <v>917151</v>
      </c>
      <c r="AR416" s="31">
        <f t="shared" si="8"/>
        <v>951031</v>
      </c>
      <c r="AS416" s="31">
        <f t="shared" si="8"/>
        <v>1863731</v>
      </c>
      <c r="AT416" s="31">
        <f t="shared" si="8"/>
        <v>915064</v>
      </c>
      <c r="AU416" s="31">
        <f t="shared" si="8"/>
        <v>948667</v>
      </c>
      <c r="AV416" s="31">
        <f t="shared" si="8"/>
        <v>1858731</v>
      </c>
      <c r="AW416" s="31">
        <f t="shared" si="8"/>
        <v>912656</v>
      </c>
      <c r="AX416" s="31">
        <f t="shared" si="8"/>
        <v>946075</v>
      </c>
      <c r="AY416" s="31">
        <f t="shared" si="8"/>
        <v>1853012</v>
      </c>
      <c r="AZ416" s="31">
        <f t="shared" si="8"/>
        <v>909871</v>
      </c>
      <c r="BA416" s="31">
        <f t="shared" si="8"/>
        <v>943141</v>
      </c>
      <c r="BB416" s="31">
        <f t="shared" si="8"/>
        <v>1846825</v>
      </c>
      <c r="BC416" s="31">
        <f t="shared" si="8"/>
        <v>906811</v>
      </c>
      <c r="BD416" s="31">
        <f t="shared" si="8"/>
        <v>940014</v>
      </c>
      <c r="BE416" s="31">
        <f t="shared" si="8"/>
        <v>1840060</v>
      </c>
      <c r="BF416" s="31">
        <f t="shared" si="8"/>
        <v>903476</v>
      </c>
      <c r="BG416" s="31">
        <f t="shared" si="8"/>
        <v>936584</v>
      </c>
      <c r="BH416" s="31">
        <f t="shared" si="8"/>
        <v>1832824</v>
      </c>
      <c r="BI416" s="31">
        <f t="shared" si="8"/>
        <v>899891</v>
      </c>
      <c r="BJ416" s="31">
        <f t="shared" si="8"/>
        <v>932933</v>
      </c>
      <c r="BK416" s="31">
        <f t="shared" si="8"/>
        <v>1825007</v>
      </c>
      <c r="BL416" s="31">
        <f t="shared" si="8"/>
        <v>896006</v>
      </c>
      <c r="BM416" s="31">
        <f t="shared" si="8"/>
        <v>929001</v>
      </c>
      <c r="BN416" s="31">
        <f t="shared" si="8"/>
        <v>1816876</v>
      </c>
      <c r="BO416" s="31">
        <f t="shared" ref="BO416:BY416" si="9">SUM(BO105:BO129)</f>
        <v>891968</v>
      </c>
      <c r="BP416" s="31">
        <f t="shared" si="9"/>
        <v>924908</v>
      </c>
      <c r="BQ416" s="31">
        <f t="shared" si="9"/>
        <v>1808327</v>
      </c>
      <c r="BR416" s="31">
        <f t="shared" si="9"/>
        <v>887744</v>
      </c>
      <c r="BS416" s="31">
        <f t="shared" si="9"/>
        <v>920583</v>
      </c>
      <c r="BT416" s="31">
        <f t="shared" si="9"/>
        <v>1799427</v>
      </c>
      <c r="BU416" s="31">
        <f t="shared" si="9"/>
        <v>883374</v>
      </c>
      <c r="BV416" s="31">
        <f t="shared" si="9"/>
        <v>916053</v>
      </c>
      <c r="BW416" s="31">
        <f t="shared" si="9"/>
        <v>1790273</v>
      </c>
      <c r="BX416" s="31">
        <f t="shared" si="9"/>
        <v>878939</v>
      </c>
      <c r="BY416" s="31">
        <f t="shared" si="9"/>
        <v>911334</v>
      </c>
    </row>
    <row r="417" spans="1:77" x14ac:dyDescent="0.25">
      <c r="A417" s="34" t="s">
        <v>427</v>
      </c>
      <c r="C417" s="31">
        <f t="shared" ref="C417:BN417" si="10">SUM(C130:C151)</f>
        <v>3309098</v>
      </c>
      <c r="D417" s="31">
        <f t="shared" si="10"/>
        <v>1601766</v>
      </c>
      <c r="E417" s="31">
        <f t="shared" si="10"/>
        <v>1707332</v>
      </c>
      <c r="F417" s="31">
        <f t="shared" si="10"/>
        <v>3316560</v>
      </c>
      <c r="G417" s="31">
        <f t="shared" si="10"/>
        <v>1605054</v>
      </c>
      <c r="H417" s="31">
        <f t="shared" si="10"/>
        <v>1711506</v>
      </c>
      <c r="I417" s="31">
        <f t="shared" si="10"/>
        <v>3324119</v>
      </c>
      <c r="J417" s="31">
        <f t="shared" si="10"/>
        <v>1608483</v>
      </c>
      <c r="K417" s="31">
        <f t="shared" si="10"/>
        <v>1715636</v>
      </c>
      <c r="L417" s="31">
        <f t="shared" si="10"/>
        <v>3331197</v>
      </c>
      <c r="M417" s="31">
        <f t="shared" si="10"/>
        <v>1611720</v>
      </c>
      <c r="N417" s="31">
        <f t="shared" si="10"/>
        <v>1719477</v>
      </c>
      <c r="O417" s="31">
        <f t="shared" si="10"/>
        <v>3338024</v>
      </c>
      <c r="P417" s="31">
        <f t="shared" si="10"/>
        <v>1614941</v>
      </c>
      <c r="Q417" s="31">
        <f t="shared" si="10"/>
        <v>1723083</v>
      </c>
      <c r="R417" s="31">
        <f t="shared" si="10"/>
        <v>3344376</v>
      </c>
      <c r="S417" s="31">
        <f t="shared" si="10"/>
        <v>1617938</v>
      </c>
      <c r="T417" s="31">
        <f t="shared" si="10"/>
        <v>1726438</v>
      </c>
      <c r="U417" s="31">
        <f t="shared" si="10"/>
        <v>3350349</v>
      </c>
      <c r="V417" s="31">
        <f t="shared" si="10"/>
        <v>1620846</v>
      </c>
      <c r="W417" s="31">
        <f t="shared" si="10"/>
        <v>1729503</v>
      </c>
      <c r="X417" s="31">
        <f t="shared" si="10"/>
        <v>3355611</v>
      </c>
      <c r="Y417" s="31">
        <f t="shared" si="10"/>
        <v>1623485</v>
      </c>
      <c r="Z417" s="31">
        <f t="shared" si="10"/>
        <v>1732126</v>
      </c>
      <c r="AA417" s="31">
        <f t="shared" si="10"/>
        <v>3360221</v>
      </c>
      <c r="AB417" s="31">
        <f t="shared" si="10"/>
        <v>1625807</v>
      </c>
      <c r="AC417" s="31">
        <f t="shared" si="10"/>
        <v>1734414</v>
      </c>
      <c r="AD417" s="31">
        <f t="shared" si="10"/>
        <v>3364660</v>
      </c>
      <c r="AE417" s="31">
        <f t="shared" si="10"/>
        <v>1628127</v>
      </c>
      <c r="AF417" s="31">
        <f t="shared" si="10"/>
        <v>1736533</v>
      </c>
      <c r="AG417" s="31">
        <f t="shared" si="10"/>
        <v>3368158</v>
      </c>
      <c r="AH417" s="31">
        <f t="shared" si="10"/>
        <v>1629983</v>
      </c>
      <c r="AI417" s="31">
        <f t="shared" si="10"/>
        <v>1738175</v>
      </c>
      <c r="AJ417" s="31">
        <f t="shared" si="10"/>
        <v>3370800</v>
      </c>
      <c r="AK417" s="31">
        <f t="shared" si="10"/>
        <v>1631377</v>
      </c>
      <c r="AL417" s="31">
        <f t="shared" si="10"/>
        <v>1739423</v>
      </c>
      <c r="AM417" s="31">
        <f t="shared" si="10"/>
        <v>3372571</v>
      </c>
      <c r="AN417" s="31">
        <f t="shared" si="10"/>
        <v>1632354</v>
      </c>
      <c r="AO417" s="31">
        <f t="shared" si="10"/>
        <v>1740217</v>
      </c>
      <c r="AP417" s="31">
        <f t="shared" si="10"/>
        <v>3373398</v>
      </c>
      <c r="AQ417" s="31">
        <f t="shared" si="10"/>
        <v>1632865</v>
      </c>
      <c r="AR417" s="31">
        <f t="shared" si="10"/>
        <v>1740533</v>
      </c>
      <c r="AS417" s="31">
        <f t="shared" si="10"/>
        <v>3373299</v>
      </c>
      <c r="AT417" s="31">
        <f t="shared" si="10"/>
        <v>1632880</v>
      </c>
      <c r="AU417" s="31">
        <f t="shared" si="10"/>
        <v>1740419</v>
      </c>
      <c r="AV417" s="31">
        <f t="shared" si="10"/>
        <v>3372281</v>
      </c>
      <c r="AW417" s="31">
        <f t="shared" si="10"/>
        <v>1632386</v>
      </c>
      <c r="AX417" s="31">
        <f t="shared" si="10"/>
        <v>1739895</v>
      </c>
      <c r="AY417" s="31">
        <f t="shared" si="10"/>
        <v>3370300</v>
      </c>
      <c r="AZ417" s="31">
        <f t="shared" si="10"/>
        <v>1631438</v>
      </c>
      <c r="BA417" s="31">
        <f t="shared" si="10"/>
        <v>1738862</v>
      </c>
      <c r="BB417" s="31">
        <f t="shared" si="10"/>
        <v>3367457</v>
      </c>
      <c r="BC417" s="31">
        <f t="shared" si="10"/>
        <v>1630041</v>
      </c>
      <c r="BD417" s="31">
        <f t="shared" si="10"/>
        <v>1737416</v>
      </c>
      <c r="BE417" s="31">
        <f t="shared" si="10"/>
        <v>3363846</v>
      </c>
      <c r="BF417" s="31">
        <f t="shared" si="10"/>
        <v>1628232</v>
      </c>
      <c r="BG417" s="31">
        <f t="shared" si="10"/>
        <v>1735614</v>
      </c>
      <c r="BH417" s="31">
        <f t="shared" si="10"/>
        <v>3359478</v>
      </c>
      <c r="BI417" s="31">
        <f t="shared" si="10"/>
        <v>1626055</v>
      </c>
      <c r="BJ417" s="31">
        <f t="shared" si="10"/>
        <v>1733423</v>
      </c>
      <c r="BK417" s="31">
        <f t="shared" si="10"/>
        <v>3354399</v>
      </c>
      <c r="BL417" s="31">
        <f t="shared" si="10"/>
        <v>1623518</v>
      </c>
      <c r="BM417" s="31">
        <f t="shared" si="10"/>
        <v>1730881</v>
      </c>
      <c r="BN417" s="31">
        <f t="shared" si="10"/>
        <v>3348723</v>
      </c>
      <c r="BO417" s="31">
        <f t="shared" ref="BO417:BY417" si="11">SUM(BO130:BO151)</f>
        <v>1620704</v>
      </c>
      <c r="BP417" s="31">
        <f t="shared" si="11"/>
        <v>1728019</v>
      </c>
      <c r="BQ417" s="31">
        <f t="shared" si="11"/>
        <v>3342481</v>
      </c>
      <c r="BR417" s="31">
        <f t="shared" si="11"/>
        <v>1617653</v>
      </c>
      <c r="BS417" s="31">
        <f t="shared" si="11"/>
        <v>1724828</v>
      </c>
      <c r="BT417" s="31">
        <f t="shared" si="11"/>
        <v>3335764</v>
      </c>
      <c r="BU417" s="31">
        <f t="shared" si="11"/>
        <v>1614403</v>
      </c>
      <c r="BV417" s="31">
        <f t="shared" si="11"/>
        <v>1721361</v>
      </c>
      <c r="BW417" s="31">
        <f t="shared" si="11"/>
        <v>3328741</v>
      </c>
      <c r="BX417" s="31">
        <f t="shared" si="11"/>
        <v>1611055</v>
      </c>
      <c r="BY417" s="31">
        <f t="shared" si="11"/>
        <v>1717686</v>
      </c>
    </row>
    <row r="418" spans="1:77" x14ac:dyDescent="0.25">
      <c r="A418" s="34" t="s">
        <v>424</v>
      </c>
      <c r="C418" s="31">
        <f t="shared" ref="C418:BN418" si="12">SUM(C152:C187)</f>
        <v>4597137</v>
      </c>
      <c r="D418" s="31">
        <f t="shared" si="12"/>
        <v>2212927</v>
      </c>
      <c r="E418" s="31">
        <f t="shared" si="12"/>
        <v>2384210</v>
      </c>
      <c r="F418" s="31">
        <f t="shared" si="12"/>
        <v>4581824</v>
      </c>
      <c r="G418" s="31">
        <f t="shared" si="12"/>
        <v>2204586</v>
      </c>
      <c r="H418" s="31">
        <f t="shared" si="12"/>
        <v>2377238</v>
      </c>
      <c r="I418" s="31">
        <f t="shared" si="12"/>
        <v>4566629</v>
      </c>
      <c r="J418" s="31">
        <f t="shared" si="12"/>
        <v>2196379</v>
      </c>
      <c r="K418" s="31">
        <f t="shared" si="12"/>
        <v>2370250</v>
      </c>
      <c r="L418" s="31">
        <f t="shared" si="12"/>
        <v>4550689</v>
      </c>
      <c r="M418" s="31">
        <f t="shared" si="12"/>
        <v>2187973</v>
      </c>
      <c r="N418" s="31">
        <f t="shared" si="12"/>
        <v>2362716</v>
      </c>
      <c r="O418" s="31">
        <f t="shared" si="12"/>
        <v>4534547</v>
      </c>
      <c r="P418" s="31">
        <f t="shared" si="12"/>
        <v>2179479</v>
      </c>
      <c r="Q418" s="31">
        <f t="shared" si="12"/>
        <v>2355068</v>
      </c>
      <c r="R418" s="31">
        <f t="shared" si="12"/>
        <v>4517569</v>
      </c>
      <c r="S418" s="31">
        <f t="shared" si="12"/>
        <v>2170735</v>
      </c>
      <c r="T418" s="31">
        <f t="shared" si="12"/>
        <v>2346834</v>
      </c>
      <c r="U418" s="31">
        <f t="shared" si="12"/>
        <v>4500530</v>
      </c>
      <c r="V418" s="31">
        <f t="shared" si="12"/>
        <v>2162041</v>
      </c>
      <c r="W418" s="31">
        <f t="shared" si="12"/>
        <v>2338489</v>
      </c>
      <c r="X418" s="31">
        <f t="shared" si="12"/>
        <v>4483190</v>
      </c>
      <c r="Y418" s="31">
        <f t="shared" si="12"/>
        <v>2153339</v>
      </c>
      <c r="Z418" s="31">
        <f t="shared" si="12"/>
        <v>2329851</v>
      </c>
      <c r="AA418" s="31">
        <f t="shared" si="12"/>
        <v>4464966</v>
      </c>
      <c r="AB418" s="31">
        <f t="shared" si="12"/>
        <v>2144249</v>
      </c>
      <c r="AC418" s="31">
        <f t="shared" si="12"/>
        <v>2320717</v>
      </c>
      <c r="AD418" s="31">
        <f t="shared" si="12"/>
        <v>4447088</v>
      </c>
      <c r="AE418" s="31">
        <f t="shared" si="12"/>
        <v>2135512</v>
      </c>
      <c r="AF418" s="31">
        <f t="shared" si="12"/>
        <v>2311576</v>
      </c>
      <c r="AG418" s="31">
        <f t="shared" si="12"/>
        <v>4427906</v>
      </c>
      <c r="AH418" s="31">
        <f t="shared" si="12"/>
        <v>2126136</v>
      </c>
      <c r="AI418" s="31">
        <f t="shared" si="12"/>
        <v>2301770</v>
      </c>
      <c r="AJ418" s="31">
        <f t="shared" si="12"/>
        <v>4407345</v>
      </c>
      <c r="AK418" s="31">
        <f t="shared" si="12"/>
        <v>2116179</v>
      </c>
      <c r="AL418" s="31">
        <f t="shared" si="12"/>
        <v>2291166</v>
      </c>
      <c r="AM418" s="31">
        <f t="shared" si="12"/>
        <v>4385564</v>
      </c>
      <c r="AN418" s="31">
        <f t="shared" si="12"/>
        <v>2105638</v>
      </c>
      <c r="AO418" s="31">
        <f t="shared" si="12"/>
        <v>2279926</v>
      </c>
      <c r="AP418" s="31">
        <f t="shared" si="12"/>
        <v>4362509</v>
      </c>
      <c r="AQ418" s="31">
        <f t="shared" si="12"/>
        <v>2094509</v>
      </c>
      <c r="AR418" s="31">
        <f t="shared" si="12"/>
        <v>2268000</v>
      </c>
      <c r="AS418" s="31">
        <f t="shared" si="12"/>
        <v>4338218</v>
      </c>
      <c r="AT418" s="31">
        <f t="shared" si="12"/>
        <v>2082826</v>
      </c>
      <c r="AU418" s="31">
        <f t="shared" si="12"/>
        <v>2255392</v>
      </c>
      <c r="AV418" s="31">
        <f t="shared" si="12"/>
        <v>4312859</v>
      </c>
      <c r="AW418" s="31">
        <f t="shared" si="12"/>
        <v>2070705</v>
      </c>
      <c r="AX418" s="31">
        <f t="shared" si="12"/>
        <v>2242154</v>
      </c>
      <c r="AY418" s="31">
        <f t="shared" si="12"/>
        <v>4286410</v>
      </c>
      <c r="AZ418" s="31">
        <f t="shared" si="12"/>
        <v>2058062</v>
      </c>
      <c r="BA418" s="31">
        <f t="shared" si="12"/>
        <v>2228348</v>
      </c>
      <c r="BB418" s="31">
        <f t="shared" si="12"/>
        <v>4259086</v>
      </c>
      <c r="BC418" s="31">
        <f t="shared" si="12"/>
        <v>2045022</v>
      </c>
      <c r="BD418" s="31">
        <f t="shared" si="12"/>
        <v>2214064</v>
      </c>
      <c r="BE418" s="31">
        <f t="shared" si="12"/>
        <v>4230928</v>
      </c>
      <c r="BF418" s="31">
        <f t="shared" si="12"/>
        <v>2031680</v>
      </c>
      <c r="BG418" s="31">
        <f t="shared" si="12"/>
        <v>2199248</v>
      </c>
      <c r="BH418" s="31">
        <f t="shared" si="12"/>
        <v>4202147</v>
      </c>
      <c r="BI418" s="31">
        <f t="shared" si="12"/>
        <v>2018029</v>
      </c>
      <c r="BJ418" s="31">
        <f t="shared" si="12"/>
        <v>2184118</v>
      </c>
      <c r="BK418" s="31">
        <f t="shared" si="12"/>
        <v>4172828</v>
      </c>
      <c r="BL418" s="31">
        <f t="shared" si="12"/>
        <v>2004240</v>
      </c>
      <c r="BM418" s="31">
        <f t="shared" si="12"/>
        <v>2168588</v>
      </c>
      <c r="BN418" s="31">
        <f t="shared" si="12"/>
        <v>4143056</v>
      </c>
      <c r="BO418" s="31">
        <f t="shared" ref="BO418:BY418" si="13">SUM(BO152:BO187)</f>
        <v>1990261</v>
      </c>
      <c r="BP418" s="31">
        <f t="shared" si="13"/>
        <v>2152795</v>
      </c>
      <c r="BQ418" s="31">
        <f t="shared" si="13"/>
        <v>4112911</v>
      </c>
      <c r="BR418" s="31">
        <f t="shared" si="13"/>
        <v>1976210</v>
      </c>
      <c r="BS418" s="31">
        <f t="shared" si="13"/>
        <v>2136701</v>
      </c>
      <c r="BT418" s="31">
        <f t="shared" si="13"/>
        <v>4082592</v>
      </c>
      <c r="BU418" s="31">
        <f t="shared" si="13"/>
        <v>1962194</v>
      </c>
      <c r="BV418" s="31">
        <f t="shared" si="13"/>
        <v>2120398</v>
      </c>
      <c r="BW418" s="31">
        <f t="shared" si="13"/>
        <v>4052187</v>
      </c>
      <c r="BX418" s="31">
        <f t="shared" si="13"/>
        <v>1948266</v>
      </c>
      <c r="BY418" s="31">
        <f t="shared" si="13"/>
        <v>2103921</v>
      </c>
    </row>
    <row r="419" spans="1:77" x14ac:dyDescent="0.25">
      <c r="A419" s="34" t="s">
        <v>428</v>
      </c>
      <c r="C419" s="31">
        <f t="shared" ref="C419:BN419" si="14">SUM(C188:C208)</f>
        <v>1420808</v>
      </c>
      <c r="D419" s="31">
        <f t="shared" si="14"/>
        <v>691361</v>
      </c>
      <c r="E419" s="31">
        <f t="shared" si="14"/>
        <v>729447</v>
      </c>
      <c r="F419" s="31">
        <f t="shared" si="14"/>
        <v>1419114</v>
      </c>
      <c r="G419" s="31">
        <f t="shared" si="14"/>
        <v>690371</v>
      </c>
      <c r="H419" s="31">
        <f t="shared" si="14"/>
        <v>728743</v>
      </c>
      <c r="I419" s="31">
        <f t="shared" si="14"/>
        <v>1417316</v>
      </c>
      <c r="J419" s="31">
        <f t="shared" si="14"/>
        <v>689337</v>
      </c>
      <c r="K419" s="31">
        <f t="shared" si="14"/>
        <v>727979</v>
      </c>
      <c r="L419" s="31">
        <f t="shared" si="14"/>
        <v>1415262</v>
      </c>
      <c r="M419" s="31">
        <f t="shared" si="14"/>
        <v>688210</v>
      </c>
      <c r="N419" s="31">
        <f t="shared" si="14"/>
        <v>727052</v>
      </c>
      <c r="O419" s="31">
        <f t="shared" si="14"/>
        <v>1413311</v>
      </c>
      <c r="P419" s="31">
        <f t="shared" si="14"/>
        <v>687139</v>
      </c>
      <c r="Q419" s="31">
        <f t="shared" si="14"/>
        <v>726172</v>
      </c>
      <c r="R419" s="31">
        <f t="shared" si="14"/>
        <v>1410930</v>
      </c>
      <c r="S419" s="31">
        <f t="shared" si="14"/>
        <v>685896</v>
      </c>
      <c r="T419" s="31">
        <f t="shared" si="14"/>
        <v>725034</v>
      </c>
      <c r="U419" s="31">
        <f t="shared" si="14"/>
        <v>1408526</v>
      </c>
      <c r="V419" s="31">
        <f t="shared" si="14"/>
        <v>684643</v>
      </c>
      <c r="W419" s="31">
        <f t="shared" si="14"/>
        <v>723883</v>
      </c>
      <c r="X419" s="31">
        <f t="shared" si="14"/>
        <v>1406059</v>
      </c>
      <c r="Y419" s="31">
        <f t="shared" si="14"/>
        <v>683383</v>
      </c>
      <c r="Z419" s="31">
        <f t="shared" si="14"/>
        <v>722676</v>
      </c>
      <c r="AA419" s="31">
        <f t="shared" si="14"/>
        <v>1403299</v>
      </c>
      <c r="AB419" s="31">
        <f t="shared" si="14"/>
        <v>681996</v>
      </c>
      <c r="AC419" s="31">
        <f t="shared" si="14"/>
        <v>721303</v>
      </c>
      <c r="AD419" s="31">
        <f t="shared" si="14"/>
        <v>1400595</v>
      </c>
      <c r="AE419" s="31">
        <f t="shared" si="14"/>
        <v>680611</v>
      </c>
      <c r="AF419" s="31">
        <f t="shared" si="14"/>
        <v>719984</v>
      </c>
      <c r="AG419" s="31">
        <f t="shared" si="14"/>
        <v>1397373</v>
      </c>
      <c r="AH419" s="31">
        <f t="shared" si="14"/>
        <v>679006</v>
      </c>
      <c r="AI419" s="31">
        <f t="shared" si="14"/>
        <v>718367</v>
      </c>
      <c r="AJ419" s="31">
        <f t="shared" si="14"/>
        <v>1393728</v>
      </c>
      <c r="AK419" s="31">
        <f t="shared" si="14"/>
        <v>677205</v>
      </c>
      <c r="AL419" s="31">
        <f t="shared" si="14"/>
        <v>716523</v>
      </c>
      <c r="AM419" s="31">
        <f t="shared" si="14"/>
        <v>1389505</v>
      </c>
      <c r="AN419" s="31">
        <f t="shared" si="14"/>
        <v>675082</v>
      </c>
      <c r="AO419" s="31">
        <f t="shared" si="14"/>
        <v>714423</v>
      </c>
      <c r="AP419" s="31">
        <f t="shared" si="14"/>
        <v>1384838</v>
      </c>
      <c r="AQ419" s="31">
        <f t="shared" si="14"/>
        <v>672768</v>
      </c>
      <c r="AR419" s="31">
        <f t="shared" si="14"/>
        <v>712070</v>
      </c>
      <c r="AS419" s="31">
        <f t="shared" si="14"/>
        <v>1379710</v>
      </c>
      <c r="AT419" s="31">
        <f t="shared" si="14"/>
        <v>670207</v>
      </c>
      <c r="AU419" s="31">
        <f t="shared" si="14"/>
        <v>709503</v>
      </c>
      <c r="AV419" s="31">
        <f t="shared" si="14"/>
        <v>1374115</v>
      </c>
      <c r="AW419" s="31">
        <f t="shared" si="14"/>
        <v>667410</v>
      </c>
      <c r="AX419" s="31">
        <f t="shared" si="14"/>
        <v>706705</v>
      </c>
      <c r="AY419" s="31">
        <f t="shared" si="14"/>
        <v>1368126</v>
      </c>
      <c r="AZ419" s="31">
        <f t="shared" si="14"/>
        <v>664383</v>
      </c>
      <c r="BA419" s="31">
        <f t="shared" si="14"/>
        <v>703743</v>
      </c>
      <c r="BB419" s="31">
        <f t="shared" si="14"/>
        <v>1361708</v>
      </c>
      <c r="BC419" s="31">
        <f t="shared" si="14"/>
        <v>661241</v>
      </c>
      <c r="BD419" s="31">
        <f t="shared" si="14"/>
        <v>700467</v>
      </c>
      <c r="BE419" s="31">
        <f t="shared" si="14"/>
        <v>1355041</v>
      </c>
      <c r="BF419" s="31">
        <f t="shared" si="14"/>
        <v>657919</v>
      </c>
      <c r="BG419" s="31">
        <f t="shared" si="14"/>
        <v>697122</v>
      </c>
      <c r="BH419" s="31">
        <f t="shared" si="14"/>
        <v>1347969</v>
      </c>
      <c r="BI419" s="31">
        <f t="shared" si="14"/>
        <v>654429</v>
      </c>
      <c r="BJ419" s="31">
        <f t="shared" si="14"/>
        <v>693540</v>
      </c>
      <c r="BK419" s="31">
        <f t="shared" si="14"/>
        <v>1340652</v>
      </c>
      <c r="BL419" s="31">
        <f t="shared" si="14"/>
        <v>650840</v>
      </c>
      <c r="BM419" s="31">
        <f t="shared" si="14"/>
        <v>689812</v>
      </c>
      <c r="BN419" s="31">
        <f t="shared" si="14"/>
        <v>1333081</v>
      </c>
      <c r="BO419" s="31">
        <f t="shared" ref="BO419:BY419" si="15">SUM(BO188:BO208)</f>
        <v>647155</v>
      </c>
      <c r="BP419" s="31">
        <f t="shared" si="15"/>
        <v>685926</v>
      </c>
      <c r="BQ419" s="31">
        <f t="shared" si="15"/>
        <v>1325343</v>
      </c>
      <c r="BR419" s="31">
        <f t="shared" si="15"/>
        <v>643406</v>
      </c>
      <c r="BS419" s="31">
        <f t="shared" si="15"/>
        <v>681937</v>
      </c>
      <c r="BT419" s="31">
        <f t="shared" si="15"/>
        <v>1317399</v>
      </c>
      <c r="BU419" s="31">
        <f t="shared" si="15"/>
        <v>639642</v>
      </c>
      <c r="BV419" s="31">
        <f t="shared" si="15"/>
        <v>677757</v>
      </c>
      <c r="BW419" s="31">
        <f t="shared" si="15"/>
        <v>1309392</v>
      </c>
      <c r="BX419" s="31">
        <f t="shared" si="15"/>
        <v>635861</v>
      </c>
      <c r="BY419" s="31">
        <f t="shared" si="15"/>
        <v>673531</v>
      </c>
    </row>
    <row r="420" spans="1:77" x14ac:dyDescent="0.25">
      <c r="A420" s="34" t="s">
        <v>406</v>
      </c>
      <c r="C420" s="31">
        <f t="shared" ref="C420:BN420" si="16">SUM(C209:C229)</f>
        <v>1690957</v>
      </c>
      <c r="D420" s="31">
        <f t="shared" si="16"/>
        <v>820305</v>
      </c>
      <c r="E420" s="31">
        <f t="shared" si="16"/>
        <v>870652</v>
      </c>
      <c r="F420" s="31">
        <f t="shared" si="16"/>
        <v>1690266</v>
      </c>
      <c r="G420" s="31">
        <f t="shared" si="16"/>
        <v>819788</v>
      </c>
      <c r="H420" s="31">
        <f t="shared" si="16"/>
        <v>870478</v>
      </c>
      <c r="I420" s="31">
        <f t="shared" si="16"/>
        <v>1689454</v>
      </c>
      <c r="J420" s="31">
        <f t="shared" si="16"/>
        <v>819284</v>
      </c>
      <c r="K420" s="31">
        <f t="shared" si="16"/>
        <v>870170</v>
      </c>
      <c r="L420" s="31">
        <f t="shared" si="16"/>
        <v>1688239</v>
      </c>
      <c r="M420" s="31">
        <f t="shared" si="16"/>
        <v>818594</v>
      </c>
      <c r="N420" s="31">
        <f t="shared" si="16"/>
        <v>869645</v>
      </c>
      <c r="O420" s="31">
        <f t="shared" si="16"/>
        <v>1686910</v>
      </c>
      <c r="P420" s="31">
        <f t="shared" si="16"/>
        <v>817859</v>
      </c>
      <c r="Q420" s="31">
        <f t="shared" si="16"/>
        <v>869051</v>
      </c>
      <c r="R420" s="31">
        <f t="shared" si="16"/>
        <v>1685226</v>
      </c>
      <c r="S420" s="31">
        <f t="shared" si="16"/>
        <v>816985</v>
      </c>
      <c r="T420" s="31">
        <f t="shared" si="16"/>
        <v>868241</v>
      </c>
      <c r="U420" s="31">
        <f t="shared" si="16"/>
        <v>1683348</v>
      </c>
      <c r="V420" s="31">
        <f t="shared" si="16"/>
        <v>816030</v>
      </c>
      <c r="W420" s="31">
        <f t="shared" si="16"/>
        <v>867318</v>
      </c>
      <c r="X420" s="31">
        <f t="shared" si="16"/>
        <v>1681151</v>
      </c>
      <c r="Y420" s="31">
        <f t="shared" si="16"/>
        <v>814903</v>
      </c>
      <c r="Z420" s="31">
        <f t="shared" si="16"/>
        <v>866248</v>
      </c>
      <c r="AA420" s="31">
        <f t="shared" si="16"/>
        <v>1678656</v>
      </c>
      <c r="AB420" s="31">
        <f t="shared" si="16"/>
        <v>813669</v>
      </c>
      <c r="AC420" s="31">
        <f t="shared" si="16"/>
        <v>864987</v>
      </c>
      <c r="AD420" s="31">
        <f t="shared" si="16"/>
        <v>1675959</v>
      </c>
      <c r="AE420" s="31">
        <f t="shared" si="16"/>
        <v>812328</v>
      </c>
      <c r="AF420" s="31">
        <f t="shared" si="16"/>
        <v>863631</v>
      </c>
      <c r="AG420" s="31">
        <f t="shared" si="16"/>
        <v>1672707</v>
      </c>
      <c r="AH420" s="31">
        <f t="shared" si="16"/>
        <v>810698</v>
      </c>
      <c r="AI420" s="31">
        <f t="shared" si="16"/>
        <v>862009</v>
      </c>
      <c r="AJ420" s="31">
        <f t="shared" si="16"/>
        <v>1668926</v>
      </c>
      <c r="AK420" s="31">
        <f t="shared" si="16"/>
        <v>808842</v>
      </c>
      <c r="AL420" s="31">
        <f t="shared" si="16"/>
        <v>860084</v>
      </c>
      <c r="AM420" s="31">
        <f t="shared" si="16"/>
        <v>1664604</v>
      </c>
      <c r="AN420" s="31">
        <f t="shared" si="16"/>
        <v>806640</v>
      </c>
      <c r="AO420" s="31">
        <f t="shared" si="16"/>
        <v>857964</v>
      </c>
      <c r="AP420" s="31">
        <f t="shared" si="16"/>
        <v>1659790</v>
      </c>
      <c r="AQ420" s="31">
        <f t="shared" si="16"/>
        <v>804228</v>
      </c>
      <c r="AR420" s="31">
        <f t="shared" si="16"/>
        <v>855562</v>
      </c>
      <c r="AS420" s="31">
        <f t="shared" si="16"/>
        <v>1654460</v>
      </c>
      <c r="AT420" s="31">
        <f t="shared" si="16"/>
        <v>801569</v>
      </c>
      <c r="AU420" s="31">
        <f t="shared" si="16"/>
        <v>852891</v>
      </c>
      <c r="AV420" s="31">
        <f t="shared" si="16"/>
        <v>1648562</v>
      </c>
      <c r="AW420" s="31">
        <f t="shared" si="16"/>
        <v>798605</v>
      </c>
      <c r="AX420" s="31">
        <f t="shared" si="16"/>
        <v>849957</v>
      </c>
      <c r="AY420" s="31">
        <f t="shared" si="16"/>
        <v>1642244</v>
      </c>
      <c r="AZ420" s="31">
        <f t="shared" si="16"/>
        <v>795439</v>
      </c>
      <c r="BA420" s="31">
        <f t="shared" si="16"/>
        <v>846805</v>
      </c>
      <c r="BB420" s="31">
        <f t="shared" si="16"/>
        <v>1635546</v>
      </c>
      <c r="BC420" s="31">
        <f t="shared" si="16"/>
        <v>792075</v>
      </c>
      <c r="BD420" s="31">
        <f t="shared" si="16"/>
        <v>843471</v>
      </c>
      <c r="BE420" s="31">
        <f t="shared" si="16"/>
        <v>1628432</v>
      </c>
      <c r="BF420" s="31">
        <f t="shared" si="16"/>
        <v>788521</v>
      </c>
      <c r="BG420" s="31">
        <f t="shared" si="16"/>
        <v>839911</v>
      </c>
      <c r="BH420" s="31">
        <f t="shared" si="16"/>
        <v>1620999</v>
      </c>
      <c r="BI420" s="31">
        <f t="shared" si="16"/>
        <v>784828</v>
      </c>
      <c r="BJ420" s="31">
        <f t="shared" si="16"/>
        <v>836171</v>
      </c>
      <c r="BK420" s="31">
        <f t="shared" si="16"/>
        <v>1613245</v>
      </c>
      <c r="BL420" s="31">
        <f t="shared" si="16"/>
        <v>781023</v>
      </c>
      <c r="BM420" s="31">
        <f t="shared" si="16"/>
        <v>832222</v>
      </c>
      <c r="BN420" s="31">
        <f t="shared" si="16"/>
        <v>1605259</v>
      </c>
      <c r="BO420" s="31">
        <f t="shared" ref="BO420:BY420" si="17">SUM(BO209:BO229)</f>
        <v>777151</v>
      </c>
      <c r="BP420" s="31">
        <f t="shared" si="17"/>
        <v>828108</v>
      </c>
      <c r="BQ420" s="31">
        <f t="shared" si="17"/>
        <v>1597047</v>
      </c>
      <c r="BR420" s="31">
        <f t="shared" si="17"/>
        <v>773197</v>
      </c>
      <c r="BS420" s="31">
        <f t="shared" si="17"/>
        <v>823850</v>
      </c>
      <c r="BT420" s="31">
        <f t="shared" si="17"/>
        <v>1588644</v>
      </c>
      <c r="BU420" s="31">
        <f t="shared" si="17"/>
        <v>769205</v>
      </c>
      <c r="BV420" s="31">
        <f t="shared" si="17"/>
        <v>819439</v>
      </c>
      <c r="BW420" s="31">
        <f t="shared" si="17"/>
        <v>1580093</v>
      </c>
      <c r="BX420" s="31">
        <f t="shared" si="17"/>
        <v>765190</v>
      </c>
      <c r="BY420" s="31">
        <f t="shared" si="17"/>
        <v>814903</v>
      </c>
    </row>
    <row r="421" spans="1:77" x14ac:dyDescent="0.25">
      <c r="A421" s="34" t="s">
        <v>401</v>
      </c>
      <c r="C421" s="31">
        <f t="shared" ref="C421:BN421" si="18">SUM(C230:C246)</f>
        <v>1180860</v>
      </c>
      <c r="D421" s="31">
        <f t="shared" si="18"/>
        <v>574594</v>
      </c>
      <c r="E421" s="31">
        <f t="shared" si="18"/>
        <v>606266</v>
      </c>
      <c r="F421" s="31">
        <f t="shared" si="18"/>
        <v>1177839</v>
      </c>
      <c r="G421" s="31">
        <f t="shared" si="18"/>
        <v>573019</v>
      </c>
      <c r="H421" s="31">
        <f t="shared" si="18"/>
        <v>604820</v>
      </c>
      <c r="I421" s="31">
        <f t="shared" si="18"/>
        <v>1174944</v>
      </c>
      <c r="J421" s="31">
        <f t="shared" si="18"/>
        <v>571539</v>
      </c>
      <c r="K421" s="31">
        <f t="shared" si="18"/>
        <v>603405</v>
      </c>
      <c r="L421" s="31">
        <f t="shared" si="18"/>
        <v>1171986</v>
      </c>
      <c r="M421" s="31">
        <f t="shared" si="18"/>
        <v>570013</v>
      </c>
      <c r="N421" s="31">
        <f t="shared" si="18"/>
        <v>601973</v>
      </c>
      <c r="O421" s="31">
        <f t="shared" si="18"/>
        <v>1169012</v>
      </c>
      <c r="P421" s="31">
        <f t="shared" si="18"/>
        <v>568560</v>
      </c>
      <c r="Q421" s="31">
        <f t="shared" si="18"/>
        <v>600452</v>
      </c>
      <c r="R421" s="31">
        <f t="shared" si="18"/>
        <v>1165925</v>
      </c>
      <c r="S421" s="31">
        <f t="shared" si="18"/>
        <v>567057</v>
      </c>
      <c r="T421" s="31">
        <f t="shared" si="18"/>
        <v>598868</v>
      </c>
      <c r="U421" s="31">
        <f t="shared" si="18"/>
        <v>1162866</v>
      </c>
      <c r="V421" s="31">
        <f t="shared" si="18"/>
        <v>565563</v>
      </c>
      <c r="W421" s="31">
        <f t="shared" si="18"/>
        <v>597303</v>
      </c>
      <c r="X421" s="31">
        <f t="shared" si="18"/>
        <v>1159821</v>
      </c>
      <c r="Y421" s="31">
        <f t="shared" si="18"/>
        <v>564092</v>
      </c>
      <c r="Z421" s="31">
        <f t="shared" si="18"/>
        <v>595729</v>
      </c>
      <c r="AA421" s="31">
        <f t="shared" si="18"/>
        <v>1156643</v>
      </c>
      <c r="AB421" s="31">
        <f t="shared" si="18"/>
        <v>562569</v>
      </c>
      <c r="AC421" s="31">
        <f t="shared" si="18"/>
        <v>594074</v>
      </c>
      <c r="AD421" s="31">
        <f t="shared" si="18"/>
        <v>1153571</v>
      </c>
      <c r="AE421" s="31">
        <f t="shared" si="18"/>
        <v>561104</v>
      </c>
      <c r="AF421" s="31">
        <f t="shared" si="18"/>
        <v>592467</v>
      </c>
      <c r="AG421" s="31">
        <f t="shared" si="18"/>
        <v>1150118</v>
      </c>
      <c r="AH421" s="31">
        <f t="shared" si="18"/>
        <v>559433</v>
      </c>
      <c r="AI421" s="31">
        <f t="shared" si="18"/>
        <v>590685</v>
      </c>
      <c r="AJ421" s="31">
        <f t="shared" si="18"/>
        <v>1146419</v>
      </c>
      <c r="AK421" s="31">
        <f t="shared" si="18"/>
        <v>557653</v>
      </c>
      <c r="AL421" s="31">
        <f t="shared" si="18"/>
        <v>588766</v>
      </c>
      <c r="AM421" s="31">
        <f t="shared" si="18"/>
        <v>1142376</v>
      </c>
      <c r="AN421" s="31">
        <f t="shared" si="18"/>
        <v>555710</v>
      </c>
      <c r="AO421" s="31">
        <f t="shared" si="18"/>
        <v>586666</v>
      </c>
      <c r="AP421" s="31">
        <f t="shared" si="18"/>
        <v>1138081</v>
      </c>
      <c r="AQ421" s="31">
        <f t="shared" si="18"/>
        <v>553623</v>
      </c>
      <c r="AR421" s="31">
        <f t="shared" si="18"/>
        <v>584458</v>
      </c>
      <c r="AS421" s="31">
        <f t="shared" si="18"/>
        <v>1133391</v>
      </c>
      <c r="AT421" s="31">
        <f t="shared" si="18"/>
        <v>551370</v>
      </c>
      <c r="AU421" s="31">
        <f t="shared" si="18"/>
        <v>582021</v>
      </c>
      <c r="AV421" s="31">
        <f t="shared" si="18"/>
        <v>1128425</v>
      </c>
      <c r="AW421" s="31">
        <f t="shared" si="18"/>
        <v>548939</v>
      </c>
      <c r="AX421" s="31">
        <f t="shared" si="18"/>
        <v>579486</v>
      </c>
      <c r="AY421" s="31">
        <f t="shared" si="18"/>
        <v>1123149</v>
      </c>
      <c r="AZ421" s="31">
        <f t="shared" si="18"/>
        <v>546318</v>
      </c>
      <c r="BA421" s="31">
        <f t="shared" si="18"/>
        <v>576831</v>
      </c>
      <c r="BB421" s="31">
        <f t="shared" si="18"/>
        <v>1117560</v>
      </c>
      <c r="BC421" s="31">
        <f t="shared" si="18"/>
        <v>543588</v>
      </c>
      <c r="BD421" s="31">
        <f t="shared" si="18"/>
        <v>573972</v>
      </c>
      <c r="BE421" s="31">
        <f t="shared" si="18"/>
        <v>1111745</v>
      </c>
      <c r="BF421" s="31">
        <f t="shared" si="18"/>
        <v>540736</v>
      </c>
      <c r="BG421" s="31">
        <f t="shared" si="18"/>
        <v>571009</v>
      </c>
      <c r="BH421" s="31">
        <f t="shared" si="18"/>
        <v>1105633</v>
      </c>
      <c r="BI421" s="31">
        <f t="shared" si="18"/>
        <v>537736</v>
      </c>
      <c r="BJ421" s="31">
        <f t="shared" si="18"/>
        <v>567897</v>
      </c>
      <c r="BK421" s="31">
        <f t="shared" si="18"/>
        <v>1099329</v>
      </c>
      <c r="BL421" s="31">
        <f t="shared" si="18"/>
        <v>534675</v>
      </c>
      <c r="BM421" s="31">
        <f t="shared" si="18"/>
        <v>564654</v>
      </c>
      <c r="BN421" s="31">
        <f t="shared" si="18"/>
        <v>1092830</v>
      </c>
      <c r="BO421" s="31">
        <f t="shared" ref="BO421:BY421" si="19">SUM(BO230:BO246)</f>
        <v>531484</v>
      </c>
      <c r="BP421" s="31">
        <f t="shared" si="19"/>
        <v>561346</v>
      </c>
      <c r="BQ421" s="31">
        <f t="shared" si="19"/>
        <v>1086063</v>
      </c>
      <c r="BR421" s="31">
        <f t="shared" si="19"/>
        <v>528227</v>
      </c>
      <c r="BS421" s="31">
        <f t="shared" si="19"/>
        <v>557836</v>
      </c>
      <c r="BT421" s="31">
        <f t="shared" si="19"/>
        <v>1079279</v>
      </c>
      <c r="BU421" s="31">
        <f t="shared" si="19"/>
        <v>524960</v>
      </c>
      <c r="BV421" s="31">
        <f t="shared" si="19"/>
        <v>554319</v>
      </c>
      <c r="BW421" s="31">
        <f t="shared" si="19"/>
        <v>1072279</v>
      </c>
      <c r="BX421" s="31">
        <f t="shared" si="19"/>
        <v>521612</v>
      </c>
      <c r="BY421" s="31">
        <f t="shared" si="19"/>
        <v>550667</v>
      </c>
    </row>
    <row r="422" spans="1:77" x14ac:dyDescent="0.25">
      <c r="A422" s="34" t="s">
        <v>402</v>
      </c>
      <c r="C422" s="31">
        <f t="shared" ref="C422:BN422" si="20">SUM(C247:C268)</f>
        <v>1976138</v>
      </c>
      <c r="D422" s="31">
        <f t="shared" si="20"/>
        <v>951310</v>
      </c>
      <c r="E422" s="31">
        <f t="shared" si="20"/>
        <v>1024828</v>
      </c>
      <c r="F422" s="31">
        <f t="shared" si="20"/>
        <v>1974456</v>
      </c>
      <c r="G422" s="31">
        <f t="shared" si="20"/>
        <v>950289</v>
      </c>
      <c r="H422" s="31">
        <f t="shared" si="20"/>
        <v>1024167</v>
      </c>
      <c r="I422" s="31">
        <f t="shared" si="20"/>
        <v>1972720</v>
      </c>
      <c r="J422" s="31">
        <f t="shared" si="20"/>
        <v>949255</v>
      </c>
      <c r="K422" s="31">
        <f t="shared" si="20"/>
        <v>1023465</v>
      </c>
      <c r="L422" s="31">
        <f t="shared" si="20"/>
        <v>1970696</v>
      </c>
      <c r="M422" s="31">
        <f t="shared" si="20"/>
        <v>948127</v>
      </c>
      <c r="N422" s="31">
        <f t="shared" si="20"/>
        <v>1022569</v>
      </c>
      <c r="O422" s="31">
        <f t="shared" si="20"/>
        <v>1968495</v>
      </c>
      <c r="P422" s="31">
        <f t="shared" si="20"/>
        <v>946958</v>
      </c>
      <c r="Q422" s="31">
        <f t="shared" si="20"/>
        <v>1021537</v>
      </c>
      <c r="R422" s="31">
        <f t="shared" si="20"/>
        <v>1965953</v>
      </c>
      <c r="S422" s="31">
        <f t="shared" si="20"/>
        <v>945601</v>
      </c>
      <c r="T422" s="31">
        <f t="shared" si="20"/>
        <v>1020352</v>
      </c>
      <c r="U422" s="31">
        <f t="shared" si="20"/>
        <v>1963170</v>
      </c>
      <c r="V422" s="31">
        <f t="shared" si="20"/>
        <v>944179</v>
      </c>
      <c r="W422" s="31">
        <f t="shared" si="20"/>
        <v>1018991</v>
      </c>
      <c r="X422" s="31">
        <f t="shared" si="20"/>
        <v>1960240</v>
      </c>
      <c r="Y422" s="31">
        <f t="shared" si="20"/>
        <v>942730</v>
      </c>
      <c r="Z422" s="31">
        <f t="shared" si="20"/>
        <v>1017510</v>
      </c>
      <c r="AA422" s="31">
        <f t="shared" si="20"/>
        <v>1956802</v>
      </c>
      <c r="AB422" s="31">
        <f t="shared" si="20"/>
        <v>941031</v>
      </c>
      <c r="AC422" s="31">
        <f t="shared" si="20"/>
        <v>1015771</v>
      </c>
      <c r="AD422" s="31">
        <f t="shared" si="20"/>
        <v>1953238</v>
      </c>
      <c r="AE422" s="31">
        <f t="shared" si="20"/>
        <v>939319</v>
      </c>
      <c r="AF422" s="31">
        <f t="shared" si="20"/>
        <v>1013919</v>
      </c>
      <c r="AG422" s="31">
        <f t="shared" si="20"/>
        <v>1949072</v>
      </c>
      <c r="AH422" s="31">
        <f t="shared" si="20"/>
        <v>937293</v>
      </c>
      <c r="AI422" s="31">
        <f t="shared" si="20"/>
        <v>1011779</v>
      </c>
      <c r="AJ422" s="31">
        <f t="shared" si="20"/>
        <v>1944283</v>
      </c>
      <c r="AK422" s="31">
        <f t="shared" si="20"/>
        <v>934964</v>
      </c>
      <c r="AL422" s="31">
        <f t="shared" si="20"/>
        <v>1009319</v>
      </c>
      <c r="AM422" s="31">
        <f t="shared" si="20"/>
        <v>1938837</v>
      </c>
      <c r="AN422" s="31">
        <f t="shared" si="20"/>
        <v>932332</v>
      </c>
      <c r="AO422" s="31">
        <f t="shared" si="20"/>
        <v>1006505</v>
      </c>
      <c r="AP422" s="31">
        <f t="shared" si="20"/>
        <v>1932861</v>
      </c>
      <c r="AQ422" s="31">
        <f t="shared" si="20"/>
        <v>929441</v>
      </c>
      <c r="AR422" s="31">
        <f t="shared" si="20"/>
        <v>1003420</v>
      </c>
      <c r="AS422" s="31">
        <f t="shared" si="20"/>
        <v>1926310</v>
      </c>
      <c r="AT422" s="31">
        <f t="shared" si="20"/>
        <v>926271</v>
      </c>
      <c r="AU422" s="31">
        <f t="shared" si="20"/>
        <v>1000039</v>
      </c>
      <c r="AV422" s="31">
        <f t="shared" si="20"/>
        <v>1919117</v>
      </c>
      <c r="AW422" s="31">
        <f t="shared" si="20"/>
        <v>922771</v>
      </c>
      <c r="AX422" s="31">
        <f t="shared" si="20"/>
        <v>996346</v>
      </c>
      <c r="AY422" s="31">
        <f t="shared" si="20"/>
        <v>1911319</v>
      </c>
      <c r="AZ422" s="31">
        <f t="shared" si="20"/>
        <v>918993</v>
      </c>
      <c r="BA422" s="31">
        <f t="shared" si="20"/>
        <v>992326</v>
      </c>
      <c r="BB422" s="31">
        <f t="shared" si="20"/>
        <v>1903070</v>
      </c>
      <c r="BC422" s="31">
        <f t="shared" si="20"/>
        <v>915020</v>
      </c>
      <c r="BD422" s="31">
        <f t="shared" si="20"/>
        <v>988050</v>
      </c>
      <c r="BE422" s="31">
        <f t="shared" si="20"/>
        <v>1894408</v>
      </c>
      <c r="BF422" s="31">
        <f t="shared" si="20"/>
        <v>910820</v>
      </c>
      <c r="BG422" s="31">
        <f t="shared" si="20"/>
        <v>983588</v>
      </c>
      <c r="BH422" s="31">
        <f t="shared" si="20"/>
        <v>1885306</v>
      </c>
      <c r="BI422" s="31">
        <f t="shared" si="20"/>
        <v>906443</v>
      </c>
      <c r="BJ422" s="31">
        <f t="shared" si="20"/>
        <v>978863</v>
      </c>
      <c r="BK422" s="31">
        <f t="shared" si="20"/>
        <v>1875855</v>
      </c>
      <c r="BL422" s="31">
        <f t="shared" si="20"/>
        <v>901926</v>
      </c>
      <c r="BM422" s="31">
        <f t="shared" si="20"/>
        <v>973929</v>
      </c>
      <c r="BN422" s="31">
        <f t="shared" si="20"/>
        <v>1866139</v>
      </c>
      <c r="BO422" s="31">
        <f t="shared" ref="BO422:BY422" si="21">SUM(BO247:BO268)</f>
        <v>897342</v>
      </c>
      <c r="BP422" s="31">
        <f t="shared" si="21"/>
        <v>968797</v>
      </c>
      <c r="BQ422" s="31">
        <f t="shared" si="21"/>
        <v>1856101</v>
      </c>
      <c r="BR422" s="31">
        <f t="shared" si="21"/>
        <v>892604</v>
      </c>
      <c r="BS422" s="31">
        <f t="shared" si="21"/>
        <v>963497</v>
      </c>
      <c r="BT422" s="31">
        <f t="shared" si="21"/>
        <v>1845955</v>
      </c>
      <c r="BU422" s="31">
        <f t="shared" si="21"/>
        <v>887878</v>
      </c>
      <c r="BV422" s="31">
        <f t="shared" si="21"/>
        <v>958077</v>
      </c>
      <c r="BW422" s="31">
        <f t="shared" si="21"/>
        <v>1835613</v>
      </c>
      <c r="BX422" s="31">
        <f t="shared" si="21"/>
        <v>883114</v>
      </c>
      <c r="BY422" s="31">
        <f t="shared" si="21"/>
        <v>952499</v>
      </c>
    </row>
    <row r="423" spans="1:77" x14ac:dyDescent="0.25">
      <c r="A423" s="34" t="s">
        <v>407</v>
      </c>
      <c r="C423" s="31">
        <f t="shared" ref="C423:BN423" si="22">SUM(C269:C282)</f>
        <v>1009990</v>
      </c>
      <c r="D423" s="31">
        <f t="shared" si="22"/>
        <v>489067</v>
      </c>
      <c r="E423" s="31">
        <f t="shared" si="22"/>
        <v>520923</v>
      </c>
      <c r="F423" s="31">
        <f t="shared" si="22"/>
        <v>1010141</v>
      </c>
      <c r="G423" s="31">
        <f t="shared" si="22"/>
        <v>489050</v>
      </c>
      <c r="H423" s="31">
        <f t="shared" si="22"/>
        <v>521091</v>
      </c>
      <c r="I423" s="31">
        <f t="shared" si="22"/>
        <v>1010346</v>
      </c>
      <c r="J423" s="31">
        <f t="shared" si="22"/>
        <v>489057</v>
      </c>
      <c r="K423" s="31">
        <f t="shared" si="22"/>
        <v>521289</v>
      </c>
      <c r="L423" s="31">
        <f t="shared" si="22"/>
        <v>1010310</v>
      </c>
      <c r="M423" s="31">
        <f t="shared" si="22"/>
        <v>488966</v>
      </c>
      <c r="N423" s="31">
        <f t="shared" si="22"/>
        <v>521344</v>
      </c>
      <c r="O423" s="31">
        <f t="shared" si="22"/>
        <v>1010232</v>
      </c>
      <c r="P423" s="31">
        <f t="shared" si="22"/>
        <v>488849</v>
      </c>
      <c r="Q423" s="31">
        <f t="shared" si="22"/>
        <v>521383</v>
      </c>
      <c r="R423" s="31">
        <f t="shared" si="22"/>
        <v>1009921</v>
      </c>
      <c r="S423" s="31">
        <f t="shared" si="22"/>
        <v>488660</v>
      </c>
      <c r="T423" s="31">
        <f t="shared" si="22"/>
        <v>521261</v>
      </c>
      <c r="U423" s="31">
        <f t="shared" si="22"/>
        <v>1009574</v>
      </c>
      <c r="V423" s="31">
        <f t="shared" si="22"/>
        <v>488437</v>
      </c>
      <c r="W423" s="31">
        <f t="shared" si="22"/>
        <v>521137</v>
      </c>
      <c r="X423" s="31">
        <f t="shared" si="22"/>
        <v>1009005</v>
      </c>
      <c r="Y423" s="31">
        <f t="shared" si="22"/>
        <v>488102</v>
      </c>
      <c r="Z423" s="31">
        <f t="shared" si="22"/>
        <v>520903</v>
      </c>
      <c r="AA423" s="31">
        <f t="shared" si="22"/>
        <v>1008365</v>
      </c>
      <c r="AB423" s="31">
        <f t="shared" si="22"/>
        <v>487751</v>
      </c>
      <c r="AC423" s="31">
        <f t="shared" si="22"/>
        <v>520614</v>
      </c>
      <c r="AD423" s="31">
        <f t="shared" si="22"/>
        <v>1007643</v>
      </c>
      <c r="AE423" s="31">
        <f t="shared" si="22"/>
        <v>487347</v>
      </c>
      <c r="AF423" s="31">
        <f t="shared" si="22"/>
        <v>520296</v>
      </c>
      <c r="AG423" s="31">
        <f t="shared" si="22"/>
        <v>1006628</v>
      </c>
      <c r="AH423" s="31">
        <f t="shared" si="22"/>
        <v>486780</v>
      </c>
      <c r="AI423" s="31">
        <f t="shared" si="22"/>
        <v>519848</v>
      </c>
      <c r="AJ423" s="31">
        <f t="shared" si="22"/>
        <v>1005241</v>
      </c>
      <c r="AK423" s="31">
        <f t="shared" si="22"/>
        <v>486059</v>
      </c>
      <c r="AL423" s="31">
        <f t="shared" si="22"/>
        <v>519182</v>
      </c>
      <c r="AM423" s="31">
        <f t="shared" si="22"/>
        <v>1003541</v>
      </c>
      <c r="AN423" s="31">
        <f t="shared" si="22"/>
        <v>485149</v>
      </c>
      <c r="AO423" s="31">
        <f t="shared" si="22"/>
        <v>518392</v>
      </c>
      <c r="AP423" s="31">
        <f t="shared" si="22"/>
        <v>1001560</v>
      </c>
      <c r="AQ423" s="31">
        <f t="shared" si="22"/>
        <v>484121</v>
      </c>
      <c r="AR423" s="31">
        <f t="shared" si="22"/>
        <v>517439</v>
      </c>
      <c r="AS423" s="31">
        <f t="shared" si="22"/>
        <v>999201</v>
      </c>
      <c r="AT423" s="31">
        <f t="shared" si="22"/>
        <v>482876</v>
      </c>
      <c r="AU423" s="31">
        <f t="shared" si="22"/>
        <v>516325</v>
      </c>
      <c r="AV423" s="31">
        <f t="shared" si="22"/>
        <v>996573</v>
      </c>
      <c r="AW423" s="31">
        <f t="shared" si="22"/>
        <v>481521</v>
      </c>
      <c r="AX423" s="31">
        <f t="shared" si="22"/>
        <v>515052</v>
      </c>
      <c r="AY423" s="31">
        <f t="shared" si="22"/>
        <v>993731</v>
      </c>
      <c r="AZ423" s="31">
        <f t="shared" si="22"/>
        <v>480073</v>
      </c>
      <c r="BA423" s="31">
        <f t="shared" si="22"/>
        <v>513658</v>
      </c>
      <c r="BB423" s="31">
        <f t="shared" si="22"/>
        <v>990559</v>
      </c>
      <c r="BC423" s="31">
        <f t="shared" si="22"/>
        <v>478446</v>
      </c>
      <c r="BD423" s="31">
        <f t="shared" si="22"/>
        <v>512113</v>
      </c>
      <c r="BE423" s="31">
        <f t="shared" si="22"/>
        <v>987173</v>
      </c>
      <c r="BF423" s="31">
        <f t="shared" si="22"/>
        <v>476731</v>
      </c>
      <c r="BG423" s="31">
        <f t="shared" si="22"/>
        <v>510442</v>
      </c>
      <c r="BH423" s="31">
        <f t="shared" si="22"/>
        <v>983616</v>
      </c>
      <c r="BI423" s="31">
        <f t="shared" si="22"/>
        <v>474938</v>
      </c>
      <c r="BJ423" s="31">
        <f t="shared" si="22"/>
        <v>508678</v>
      </c>
      <c r="BK423" s="31">
        <f t="shared" si="22"/>
        <v>979882</v>
      </c>
      <c r="BL423" s="31">
        <f t="shared" si="22"/>
        <v>473069</v>
      </c>
      <c r="BM423" s="31">
        <f t="shared" si="22"/>
        <v>506813</v>
      </c>
      <c r="BN423" s="31">
        <f t="shared" si="22"/>
        <v>975982</v>
      </c>
      <c r="BO423" s="31">
        <f t="shared" ref="BO423:BY423" si="23">SUM(BO269:BO282)</f>
        <v>471158</v>
      </c>
      <c r="BP423" s="31">
        <f t="shared" si="23"/>
        <v>504824</v>
      </c>
      <c r="BQ423" s="31">
        <f t="shared" si="23"/>
        <v>971917</v>
      </c>
      <c r="BR423" s="31">
        <f t="shared" si="23"/>
        <v>469168</v>
      </c>
      <c r="BS423" s="31">
        <f t="shared" si="23"/>
        <v>502749</v>
      </c>
      <c r="BT423" s="31">
        <f t="shared" si="23"/>
        <v>967795</v>
      </c>
      <c r="BU423" s="31">
        <f t="shared" si="23"/>
        <v>467199</v>
      </c>
      <c r="BV423" s="31">
        <f t="shared" si="23"/>
        <v>500596</v>
      </c>
      <c r="BW423" s="31">
        <f t="shared" si="23"/>
        <v>963580</v>
      </c>
      <c r="BX423" s="31">
        <f t="shared" si="23"/>
        <v>465215</v>
      </c>
      <c r="BY423" s="31">
        <f t="shared" si="23"/>
        <v>498365</v>
      </c>
    </row>
    <row r="424" spans="1:77" x14ac:dyDescent="0.25">
      <c r="A424" s="34" t="s">
        <v>429</v>
      </c>
      <c r="C424" s="31">
        <f t="shared" ref="C424:BN424" si="24">SUM(C283:C306)</f>
        <v>2484877</v>
      </c>
      <c r="D424" s="31">
        <f t="shared" si="24"/>
        <v>1181645</v>
      </c>
      <c r="E424" s="31">
        <f t="shared" si="24"/>
        <v>1303232</v>
      </c>
      <c r="F424" s="31">
        <f t="shared" si="24"/>
        <v>2474238</v>
      </c>
      <c r="G424" s="31">
        <f t="shared" si="24"/>
        <v>1176451</v>
      </c>
      <c r="H424" s="31">
        <f t="shared" si="24"/>
        <v>1297787</v>
      </c>
      <c r="I424" s="31">
        <f t="shared" si="24"/>
        <v>2463567</v>
      </c>
      <c r="J424" s="31">
        <f t="shared" si="24"/>
        <v>1171292</v>
      </c>
      <c r="K424" s="31">
        <f t="shared" si="24"/>
        <v>1292275</v>
      </c>
      <c r="L424" s="31">
        <f t="shared" si="24"/>
        <v>2452702</v>
      </c>
      <c r="M424" s="31">
        <f t="shared" si="24"/>
        <v>1166103</v>
      </c>
      <c r="N424" s="31">
        <f t="shared" si="24"/>
        <v>1286599</v>
      </c>
      <c r="O424" s="31">
        <f t="shared" si="24"/>
        <v>2441753</v>
      </c>
      <c r="P424" s="31">
        <f t="shared" si="24"/>
        <v>1160950</v>
      </c>
      <c r="Q424" s="31">
        <f t="shared" si="24"/>
        <v>1280803</v>
      </c>
      <c r="R424" s="31">
        <f t="shared" si="24"/>
        <v>2430563</v>
      </c>
      <c r="S424" s="31">
        <f t="shared" si="24"/>
        <v>1155695</v>
      </c>
      <c r="T424" s="31">
        <f t="shared" si="24"/>
        <v>1274868</v>
      </c>
      <c r="U424" s="31">
        <f t="shared" si="24"/>
        <v>2419144</v>
      </c>
      <c r="V424" s="31">
        <f t="shared" si="24"/>
        <v>1150353</v>
      </c>
      <c r="W424" s="31">
        <f t="shared" si="24"/>
        <v>1268791</v>
      </c>
      <c r="X424" s="31">
        <f t="shared" si="24"/>
        <v>2407637</v>
      </c>
      <c r="Y424" s="31">
        <f t="shared" si="24"/>
        <v>1145008</v>
      </c>
      <c r="Z424" s="31">
        <f t="shared" si="24"/>
        <v>1262629</v>
      </c>
      <c r="AA424" s="31">
        <f t="shared" si="24"/>
        <v>2395880</v>
      </c>
      <c r="AB424" s="31">
        <f t="shared" si="24"/>
        <v>1139541</v>
      </c>
      <c r="AC424" s="31">
        <f t="shared" si="24"/>
        <v>1256339</v>
      </c>
      <c r="AD424" s="31">
        <f t="shared" si="24"/>
        <v>2383840</v>
      </c>
      <c r="AE424" s="31">
        <f t="shared" si="24"/>
        <v>1133979</v>
      </c>
      <c r="AF424" s="31">
        <f t="shared" si="24"/>
        <v>1249861</v>
      </c>
      <c r="AG424" s="31">
        <f t="shared" si="24"/>
        <v>2371362</v>
      </c>
      <c r="AH424" s="31">
        <f t="shared" si="24"/>
        <v>1128182</v>
      </c>
      <c r="AI424" s="31">
        <f t="shared" si="24"/>
        <v>1243180</v>
      </c>
      <c r="AJ424" s="31">
        <f t="shared" si="24"/>
        <v>2358385</v>
      </c>
      <c r="AK424" s="31">
        <f t="shared" si="24"/>
        <v>1122155</v>
      </c>
      <c r="AL424" s="31">
        <f t="shared" si="24"/>
        <v>1236230</v>
      </c>
      <c r="AM424" s="31">
        <f t="shared" si="24"/>
        <v>2344810</v>
      </c>
      <c r="AN424" s="31">
        <f t="shared" si="24"/>
        <v>1115810</v>
      </c>
      <c r="AO424" s="31">
        <f t="shared" si="24"/>
        <v>1229000</v>
      </c>
      <c r="AP424" s="31">
        <f t="shared" si="24"/>
        <v>2330757</v>
      </c>
      <c r="AQ424" s="31">
        <f t="shared" si="24"/>
        <v>1109229</v>
      </c>
      <c r="AR424" s="31">
        <f t="shared" si="24"/>
        <v>1221528</v>
      </c>
      <c r="AS424" s="31">
        <f t="shared" si="24"/>
        <v>2316041</v>
      </c>
      <c r="AT424" s="31">
        <f t="shared" si="24"/>
        <v>1102358</v>
      </c>
      <c r="AU424" s="31">
        <f t="shared" si="24"/>
        <v>1213683</v>
      </c>
      <c r="AV424" s="31">
        <f t="shared" si="24"/>
        <v>2300901</v>
      </c>
      <c r="AW424" s="31">
        <f t="shared" si="24"/>
        <v>1095256</v>
      </c>
      <c r="AX424" s="31">
        <f t="shared" si="24"/>
        <v>1205645</v>
      </c>
      <c r="AY424" s="31">
        <f t="shared" si="24"/>
        <v>2285226</v>
      </c>
      <c r="AZ424" s="31">
        <f t="shared" si="24"/>
        <v>1087882</v>
      </c>
      <c r="BA424" s="31">
        <f t="shared" si="24"/>
        <v>1197344</v>
      </c>
      <c r="BB424" s="31">
        <f t="shared" si="24"/>
        <v>2269080</v>
      </c>
      <c r="BC424" s="31">
        <f t="shared" si="24"/>
        <v>1080288</v>
      </c>
      <c r="BD424" s="31">
        <f t="shared" si="24"/>
        <v>1188792</v>
      </c>
      <c r="BE424" s="31">
        <f t="shared" si="24"/>
        <v>2252585</v>
      </c>
      <c r="BF424" s="31">
        <f t="shared" si="24"/>
        <v>1072558</v>
      </c>
      <c r="BG424" s="31">
        <f t="shared" si="24"/>
        <v>1180027</v>
      </c>
      <c r="BH424" s="31">
        <f t="shared" si="24"/>
        <v>2235668</v>
      </c>
      <c r="BI424" s="31">
        <f t="shared" si="24"/>
        <v>1064680</v>
      </c>
      <c r="BJ424" s="31">
        <f t="shared" si="24"/>
        <v>1170988</v>
      </c>
      <c r="BK424" s="31">
        <f t="shared" si="24"/>
        <v>2218418</v>
      </c>
      <c r="BL424" s="31">
        <f t="shared" si="24"/>
        <v>1056670</v>
      </c>
      <c r="BM424" s="31">
        <f t="shared" si="24"/>
        <v>1161748</v>
      </c>
      <c r="BN424" s="31">
        <f t="shared" si="24"/>
        <v>2200961</v>
      </c>
      <c r="BO424" s="31">
        <f t="shared" ref="BO424:BY424" si="25">SUM(BO283:BO306)</f>
        <v>1048599</v>
      </c>
      <c r="BP424" s="31">
        <f t="shared" si="25"/>
        <v>1152362</v>
      </c>
      <c r="BQ424" s="31">
        <f t="shared" si="25"/>
        <v>2183222</v>
      </c>
      <c r="BR424" s="31">
        <f t="shared" si="25"/>
        <v>1040449</v>
      </c>
      <c r="BS424" s="31">
        <f t="shared" si="25"/>
        <v>1142773</v>
      </c>
      <c r="BT424" s="31">
        <f t="shared" si="25"/>
        <v>2165382</v>
      </c>
      <c r="BU424" s="31">
        <f t="shared" si="25"/>
        <v>1032379</v>
      </c>
      <c r="BV424" s="31">
        <f t="shared" si="25"/>
        <v>1133003</v>
      </c>
      <c r="BW424" s="31">
        <f t="shared" si="25"/>
        <v>2147356</v>
      </c>
      <c r="BX424" s="31">
        <f t="shared" si="25"/>
        <v>1024250</v>
      </c>
      <c r="BY424" s="31">
        <f t="shared" si="25"/>
        <v>1123106</v>
      </c>
    </row>
    <row r="425" spans="1:77" x14ac:dyDescent="0.25">
      <c r="A425" s="34" t="s">
        <v>403</v>
      </c>
      <c r="C425" s="31">
        <f t="shared" ref="C425:BN425" si="26">SUM(C307:C342)</f>
        <v>3508258</v>
      </c>
      <c r="D425" s="31">
        <f t="shared" si="26"/>
        <v>1700891</v>
      </c>
      <c r="E425" s="31">
        <f t="shared" si="26"/>
        <v>1807367</v>
      </c>
      <c r="F425" s="31">
        <f t="shared" si="26"/>
        <v>3516983</v>
      </c>
      <c r="G425" s="31">
        <f t="shared" si="26"/>
        <v>1704881</v>
      </c>
      <c r="H425" s="31">
        <f t="shared" si="26"/>
        <v>1812102</v>
      </c>
      <c r="I425" s="31">
        <f t="shared" si="26"/>
        <v>3525339</v>
      </c>
      <c r="J425" s="31">
        <f t="shared" si="26"/>
        <v>1708778</v>
      </c>
      <c r="K425" s="31">
        <f t="shared" si="26"/>
        <v>1816561</v>
      </c>
      <c r="L425" s="31">
        <f t="shared" si="26"/>
        <v>3533062</v>
      </c>
      <c r="M425" s="31">
        <f t="shared" si="26"/>
        <v>1712371</v>
      </c>
      <c r="N425" s="31">
        <f t="shared" si="26"/>
        <v>1820691</v>
      </c>
      <c r="O425" s="31">
        <f t="shared" si="26"/>
        <v>3540387</v>
      </c>
      <c r="P425" s="31">
        <f t="shared" si="26"/>
        <v>1715818</v>
      </c>
      <c r="Q425" s="31">
        <f t="shared" si="26"/>
        <v>1824569</v>
      </c>
      <c r="R425" s="31">
        <f t="shared" si="26"/>
        <v>3546731</v>
      </c>
      <c r="S425" s="31">
        <f t="shared" si="26"/>
        <v>1718778</v>
      </c>
      <c r="T425" s="31">
        <f t="shared" si="26"/>
        <v>1827953</v>
      </c>
      <c r="U425" s="31">
        <f t="shared" si="26"/>
        <v>3552305</v>
      </c>
      <c r="V425" s="31">
        <f t="shared" si="26"/>
        <v>1721406</v>
      </c>
      <c r="W425" s="31">
        <f t="shared" si="26"/>
        <v>1830899</v>
      </c>
      <c r="X425" s="31">
        <f t="shared" si="26"/>
        <v>3556973</v>
      </c>
      <c r="Y425" s="31">
        <f t="shared" si="26"/>
        <v>1723589</v>
      </c>
      <c r="Z425" s="31">
        <f t="shared" si="26"/>
        <v>1833384</v>
      </c>
      <c r="AA425" s="31">
        <f t="shared" si="26"/>
        <v>3560449</v>
      </c>
      <c r="AB425" s="31">
        <f t="shared" si="26"/>
        <v>1725225</v>
      </c>
      <c r="AC425" s="31">
        <f t="shared" si="26"/>
        <v>1835224</v>
      </c>
      <c r="AD425" s="31">
        <f t="shared" si="26"/>
        <v>3563199</v>
      </c>
      <c r="AE425" s="31">
        <f t="shared" si="26"/>
        <v>1726522</v>
      </c>
      <c r="AF425" s="31">
        <f t="shared" si="26"/>
        <v>1836677</v>
      </c>
      <c r="AG425" s="31">
        <f t="shared" si="26"/>
        <v>3564689</v>
      </c>
      <c r="AH425" s="31">
        <f t="shared" si="26"/>
        <v>1727197</v>
      </c>
      <c r="AI425" s="31">
        <f t="shared" si="26"/>
        <v>1837492</v>
      </c>
      <c r="AJ425" s="31">
        <f t="shared" si="26"/>
        <v>3565061</v>
      </c>
      <c r="AK425" s="31">
        <f t="shared" si="26"/>
        <v>1727321</v>
      </c>
      <c r="AL425" s="31">
        <f t="shared" si="26"/>
        <v>1837740</v>
      </c>
      <c r="AM425" s="31">
        <f t="shared" si="26"/>
        <v>3564198</v>
      </c>
      <c r="AN425" s="31">
        <f t="shared" si="26"/>
        <v>1726849</v>
      </c>
      <c r="AO425" s="31">
        <f t="shared" si="26"/>
        <v>1837349</v>
      </c>
      <c r="AP425" s="31">
        <f t="shared" si="26"/>
        <v>3562134</v>
      </c>
      <c r="AQ425" s="31">
        <f t="shared" si="26"/>
        <v>1725732</v>
      </c>
      <c r="AR425" s="31">
        <f t="shared" si="26"/>
        <v>1836402</v>
      </c>
      <c r="AS425" s="31">
        <f t="shared" si="26"/>
        <v>3558962</v>
      </c>
      <c r="AT425" s="31">
        <f t="shared" si="26"/>
        <v>1724137</v>
      </c>
      <c r="AU425" s="31">
        <f t="shared" si="26"/>
        <v>1834825</v>
      </c>
      <c r="AV425" s="31">
        <f t="shared" si="26"/>
        <v>3554600</v>
      </c>
      <c r="AW425" s="31">
        <f t="shared" si="26"/>
        <v>1721855</v>
      </c>
      <c r="AX425" s="31">
        <f t="shared" si="26"/>
        <v>1832745</v>
      </c>
      <c r="AY425" s="31">
        <f t="shared" si="26"/>
        <v>3549218</v>
      </c>
      <c r="AZ425" s="31">
        <f t="shared" si="26"/>
        <v>1719158</v>
      </c>
      <c r="BA425" s="31">
        <f t="shared" si="26"/>
        <v>1830060</v>
      </c>
      <c r="BB425" s="31">
        <f t="shared" si="26"/>
        <v>3542782</v>
      </c>
      <c r="BC425" s="31">
        <f t="shared" si="26"/>
        <v>1715922</v>
      </c>
      <c r="BD425" s="31">
        <f t="shared" si="26"/>
        <v>1826860</v>
      </c>
      <c r="BE425" s="31">
        <f t="shared" si="26"/>
        <v>3535416</v>
      </c>
      <c r="BF425" s="31">
        <f t="shared" si="26"/>
        <v>1712245</v>
      </c>
      <c r="BG425" s="31">
        <f t="shared" si="26"/>
        <v>1823171</v>
      </c>
      <c r="BH425" s="31">
        <f t="shared" si="26"/>
        <v>3527431</v>
      </c>
      <c r="BI425" s="31">
        <f t="shared" si="26"/>
        <v>1708278</v>
      </c>
      <c r="BJ425" s="31">
        <f t="shared" si="26"/>
        <v>1819153</v>
      </c>
      <c r="BK425" s="31">
        <f t="shared" si="26"/>
        <v>3518665</v>
      </c>
      <c r="BL425" s="31">
        <f t="shared" si="26"/>
        <v>1704022</v>
      </c>
      <c r="BM425" s="31">
        <f t="shared" si="26"/>
        <v>1814643</v>
      </c>
      <c r="BN425" s="31">
        <f t="shared" si="26"/>
        <v>3509337</v>
      </c>
      <c r="BO425" s="31">
        <f t="shared" ref="BO425:BY425" si="27">SUM(BO307:BO342)</f>
        <v>1699523</v>
      </c>
      <c r="BP425" s="31">
        <f t="shared" si="27"/>
        <v>1809814</v>
      </c>
      <c r="BQ425" s="31">
        <f t="shared" si="27"/>
        <v>3499535</v>
      </c>
      <c r="BR425" s="31">
        <f t="shared" si="27"/>
        <v>1694899</v>
      </c>
      <c r="BS425" s="31">
        <f t="shared" si="27"/>
        <v>1804636</v>
      </c>
      <c r="BT425" s="31">
        <f t="shared" si="27"/>
        <v>3489305</v>
      </c>
      <c r="BU425" s="31">
        <f t="shared" si="27"/>
        <v>1690087</v>
      </c>
      <c r="BV425" s="31">
        <f t="shared" si="27"/>
        <v>1799218</v>
      </c>
      <c r="BW425" s="31">
        <f t="shared" si="27"/>
        <v>3478813</v>
      </c>
      <c r="BX425" s="31">
        <f t="shared" si="27"/>
        <v>1685302</v>
      </c>
      <c r="BY425" s="31">
        <f t="shared" si="27"/>
        <v>1793511</v>
      </c>
    </row>
    <row r="426" spans="1:77" x14ac:dyDescent="0.25">
      <c r="A426" s="34" t="s">
        <v>404</v>
      </c>
      <c r="C426" s="31">
        <f t="shared" ref="C426:BN426" si="28">SUM(C344:C384)</f>
        <v>5117928</v>
      </c>
      <c r="D426" s="31">
        <f t="shared" si="28"/>
        <v>2445617</v>
      </c>
      <c r="E426" s="31">
        <f t="shared" si="28"/>
        <v>2672311</v>
      </c>
      <c r="F426" s="31">
        <f t="shared" si="28"/>
        <v>5137337</v>
      </c>
      <c r="G426" s="31">
        <f t="shared" si="28"/>
        <v>2454444</v>
      </c>
      <c r="H426" s="31">
        <f t="shared" si="28"/>
        <v>2682893</v>
      </c>
      <c r="I426" s="31">
        <f t="shared" si="28"/>
        <v>5156430</v>
      </c>
      <c r="J426" s="31">
        <f t="shared" si="28"/>
        <v>2463334</v>
      </c>
      <c r="K426" s="31">
        <f t="shared" si="28"/>
        <v>2693096</v>
      </c>
      <c r="L426" s="31">
        <f t="shared" si="28"/>
        <v>5174697</v>
      </c>
      <c r="M426" s="31">
        <f t="shared" si="28"/>
        <v>2471878</v>
      </c>
      <c r="N426" s="31">
        <f t="shared" si="28"/>
        <v>2702819</v>
      </c>
      <c r="O426" s="31">
        <f t="shared" si="28"/>
        <v>5192239</v>
      </c>
      <c r="P426" s="31">
        <f t="shared" si="28"/>
        <v>2480255</v>
      </c>
      <c r="Q426" s="31">
        <f t="shared" si="28"/>
        <v>2711984</v>
      </c>
      <c r="R426" s="31">
        <f t="shared" si="28"/>
        <v>5208689</v>
      </c>
      <c r="S426" s="31">
        <f t="shared" si="28"/>
        <v>2488233</v>
      </c>
      <c r="T426" s="31">
        <f t="shared" si="28"/>
        <v>2720456</v>
      </c>
      <c r="U426" s="31">
        <f t="shared" si="28"/>
        <v>5224100</v>
      </c>
      <c r="V426" s="31">
        <f t="shared" si="28"/>
        <v>2495792</v>
      </c>
      <c r="W426" s="31">
        <f t="shared" si="28"/>
        <v>2728308</v>
      </c>
      <c r="X426" s="31">
        <f t="shared" si="28"/>
        <v>5237585</v>
      </c>
      <c r="Y426" s="31">
        <f t="shared" si="28"/>
        <v>2502489</v>
      </c>
      <c r="Z426" s="31">
        <f t="shared" si="28"/>
        <v>2735096</v>
      </c>
      <c r="AA426" s="31">
        <f t="shared" si="28"/>
        <v>5249585</v>
      </c>
      <c r="AB426" s="31">
        <f t="shared" si="28"/>
        <v>2508553</v>
      </c>
      <c r="AC426" s="31">
        <f t="shared" si="28"/>
        <v>2741032</v>
      </c>
      <c r="AD426" s="31">
        <f t="shared" si="28"/>
        <v>5260464</v>
      </c>
      <c r="AE426" s="31">
        <f t="shared" si="28"/>
        <v>2514097</v>
      </c>
      <c r="AF426" s="31">
        <f t="shared" si="28"/>
        <v>2746367</v>
      </c>
      <c r="AG426" s="31">
        <f t="shared" si="28"/>
        <v>5270204</v>
      </c>
      <c r="AH426" s="31">
        <f t="shared" si="28"/>
        <v>2519166</v>
      </c>
      <c r="AI426" s="31">
        <f t="shared" si="28"/>
        <v>2751038</v>
      </c>
      <c r="AJ426" s="31">
        <f t="shared" si="28"/>
        <v>5278468</v>
      </c>
      <c r="AK426" s="31">
        <f t="shared" si="28"/>
        <v>2523503</v>
      </c>
      <c r="AL426" s="31">
        <f t="shared" si="28"/>
        <v>2754965</v>
      </c>
      <c r="AM426" s="31">
        <f t="shared" si="28"/>
        <v>5285383</v>
      </c>
      <c r="AN426" s="31">
        <f t="shared" si="28"/>
        <v>2527155</v>
      </c>
      <c r="AO426" s="31">
        <f t="shared" si="28"/>
        <v>2758228</v>
      </c>
      <c r="AP426" s="31">
        <f t="shared" si="28"/>
        <v>5290971</v>
      </c>
      <c r="AQ426" s="31">
        <f t="shared" si="28"/>
        <v>2530233</v>
      </c>
      <c r="AR426" s="31">
        <f t="shared" si="28"/>
        <v>2760738</v>
      </c>
      <c r="AS426" s="31">
        <f t="shared" si="28"/>
        <v>5295331</v>
      </c>
      <c r="AT426" s="31">
        <f t="shared" si="28"/>
        <v>2532656</v>
      </c>
      <c r="AU426" s="31">
        <f t="shared" si="28"/>
        <v>2762675</v>
      </c>
      <c r="AV426" s="31">
        <f t="shared" si="28"/>
        <v>5298293</v>
      </c>
      <c r="AW426" s="31">
        <f t="shared" si="28"/>
        <v>2534401</v>
      </c>
      <c r="AX426" s="31">
        <f t="shared" si="28"/>
        <v>2763892</v>
      </c>
      <c r="AY426" s="31">
        <f t="shared" si="28"/>
        <v>5300091</v>
      </c>
      <c r="AZ426" s="31">
        <f t="shared" si="28"/>
        <v>2535554</v>
      </c>
      <c r="BA426" s="31">
        <f t="shared" si="28"/>
        <v>2764537</v>
      </c>
      <c r="BB426" s="31">
        <f t="shared" si="28"/>
        <v>5300660</v>
      </c>
      <c r="BC426" s="31">
        <f t="shared" si="28"/>
        <v>2536109</v>
      </c>
      <c r="BD426" s="31">
        <f t="shared" si="28"/>
        <v>2764551</v>
      </c>
      <c r="BE426" s="31">
        <f t="shared" si="28"/>
        <v>5300328</v>
      </c>
      <c r="BF426" s="31">
        <f t="shared" si="28"/>
        <v>2536218</v>
      </c>
      <c r="BG426" s="31">
        <f t="shared" si="28"/>
        <v>2764110</v>
      </c>
      <c r="BH426" s="31">
        <f t="shared" si="28"/>
        <v>5298974</v>
      </c>
      <c r="BI426" s="31">
        <f t="shared" si="28"/>
        <v>2535861</v>
      </c>
      <c r="BJ426" s="31">
        <f t="shared" si="28"/>
        <v>2763113</v>
      </c>
      <c r="BK426" s="31">
        <f t="shared" si="28"/>
        <v>5297018</v>
      </c>
      <c r="BL426" s="31">
        <f t="shared" si="28"/>
        <v>2535205</v>
      </c>
      <c r="BM426" s="31">
        <f t="shared" si="28"/>
        <v>2761813</v>
      </c>
      <c r="BN426" s="31">
        <f t="shared" si="28"/>
        <v>5294302</v>
      </c>
      <c r="BO426" s="31">
        <f t="shared" ref="BO426:BY426" si="29">SUM(BO344:BO384)</f>
        <v>2534270</v>
      </c>
      <c r="BP426" s="31">
        <f t="shared" si="29"/>
        <v>2760032</v>
      </c>
      <c r="BQ426" s="31">
        <f t="shared" si="29"/>
        <v>5290976</v>
      </c>
      <c r="BR426" s="31">
        <f t="shared" si="29"/>
        <v>2533043</v>
      </c>
      <c r="BS426" s="31">
        <f t="shared" si="29"/>
        <v>2757933</v>
      </c>
      <c r="BT426" s="31">
        <f t="shared" si="29"/>
        <v>5287465</v>
      </c>
      <c r="BU426" s="31">
        <f t="shared" si="29"/>
        <v>2531901</v>
      </c>
      <c r="BV426" s="31">
        <f t="shared" si="29"/>
        <v>2755564</v>
      </c>
      <c r="BW426" s="31">
        <f t="shared" si="29"/>
        <v>5283530</v>
      </c>
      <c r="BX426" s="31">
        <f t="shared" si="29"/>
        <v>2530611</v>
      </c>
      <c r="BY426" s="31">
        <f t="shared" si="29"/>
        <v>2752919</v>
      </c>
    </row>
    <row r="427" spans="1:77" x14ac:dyDescent="0.25">
      <c r="A427" s="34" t="s">
        <v>405</v>
      </c>
      <c r="C427" s="31">
        <f t="shared" ref="C427:BN427" si="30">SUM(C386:C404)</f>
        <v>2119020</v>
      </c>
      <c r="D427" s="31">
        <f t="shared" si="30"/>
        <v>1025974</v>
      </c>
      <c r="E427" s="31">
        <f t="shared" si="30"/>
        <v>1093046</v>
      </c>
      <c r="F427" s="31">
        <f t="shared" si="30"/>
        <v>2123881</v>
      </c>
      <c r="G427" s="31">
        <f t="shared" si="30"/>
        <v>1027953</v>
      </c>
      <c r="H427" s="31">
        <f t="shared" si="30"/>
        <v>1095928</v>
      </c>
      <c r="I427" s="31">
        <f t="shared" si="30"/>
        <v>2128817</v>
      </c>
      <c r="J427" s="31">
        <f t="shared" si="30"/>
        <v>1029987</v>
      </c>
      <c r="K427" s="31">
        <f t="shared" si="30"/>
        <v>1098830</v>
      </c>
      <c r="L427" s="31">
        <f t="shared" si="30"/>
        <v>2133244</v>
      </c>
      <c r="M427" s="31">
        <f t="shared" si="30"/>
        <v>1031829</v>
      </c>
      <c r="N427" s="31">
        <f t="shared" si="30"/>
        <v>1101415</v>
      </c>
      <c r="O427" s="31">
        <f t="shared" si="30"/>
        <v>2137600</v>
      </c>
      <c r="P427" s="31">
        <f t="shared" si="30"/>
        <v>1033662</v>
      </c>
      <c r="Q427" s="31">
        <f t="shared" si="30"/>
        <v>1103938</v>
      </c>
      <c r="R427" s="31">
        <f t="shared" si="30"/>
        <v>2141389</v>
      </c>
      <c r="S427" s="31">
        <f t="shared" si="30"/>
        <v>1035245</v>
      </c>
      <c r="T427" s="31">
        <f t="shared" si="30"/>
        <v>1106144</v>
      </c>
      <c r="U427" s="31">
        <f t="shared" si="30"/>
        <v>2145053</v>
      </c>
      <c r="V427" s="31">
        <f t="shared" si="30"/>
        <v>1036837</v>
      </c>
      <c r="W427" s="31">
        <f t="shared" si="30"/>
        <v>1108216</v>
      </c>
      <c r="X427" s="31">
        <f t="shared" si="30"/>
        <v>2148167</v>
      </c>
      <c r="Y427" s="31">
        <f t="shared" si="30"/>
        <v>1038209</v>
      </c>
      <c r="Z427" s="31">
        <f t="shared" si="30"/>
        <v>1109958</v>
      </c>
      <c r="AA427" s="31">
        <f t="shared" si="30"/>
        <v>2150740</v>
      </c>
      <c r="AB427" s="31">
        <f t="shared" si="30"/>
        <v>1039282</v>
      </c>
      <c r="AC427" s="31">
        <f t="shared" si="30"/>
        <v>1111458</v>
      </c>
      <c r="AD427" s="31">
        <f t="shared" si="30"/>
        <v>2153277</v>
      </c>
      <c r="AE427" s="31">
        <f t="shared" si="30"/>
        <v>1040443</v>
      </c>
      <c r="AF427" s="31">
        <f t="shared" si="30"/>
        <v>1112834</v>
      </c>
      <c r="AG427" s="31">
        <f t="shared" si="30"/>
        <v>2155113</v>
      </c>
      <c r="AH427" s="31">
        <f t="shared" si="30"/>
        <v>1041261</v>
      </c>
      <c r="AI427" s="31">
        <f t="shared" si="30"/>
        <v>1113852</v>
      </c>
      <c r="AJ427" s="31">
        <f t="shared" si="30"/>
        <v>2156278</v>
      </c>
      <c r="AK427" s="31">
        <f t="shared" si="30"/>
        <v>1041747</v>
      </c>
      <c r="AL427" s="31">
        <f t="shared" si="30"/>
        <v>1114531</v>
      </c>
      <c r="AM427" s="31">
        <f t="shared" si="30"/>
        <v>2156687</v>
      </c>
      <c r="AN427" s="31">
        <f t="shared" si="30"/>
        <v>1041861</v>
      </c>
      <c r="AO427" s="31">
        <f t="shared" si="30"/>
        <v>1114826</v>
      </c>
      <c r="AP427" s="31">
        <f t="shared" si="30"/>
        <v>2156446</v>
      </c>
      <c r="AQ427" s="31">
        <f t="shared" si="30"/>
        <v>1041689</v>
      </c>
      <c r="AR427" s="31">
        <f t="shared" si="30"/>
        <v>1114757</v>
      </c>
      <c r="AS427" s="31">
        <f t="shared" si="30"/>
        <v>2155434</v>
      </c>
      <c r="AT427" s="31">
        <f t="shared" si="30"/>
        <v>1041123</v>
      </c>
      <c r="AU427" s="31">
        <f t="shared" si="30"/>
        <v>1114311</v>
      </c>
      <c r="AV427" s="31">
        <f t="shared" si="30"/>
        <v>2153853</v>
      </c>
      <c r="AW427" s="31">
        <f t="shared" si="30"/>
        <v>1040299</v>
      </c>
      <c r="AX427" s="31">
        <f t="shared" si="30"/>
        <v>1113554</v>
      </c>
      <c r="AY427" s="31">
        <f t="shared" si="30"/>
        <v>2151646</v>
      </c>
      <c r="AZ427" s="31">
        <f t="shared" si="30"/>
        <v>1039193</v>
      </c>
      <c r="BA427" s="31">
        <f t="shared" si="30"/>
        <v>1112453</v>
      </c>
      <c r="BB427" s="31">
        <f t="shared" si="30"/>
        <v>2148835</v>
      </c>
      <c r="BC427" s="31">
        <f t="shared" si="30"/>
        <v>1037761</v>
      </c>
      <c r="BD427" s="31">
        <f t="shared" si="30"/>
        <v>1111074</v>
      </c>
      <c r="BE427" s="31">
        <f t="shared" si="30"/>
        <v>2145537</v>
      </c>
      <c r="BF427" s="31">
        <f t="shared" si="30"/>
        <v>1036075</v>
      </c>
      <c r="BG427" s="31">
        <f t="shared" si="30"/>
        <v>1109462</v>
      </c>
      <c r="BH427" s="31">
        <f t="shared" si="30"/>
        <v>2141776</v>
      </c>
      <c r="BI427" s="31">
        <f t="shared" si="30"/>
        <v>1034202</v>
      </c>
      <c r="BJ427" s="31">
        <f t="shared" si="30"/>
        <v>1107574</v>
      </c>
      <c r="BK427" s="31">
        <f t="shared" si="30"/>
        <v>2137617</v>
      </c>
      <c r="BL427" s="31">
        <f t="shared" si="30"/>
        <v>1032146</v>
      </c>
      <c r="BM427" s="31">
        <f t="shared" si="30"/>
        <v>1105471</v>
      </c>
      <c r="BN427" s="31">
        <f t="shared" si="30"/>
        <v>2133180</v>
      </c>
      <c r="BO427" s="31">
        <f t="shared" ref="BO427:BY427" si="31">SUM(BO386:BO404)</f>
        <v>1030012</v>
      </c>
      <c r="BP427" s="31">
        <f t="shared" si="31"/>
        <v>1103168</v>
      </c>
      <c r="BQ427" s="31">
        <f t="shared" si="31"/>
        <v>2128518</v>
      </c>
      <c r="BR427" s="31">
        <f t="shared" si="31"/>
        <v>1027778</v>
      </c>
      <c r="BS427" s="31">
        <f t="shared" si="31"/>
        <v>1100740</v>
      </c>
      <c r="BT427" s="31">
        <f t="shared" si="31"/>
        <v>2123592</v>
      </c>
      <c r="BU427" s="31">
        <f t="shared" si="31"/>
        <v>1025503</v>
      </c>
      <c r="BV427" s="31">
        <f t="shared" si="31"/>
        <v>1098089</v>
      </c>
      <c r="BW427" s="31">
        <f t="shared" si="31"/>
        <v>2118455</v>
      </c>
      <c r="BX427" s="31">
        <f t="shared" si="31"/>
        <v>1023163</v>
      </c>
      <c r="BY427" s="31">
        <f t="shared" si="31"/>
        <v>1095292</v>
      </c>
    </row>
    <row r="428" spans="1:77" x14ac:dyDescent="0.25">
      <c r="A428" s="34" t="s">
        <v>422</v>
      </c>
    </row>
    <row r="429" spans="1:77" x14ac:dyDescent="0.25">
      <c r="A429" s="34" t="s">
        <v>431</v>
      </c>
    </row>
    <row r="430" spans="1:77" x14ac:dyDescent="0.25">
      <c r="A430" s="34" t="s">
        <v>432</v>
      </c>
    </row>
    <row r="431" spans="1:77" x14ac:dyDescent="0.25">
      <c r="A431" s="34" t="s">
        <v>433</v>
      </c>
    </row>
    <row r="433" spans="1:77" s="33" customFormat="1" ht="14.25" x14ac:dyDescent="0.25">
      <c r="A433" s="33" t="s">
        <v>421</v>
      </c>
    </row>
    <row r="434" spans="1:77" x14ac:dyDescent="0.25">
      <c r="A434" s="31" t="s">
        <v>434</v>
      </c>
      <c r="C434" s="31">
        <f>SUM(C412:C427)</f>
        <v>37621798</v>
      </c>
      <c r="D434" s="31">
        <f t="shared" ref="D434:BO434" si="32">SUM(D412:D427)</f>
        <v>18149318</v>
      </c>
      <c r="E434" s="31">
        <f t="shared" si="32"/>
        <v>19472480</v>
      </c>
      <c r="F434" s="31">
        <f t="shared" si="32"/>
        <v>37601798</v>
      </c>
      <c r="G434" s="31">
        <f t="shared" si="32"/>
        <v>18135936</v>
      </c>
      <c r="H434" s="31">
        <f t="shared" si="32"/>
        <v>19465862</v>
      </c>
      <c r="I434" s="31">
        <f t="shared" si="32"/>
        <v>37581595</v>
      </c>
      <c r="J434" s="31">
        <f t="shared" si="32"/>
        <v>18123486</v>
      </c>
      <c r="K434" s="31">
        <f t="shared" si="32"/>
        <v>19458109</v>
      </c>
      <c r="L434" s="31">
        <f t="shared" si="32"/>
        <v>37555872</v>
      </c>
      <c r="M434" s="31">
        <f t="shared" si="32"/>
        <v>18108943</v>
      </c>
      <c r="N434" s="31">
        <f t="shared" si="32"/>
        <v>19446929</v>
      </c>
      <c r="O434" s="31">
        <f t="shared" si="32"/>
        <v>37528229</v>
      </c>
      <c r="P434" s="31">
        <f t="shared" si="32"/>
        <v>18094210</v>
      </c>
      <c r="Q434" s="31">
        <f t="shared" si="32"/>
        <v>19434019</v>
      </c>
      <c r="R434" s="31">
        <f t="shared" si="32"/>
        <v>37493757</v>
      </c>
      <c r="S434" s="31">
        <f t="shared" si="32"/>
        <v>18076741</v>
      </c>
      <c r="T434" s="31">
        <f t="shared" si="32"/>
        <v>19417016</v>
      </c>
      <c r="U434" s="31">
        <f t="shared" si="32"/>
        <v>37456401</v>
      </c>
      <c r="V434" s="31">
        <f t="shared" si="32"/>
        <v>18058367</v>
      </c>
      <c r="W434" s="31">
        <f t="shared" si="32"/>
        <v>19398034</v>
      </c>
      <c r="X434" s="31">
        <f t="shared" si="32"/>
        <v>37413695</v>
      </c>
      <c r="Y434" s="31">
        <f t="shared" si="32"/>
        <v>18037961</v>
      </c>
      <c r="Z434" s="31">
        <f t="shared" si="32"/>
        <v>19375734</v>
      </c>
      <c r="AA434" s="31">
        <f t="shared" si="32"/>
        <v>37363689</v>
      </c>
      <c r="AB434" s="31">
        <f t="shared" si="32"/>
        <v>18014239</v>
      </c>
      <c r="AC434" s="31">
        <f t="shared" si="32"/>
        <v>19349450</v>
      </c>
      <c r="AD434" s="31">
        <f t="shared" si="32"/>
        <v>37312137</v>
      </c>
      <c r="AE434" s="31">
        <f t="shared" si="32"/>
        <v>17990377</v>
      </c>
      <c r="AF434" s="31">
        <f t="shared" si="32"/>
        <v>19321760</v>
      </c>
      <c r="AG434" s="31">
        <f t="shared" si="32"/>
        <v>37250291</v>
      </c>
      <c r="AH434" s="31">
        <f t="shared" si="32"/>
        <v>17961427</v>
      </c>
      <c r="AI434" s="31">
        <f t="shared" si="32"/>
        <v>19288864</v>
      </c>
      <c r="AJ434" s="31">
        <f t="shared" si="32"/>
        <v>37177706</v>
      </c>
      <c r="AK434" s="31">
        <f t="shared" si="32"/>
        <v>17927335</v>
      </c>
      <c r="AL434" s="31">
        <f t="shared" si="32"/>
        <v>19250371</v>
      </c>
      <c r="AM434" s="31">
        <f t="shared" si="32"/>
        <v>37094133</v>
      </c>
      <c r="AN434" s="31">
        <f t="shared" si="32"/>
        <v>17887564</v>
      </c>
      <c r="AO434" s="31">
        <f t="shared" si="32"/>
        <v>19206569</v>
      </c>
      <c r="AP434" s="31">
        <f t="shared" si="32"/>
        <v>37000102</v>
      </c>
      <c r="AQ434" s="31">
        <f t="shared" si="32"/>
        <v>17842726</v>
      </c>
      <c r="AR434" s="31">
        <f t="shared" si="32"/>
        <v>19157376</v>
      </c>
      <c r="AS434" s="31">
        <f t="shared" si="32"/>
        <v>36895404</v>
      </c>
      <c r="AT434" s="31">
        <f t="shared" si="32"/>
        <v>17792665</v>
      </c>
      <c r="AU434" s="31">
        <f t="shared" si="32"/>
        <v>19102739</v>
      </c>
      <c r="AV434" s="31">
        <f t="shared" si="32"/>
        <v>36780512</v>
      </c>
      <c r="AW434" s="31">
        <f t="shared" si="32"/>
        <v>17737336</v>
      </c>
      <c r="AX434" s="31">
        <f t="shared" si="32"/>
        <v>19043176</v>
      </c>
      <c r="AY434" s="31">
        <f t="shared" si="32"/>
        <v>36655842</v>
      </c>
      <c r="AZ434" s="31">
        <f t="shared" si="32"/>
        <v>17677247</v>
      </c>
      <c r="BA434" s="31">
        <f t="shared" si="32"/>
        <v>18978595</v>
      </c>
      <c r="BB434" s="31">
        <f t="shared" si="32"/>
        <v>36522030</v>
      </c>
      <c r="BC434" s="31">
        <f t="shared" si="32"/>
        <v>17612727</v>
      </c>
      <c r="BD434" s="31">
        <f t="shared" si="32"/>
        <v>18909303</v>
      </c>
      <c r="BE434" s="31">
        <f t="shared" si="32"/>
        <v>36380429</v>
      </c>
      <c r="BF434" s="31">
        <f t="shared" si="32"/>
        <v>17544424</v>
      </c>
      <c r="BG434" s="31">
        <f t="shared" si="32"/>
        <v>18836005</v>
      </c>
      <c r="BH434" s="31">
        <f t="shared" si="32"/>
        <v>36231336</v>
      </c>
      <c r="BI434" s="31">
        <f t="shared" si="32"/>
        <v>17472695</v>
      </c>
      <c r="BJ434" s="31">
        <f t="shared" si="32"/>
        <v>18758641</v>
      </c>
      <c r="BK434" s="31">
        <f t="shared" si="32"/>
        <v>36076015</v>
      </c>
      <c r="BL434" s="31">
        <f t="shared" si="32"/>
        <v>17398361</v>
      </c>
      <c r="BM434" s="31">
        <f t="shared" si="32"/>
        <v>18677654</v>
      </c>
      <c r="BN434" s="31">
        <f t="shared" si="32"/>
        <v>35915318</v>
      </c>
      <c r="BO434" s="31">
        <f t="shared" si="32"/>
        <v>17322026</v>
      </c>
      <c r="BP434" s="31">
        <f t="shared" ref="BP434:BY434" si="33">SUM(BP412:BP427)</f>
        <v>18593292</v>
      </c>
      <c r="BQ434" s="31">
        <f t="shared" si="33"/>
        <v>35749604</v>
      </c>
      <c r="BR434" s="31">
        <f t="shared" si="33"/>
        <v>17243744</v>
      </c>
      <c r="BS434" s="31">
        <f t="shared" si="33"/>
        <v>18505860</v>
      </c>
      <c r="BT434" s="31">
        <f t="shared" si="33"/>
        <v>35580617</v>
      </c>
      <c r="BU434" s="31">
        <f t="shared" si="33"/>
        <v>17164909</v>
      </c>
      <c r="BV434" s="31">
        <f>SUM(BV412:BV427)</f>
        <v>18415708</v>
      </c>
      <c r="BW434" s="31">
        <f t="shared" si="33"/>
        <v>35408556</v>
      </c>
      <c r="BX434" s="31">
        <f>SUM(BX412:BX427)</f>
        <v>17085542</v>
      </c>
      <c r="BY434" s="31">
        <f t="shared" si="33"/>
        <v>18323014</v>
      </c>
    </row>
    <row r="436" spans="1:77" s="33" customFormat="1" ht="14.25" x14ac:dyDescent="0.25">
      <c r="A436" s="33" t="s">
        <v>699</v>
      </c>
    </row>
    <row r="437" spans="1:77" x14ac:dyDescent="0.25">
      <c r="A437" s="36">
        <v>235</v>
      </c>
    </row>
    <row r="438" spans="1:77" x14ac:dyDescent="0.25">
      <c r="A438" s="31" t="str">
        <f>INDEX($1:$432,wybor,1)</f>
        <v>sokólski</v>
      </c>
      <c r="B438" s="31" t="str">
        <f>INDEX($1:$432,wybor,2)</f>
        <v>podlaskie</v>
      </c>
      <c r="C438" s="31">
        <f>INDEX($1:$432,wybor,3)</f>
        <v>69119</v>
      </c>
      <c r="D438" s="31">
        <f>INDEX($1:$432,wybor,4)</f>
        <v>34072</v>
      </c>
      <c r="E438" s="31">
        <f>INDEX($1:$432,wybor,5)</f>
        <v>35047</v>
      </c>
      <c r="F438" s="31">
        <f>INDEX($1:$432,wybor,6)</f>
        <v>68496</v>
      </c>
      <c r="G438" s="31">
        <f>INDEX($1:$432,wybor,7)</f>
        <v>33769</v>
      </c>
      <c r="H438" s="31">
        <f>INDEX($1:$432,wybor,8)</f>
        <v>34727</v>
      </c>
      <c r="I438" s="31">
        <f>INDEX($1:$432,wybor,9)</f>
        <v>67892</v>
      </c>
      <c r="J438" s="31">
        <f>INDEX($1:$432,wybor,10)</f>
        <v>33488</v>
      </c>
      <c r="K438" s="31">
        <f>INDEX($1:$432,wybor,11)</f>
        <v>34404</v>
      </c>
      <c r="L438" s="31">
        <f>INDEX($1:$432,wybor,12)</f>
        <v>67268</v>
      </c>
      <c r="M438" s="31">
        <f>INDEX($1:$432,wybor,13)</f>
        <v>33197</v>
      </c>
      <c r="N438" s="31">
        <f>INDEX($1:$432,wybor,14)</f>
        <v>34071</v>
      </c>
      <c r="O438" s="31">
        <f>INDEX($1:$432,wybor,15)</f>
        <v>66669</v>
      </c>
      <c r="P438" s="31">
        <f>INDEX($1:$432,wybor,16)</f>
        <v>32921</v>
      </c>
      <c r="Q438" s="31">
        <f>INDEX($1:$432,wybor,17)</f>
        <v>33748</v>
      </c>
      <c r="R438" s="31">
        <f>INDEX($1:$432,wybor,18)</f>
        <v>66056</v>
      </c>
      <c r="S438" s="31">
        <f>INDEX($1:$432,wybor,19)</f>
        <v>32634</v>
      </c>
      <c r="T438" s="31">
        <f>INDEX($1:$432,wybor,20)</f>
        <v>33422</v>
      </c>
      <c r="U438" s="31">
        <f>INDEX($1:$432,wybor,21)</f>
        <v>65457</v>
      </c>
      <c r="V438" s="31">
        <f>INDEX($1:$432,wybor,22)</f>
        <v>32355</v>
      </c>
      <c r="W438" s="31">
        <f>INDEX($1:$432,wybor,23)</f>
        <v>33102</v>
      </c>
      <c r="X438" s="31">
        <f>INDEX($1:$432,wybor,24)</f>
        <v>64883</v>
      </c>
      <c r="Y438" s="31">
        <f>INDEX($1:$432,wybor,25)</f>
        <v>32093</v>
      </c>
      <c r="Z438" s="31">
        <f>INDEX($1:$432,wybor,26)</f>
        <v>32790</v>
      </c>
      <c r="AA438" s="31">
        <f>INDEX($1:$432,wybor,27)</f>
        <v>64303</v>
      </c>
      <c r="AB438" s="31">
        <f>INDEX($1:$432,wybor,28)</f>
        <v>31815</v>
      </c>
      <c r="AC438" s="31">
        <f>INDEX($1:$432,wybor,29)</f>
        <v>32488</v>
      </c>
      <c r="AD438" s="31">
        <f>INDEX($1:$432,wybor,30)</f>
        <v>63744</v>
      </c>
      <c r="AE438" s="31">
        <f>INDEX($1:$432,wybor,31)</f>
        <v>31548</v>
      </c>
      <c r="AF438" s="31">
        <f>INDEX($1:$432,wybor,32)</f>
        <v>32196</v>
      </c>
      <c r="AG438" s="31">
        <f>INDEX($1:$432,wybor,33)</f>
        <v>63184</v>
      </c>
      <c r="AH438" s="31">
        <f>INDEX($1:$432,wybor,34)</f>
        <v>31287</v>
      </c>
      <c r="AI438" s="31">
        <f>INDEX($1:$432,wybor,35)</f>
        <v>31897</v>
      </c>
      <c r="AJ438" s="31">
        <f>INDEX($1:$432,wybor,36)</f>
        <v>62587</v>
      </c>
      <c r="AK438" s="31">
        <f>INDEX($1:$432,wybor,37)</f>
        <v>31003</v>
      </c>
      <c r="AL438" s="31">
        <f>INDEX($1:$432,wybor,38)</f>
        <v>31584</v>
      </c>
      <c r="AM438" s="31">
        <f>INDEX($1:$432,wybor,39)</f>
        <v>62000</v>
      </c>
      <c r="AN438" s="31">
        <f>INDEX($1:$432,wybor,40)</f>
        <v>30725</v>
      </c>
      <c r="AO438" s="31">
        <f>INDEX($1:$432,wybor,41)</f>
        <v>31275</v>
      </c>
      <c r="AP438" s="31">
        <f>INDEX($1:$432,wybor,42)</f>
        <v>61399</v>
      </c>
      <c r="AQ438" s="31">
        <f>INDEX($1:$432,wybor,43)</f>
        <v>30437</v>
      </c>
      <c r="AR438" s="31">
        <f>INDEX($1:$432,wybor,44)</f>
        <v>30962</v>
      </c>
      <c r="AS438" s="31">
        <f>INDEX($1:$432,wybor,45)</f>
        <v>60772</v>
      </c>
      <c r="AT438" s="31">
        <f>INDEX($1:$432,wybor,46)</f>
        <v>30141</v>
      </c>
      <c r="AU438" s="31">
        <f>INDEX($1:$432,wybor,47)</f>
        <v>30631</v>
      </c>
      <c r="AV438" s="31">
        <f>INDEX($1:$432,wybor,48)</f>
        <v>60135</v>
      </c>
      <c r="AW438" s="31">
        <f>INDEX($1:$432,wybor,49)</f>
        <v>29834</v>
      </c>
      <c r="AX438" s="31">
        <f>INDEX($1:$432,wybor,50)</f>
        <v>30301</v>
      </c>
      <c r="AY438" s="31">
        <f>INDEX($1:$432,wybor,51)</f>
        <v>59495</v>
      </c>
      <c r="AZ438" s="31">
        <f>INDEX($1:$432,wybor,52)</f>
        <v>29528</v>
      </c>
      <c r="BA438" s="31">
        <f>INDEX($1:$432,wybor,53)</f>
        <v>29967</v>
      </c>
      <c r="BB438" s="31">
        <f>INDEX($1:$432,wybor,54)</f>
        <v>58835</v>
      </c>
      <c r="BC438" s="31">
        <f>INDEX($1:$432,wybor,55)</f>
        <v>29214</v>
      </c>
      <c r="BD438" s="31">
        <f>INDEX($1:$432,wybor,56)</f>
        <v>29621</v>
      </c>
      <c r="BE438" s="31">
        <f>INDEX($1:$432,wybor,57)</f>
        <v>58173</v>
      </c>
      <c r="BF438" s="31">
        <f>INDEX($1:$432,wybor,58)</f>
        <v>28888</v>
      </c>
      <c r="BG438" s="31">
        <f>INDEX($1:$432,wybor,59)</f>
        <v>29285</v>
      </c>
      <c r="BH438" s="31">
        <f>INDEX($1:$432,wybor,60)</f>
        <v>57492</v>
      </c>
      <c r="BI438" s="31">
        <f>INDEX($1:$432,wybor,61)</f>
        <v>28562</v>
      </c>
      <c r="BJ438" s="31">
        <f>INDEX($1:$432,wybor,62)</f>
        <v>28930</v>
      </c>
      <c r="BK438" s="31">
        <f>INDEX($1:$432,wybor,63)</f>
        <v>56813</v>
      </c>
      <c r="BL438" s="31">
        <f>INDEX($1:$432,wybor,64)</f>
        <v>28238</v>
      </c>
      <c r="BM438" s="31">
        <f>INDEX($1:$432,wybor,65)</f>
        <v>28575</v>
      </c>
      <c r="BN438" s="31">
        <f>INDEX($1:$432,wybor,66)</f>
        <v>56113</v>
      </c>
      <c r="BO438" s="31">
        <f>INDEX($1:$432,wybor,67)</f>
        <v>27897</v>
      </c>
      <c r="BP438" s="31">
        <f>INDEX($1:$432,wybor,68)</f>
        <v>28216</v>
      </c>
      <c r="BQ438" s="31">
        <f>INDEX($1:$432,wybor,69)</f>
        <v>55405</v>
      </c>
      <c r="BR438" s="31">
        <f>INDEX($1:$432,wybor,70)</f>
        <v>27558</v>
      </c>
      <c r="BS438" s="31">
        <f>INDEX($1:$432,wybor,71)</f>
        <v>27847</v>
      </c>
      <c r="BT438" s="31">
        <f>INDEX($1:$432,wybor,72)</f>
        <v>54684</v>
      </c>
      <c r="BU438" s="31">
        <f>INDEX($1:$432,wybor,73)</f>
        <v>27210</v>
      </c>
      <c r="BV438" s="31">
        <f>INDEX($1:$432,wybor,74)</f>
        <v>27474</v>
      </c>
      <c r="BW438" s="31">
        <f>INDEX($1:$432,wybor,75)</f>
        <v>53961</v>
      </c>
      <c r="BX438" s="31">
        <f>INDEX($1:$432,wybor,76)</f>
        <v>26856</v>
      </c>
      <c r="BY438" s="31">
        <f>INDEX($1:$432,wybor,77)</f>
        <v>27105</v>
      </c>
    </row>
    <row r="440" spans="1:77" x14ac:dyDescent="0.25">
      <c r="A440" s="31" t="s">
        <v>210</v>
      </c>
      <c r="B440" s="31" t="s">
        <v>401</v>
      </c>
      <c r="C440" s="31">
        <v>69119</v>
      </c>
      <c r="D440" s="31">
        <v>34072</v>
      </c>
      <c r="E440" s="31">
        <v>35047</v>
      </c>
      <c r="F440" s="31">
        <v>68496</v>
      </c>
      <c r="G440" s="31">
        <v>33769</v>
      </c>
      <c r="H440" s="31">
        <v>34727</v>
      </c>
      <c r="I440" s="31">
        <v>67892</v>
      </c>
      <c r="J440" s="31">
        <v>33488</v>
      </c>
      <c r="K440" s="31">
        <v>34404</v>
      </c>
      <c r="L440" s="31">
        <v>67268</v>
      </c>
      <c r="M440" s="31">
        <v>33197</v>
      </c>
      <c r="N440" s="31">
        <v>34071</v>
      </c>
      <c r="O440" s="31">
        <v>66669</v>
      </c>
      <c r="P440" s="31">
        <v>32921</v>
      </c>
      <c r="Q440" s="31">
        <v>33748</v>
      </c>
      <c r="R440" s="31">
        <v>66056</v>
      </c>
      <c r="S440" s="31">
        <v>32634</v>
      </c>
      <c r="T440" s="31">
        <v>33422</v>
      </c>
      <c r="U440" s="31">
        <v>65457</v>
      </c>
      <c r="V440" s="31">
        <v>32355</v>
      </c>
      <c r="W440" s="31">
        <v>33102</v>
      </c>
      <c r="X440" s="31">
        <v>64883</v>
      </c>
      <c r="Y440" s="31">
        <v>32093</v>
      </c>
      <c r="Z440" s="31">
        <v>32790</v>
      </c>
      <c r="AA440" s="31">
        <v>64303</v>
      </c>
      <c r="AB440" s="31">
        <v>31815</v>
      </c>
      <c r="AC440" s="31">
        <v>32488</v>
      </c>
      <c r="AD440" s="31">
        <v>63744</v>
      </c>
      <c r="AE440" s="31">
        <v>31548</v>
      </c>
      <c r="AF440" s="31">
        <v>32196</v>
      </c>
      <c r="AG440" s="31">
        <v>63184</v>
      </c>
      <c r="AH440" s="31">
        <v>31287</v>
      </c>
      <c r="AI440" s="31">
        <v>31897</v>
      </c>
      <c r="AJ440" s="31">
        <v>62587</v>
      </c>
      <c r="AK440" s="31">
        <v>31003</v>
      </c>
      <c r="AL440" s="31">
        <v>31584</v>
      </c>
      <c r="AM440" s="31">
        <v>62000</v>
      </c>
      <c r="AN440" s="31">
        <v>30725</v>
      </c>
      <c r="AO440" s="31">
        <v>31275</v>
      </c>
      <c r="AP440" s="31">
        <v>61399</v>
      </c>
      <c r="AQ440" s="31">
        <v>30437</v>
      </c>
      <c r="AR440" s="31">
        <v>30962</v>
      </c>
      <c r="AS440" s="31">
        <v>60772</v>
      </c>
      <c r="AT440" s="31">
        <v>30141</v>
      </c>
      <c r="AU440" s="31">
        <v>30631</v>
      </c>
      <c r="AV440" s="31">
        <v>60135</v>
      </c>
      <c r="AW440" s="31">
        <v>29834</v>
      </c>
      <c r="AX440" s="31">
        <v>30301</v>
      </c>
      <c r="AY440" s="31">
        <v>59495</v>
      </c>
      <c r="AZ440" s="31">
        <v>29528</v>
      </c>
      <c r="BA440" s="31">
        <v>29967</v>
      </c>
      <c r="BB440" s="31">
        <v>58835</v>
      </c>
      <c r="BC440" s="31">
        <v>29214</v>
      </c>
      <c r="BD440" s="31">
        <v>29621</v>
      </c>
      <c r="BE440" s="31">
        <v>58173</v>
      </c>
      <c r="BF440" s="31">
        <v>28888</v>
      </c>
      <c r="BG440" s="31">
        <v>29285</v>
      </c>
      <c r="BH440" s="31">
        <v>57492</v>
      </c>
      <c r="BI440" s="31">
        <v>28562</v>
      </c>
      <c r="BJ440" s="31">
        <v>28930</v>
      </c>
      <c r="BK440" s="31">
        <v>56813</v>
      </c>
      <c r="BL440" s="31">
        <v>28238</v>
      </c>
      <c r="BM440" s="31">
        <v>28575</v>
      </c>
      <c r="BN440" s="31">
        <v>56113</v>
      </c>
      <c r="BO440" s="31">
        <v>27897</v>
      </c>
      <c r="BP440" s="31">
        <v>28216</v>
      </c>
      <c r="BQ440" s="31">
        <v>55405</v>
      </c>
      <c r="BR440" s="31">
        <v>27558</v>
      </c>
      <c r="BS440" s="31">
        <v>27847</v>
      </c>
      <c r="BT440" s="31">
        <v>54684</v>
      </c>
      <c r="BU440" s="31">
        <v>27210</v>
      </c>
      <c r="BV440" s="31">
        <v>27474</v>
      </c>
      <c r="BW440" s="31">
        <v>53961</v>
      </c>
      <c r="BX440" s="31">
        <v>27105</v>
      </c>
    </row>
  </sheetData>
  <sheetProtection selectLockedCells="1"/>
  <mergeCells count="32">
    <mergeCell ref="R1:T1"/>
    <mergeCell ref="C1:E1"/>
    <mergeCell ref="F1:H1"/>
    <mergeCell ref="I1:K1"/>
    <mergeCell ref="L1:N1"/>
    <mergeCell ref="O1:Q1"/>
    <mergeCell ref="BB1:BD1"/>
    <mergeCell ref="U1:W1"/>
    <mergeCell ref="X1:Z1"/>
    <mergeCell ref="AA1:AC1"/>
    <mergeCell ref="AD1:AF1"/>
    <mergeCell ref="AG1:AI1"/>
    <mergeCell ref="AJ1:AL1"/>
    <mergeCell ref="AM1:AO1"/>
    <mergeCell ref="AP1:AR1"/>
    <mergeCell ref="AS1:AU1"/>
    <mergeCell ref="AV1:AX1"/>
    <mergeCell ref="AY1:BA1"/>
    <mergeCell ref="BW1:BY1"/>
    <mergeCell ref="BE1:BG1"/>
    <mergeCell ref="BH1:BJ1"/>
    <mergeCell ref="BK1:BM1"/>
    <mergeCell ref="BN1:BP1"/>
    <mergeCell ref="BQ1:BS1"/>
    <mergeCell ref="BT1:BV1"/>
    <mergeCell ref="DG1:DI1"/>
    <mergeCell ref="DJ1:DL1"/>
    <mergeCell ref="DM1:DO1"/>
    <mergeCell ref="DP1:DR1"/>
    <mergeCell ref="CX1:CZ1"/>
    <mergeCell ref="DA1:DC1"/>
    <mergeCell ref="DD1:DF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BR237"/>
  <sheetViews>
    <sheetView topLeftCell="AN77" zoomScale="90" zoomScaleNormal="90" workbookViewId="0">
      <selection activeCell="BF94" sqref="BF94"/>
    </sheetView>
  </sheetViews>
  <sheetFormatPr defaultRowHeight="15" x14ac:dyDescent="0.25"/>
  <sheetData>
    <row r="1" spans="1:62" x14ac:dyDescent="0.25">
      <c r="A1" t="s">
        <v>695</v>
      </c>
    </row>
    <row r="3" spans="1:62" x14ac:dyDescent="0.25">
      <c r="AD3" t="s">
        <v>359</v>
      </c>
      <c r="AE3" t="s">
        <v>359</v>
      </c>
      <c r="AF3" t="s">
        <v>358</v>
      </c>
      <c r="AG3" t="s">
        <v>358</v>
      </c>
      <c r="AH3" t="s">
        <v>358</v>
      </c>
      <c r="AI3" t="s">
        <v>358</v>
      </c>
    </row>
    <row r="4" spans="1:62" x14ac:dyDescent="0.25">
      <c r="Y4" t="s">
        <v>361</v>
      </c>
      <c r="Z4" t="s">
        <v>361</v>
      </c>
      <c r="AA4" t="s">
        <v>361</v>
      </c>
      <c r="AB4" t="s">
        <v>360</v>
      </c>
      <c r="AC4" t="s">
        <v>360</v>
      </c>
      <c r="AD4" t="s">
        <v>360</v>
      </c>
      <c r="AE4" t="s">
        <v>359</v>
      </c>
      <c r="AF4" t="s">
        <v>358</v>
      </c>
      <c r="AG4" t="s">
        <v>358</v>
      </c>
      <c r="AH4" t="s">
        <v>358</v>
      </c>
      <c r="AI4" t="s">
        <v>358</v>
      </c>
    </row>
    <row r="5" spans="1:62" x14ac:dyDescent="0.25">
      <c r="Y5" t="s">
        <v>361</v>
      </c>
      <c r="Z5" t="s">
        <v>361</v>
      </c>
      <c r="AA5" t="s">
        <v>361</v>
      </c>
      <c r="AB5" t="s">
        <v>360</v>
      </c>
      <c r="AC5" t="s">
        <v>360</v>
      </c>
      <c r="AD5" t="s">
        <v>360</v>
      </c>
      <c r="AE5" t="s">
        <v>359</v>
      </c>
      <c r="AF5" t="s">
        <v>359</v>
      </c>
      <c r="AG5" t="s">
        <v>359</v>
      </c>
      <c r="AH5" t="s">
        <v>362</v>
      </c>
    </row>
    <row r="6" spans="1:62" x14ac:dyDescent="0.25">
      <c r="V6" t="s">
        <v>184</v>
      </c>
      <c r="W6" t="s">
        <v>184</v>
      </c>
      <c r="X6" t="s">
        <v>184</v>
      </c>
      <c r="Y6" t="s">
        <v>361</v>
      </c>
      <c r="Z6" t="s">
        <v>363</v>
      </c>
      <c r="AA6" t="s">
        <v>361</v>
      </c>
      <c r="AB6" t="s">
        <v>361</v>
      </c>
      <c r="AC6" t="s">
        <v>360</v>
      </c>
      <c r="AD6" t="s">
        <v>360</v>
      </c>
      <c r="AE6" t="s">
        <v>359</v>
      </c>
      <c r="AF6" t="s">
        <v>359</v>
      </c>
      <c r="AG6" t="s">
        <v>359</v>
      </c>
      <c r="AH6" t="s">
        <v>362</v>
      </c>
    </row>
    <row r="7" spans="1:62" x14ac:dyDescent="0.25">
      <c r="U7" t="s">
        <v>185</v>
      </c>
      <c r="V7" t="s">
        <v>184</v>
      </c>
      <c r="W7" t="s">
        <v>184</v>
      </c>
      <c r="X7" t="s">
        <v>184</v>
      </c>
      <c r="Y7" t="s">
        <v>361</v>
      </c>
      <c r="Z7" t="s">
        <v>361</v>
      </c>
      <c r="AA7" t="s">
        <v>361</v>
      </c>
      <c r="AB7" t="s">
        <v>361</v>
      </c>
      <c r="AC7" t="s">
        <v>360</v>
      </c>
      <c r="AD7" t="s">
        <v>360</v>
      </c>
      <c r="AE7" t="s">
        <v>364</v>
      </c>
      <c r="AF7" t="s">
        <v>364</v>
      </c>
      <c r="AG7" t="s">
        <v>364</v>
      </c>
      <c r="AH7" t="s">
        <v>377</v>
      </c>
      <c r="AI7" t="s">
        <v>366</v>
      </c>
      <c r="AJ7" t="s">
        <v>366</v>
      </c>
      <c r="AK7" t="s">
        <v>367</v>
      </c>
      <c r="AL7" t="s">
        <v>367</v>
      </c>
      <c r="AM7" t="s">
        <v>367</v>
      </c>
      <c r="AN7" t="s">
        <v>163</v>
      </c>
      <c r="AO7" t="s">
        <v>163</v>
      </c>
      <c r="AP7" t="s">
        <v>163</v>
      </c>
      <c r="AQ7" t="s">
        <v>163</v>
      </c>
      <c r="AR7" t="s">
        <v>165</v>
      </c>
      <c r="AS7" t="s">
        <v>165</v>
      </c>
      <c r="AT7" t="s">
        <v>165</v>
      </c>
      <c r="AU7" t="s">
        <v>165</v>
      </c>
      <c r="AZ7" t="s">
        <v>164</v>
      </c>
      <c r="BA7" t="s">
        <v>164</v>
      </c>
      <c r="BB7" t="s">
        <v>164</v>
      </c>
      <c r="BC7" t="s">
        <v>164</v>
      </c>
      <c r="BD7" t="s">
        <v>205</v>
      </c>
      <c r="BE7" t="s">
        <v>205</v>
      </c>
    </row>
    <row r="8" spans="1:62" x14ac:dyDescent="0.25">
      <c r="T8" t="s">
        <v>185</v>
      </c>
      <c r="U8" t="s">
        <v>187</v>
      </c>
      <c r="V8" t="s">
        <v>187</v>
      </c>
      <c r="W8" t="s">
        <v>184</v>
      </c>
      <c r="X8" t="s">
        <v>184</v>
      </c>
      <c r="Y8" t="s">
        <v>361</v>
      </c>
      <c r="Z8" t="s">
        <v>361</v>
      </c>
      <c r="AA8" t="s">
        <v>361</v>
      </c>
      <c r="AB8" t="s">
        <v>361</v>
      </c>
      <c r="AC8" t="s">
        <v>365</v>
      </c>
      <c r="AD8" t="s">
        <v>364</v>
      </c>
      <c r="AE8" t="s">
        <v>364</v>
      </c>
      <c r="AF8" t="s">
        <v>364</v>
      </c>
      <c r="AG8" t="s">
        <v>364</v>
      </c>
      <c r="AH8" t="s">
        <v>366</v>
      </c>
      <c r="AI8" t="s">
        <v>366</v>
      </c>
      <c r="AJ8" t="s">
        <v>366</v>
      </c>
      <c r="AK8" t="s">
        <v>367</v>
      </c>
      <c r="AL8" t="s">
        <v>367</v>
      </c>
      <c r="AM8" t="s">
        <v>169</v>
      </c>
      <c r="AN8" t="s">
        <v>168</v>
      </c>
      <c r="AO8" t="s">
        <v>163</v>
      </c>
      <c r="AP8" t="s">
        <v>163</v>
      </c>
      <c r="AQ8" t="s">
        <v>163</v>
      </c>
      <c r="AR8" t="s">
        <v>165</v>
      </c>
      <c r="AS8" t="s">
        <v>165</v>
      </c>
      <c r="AT8" t="s">
        <v>165</v>
      </c>
      <c r="AU8" t="s">
        <v>165</v>
      </c>
      <c r="AV8" t="s">
        <v>167</v>
      </c>
      <c r="AW8" t="s">
        <v>167</v>
      </c>
      <c r="AX8" t="s">
        <v>166</v>
      </c>
      <c r="AY8" t="s">
        <v>166</v>
      </c>
      <c r="AZ8" t="s">
        <v>164</v>
      </c>
      <c r="BA8" t="s">
        <v>164</v>
      </c>
      <c r="BB8" t="s">
        <v>164</v>
      </c>
      <c r="BC8" t="s">
        <v>164</v>
      </c>
      <c r="BD8" t="s">
        <v>205</v>
      </c>
      <c r="BE8" t="s">
        <v>205</v>
      </c>
      <c r="BF8" t="s">
        <v>206</v>
      </c>
      <c r="BG8" t="s">
        <v>206</v>
      </c>
    </row>
    <row r="9" spans="1:62" x14ac:dyDescent="0.25">
      <c r="O9" t="s">
        <v>188</v>
      </c>
      <c r="P9" t="s">
        <v>188</v>
      </c>
      <c r="Q9" t="s">
        <v>188</v>
      </c>
      <c r="R9" t="s">
        <v>186</v>
      </c>
      <c r="S9" t="s">
        <v>186</v>
      </c>
      <c r="T9" t="s">
        <v>189</v>
      </c>
      <c r="U9" t="s">
        <v>187</v>
      </c>
      <c r="V9" t="s">
        <v>187</v>
      </c>
      <c r="W9" t="s">
        <v>185</v>
      </c>
      <c r="X9" t="s">
        <v>185</v>
      </c>
      <c r="Y9" t="s">
        <v>361</v>
      </c>
      <c r="Z9" t="s">
        <v>361</v>
      </c>
      <c r="AA9" t="s">
        <v>365</v>
      </c>
      <c r="AB9" t="s">
        <v>365</v>
      </c>
      <c r="AC9" t="s">
        <v>365</v>
      </c>
      <c r="AD9" t="s">
        <v>369</v>
      </c>
      <c r="AE9" t="s">
        <v>369</v>
      </c>
      <c r="AF9" t="s">
        <v>369</v>
      </c>
      <c r="AG9" t="s">
        <v>368</v>
      </c>
      <c r="AH9" t="s">
        <v>368</v>
      </c>
      <c r="AI9" t="s">
        <v>368</v>
      </c>
      <c r="AJ9" t="s">
        <v>367</v>
      </c>
      <c r="AK9" t="s">
        <v>367</v>
      </c>
      <c r="AL9" t="s">
        <v>367</v>
      </c>
      <c r="AM9" t="s">
        <v>169</v>
      </c>
      <c r="AN9" t="s">
        <v>168</v>
      </c>
      <c r="AO9" t="s">
        <v>168</v>
      </c>
      <c r="AP9" t="s">
        <v>163</v>
      </c>
      <c r="AQ9" t="s">
        <v>163</v>
      </c>
      <c r="AR9" t="s">
        <v>171</v>
      </c>
      <c r="AS9" t="s">
        <v>165</v>
      </c>
      <c r="AT9" t="s">
        <v>165</v>
      </c>
      <c r="AU9" t="s">
        <v>165</v>
      </c>
      <c r="AV9" t="s">
        <v>167</v>
      </c>
      <c r="AW9" t="s">
        <v>167</v>
      </c>
      <c r="AX9" t="s">
        <v>166</v>
      </c>
      <c r="AY9" t="s">
        <v>166</v>
      </c>
      <c r="AZ9" t="s">
        <v>172</v>
      </c>
      <c r="BA9" t="s">
        <v>170</v>
      </c>
      <c r="BB9" t="s">
        <v>170</v>
      </c>
      <c r="BC9" t="s">
        <v>170</v>
      </c>
      <c r="BD9" t="s">
        <v>207</v>
      </c>
      <c r="BE9" t="s">
        <v>205</v>
      </c>
      <c r="BF9" t="s">
        <v>206</v>
      </c>
      <c r="BG9" t="s">
        <v>206</v>
      </c>
    </row>
    <row r="10" spans="1:62" x14ac:dyDescent="0.25">
      <c r="M10" t="s">
        <v>190</v>
      </c>
      <c r="N10" t="s">
        <v>190</v>
      </c>
      <c r="O10" t="s">
        <v>190</v>
      </c>
      <c r="P10" t="s">
        <v>188</v>
      </c>
      <c r="Q10" t="s">
        <v>188</v>
      </c>
      <c r="R10" t="s">
        <v>186</v>
      </c>
      <c r="S10" t="s">
        <v>186</v>
      </c>
      <c r="T10" t="s">
        <v>189</v>
      </c>
      <c r="U10" t="s">
        <v>189</v>
      </c>
      <c r="V10" t="s">
        <v>185</v>
      </c>
      <c r="W10" t="s">
        <v>185</v>
      </c>
      <c r="X10" t="s">
        <v>185</v>
      </c>
      <c r="Y10" t="s">
        <v>365</v>
      </c>
      <c r="Z10" t="s">
        <v>365</v>
      </c>
      <c r="AA10" t="s">
        <v>365</v>
      </c>
      <c r="AB10" t="s">
        <v>365</v>
      </c>
      <c r="AC10" t="s">
        <v>365</v>
      </c>
      <c r="AD10" t="s">
        <v>369</v>
      </c>
      <c r="AE10" t="s">
        <v>369</v>
      </c>
      <c r="AF10" t="s">
        <v>369</v>
      </c>
      <c r="AG10" t="s">
        <v>372</v>
      </c>
      <c r="AH10" t="s">
        <v>372</v>
      </c>
      <c r="AI10" t="s">
        <v>371</v>
      </c>
      <c r="AJ10" t="s">
        <v>370</v>
      </c>
      <c r="AK10" t="s">
        <v>370</v>
      </c>
      <c r="AL10" t="s">
        <v>168</v>
      </c>
      <c r="AM10" t="s">
        <v>168</v>
      </c>
      <c r="AN10" t="s">
        <v>168</v>
      </c>
      <c r="AO10" t="s">
        <v>168</v>
      </c>
      <c r="AP10" t="s">
        <v>171</v>
      </c>
      <c r="AQ10" t="s">
        <v>171</v>
      </c>
      <c r="AR10" t="s">
        <v>171</v>
      </c>
      <c r="AS10" t="s">
        <v>171</v>
      </c>
      <c r="AT10" t="s">
        <v>165</v>
      </c>
      <c r="AU10" t="s">
        <v>165</v>
      </c>
      <c r="AV10" t="s">
        <v>167</v>
      </c>
      <c r="AW10" t="s">
        <v>167</v>
      </c>
      <c r="AX10" t="s">
        <v>172</v>
      </c>
      <c r="AY10" t="s">
        <v>172</v>
      </c>
      <c r="AZ10" t="s">
        <v>172</v>
      </c>
      <c r="BA10" t="s">
        <v>170</v>
      </c>
      <c r="BB10" t="s">
        <v>170</v>
      </c>
      <c r="BC10" t="s">
        <v>170</v>
      </c>
      <c r="BD10" t="s">
        <v>205</v>
      </c>
      <c r="BE10" t="s">
        <v>205</v>
      </c>
      <c r="BF10" t="s">
        <v>206</v>
      </c>
      <c r="BG10" t="s">
        <v>206</v>
      </c>
    </row>
    <row r="11" spans="1:62" x14ac:dyDescent="0.25">
      <c r="K11" t="s">
        <v>191</v>
      </c>
      <c r="L11" t="s">
        <v>191</v>
      </c>
      <c r="M11" t="s">
        <v>190</v>
      </c>
      <c r="N11" t="s">
        <v>190</v>
      </c>
      <c r="O11" t="s">
        <v>190</v>
      </c>
      <c r="P11" t="s">
        <v>188</v>
      </c>
      <c r="Q11" t="s">
        <v>188</v>
      </c>
      <c r="R11" t="s">
        <v>186</v>
      </c>
      <c r="S11" t="s">
        <v>186</v>
      </c>
      <c r="T11" t="s">
        <v>189</v>
      </c>
      <c r="U11" t="s">
        <v>189</v>
      </c>
      <c r="V11" t="s">
        <v>189</v>
      </c>
      <c r="W11" t="s">
        <v>185</v>
      </c>
      <c r="X11" t="s">
        <v>185</v>
      </c>
      <c r="Y11" t="s">
        <v>192</v>
      </c>
      <c r="Z11" t="s">
        <v>365</v>
      </c>
      <c r="AA11" t="s">
        <v>365</v>
      </c>
      <c r="AB11" t="s">
        <v>365</v>
      </c>
      <c r="AC11" t="s">
        <v>365</v>
      </c>
      <c r="AD11" t="s">
        <v>369</v>
      </c>
      <c r="AE11" t="s">
        <v>369</v>
      </c>
      <c r="AF11" t="s">
        <v>369</v>
      </c>
      <c r="AG11" t="s">
        <v>372</v>
      </c>
      <c r="AH11" t="s">
        <v>372</v>
      </c>
      <c r="AI11" t="s">
        <v>371</v>
      </c>
      <c r="AJ11" t="s">
        <v>374</v>
      </c>
      <c r="AK11" t="s">
        <v>374</v>
      </c>
      <c r="AL11" t="s">
        <v>374</v>
      </c>
      <c r="AM11" t="s">
        <v>374</v>
      </c>
      <c r="AN11" t="s">
        <v>168</v>
      </c>
      <c r="AO11" t="s">
        <v>168</v>
      </c>
      <c r="AP11" t="s">
        <v>174</v>
      </c>
      <c r="AQ11" t="s">
        <v>173</v>
      </c>
      <c r="AR11" t="s">
        <v>173</v>
      </c>
      <c r="AS11" t="s">
        <v>173</v>
      </c>
      <c r="AT11" t="s">
        <v>173</v>
      </c>
      <c r="AU11" t="s">
        <v>173</v>
      </c>
      <c r="AV11" t="s">
        <v>176</v>
      </c>
      <c r="AW11" t="s">
        <v>176</v>
      </c>
      <c r="AX11" t="s">
        <v>172</v>
      </c>
      <c r="AY11" t="s">
        <v>172</v>
      </c>
      <c r="AZ11" t="s">
        <v>172</v>
      </c>
      <c r="BA11" t="s">
        <v>170</v>
      </c>
      <c r="BB11" t="s">
        <v>170</v>
      </c>
      <c r="BC11" t="s">
        <v>170</v>
      </c>
      <c r="BD11" t="s">
        <v>175</v>
      </c>
      <c r="BE11" t="s">
        <v>208</v>
      </c>
      <c r="BF11" t="s">
        <v>208</v>
      </c>
      <c r="BG11" t="s">
        <v>208</v>
      </c>
    </row>
    <row r="12" spans="1:62" x14ac:dyDescent="0.25">
      <c r="K12" t="s">
        <v>196</v>
      </c>
      <c r="L12" t="s">
        <v>196</v>
      </c>
      <c r="M12" t="s">
        <v>190</v>
      </c>
      <c r="N12" t="s">
        <v>190</v>
      </c>
      <c r="O12" t="s">
        <v>190</v>
      </c>
      <c r="P12" t="s">
        <v>188</v>
      </c>
      <c r="Q12" t="s">
        <v>188</v>
      </c>
      <c r="R12" t="s">
        <v>194</v>
      </c>
      <c r="S12" t="s">
        <v>193</v>
      </c>
      <c r="T12" t="s">
        <v>193</v>
      </c>
      <c r="U12" t="s">
        <v>189</v>
      </c>
      <c r="V12" t="s">
        <v>189</v>
      </c>
      <c r="W12" t="s">
        <v>192</v>
      </c>
      <c r="X12" t="s">
        <v>192</v>
      </c>
      <c r="Y12" t="s">
        <v>192</v>
      </c>
      <c r="Z12" t="s">
        <v>375</v>
      </c>
      <c r="AA12" t="s">
        <v>375</v>
      </c>
      <c r="AB12" t="s">
        <v>375</v>
      </c>
      <c r="AC12" t="s">
        <v>373</v>
      </c>
      <c r="AD12" t="s">
        <v>373</v>
      </c>
      <c r="AE12" t="s">
        <v>369</v>
      </c>
      <c r="AF12" t="s">
        <v>369</v>
      </c>
      <c r="AG12" t="s">
        <v>372</v>
      </c>
      <c r="AH12" t="s">
        <v>372</v>
      </c>
      <c r="AI12" t="s">
        <v>371</v>
      </c>
      <c r="AJ12" t="s">
        <v>376</v>
      </c>
      <c r="AK12" t="s">
        <v>374</v>
      </c>
      <c r="AL12" t="s">
        <v>374</v>
      </c>
      <c r="AM12" t="s">
        <v>374</v>
      </c>
      <c r="AN12" t="s">
        <v>178</v>
      </c>
      <c r="AO12" t="s">
        <v>174</v>
      </c>
      <c r="AP12" t="s">
        <v>174</v>
      </c>
      <c r="AQ12" t="s">
        <v>173</v>
      </c>
      <c r="AR12" t="s">
        <v>173</v>
      </c>
      <c r="AS12" t="s">
        <v>173</v>
      </c>
      <c r="AT12" t="s">
        <v>173</v>
      </c>
      <c r="AU12" t="s">
        <v>173</v>
      </c>
      <c r="AV12" t="s">
        <v>176</v>
      </c>
      <c r="AW12" t="s">
        <v>176</v>
      </c>
      <c r="AX12" t="s">
        <v>176</v>
      </c>
      <c r="AY12" t="s">
        <v>177</v>
      </c>
      <c r="AZ12" t="s">
        <v>177</v>
      </c>
      <c r="BA12" t="s">
        <v>177</v>
      </c>
      <c r="BB12" t="s">
        <v>175</v>
      </c>
      <c r="BC12" t="s">
        <v>175</v>
      </c>
      <c r="BD12" t="s">
        <v>175</v>
      </c>
      <c r="BE12" t="s">
        <v>208</v>
      </c>
      <c r="BF12" t="s">
        <v>208</v>
      </c>
      <c r="BG12" t="s">
        <v>208</v>
      </c>
    </row>
    <row r="13" spans="1:62" x14ac:dyDescent="0.25">
      <c r="K13" t="s">
        <v>196</v>
      </c>
      <c r="L13" t="s">
        <v>196</v>
      </c>
      <c r="M13" t="s">
        <v>195</v>
      </c>
      <c r="N13" t="s">
        <v>195</v>
      </c>
      <c r="O13" t="s">
        <v>195</v>
      </c>
      <c r="P13" t="s">
        <v>195</v>
      </c>
      <c r="Q13" t="s">
        <v>194</v>
      </c>
      <c r="R13" t="s">
        <v>194</v>
      </c>
      <c r="S13" t="s">
        <v>193</v>
      </c>
      <c r="T13" t="s">
        <v>193</v>
      </c>
      <c r="U13" t="s">
        <v>193</v>
      </c>
      <c r="V13" t="s">
        <v>192</v>
      </c>
      <c r="W13" t="s">
        <v>192</v>
      </c>
      <c r="X13" t="s">
        <v>192</v>
      </c>
      <c r="Y13" t="s">
        <v>192</v>
      </c>
      <c r="Z13" t="s">
        <v>375</v>
      </c>
      <c r="AA13" t="s">
        <v>375</v>
      </c>
      <c r="AB13" t="s">
        <v>375</v>
      </c>
      <c r="AC13" t="s">
        <v>373</v>
      </c>
      <c r="AD13" t="s">
        <v>373</v>
      </c>
      <c r="AE13" t="s">
        <v>373</v>
      </c>
      <c r="AF13" t="s">
        <v>372</v>
      </c>
      <c r="AG13" t="s">
        <v>372</v>
      </c>
      <c r="AH13" t="s">
        <v>372</v>
      </c>
      <c r="AI13" t="s">
        <v>371</v>
      </c>
      <c r="AJ13" t="s">
        <v>376</v>
      </c>
      <c r="AK13" t="s">
        <v>376</v>
      </c>
      <c r="AL13" t="s">
        <v>178</v>
      </c>
      <c r="AM13" t="s">
        <v>178</v>
      </c>
      <c r="AN13" t="s">
        <v>178</v>
      </c>
      <c r="AO13" t="s">
        <v>174</v>
      </c>
      <c r="AP13" t="s">
        <v>174</v>
      </c>
      <c r="AQ13" t="s">
        <v>173</v>
      </c>
      <c r="AR13" t="s">
        <v>179</v>
      </c>
      <c r="AS13" t="s">
        <v>173</v>
      </c>
      <c r="AT13" t="s">
        <v>173</v>
      </c>
      <c r="AU13" t="s">
        <v>173</v>
      </c>
      <c r="AV13" t="s">
        <v>176</v>
      </c>
      <c r="AW13" t="s">
        <v>176</v>
      </c>
      <c r="AX13" t="s">
        <v>176</v>
      </c>
      <c r="AY13" t="s">
        <v>177</v>
      </c>
      <c r="AZ13" t="s">
        <v>177</v>
      </c>
      <c r="BA13" t="s">
        <v>177</v>
      </c>
      <c r="BB13" t="s">
        <v>175</v>
      </c>
      <c r="BC13" t="s">
        <v>175</v>
      </c>
      <c r="BD13" t="s">
        <v>175</v>
      </c>
      <c r="BE13" t="s">
        <v>208</v>
      </c>
      <c r="BF13" t="s">
        <v>208</v>
      </c>
      <c r="BG13" t="s">
        <v>208</v>
      </c>
      <c r="BH13" t="s">
        <v>210</v>
      </c>
      <c r="BI13" t="s">
        <v>210</v>
      </c>
    </row>
    <row r="14" spans="1:62" x14ac:dyDescent="0.25">
      <c r="K14" t="s">
        <v>196</v>
      </c>
      <c r="L14" t="s">
        <v>196</v>
      </c>
      <c r="M14" t="s">
        <v>195</v>
      </c>
      <c r="N14" t="s">
        <v>195</v>
      </c>
      <c r="O14" t="s">
        <v>195</v>
      </c>
      <c r="P14" t="s">
        <v>195</v>
      </c>
      <c r="Q14" t="s">
        <v>194</v>
      </c>
      <c r="R14" t="s">
        <v>194</v>
      </c>
      <c r="S14" t="s">
        <v>197</v>
      </c>
      <c r="T14" t="s">
        <v>197</v>
      </c>
      <c r="U14" t="s">
        <v>197</v>
      </c>
      <c r="V14" t="s">
        <v>192</v>
      </c>
      <c r="W14" t="s">
        <v>192</v>
      </c>
      <c r="X14" t="s">
        <v>192</v>
      </c>
      <c r="Y14" t="s">
        <v>192</v>
      </c>
      <c r="Z14" t="s">
        <v>375</v>
      </c>
      <c r="AA14" t="s">
        <v>375</v>
      </c>
      <c r="AB14" t="s">
        <v>375</v>
      </c>
      <c r="AC14" t="s">
        <v>373</v>
      </c>
      <c r="AD14" t="s">
        <v>373</v>
      </c>
      <c r="AE14" t="s">
        <v>373</v>
      </c>
      <c r="AF14" t="s">
        <v>222</v>
      </c>
      <c r="AG14" t="s">
        <v>223</v>
      </c>
      <c r="AH14" t="s">
        <v>223</v>
      </c>
      <c r="AI14" t="s">
        <v>376</v>
      </c>
      <c r="AJ14" t="s">
        <v>376</v>
      </c>
      <c r="AK14" t="s">
        <v>376</v>
      </c>
      <c r="AL14" t="s">
        <v>178</v>
      </c>
      <c r="AM14" t="s">
        <v>178</v>
      </c>
      <c r="AN14" t="s">
        <v>178</v>
      </c>
      <c r="AO14" t="s">
        <v>174</v>
      </c>
      <c r="AP14" t="s">
        <v>174</v>
      </c>
      <c r="AQ14" t="s">
        <v>173</v>
      </c>
      <c r="AR14" t="s">
        <v>173</v>
      </c>
      <c r="AS14" t="s">
        <v>173</v>
      </c>
      <c r="AT14" t="s">
        <v>173</v>
      </c>
      <c r="AU14" t="s">
        <v>173</v>
      </c>
      <c r="AV14" t="s">
        <v>180</v>
      </c>
      <c r="AW14" t="s">
        <v>180</v>
      </c>
      <c r="AX14" t="s">
        <v>177</v>
      </c>
      <c r="AY14" t="s">
        <v>177</v>
      </c>
      <c r="AZ14" t="s">
        <v>177</v>
      </c>
      <c r="BA14" t="s">
        <v>177</v>
      </c>
      <c r="BB14" t="s">
        <v>209</v>
      </c>
      <c r="BC14" t="s">
        <v>209</v>
      </c>
      <c r="BD14" t="s">
        <v>209</v>
      </c>
      <c r="BE14" t="s">
        <v>211</v>
      </c>
      <c r="BF14" t="s">
        <v>210</v>
      </c>
      <c r="BG14" t="s">
        <v>210</v>
      </c>
      <c r="BH14" t="s">
        <v>210</v>
      </c>
      <c r="BI14" t="s">
        <v>210</v>
      </c>
    </row>
    <row r="15" spans="1:62" x14ac:dyDescent="0.25">
      <c r="K15" t="s">
        <v>196</v>
      </c>
      <c r="L15" t="s">
        <v>198</v>
      </c>
      <c r="M15" t="s">
        <v>198</v>
      </c>
      <c r="N15" t="s">
        <v>195</v>
      </c>
      <c r="O15" t="s">
        <v>195</v>
      </c>
      <c r="P15" t="s">
        <v>195</v>
      </c>
      <c r="Q15" t="s">
        <v>194</v>
      </c>
      <c r="R15" t="s">
        <v>194</v>
      </c>
      <c r="S15" t="s">
        <v>197</v>
      </c>
      <c r="T15" t="s">
        <v>197</v>
      </c>
      <c r="U15" t="s">
        <v>197</v>
      </c>
      <c r="V15" t="s">
        <v>197</v>
      </c>
      <c r="W15" t="s">
        <v>192</v>
      </c>
      <c r="X15" t="s">
        <v>192</v>
      </c>
      <c r="Y15" t="s">
        <v>192</v>
      </c>
      <c r="Z15" t="s">
        <v>299</v>
      </c>
      <c r="AA15" t="s">
        <v>375</v>
      </c>
      <c r="AB15" t="s">
        <v>375</v>
      </c>
      <c r="AC15" t="s">
        <v>224</v>
      </c>
      <c r="AD15" t="s">
        <v>222</v>
      </c>
      <c r="AE15" t="s">
        <v>222</v>
      </c>
      <c r="AF15" t="s">
        <v>222</v>
      </c>
      <c r="AG15" t="s">
        <v>223</v>
      </c>
      <c r="AH15" t="s">
        <v>223</v>
      </c>
      <c r="AI15" t="s">
        <v>226</v>
      </c>
      <c r="AJ15" t="s">
        <v>225</v>
      </c>
      <c r="AK15" t="s">
        <v>225</v>
      </c>
      <c r="AL15" t="s">
        <v>178</v>
      </c>
      <c r="AM15" t="s">
        <v>178</v>
      </c>
      <c r="AN15" t="s">
        <v>178</v>
      </c>
      <c r="AO15" t="s">
        <v>178</v>
      </c>
      <c r="AP15" t="s">
        <v>174</v>
      </c>
      <c r="AQ15" t="s">
        <v>182</v>
      </c>
      <c r="AR15" t="s">
        <v>173</v>
      </c>
      <c r="AS15" t="s">
        <v>173</v>
      </c>
      <c r="AT15" t="s">
        <v>173</v>
      </c>
      <c r="AU15" t="s">
        <v>180</v>
      </c>
      <c r="AV15" t="s">
        <v>180</v>
      </c>
      <c r="AW15" t="s">
        <v>180</v>
      </c>
      <c r="AX15" t="s">
        <v>177</v>
      </c>
      <c r="AY15" t="s">
        <v>177</v>
      </c>
      <c r="AZ15" t="s">
        <v>177</v>
      </c>
      <c r="BA15" t="s">
        <v>177</v>
      </c>
      <c r="BB15" t="s">
        <v>209</v>
      </c>
      <c r="BC15" t="s">
        <v>209</v>
      </c>
      <c r="BD15" t="s">
        <v>209</v>
      </c>
      <c r="BE15" t="s">
        <v>211</v>
      </c>
      <c r="BF15" t="s">
        <v>210</v>
      </c>
      <c r="BG15" t="s">
        <v>210</v>
      </c>
      <c r="BH15" t="s">
        <v>210</v>
      </c>
      <c r="BI15" t="s">
        <v>210</v>
      </c>
    </row>
    <row r="16" spans="1:62" x14ac:dyDescent="0.25">
      <c r="J16" t="s">
        <v>201</v>
      </c>
      <c r="K16" t="s">
        <v>196</v>
      </c>
      <c r="L16" t="s">
        <v>198</v>
      </c>
      <c r="M16" t="s">
        <v>198</v>
      </c>
      <c r="N16" t="s">
        <v>199</v>
      </c>
      <c r="O16" t="s">
        <v>199</v>
      </c>
      <c r="P16" t="s">
        <v>199</v>
      </c>
      <c r="Q16" t="s">
        <v>199</v>
      </c>
      <c r="R16" t="s">
        <v>199</v>
      </c>
      <c r="S16" t="s">
        <v>197</v>
      </c>
      <c r="T16" t="s">
        <v>197</v>
      </c>
      <c r="U16" t="s">
        <v>197</v>
      </c>
      <c r="V16" t="s">
        <v>197</v>
      </c>
      <c r="W16" t="s">
        <v>200</v>
      </c>
      <c r="X16" t="s">
        <v>299</v>
      </c>
      <c r="Y16" t="s">
        <v>299</v>
      </c>
      <c r="Z16" t="s">
        <v>299</v>
      </c>
      <c r="AA16" t="s">
        <v>299</v>
      </c>
      <c r="AB16" t="s">
        <v>224</v>
      </c>
      <c r="AC16" t="s">
        <v>224</v>
      </c>
      <c r="AD16" t="s">
        <v>222</v>
      </c>
      <c r="AE16" t="s">
        <v>222</v>
      </c>
      <c r="AF16" t="s">
        <v>222</v>
      </c>
      <c r="AG16" t="s">
        <v>223</v>
      </c>
      <c r="AH16" t="s">
        <v>223</v>
      </c>
      <c r="AI16" t="s">
        <v>226</v>
      </c>
      <c r="AJ16" t="s">
        <v>225</v>
      </c>
      <c r="AK16" t="s">
        <v>225</v>
      </c>
      <c r="AL16" t="s">
        <v>181</v>
      </c>
      <c r="AM16" t="s">
        <v>181</v>
      </c>
      <c r="AN16" t="s">
        <v>181</v>
      </c>
      <c r="AO16" t="s">
        <v>174</v>
      </c>
      <c r="AP16" t="s">
        <v>174</v>
      </c>
      <c r="AQ16" t="s">
        <v>183</v>
      </c>
      <c r="AR16" t="s">
        <v>182</v>
      </c>
      <c r="AS16" t="s">
        <v>182</v>
      </c>
      <c r="AT16" t="s">
        <v>180</v>
      </c>
      <c r="AU16" t="s">
        <v>180</v>
      </c>
      <c r="AV16" t="s">
        <v>180</v>
      </c>
      <c r="AW16" t="s">
        <v>180</v>
      </c>
      <c r="AX16" t="s">
        <v>331</v>
      </c>
      <c r="AY16" t="s">
        <v>212</v>
      </c>
      <c r="AZ16" t="s">
        <v>212</v>
      </c>
      <c r="BA16" t="s">
        <v>212</v>
      </c>
      <c r="BB16" t="s">
        <v>209</v>
      </c>
      <c r="BC16" t="s">
        <v>209</v>
      </c>
      <c r="BD16" t="s">
        <v>209</v>
      </c>
      <c r="BE16" t="s">
        <v>214</v>
      </c>
      <c r="BF16" t="s">
        <v>214</v>
      </c>
      <c r="BG16" t="s">
        <v>210</v>
      </c>
      <c r="BH16" t="s">
        <v>210</v>
      </c>
      <c r="BI16" t="s">
        <v>210</v>
      </c>
      <c r="BJ16" t="s">
        <v>210</v>
      </c>
    </row>
    <row r="17" spans="10:62" x14ac:dyDescent="0.25">
      <c r="J17" t="s">
        <v>201</v>
      </c>
      <c r="K17" t="s">
        <v>201</v>
      </c>
      <c r="L17" t="s">
        <v>201</v>
      </c>
      <c r="M17" t="s">
        <v>201</v>
      </c>
      <c r="N17" t="s">
        <v>203</v>
      </c>
      <c r="O17" t="s">
        <v>199</v>
      </c>
      <c r="P17" t="s">
        <v>199</v>
      </c>
      <c r="Q17" t="s">
        <v>199</v>
      </c>
      <c r="R17" t="s">
        <v>199</v>
      </c>
      <c r="S17" t="s">
        <v>202</v>
      </c>
      <c r="T17" t="s">
        <v>197</v>
      </c>
      <c r="U17" t="s">
        <v>197</v>
      </c>
      <c r="V17" t="s">
        <v>197</v>
      </c>
      <c r="W17" t="s">
        <v>200</v>
      </c>
      <c r="X17" t="s">
        <v>299</v>
      </c>
      <c r="Y17" t="s">
        <v>299</v>
      </c>
      <c r="Z17" t="s">
        <v>299</v>
      </c>
      <c r="AA17" t="s">
        <v>299</v>
      </c>
      <c r="AB17" t="s">
        <v>224</v>
      </c>
      <c r="AC17" t="s">
        <v>224</v>
      </c>
      <c r="AD17" t="s">
        <v>228</v>
      </c>
      <c r="AE17" t="s">
        <v>228</v>
      </c>
      <c r="AF17" t="s">
        <v>228</v>
      </c>
      <c r="AG17" t="s">
        <v>223</v>
      </c>
      <c r="AH17" t="s">
        <v>223</v>
      </c>
      <c r="AI17" t="s">
        <v>230</v>
      </c>
      <c r="AJ17" t="s">
        <v>230</v>
      </c>
      <c r="AK17" t="s">
        <v>227</v>
      </c>
      <c r="AL17" t="s">
        <v>227</v>
      </c>
      <c r="AM17" t="s">
        <v>181</v>
      </c>
      <c r="AN17" t="s">
        <v>181</v>
      </c>
      <c r="AO17" t="s">
        <v>183</v>
      </c>
      <c r="AP17" t="s">
        <v>183</v>
      </c>
      <c r="AQ17" t="s">
        <v>183</v>
      </c>
      <c r="AR17" t="s">
        <v>182</v>
      </c>
      <c r="AS17" t="s">
        <v>182</v>
      </c>
      <c r="AT17" t="s">
        <v>332</v>
      </c>
      <c r="AU17" t="s">
        <v>332</v>
      </c>
      <c r="AV17" t="s">
        <v>331</v>
      </c>
      <c r="AW17" t="s">
        <v>331</v>
      </c>
      <c r="AX17" t="s">
        <v>331</v>
      </c>
      <c r="AY17" t="s">
        <v>212</v>
      </c>
      <c r="AZ17" t="s">
        <v>212</v>
      </c>
      <c r="BA17" t="s">
        <v>212</v>
      </c>
      <c r="BB17" t="s">
        <v>213</v>
      </c>
      <c r="BC17" t="s">
        <v>211</v>
      </c>
      <c r="BD17" t="s">
        <v>211</v>
      </c>
      <c r="BE17" t="s">
        <v>211</v>
      </c>
      <c r="BF17" t="s">
        <v>214</v>
      </c>
      <c r="BG17" t="s">
        <v>214</v>
      </c>
      <c r="BH17" t="s">
        <v>210</v>
      </c>
      <c r="BI17" t="s">
        <v>210</v>
      </c>
      <c r="BJ17" t="s">
        <v>210</v>
      </c>
    </row>
    <row r="18" spans="10:62" x14ac:dyDescent="0.25">
      <c r="J18" t="s">
        <v>201</v>
      </c>
      <c r="K18" t="s">
        <v>201</v>
      </c>
      <c r="L18" t="s">
        <v>201</v>
      </c>
      <c r="M18" t="s">
        <v>201</v>
      </c>
      <c r="N18" t="s">
        <v>203</v>
      </c>
      <c r="O18" t="s">
        <v>203</v>
      </c>
      <c r="P18" t="s">
        <v>199</v>
      </c>
      <c r="Q18" t="s">
        <v>199</v>
      </c>
      <c r="R18" t="s">
        <v>202</v>
      </c>
      <c r="S18" t="s">
        <v>202</v>
      </c>
      <c r="T18" t="s">
        <v>202</v>
      </c>
      <c r="U18" t="s">
        <v>200</v>
      </c>
      <c r="V18" t="s">
        <v>200</v>
      </c>
      <c r="W18" t="s">
        <v>200</v>
      </c>
      <c r="X18" t="s">
        <v>300</v>
      </c>
      <c r="Y18" t="s">
        <v>300</v>
      </c>
      <c r="Z18" t="s">
        <v>300</v>
      </c>
      <c r="AA18" t="s">
        <v>300</v>
      </c>
      <c r="AB18" t="s">
        <v>301</v>
      </c>
      <c r="AC18" t="s">
        <v>301</v>
      </c>
      <c r="AD18" t="s">
        <v>228</v>
      </c>
      <c r="AE18" t="s">
        <v>228</v>
      </c>
      <c r="AF18" t="s">
        <v>228</v>
      </c>
      <c r="AG18" t="s">
        <v>229</v>
      </c>
      <c r="AH18" t="s">
        <v>229</v>
      </c>
      <c r="AI18" t="s">
        <v>230</v>
      </c>
      <c r="AJ18" t="s">
        <v>230</v>
      </c>
      <c r="AK18" t="s">
        <v>232</v>
      </c>
      <c r="AL18" t="s">
        <v>227</v>
      </c>
      <c r="AM18" t="s">
        <v>227</v>
      </c>
      <c r="AN18" t="s">
        <v>227</v>
      </c>
      <c r="AO18" t="s">
        <v>183</v>
      </c>
      <c r="AP18" t="s">
        <v>183</v>
      </c>
      <c r="AQ18" t="s">
        <v>183</v>
      </c>
      <c r="AR18" t="s">
        <v>333</v>
      </c>
      <c r="AS18" t="s">
        <v>333</v>
      </c>
      <c r="AT18" t="s">
        <v>332</v>
      </c>
      <c r="AU18" t="s">
        <v>332</v>
      </c>
      <c r="AV18" t="s">
        <v>331</v>
      </c>
      <c r="AW18" t="s">
        <v>331</v>
      </c>
      <c r="AX18" t="s">
        <v>336</v>
      </c>
      <c r="AY18" t="s">
        <v>331</v>
      </c>
      <c r="AZ18" t="s">
        <v>217</v>
      </c>
      <c r="BA18" t="s">
        <v>213</v>
      </c>
      <c r="BB18" t="s">
        <v>213</v>
      </c>
      <c r="BC18" t="s">
        <v>216</v>
      </c>
      <c r="BD18" t="s">
        <v>218</v>
      </c>
      <c r="BE18" t="s">
        <v>214</v>
      </c>
      <c r="BF18" t="s">
        <v>215</v>
      </c>
      <c r="BG18" t="s">
        <v>214</v>
      </c>
      <c r="BH18" t="s">
        <v>214</v>
      </c>
      <c r="BI18" t="s">
        <v>214</v>
      </c>
      <c r="BJ18" t="s">
        <v>214</v>
      </c>
    </row>
    <row r="19" spans="10:62" x14ac:dyDescent="0.25">
      <c r="J19" t="s">
        <v>201</v>
      </c>
      <c r="K19" t="s">
        <v>201</v>
      </c>
      <c r="L19" t="s">
        <v>201</v>
      </c>
      <c r="M19" t="s">
        <v>201</v>
      </c>
      <c r="N19" t="s">
        <v>203</v>
      </c>
      <c r="O19" t="s">
        <v>203</v>
      </c>
      <c r="P19" t="s">
        <v>204</v>
      </c>
      <c r="Q19" t="s">
        <v>202</v>
      </c>
      <c r="R19" t="s">
        <v>202</v>
      </c>
      <c r="S19" t="s">
        <v>202</v>
      </c>
      <c r="T19" t="s">
        <v>202</v>
      </c>
      <c r="U19" t="s">
        <v>200</v>
      </c>
      <c r="V19" t="s">
        <v>200</v>
      </c>
      <c r="W19" t="s">
        <v>200</v>
      </c>
      <c r="X19" t="s">
        <v>300</v>
      </c>
      <c r="Y19" t="s">
        <v>300</v>
      </c>
      <c r="Z19" t="s">
        <v>300</v>
      </c>
      <c r="AA19" t="s">
        <v>300</v>
      </c>
      <c r="AB19" t="s">
        <v>301</v>
      </c>
      <c r="AC19" t="s">
        <v>301</v>
      </c>
      <c r="AD19" t="s">
        <v>234</v>
      </c>
      <c r="AE19" t="s">
        <v>234</v>
      </c>
      <c r="AF19" t="s">
        <v>228</v>
      </c>
      <c r="AG19" t="s">
        <v>231</v>
      </c>
      <c r="AH19" t="s">
        <v>235</v>
      </c>
      <c r="AI19" t="s">
        <v>231</v>
      </c>
      <c r="AJ19" t="s">
        <v>232</v>
      </c>
      <c r="AK19" t="s">
        <v>232</v>
      </c>
      <c r="AL19" t="s">
        <v>233</v>
      </c>
      <c r="AM19" t="s">
        <v>233</v>
      </c>
      <c r="AN19" t="s">
        <v>334</v>
      </c>
      <c r="AO19" t="s">
        <v>334</v>
      </c>
      <c r="AP19" t="s">
        <v>334</v>
      </c>
      <c r="AQ19" t="s">
        <v>333</v>
      </c>
      <c r="AR19" t="s">
        <v>333</v>
      </c>
      <c r="AS19" t="s">
        <v>333</v>
      </c>
      <c r="AT19" t="s">
        <v>332</v>
      </c>
      <c r="AU19" t="s">
        <v>332</v>
      </c>
      <c r="AV19" t="s">
        <v>335</v>
      </c>
      <c r="AW19" t="s">
        <v>331</v>
      </c>
      <c r="AX19" t="s">
        <v>331</v>
      </c>
      <c r="AY19" t="s">
        <v>331</v>
      </c>
      <c r="AZ19" t="s">
        <v>331</v>
      </c>
      <c r="BA19" t="s">
        <v>213</v>
      </c>
      <c r="BB19" t="s">
        <v>213</v>
      </c>
      <c r="BC19" t="s">
        <v>216</v>
      </c>
      <c r="BD19" t="s">
        <v>218</v>
      </c>
      <c r="BE19" t="s">
        <v>214</v>
      </c>
      <c r="BF19" t="s">
        <v>214</v>
      </c>
      <c r="BG19" t="s">
        <v>214</v>
      </c>
      <c r="BH19" t="s">
        <v>214</v>
      </c>
      <c r="BI19" t="s">
        <v>214</v>
      </c>
      <c r="BJ19" t="s">
        <v>214</v>
      </c>
    </row>
    <row r="20" spans="10:62" x14ac:dyDescent="0.25">
      <c r="J20" t="s">
        <v>201</v>
      </c>
      <c r="K20" t="s">
        <v>201</v>
      </c>
      <c r="L20" t="s">
        <v>201</v>
      </c>
      <c r="M20" t="s">
        <v>201</v>
      </c>
      <c r="N20" t="s">
        <v>204</v>
      </c>
      <c r="O20" t="s">
        <v>204</v>
      </c>
      <c r="P20" t="s">
        <v>204</v>
      </c>
      <c r="Q20" t="s">
        <v>253</v>
      </c>
      <c r="R20" t="s">
        <v>253</v>
      </c>
      <c r="S20" t="s">
        <v>253</v>
      </c>
      <c r="T20" t="s">
        <v>302</v>
      </c>
      <c r="U20" t="s">
        <v>302</v>
      </c>
      <c r="V20" t="s">
        <v>302</v>
      </c>
      <c r="W20" t="s">
        <v>302</v>
      </c>
      <c r="X20" t="s">
        <v>302</v>
      </c>
      <c r="Y20" t="s">
        <v>300</v>
      </c>
      <c r="Z20" t="s">
        <v>300</v>
      </c>
      <c r="AA20" t="s">
        <v>300</v>
      </c>
      <c r="AB20" t="s">
        <v>301</v>
      </c>
      <c r="AC20" t="s">
        <v>301</v>
      </c>
      <c r="AD20" t="s">
        <v>228</v>
      </c>
      <c r="AE20" t="s">
        <v>228</v>
      </c>
      <c r="AF20" t="s">
        <v>228</v>
      </c>
      <c r="AG20" t="s">
        <v>231</v>
      </c>
      <c r="AH20" t="s">
        <v>231</v>
      </c>
      <c r="AI20" t="s">
        <v>231</v>
      </c>
      <c r="AJ20" t="s">
        <v>231</v>
      </c>
      <c r="AK20" t="s">
        <v>232</v>
      </c>
      <c r="AL20" t="s">
        <v>233</v>
      </c>
      <c r="AM20" t="s">
        <v>233</v>
      </c>
      <c r="AN20" t="s">
        <v>334</v>
      </c>
      <c r="AO20" t="s">
        <v>334</v>
      </c>
      <c r="AP20" t="s">
        <v>334</v>
      </c>
      <c r="AQ20" t="s">
        <v>333</v>
      </c>
      <c r="AR20" t="s">
        <v>333</v>
      </c>
      <c r="AS20" t="s">
        <v>333</v>
      </c>
      <c r="AT20" t="s">
        <v>337</v>
      </c>
      <c r="AU20" t="s">
        <v>332</v>
      </c>
      <c r="AV20" t="s">
        <v>335</v>
      </c>
      <c r="AW20" t="s">
        <v>335</v>
      </c>
      <c r="AX20" t="s">
        <v>331</v>
      </c>
      <c r="AY20" t="s">
        <v>331</v>
      </c>
      <c r="AZ20" t="s">
        <v>331</v>
      </c>
      <c r="BA20" t="s">
        <v>216</v>
      </c>
      <c r="BB20" t="s">
        <v>216</v>
      </c>
      <c r="BC20" t="s">
        <v>216</v>
      </c>
      <c r="BD20" t="s">
        <v>218</v>
      </c>
      <c r="BE20" t="s">
        <v>214</v>
      </c>
      <c r="BF20" t="s">
        <v>214</v>
      </c>
      <c r="BG20" t="s">
        <v>214</v>
      </c>
      <c r="BH20" t="s">
        <v>214</v>
      </c>
      <c r="BI20" t="s">
        <v>214</v>
      </c>
      <c r="BJ20" t="s">
        <v>214</v>
      </c>
    </row>
    <row r="21" spans="10:62" x14ac:dyDescent="0.25">
      <c r="J21" t="s">
        <v>201</v>
      </c>
      <c r="K21" t="s">
        <v>201</v>
      </c>
      <c r="L21" t="s">
        <v>201</v>
      </c>
      <c r="M21" t="s">
        <v>201</v>
      </c>
      <c r="N21" t="s">
        <v>254</v>
      </c>
      <c r="O21" t="s">
        <v>255</v>
      </c>
      <c r="P21" t="s">
        <v>204</v>
      </c>
      <c r="Q21" t="s">
        <v>253</v>
      </c>
      <c r="R21" t="s">
        <v>253</v>
      </c>
      <c r="S21" t="s">
        <v>253</v>
      </c>
      <c r="T21" t="s">
        <v>302</v>
      </c>
      <c r="U21" t="s">
        <v>302</v>
      </c>
      <c r="V21" t="s">
        <v>302</v>
      </c>
      <c r="W21" t="s">
        <v>302</v>
      </c>
      <c r="X21" t="s">
        <v>302</v>
      </c>
      <c r="Y21" t="s">
        <v>303</v>
      </c>
      <c r="Z21" t="s">
        <v>303</v>
      </c>
      <c r="AA21" t="s">
        <v>304</v>
      </c>
      <c r="AB21" t="s">
        <v>304</v>
      </c>
      <c r="AC21" t="s">
        <v>236</v>
      </c>
      <c r="AD21" t="s">
        <v>236</v>
      </c>
      <c r="AE21" t="s">
        <v>236</v>
      </c>
      <c r="AF21" t="s">
        <v>238</v>
      </c>
      <c r="AG21" t="s">
        <v>238</v>
      </c>
      <c r="AH21" t="s">
        <v>231</v>
      </c>
      <c r="AI21" t="s">
        <v>231</v>
      </c>
      <c r="AJ21" t="s">
        <v>231</v>
      </c>
      <c r="AK21" t="s">
        <v>237</v>
      </c>
      <c r="AL21" t="s">
        <v>237</v>
      </c>
      <c r="AM21" t="s">
        <v>339</v>
      </c>
      <c r="AN21" t="s">
        <v>339</v>
      </c>
      <c r="AO21" t="s">
        <v>334</v>
      </c>
      <c r="AP21" t="s">
        <v>334</v>
      </c>
      <c r="AQ21" t="s">
        <v>333</v>
      </c>
      <c r="AR21" t="s">
        <v>333</v>
      </c>
      <c r="AS21" t="s">
        <v>337</v>
      </c>
      <c r="AT21" t="s">
        <v>337</v>
      </c>
      <c r="AU21" t="s">
        <v>335</v>
      </c>
      <c r="AV21" t="s">
        <v>335</v>
      </c>
      <c r="AW21" t="s">
        <v>335</v>
      </c>
      <c r="AX21" t="s">
        <v>331</v>
      </c>
      <c r="AY21" t="s">
        <v>331</v>
      </c>
      <c r="AZ21" t="s">
        <v>338</v>
      </c>
      <c r="BA21" t="s">
        <v>338</v>
      </c>
      <c r="BB21" t="s">
        <v>338</v>
      </c>
      <c r="BC21" t="s">
        <v>218</v>
      </c>
      <c r="BD21" t="s">
        <v>218</v>
      </c>
      <c r="BE21" t="s">
        <v>220</v>
      </c>
      <c r="BF21" t="s">
        <v>220</v>
      </c>
      <c r="BG21" t="s">
        <v>220</v>
      </c>
      <c r="BH21" t="s">
        <v>219</v>
      </c>
      <c r="BI21" t="s">
        <v>219</v>
      </c>
      <c r="BJ21" t="s">
        <v>219</v>
      </c>
    </row>
    <row r="22" spans="10:62" x14ac:dyDescent="0.25">
      <c r="L22" t="s">
        <v>204</v>
      </c>
      <c r="M22" t="s">
        <v>204</v>
      </c>
      <c r="N22" t="s">
        <v>254</v>
      </c>
      <c r="O22" t="s">
        <v>255</v>
      </c>
      <c r="P22" t="s">
        <v>254</v>
      </c>
      <c r="Q22" t="s">
        <v>254</v>
      </c>
      <c r="R22" t="s">
        <v>253</v>
      </c>
      <c r="S22" t="s">
        <v>253</v>
      </c>
      <c r="T22" t="s">
        <v>306</v>
      </c>
      <c r="U22" t="s">
        <v>306</v>
      </c>
      <c r="V22" t="s">
        <v>307</v>
      </c>
      <c r="W22" t="s">
        <v>307</v>
      </c>
      <c r="X22" t="s">
        <v>305</v>
      </c>
      <c r="Y22" t="s">
        <v>305</v>
      </c>
      <c r="Z22" t="s">
        <v>304</v>
      </c>
      <c r="AA22" t="s">
        <v>304</v>
      </c>
      <c r="AB22" t="s">
        <v>304</v>
      </c>
      <c r="AC22" t="s">
        <v>236</v>
      </c>
      <c r="AD22" t="s">
        <v>236</v>
      </c>
      <c r="AE22" t="s">
        <v>236</v>
      </c>
      <c r="AF22" t="s">
        <v>238</v>
      </c>
      <c r="AG22" t="s">
        <v>238</v>
      </c>
      <c r="AH22" t="s">
        <v>238</v>
      </c>
      <c r="AI22" t="s">
        <v>239</v>
      </c>
      <c r="AJ22" t="s">
        <v>237</v>
      </c>
      <c r="AK22" t="s">
        <v>237</v>
      </c>
      <c r="AL22" t="s">
        <v>237</v>
      </c>
      <c r="AM22" t="s">
        <v>339</v>
      </c>
      <c r="AN22" t="s">
        <v>339</v>
      </c>
      <c r="AO22" t="s">
        <v>339</v>
      </c>
      <c r="AP22" t="s">
        <v>343</v>
      </c>
      <c r="AQ22" t="s">
        <v>340</v>
      </c>
      <c r="AR22" t="s">
        <v>337</v>
      </c>
      <c r="AS22" t="s">
        <v>337</v>
      </c>
      <c r="AT22" t="s">
        <v>337</v>
      </c>
      <c r="AU22" t="s">
        <v>342</v>
      </c>
      <c r="AV22" t="s">
        <v>342</v>
      </c>
      <c r="AW22" t="s">
        <v>341</v>
      </c>
      <c r="AX22" t="s">
        <v>341</v>
      </c>
      <c r="AY22" t="s">
        <v>341</v>
      </c>
      <c r="AZ22" t="s">
        <v>338</v>
      </c>
      <c r="BA22" t="s">
        <v>338</v>
      </c>
      <c r="BB22" t="s">
        <v>338</v>
      </c>
      <c r="BC22" t="s">
        <v>218</v>
      </c>
      <c r="BD22" t="s">
        <v>218</v>
      </c>
      <c r="BE22" t="s">
        <v>220</v>
      </c>
      <c r="BF22" t="s">
        <v>220</v>
      </c>
      <c r="BG22" t="s">
        <v>220</v>
      </c>
      <c r="BH22" t="s">
        <v>219</v>
      </c>
      <c r="BI22" t="s">
        <v>219</v>
      </c>
      <c r="BJ22" t="s">
        <v>219</v>
      </c>
    </row>
    <row r="23" spans="10:62" x14ac:dyDescent="0.25">
      <c r="L23" t="s">
        <v>254</v>
      </c>
      <c r="M23" t="s">
        <v>254</v>
      </c>
      <c r="N23" t="s">
        <v>254</v>
      </c>
      <c r="O23" t="s">
        <v>254</v>
      </c>
      <c r="P23" t="s">
        <v>254</v>
      </c>
      <c r="Q23" t="s">
        <v>254</v>
      </c>
      <c r="R23" t="s">
        <v>251</v>
      </c>
      <c r="S23" t="s">
        <v>251</v>
      </c>
      <c r="T23" t="s">
        <v>306</v>
      </c>
      <c r="U23" t="s">
        <v>306</v>
      </c>
      <c r="V23" t="s">
        <v>307</v>
      </c>
      <c r="W23" t="s">
        <v>307</v>
      </c>
      <c r="X23" t="s">
        <v>305</v>
      </c>
      <c r="Y23" t="s">
        <v>305</v>
      </c>
      <c r="Z23" t="s">
        <v>304</v>
      </c>
      <c r="AA23" t="s">
        <v>304</v>
      </c>
      <c r="AB23" t="s">
        <v>304</v>
      </c>
      <c r="AC23" t="s">
        <v>236</v>
      </c>
      <c r="AD23" t="s">
        <v>236</v>
      </c>
      <c r="AE23" t="s">
        <v>236</v>
      </c>
      <c r="AF23" t="s">
        <v>240</v>
      </c>
      <c r="AG23" t="s">
        <v>238</v>
      </c>
      <c r="AH23" t="s">
        <v>238</v>
      </c>
      <c r="AI23" t="s">
        <v>243</v>
      </c>
      <c r="AJ23" t="s">
        <v>237</v>
      </c>
      <c r="AK23" t="s">
        <v>237</v>
      </c>
      <c r="AL23" t="s">
        <v>237</v>
      </c>
      <c r="AM23" t="s">
        <v>343</v>
      </c>
      <c r="AN23" t="s">
        <v>343</v>
      </c>
      <c r="AO23" t="s">
        <v>343</v>
      </c>
      <c r="AP23" t="s">
        <v>343</v>
      </c>
      <c r="AQ23" t="s">
        <v>340</v>
      </c>
      <c r="AR23" t="s">
        <v>340</v>
      </c>
      <c r="AS23" t="s">
        <v>340</v>
      </c>
      <c r="AT23" t="s">
        <v>342</v>
      </c>
      <c r="AU23" t="s">
        <v>342</v>
      </c>
      <c r="AV23" t="s">
        <v>342</v>
      </c>
      <c r="AW23" t="s">
        <v>341</v>
      </c>
      <c r="AX23" t="s">
        <v>341</v>
      </c>
      <c r="AY23" t="s">
        <v>341</v>
      </c>
      <c r="AZ23" t="s">
        <v>345</v>
      </c>
      <c r="BA23" t="s">
        <v>345</v>
      </c>
      <c r="BB23" t="s">
        <v>344</v>
      </c>
      <c r="BC23" t="s">
        <v>344</v>
      </c>
      <c r="BD23" t="s">
        <v>218</v>
      </c>
      <c r="BE23" t="s">
        <v>221</v>
      </c>
      <c r="BF23" t="s">
        <v>221</v>
      </c>
      <c r="BG23" t="s">
        <v>221</v>
      </c>
      <c r="BH23" t="s">
        <v>219</v>
      </c>
      <c r="BI23" t="s">
        <v>219</v>
      </c>
      <c r="BJ23" t="s">
        <v>219</v>
      </c>
    </row>
    <row r="24" spans="10:62" x14ac:dyDescent="0.25">
      <c r="L24" t="s">
        <v>256</v>
      </c>
      <c r="M24" t="s">
        <v>256</v>
      </c>
      <c r="N24" t="s">
        <v>252</v>
      </c>
      <c r="O24" t="s">
        <v>252</v>
      </c>
      <c r="P24" t="s">
        <v>252</v>
      </c>
      <c r="Q24" t="s">
        <v>251</v>
      </c>
      <c r="R24" t="s">
        <v>251</v>
      </c>
      <c r="S24" t="s">
        <v>251</v>
      </c>
      <c r="T24" t="s">
        <v>306</v>
      </c>
      <c r="U24" t="s">
        <v>306</v>
      </c>
      <c r="V24" t="s">
        <v>307</v>
      </c>
      <c r="W24" t="s">
        <v>307</v>
      </c>
      <c r="X24" t="s">
        <v>309</v>
      </c>
      <c r="Y24" t="s">
        <v>309</v>
      </c>
      <c r="Z24" t="s">
        <v>309</v>
      </c>
      <c r="AA24" t="s">
        <v>309</v>
      </c>
      <c r="AB24" t="s">
        <v>308</v>
      </c>
      <c r="AC24" t="s">
        <v>308</v>
      </c>
      <c r="AD24" t="s">
        <v>308</v>
      </c>
      <c r="AE24" t="s">
        <v>240</v>
      </c>
      <c r="AF24" t="s">
        <v>240</v>
      </c>
      <c r="AG24" t="s">
        <v>243</v>
      </c>
      <c r="AH24" t="s">
        <v>243</v>
      </c>
      <c r="AI24" t="s">
        <v>243</v>
      </c>
      <c r="AJ24" t="s">
        <v>242</v>
      </c>
      <c r="AK24" t="s">
        <v>241</v>
      </c>
      <c r="AL24" t="s">
        <v>241</v>
      </c>
      <c r="AM24" t="s">
        <v>343</v>
      </c>
      <c r="AN24" t="s">
        <v>343</v>
      </c>
      <c r="AO24" t="s">
        <v>347</v>
      </c>
      <c r="AP24" t="s">
        <v>343</v>
      </c>
      <c r="AQ24" t="s">
        <v>340</v>
      </c>
      <c r="AR24" t="s">
        <v>340</v>
      </c>
      <c r="AS24" t="s">
        <v>346</v>
      </c>
      <c r="AT24" t="s">
        <v>346</v>
      </c>
      <c r="AU24" t="s">
        <v>349</v>
      </c>
      <c r="AV24" t="s">
        <v>341</v>
      </c>
      <c r="AW24" t="s">
        <v>341</v>
      </c>
      <c r="AX24" t="s">
        <v>341</v>
      </c>
      <c r="AY24" t="s">
        <v>341</v>
      </c>
      <c r="AZ24" t="s">
        <v>345</v>
      </c>
      <c r="BA24" t="s">
        <v>345</v>
      </c>
      <c r="BB24" t="s">
        <v>344</v>
      </c>
      <c r="BC24" t="s">
        <v>344</v>
      </c>
      <c r="BD24" t="s">
        <v>221</v>
      </c>
      <c r="BE24" t="s">
        <v>221</v>
      </c>
      <c r="BF24" t="s">
        <v>221</v>
      </c>
      <c r="BG24" t="s">
        <v>221</v>
      </c>
      <c r="BH24" t="s">
        <v>219</v>
      </c>
      <c r="BI24" t="s">
        <v>219</v>
      </c>
      <c r="BJ24" t="s">
        <v>219</v>
      </c>
    </row>
    <row r="25" spans="10:62" x14ac:dyDescent="0.25">
      <c r="L25" t="s">
        <v>256</v>
      </c>
      <c r="M25" t="s">
        <v>256</v>
      </c>
      <c r="N25" t="s">
        <v>256</v>
      </c>
      <c r="O25" t="s">
        <v>252</v>
      </c>
      <c r="P25" t="s">
        <v>252</v>
      </c>
      <c r="Q25" t="s">
        <v>251</v>
      </c>
      <c r="R25" t="s">
        <v>251</v>
      </c>
      <c r="S25" t="s">
        <v>251</v>
      </c>
      <c r="T25" t="s">
        <v>311</v>
      </c>
      <c r="U25" t="s">
        <v>311</v>
      </c>
      <c r="V25" t="s">
        <v>307</v>
      </c>
      <c r="W25" t="s">
        <v>307</v>
      </c>
      <c r="X25" t="s">
        <v>313</v>
      </c>
      <c r="Y25" t="s">
        <v>313</v>
      </c>
      <c r="Z25" t="s">
        <v>309</v>
      </c>
      <c r="AA25" t="s">
        <v>309</v>
      </c>
      <c r="AB25" t="s">
        <v>308</v>
      </c>
      <c r="AC25" t="s">
        <v>308</v>
      </c>
      <c r="AD25" t="s">
        <v>308</v>
      </c>
      <c r="AE25" t="s">
        <v>310</v>
      </c>
      <c r="AF25" t="s">
        <v>312</v>
      </c>
      <c r="AG25" t="s">
        <v>243</v>
      </c>
      <c r="AH25" t="s">
        <v>243</v>
      </c>
      <c r="AI25" t="s">
        <v>243</v>
      </c>
      <c r="AJ25" t="s">
        <v>241</v>
      </c>
      <c r="AK25" t="s">
        <v>241</v>
      </c>
      <c r="AL25" t="s">
        <v>241</v>
      </c>
      <c r="AM25" t="s">
        <v>350</v>
      </c>
      <c r="AN25" t="s">
        <v>350</v>
      </c>
      <c r="AO25" t="s">
        <v>343</v>
      </c>
      <c r="AP25" t="s">
        <v>343</v>
      </c>
      <c r="AQ25" t="s">
        <v>340</v>
      </c>
      <c r="AR25" t="s">
        <v>340</v>
      </c>
      <c r="AS25" t="s">
        <v>346</v>
      </c>
      <c r="AT25" t="s">
        <v>346</v>
      </c>
      <c r="AU25" t="s">
        <v>349</v>
      </c>
      <c r="AV25" t="s">
        <v>348</v>
      </c>
      <c r="AW25" t="s">
        <v>348</v>
      </c>
      <c r="AX25" t="s">
        <v>348</v>
      </c>
      <c r="AY25" t="s">
        <v>348</v>
      </c>
      <c r="AZ25" t="s">
        <v>345</v>
      </c>
      <c r="BA25" t="s">
        <v>345</v>
      </c>
      <c r="BB25" t="s">
        <v>344</v>
      </c>
      <c r="BC25" t="s">
        <v>344</v>
      </c>
      <c r="BD25" t="s">
        <v>221</v>
      </c>
      <c r="BE25" t="s">
        <v>221</v>
      </c>
      <c r="BF25" t="s">
        <v>221</v>
      </c>
      <c r="BG25" t="s">
        <v>221</v>
      </c>
    </row>
    <row r="26" spans="10:62" x14ac:dyDescent="0.25">
      <c r="L26" t="s">
        <v>256</v>
      </c>
      <c r="M26" t="s">
        <v>256</v>
      </c>
      <c r="N26" t="s">
        <v>256</v>
      </c>
      <c r="O26" t="s">
        <v>252</v>
      </c>
      <c r="P26" t="s">
        <v>252</v>
      </c>
      <c r="Q26" t="s">
        <v>257</v>
      </c>
      <c r="R26" t="s">
        <v>257</v>
      </c>
      <c r="S26" t="s">
        <v>311</v>
      </c>
      <c r="T26" t="s">
        <v>311</v>
      </c>
      <c r="U26" t="s">
        <v>311</v>
      </c>
      <c r="V26" t="s">
        <v>311</v>
      </c>
      <c r="W26" t="s">
        <v>309</v>
      </c>
      <c r="X26" t="s">
        <v>313</v>
      </c>
      <c r="Y26" t="s">
        <v>313</v>
      </c>
      <c r="Z26" t="s">
        <v>309</v>
      </c>
      <c r="AA26" t="s">
        <v>309</v>
      </c>
      <c r="AB26" t="s">
        <v>314</v>
      </c>
      <c r="AC26" t="s">
        <v>314</v>
      </c>
      <c r="AD26" t="s">
        <v>310</v>
      </c>
      <c r="AE26" t="s">
        <v>310</v>
      </c>
      <c r="AF26" t="s">
        <v>316</v>
      </c>
      <c r="AG26" t="s">
        <v>312</v>
      </c>
      <c r="AH26" t="s">
        <v>312</v>
      </c>
      <c r="AI26" t="s">
        <v>315</v>
      </c>
      <c r="AJ26" t="s">
        <v>315</v>
      </c>
      <c r="AK26" t="s">
        <v>281</v>
      </c>
      <c r="AL26" t="s">
        <v>281</v>
      </c>
      <c r="AM26" t="s">
        <v>350</v>
      </c>
      <c r="AN26" t="s">
        <v>350</v>
      </c>
      <c r="AO26" t="s">
        <v>350</v>
      </c>
      <c r="AP26" t="s">
        <v>355</v>
      </c>
      <c r="AQ26" t="s">
        <v>355</v>
      </c>
      <c r="AR26" t="s">
        <v>355</v>
      </c>
      <c r="AS26" t="s">
        <v>346</v>
      </c>
      <c r="AT26" t="s">
        <v>346</v>
      </c>
      <c r="AU26" t="s">
        <v>356</v>
      </c>
      <c r="AV26" t="s">
        <v>356</v>
      </c>
      <c r="AW26" t="s">
        <v>348</v>
      </c>
      <c r="AX26" t="s">
        <v>348</v>
      </c>
      <c r="AY26" t="s">
        <v>348</v>
      </c>
      <c r="AZ26" t="s">
        <v>345</v>
      </c>
      <c r="BA26" t="s">
        <v>345</v>
      </c>
      <c r="BB26" t="s">
        <v>351</v>
      </c>
      <c r="BC26" t="s">
        <v>351</v>
      </c>
      <c r="BD26" t="s">
        <v>351</v>
      </c>
      <c r="BE26" t="s">
        <v>352</v>
      </c>
      <c r="BF26" t="s">
        <v>352</v>
      </c>
      <c r="BG26" t="s">
        <v>1</v>
      </c>
      <c r="BH26" t="s">
        <v>1</v>
      </c>
    </row>
    <row r="27" spans="10:62" x14ac:dyDescent="0.25">
      <c r="L27" t="s">
        <v>256</v>
      </c>
      <c r="M27" t="s">
        <v>256</v>
      </c>
      <c r="N27" t="s">
        <v>256</v>
      </c>
      <c r="O27" t="s">
        <v>244</v>
      </c>
      <c r="P27" t="s">
        <v>257</v>
      </c>
      <c r="Q27" t="s">
        <v>257</v>
      </c>
      <c r="R27" t="s">
        <v>257</v>
      </c>
      <c r="S27" t="s">
        <v>283</v>
      </c>
      <c r="T27" t="s">
        <v>283</v>
      </c>
      <c r="U27" t="s">
        <v>283</v>
      </c>
      <c r="V27" t="s">
        <v>418</v>
      </c>
      <c r="W27" t="s">
        <v>284</v>
      </c>
      <c r="X27" t="s">
        <v>309</v>
      </c>
      <c r="Y27" t="s">
        <v>309</v>
      </c>
      <c r="Z27" t="s">
        <v>309</v>
      </c>
      <c r="AA27" t="s">
        <v>282</v>
      </c>
      <c r="AB27" t="s">
        <v>314</v>
      </c>
      <c r="AC27" t="s">
        <v>314</v>
      </c>
      <c r="AD27" t="s">
        <v>310</v>
      </c>
      <c r="AE27" t="s">
        <v>310</v>
      </c>
      <c r="AF27" t="s">
        <v>316</v>
      </c>
      <c r="AG27" t="s">
        <v>312</v>
      </c>
      <c r="AH27" t="s">
        <v>312</v>
      </c>
      <c r="AI27" t="s">
        <v>315</v>
      </c>
      <c r="AJ27" t="s">
        <v>315</v>
      </c>
      <c r="AK27" t="s">
        <v>281</v>
      </c>
      <c r="AL27" t="s">
        <v>281</v>
      </c>
      <c r="AM27" t="s">
        <v>281</v>
      </c>
      <c r="AN27" t="s">
        <v>281</v>
      </c>
      <c r="AO27" t="s">
        <v>259</v>
      </c>
      <c r="AP27" t="s">
        <v>355</v>
      </c>
      <c r="AQ27" t="s">
        <v>355</v>
      </c>
      <c r="AR27" t="s">
        <v>355</v>
      </c>
      <c r="AS27" t="s">
        <v>354</v>
      </c>
      <c r="AT27" t="s">
        <v>354</v>
      </c>
      <c r="AU27" t="s">
        <v>356</v>
      </c>
      <c r="AV27" t="s">
        <v>356</v>
      </c>
      <c r="AW27" t="s">
        <v>353</v>
      </c>
      <c r="AX27" t="s">
        <v>353</v>
      </c>
      <c r="AY27" t="s">
        <v>353</v>
      </c>
      <c r="AZ27" t="s">
        <v>353</v>
      </c>
      <c r="BA27" t="s">
        <v>351</v>
      </c>
      <c r="BB27" t="s">
        <v>351</v>
      </c>
      <c r="BC27" t="s">
        <v>357</v>
      </c>
      <c r="BD27" t="s">
        <v>351</v>
      </c>
      <c r="BE27" t="s">
        <v>352</v>
      </c>
      <c r="BF27" t="s">
        <v>352</v>
      </c>
      <c r="BG27" t="s">
        <v>1</v>
      </c>
      <c r="BH27" t="s">
        <v>1</v>
      </c>
    </row>
    <row r="28" spans="10:62" x14ac:dyDescent="0.25">
      <c r="L28" t="s">
        <v>244</v>
      </c>
      <c r="M28" t="s">
        <v>244</v>
      </c>
      <c r="N28" t="s">
        <v>244</v>
      </c>
      <c r="O28" t="s">
        <v>244</v>
      </c>
      <c r="P28" t="s">
        <v>245</v>
      </c>
      <c r="Q28" t="s">
        <v>247</v>
      </c>
      <c r="R28" t="s">
        <v>245</v>
      </c>
      <c r="S28" t="s">
        <v>245</v>
      </c>
      <c r="T28" t="s">
        <v>283</v>
      </c>
      <c r="U28" t="s">
        <v>283</v>
      </c>
      <c r="V28" t="s">
        <v>418</v>
      </c>
      <c r="W28" t="s">
        <v>284</v>
      </c>
      <c r="X28" t="s">
        <v>284</v>
      </c>
      <c r="Y28" t="s">
        <v>284</v>
      </c>
      <c r="Z28" t="s">
        <v>285</v>
      </c>
      <c r="AA28" t="s">
        <v>282</v>
      </c>
      <c r="AB28" t="s">
        <v>314</v>
      </c>
      <c r="AC28" t="s">
        <v>314</v>
      </c>
      <c r="AD28" t="s">
        <v>310</v>
      </c>
      <c r="AE28" t="s">
        <v>310</v>
      </c>
      <c r="AF28" t="s">
        <v>312</v>
      </c>
      <c r="AG28" t="s">
        <v>312</v>
      </c>
      <c r="AH28" t="s">
        <v>312</v>
      </c>
      <c r="AI28" t="s">
        <v>315</v>
      </c>
      <c r="AJ28" t="s">
        <v>315</v>
      </c>
      <c r="AK28" t="s">
        <v>260</v>
      </c>
      <c r="AL28" t="s">
        <v>260</v>
      </c>
      <c r="AM28" t="s">
        <v>260</v>
      </c>
      <c r="AN28" t="s">
        <v>259</v>
      </c>
      <c r="AO28" t="s">
        <v>259</v>
      </c>
      <c r="AP28" t="s">
        <v>259</v>
      </c>
      <c r="AQ28" t="s">
        <v>261</v>
      </c>
      <c r="AR28" t="s">
        <v>319</v>
      </c>
      <c r="AS28" t="s">
        <v>419</v>
      </c>
      <c r="AT28" t="s">
        <v>318</v>
      </c>
      <c r="AU28" t="s">
        <v>320</v>
      </c>
      <c r="AV28" t="s">
        <v>320</v>
      </c>
      <c r="AW28" t="s">
        <v>317</v>
      </c>
      <c r="AX28" t="s">
        <v>317</v>
      </c>
      <c r="AY28" t="s">
        <v>353</v>
      </c>
      <c r="AZ28" t="s">
        <v>353</v>
      </c>
      <c r="BA28" t="s">
        <v>351</v>
      </c>
      <c r="BB28" t="s">
        <v>351</v>
      </c>
      <c r="BC28" t="s">
        <v>351</v>
      </c>
      <c r="BD28" t="s">
        <v>351</v>
      </c>
      <c r="BE28" t="s">
        <v>1</v>
      </c>
      <c r="BF28" t="s">
        <v>1</v>
      </c>
      <c r="BG28" t="s">
        <v>2</v>
      </c>
      <c r="BH28" t="s">
        <v>1</v>
      </c>
    </row>
    <row r="29" spans="10:62" x14ac:dyDescent="0.25">
      <c r="L29" t="s">
        <v>244</v>
      </c>
      <c r="M29" t="s">
        <v>244</v>
      </c>
      <c r="N29" t="s">
        <v>244</v>
      </c>
      <c r="O29" t="s">
        <v>244</v>
      </c>
      <c r="P29" t="s">
        <v>245</v>
      </c>
      <c r="Q29" t="s">
        <v>245</v>
      </c>
      <c r="R29" t="s">
        <v>245</v>
      </c>
      <c r="S29" t="s">
        <v>245</v>
      </c>
      <c r="T29" t="s">
        <v>283</v>
      </c>
      <c r="U29" t="s">
        <v>283</v>
      </c>
      <c r="V29" t="s">
        <v>283</v>
      </c>
      <c r="W29" t="s">
        <v>290</v>
      </c>
      <c r="X29" t="s">
        <v>284</v>
      </c>
      <c r="Y29" t="s">
        <v>284</v>
      </c>
      <c r="Z29" t="s">
        <v>285</v>
      </c>
      <c r="AA29" t="s">
        <v>287</v>
      </c>
      <c r="AB29" t="s">
        <v>287</v>
      </c>
      <c r="AC29" t="s">
        <v>288</v>
      </c>
      <c r="AD29" t="s">
        <v>288</v>
      </c>
      <c r="AE29" t="s">
        <v>312</v>
      </c>
      <c r="AF29" t="s">
        <v>312</v>
      </c>
      <c r="AG29" t="s">
        <v>312</v>
      </c>
      <c r="AH29" t="s">
        <v>286</v>
      </c>
      <c r="AI29" t="s">
        <v>262</v>
      </c>
      <c r="AJ29" t="s">
        <v>262</v>
      </c>
      <c r="AK29" t="s">
        <v>262</v>
      </c>
      <c r="AL29" t="s">
        <v>263</v>
      </c>
      <c r="AM29" t="s">
        <v>263</v>
      </c>
      <c r="AN29" t="s">
        <v>259</v>
      </c>
      <c r="AO29" t="s">
        <v>259</v>
      </c>
      <c r="AP29" t="s">
        <v>264</v>
      </c>
      <c r="AQ29" t="s">
        <v>261</v>
      </c>
      <c r="AR29" t="s">
        <v>319</v>
      </c>
      <c r="AS29" t="s">
        <v>419</v>
      </c>
      <c r="AT29" t="s">
        <v>320</v>
      </c>
      <c r="AU29" t="s">
        <v>320</v>
      </c>
      <c r="AV29" t="s">
        <v>320</v>
      </c>
      <c r="AW29" t="s">
        <v>317</v>
      </c>
      <c r="AX29" t="s">
        <v>321</v>
      </c>
      <c r="AY29" t="s">
        <v>321</v>
      </c>
      <c r="AZ29" t="s">
        <v>321</v>
      </c>
      <c r="BA29" t="s">
        <v>3</v>
      </c>
      <c r="BB29" t="s">
        <v>3</v>
      </c>
      <c r="BC29" t="s">
        <v>3</v>
      </c>
      <c r="BD29" t="s">
        <v>3</v>
      </c>
      <c r="BE29" t="s">
        <v>1</v>
      </c>
      <c r="BF29" t="s">
        <v>1</v>
      </c>
      <c r="BG29" t="s">
        <v>2</v>
      </c>
      <c r="BH29" t="s">
        <v>1</v>
      </c>
    </row>
    <row r="30" spans="10:62" x14ac:dyDescent="0.25">
      <c r="L30" t="s">
        <v>244</v>
      </c>
      <c r="M30" t="s">
        <v>244</v>
      </c>
      <c r="N30" t="s">
        <v>244</v>
      </c>
      <c r="O30" t="s">
        <v>244</v>
      </c>
      <c r="P30" t="s">
        <v>245</v>
      </c>
      <c r="Q30" t="s">
        <v>245</v>
      </c>
      <c r="R30" t="s">
        <v>245</v>
      </c>
      <c r="S30" t="s">
        <v>246</v>
      </c>
      <c r="T30" t="s">
        <v>248</v>
      </c>
      <c r="U30" t="s">
        <v>248</v>
      </c>
      <c r="V30" t="s">
        <v>290</v>
      </c>
      <c r="W30" t="s">
        <v>293</v>
      </c>
      <c r="X30" t="s">
        <v>290</v>
      </c>
      <c r="Y30" t="s">
        <v>291</v>
      </c>
      <c r="Z30" t="s">
        <v>291</v>
      </c>
      <c r="AA30" t="s">
        <v>292</v>
      </c>
      <c r="AB30" t="s">
        <v>292</v>
      </c>
      <c r="AC30" t="s">
        <v>288</v>
      </c>
      <c r="AD30" t="s">
        <v>288</v>
      </c>
      <c r="AE30" t="s">
        <v>289</v>
      </c>
      <c r="AF30" t="s">
        <v>289</v>
      </c>
      <c r="AG30" t="s">
        <v>286</v>
      </c>
      <c r="AH30" t="s">
        <v>286</v>
      </c>
      <c r="AI30" t="s">
        <v>262</v>
      </c>
      <c r="AJ30" t="s">
        <v>262</v>
      </c>
      <c r="AK30" t="s">
        <v>262</v>
      </c>
      <c r="AL30" t="s">
        <v>263</v>
      </c>
      <c r="AM30" t="s">
        <v>263</v>
      </c>
      <c r="AN30" t="s">
        <v>263</v>
      </c>
      <c r="AO30" t="s">
        <v>265</v>
      </c>
      <c r="AP30" t="s">
        <v>264</v>
      </c>
      <c r="AQ30" t="s">
        <v>261</v>
      </c>
      <c r="AR30" t="s">
        <v>261</v>
      </c>
      <c r="AS30" t="s">
        <v>319</v>
      </c>
      <c r="AT30" t="s">
        <v>322</v>
      </c>
      <c r="AU30" t="s">
        <v>322</v>
      </c>
      <c r="AV30" t="s">
        <v>322</v>
      </c>
      <c r="AW30" t="s">
        <v>317</v>
      </c>
      <c r="AX30" t="s">
        <v>321</v>
      </c>
      <c r="AY30" t="s">
        <v>321</v>
      </c>
      <c r="AZ30" t="s">
        <v>321</v>
      </c>
      <c r="BA30" t="s">
        <v>3</v>
      </c>
      <c r="BB30" t="s">
        <v>3</v>
      </c>
      <c r="BC30" t="s">
        <v>3</v>
      </c>
      <c r="BD30" t="s">
        <v>3</v>
      </c>
      <c r="BE30" t="s">
        <v>4</v>
      </c>
      <c r="BF30" t="s">
        <v>1</v>
      </c>
      <c r="BG30" t="s">
        <v>1</v>
      </c>
      <c r="BH30" t="s">
        <v>1</v>
      </c>
    </row>
    <row r="31" spans="10:62" x14ac:dyDescent="0.25">
      <c r="L31" t="s">
        <v>249</v>
      </c>
      <c r="M31" t="s">
        <v>249</v>
      </c>
      <c r="N31" t="s">
        <v>249</v>
      </c>
      <c r="O31" t="s">
        <v>249</v>
      </c>
      <c r="P31" t="s">
        <v>250</v>
      </c>
      <c r="Q31" t="s">
        <v>246</v>
      </c>
      <c r="R31" t="s">
        <v>246</v>
      </c>
      <c r="S31" t="s">
        <v>246</v>
      </c>
      <c r="T31" t="s">
        <v>248</v>
      </c>
      <c r="U31" t="s">
        <v>248</v>
      </c>
      <c r="V31" t="s">
        <v>290</v>
      </c>
      <c r="W31" t="s">
        <v>290</v>
      </c>
      <c r="X31" t="s">
        <v>290</v>
      </c>
      <c r="Y31" t="s">
        <v>291</v>
      </c>
      <c r="Z31" t="s">
        <v>291</v>
      </c>
      <c r="AA31" t="s">
        <v>292</v>
      </c>
      <c r="AB31" t="s">
        <v>292</v>
      </c>
      <c r="AC31" t="s">
        <v>288</v>
      </c>
      <c r="AD31" t="s">
        <v>288</v>
      </c>
      <c r="AE31" t="s">
        <v>289</v>
      </c>
      <c r="AF31" t="s">
        <v>289</v>
      </c>
      <c r="AG31" t="s">
        <v>289</v>
      </c>
      <c r="AH31" t="s">
        <v>268</v>
      </c>
      <c r="AI31" t="s">
        <v>262</v>
      </c>
      <c r="AJ31" t="s">
        <v>262</v>
      </c>
      <c r="AK31" t="s">
        <v>262</v>
      </c>
      <c r="AL31" t="s">
        <v>263</v>
      </c>
      <c r="AM31" t="s">
        <v>267</v>
      </c>
      <c r="AN31" t="s">
        <v>263</v>
      </c>
      <c r="AO31" t="s">
        <v>265</v>
      </c>
      <c r="AP31" t="s">
        <v>261</v>
      </c>
      <c r="AQ31" t="s">
        <v>261</v>
      </c>
      <c r="AR31" t="s">
        <v>261</v>
      </c>
      <c r="AS31" t="s">
        <v>266</v>
      </c>
      <c r="AT31" t="s">
        <v>322</v>
      </c>
      <c r="AU31" t="s">
        <v>324</v>
      </c>
      <c r="AV31" t="s">
        <v>322</v>
      </c>
      <c r="AW31" t="s">
        <v>321</v>
      </c>
      <c r="AX31" t="s">
        <v>321</v>
      </c>
      <c r="AY31" t="s">
        <v>321</v>
      </c>
      <c r="AZ31" t="s">
        <v>321</v>
      </c>
      <c r="BA31" t="s">
        <v>7</v>
      </c>
      <c r="BB31" t="s">
        <v>3</v>
      </c>
      <c r="BC31" t="s">
        <v>3</v>
      </c>
      <c r="BD31" t="s">
        <v>3</v>
      </c>
      <c r="BE31" t="s">
        <v>4</v>
      </c>
      <c r="BF31" t="s">
        <v>6</v>
      </c>
      <c r="BG31" t="s">
        <v>1</v>
      </c>
      <c r="BH31" t="s">
        <v>1</v>
      </c>
      <c r="BI31" t="s">
        <v>5</v>
      </c>
    </row>
    <row r="32" spans="10:62" x14ac:dyDescent="0.25">
      <c r="L32" t="s">
        <v>249</v>
      </c>
      <c r="M32" t="s">
        <v>249</v>
      </c>
      <c r="N32" t="s">
        <v>249</v>
      </c>
      <c r="O32" t="s">
        <v>249</v>
      </c>
      <c r="P32" t="s">
        <v>250</v>
      </c>
      <c r="Q32" t="s">
        <v>250</v>
      </c>
      <c r="R32" t="s">
        <v>250</v>
      </c>
      <c r="S32" t="s">
        <v>25</v>
      </c>
      <c r="T32" t="s">
        <v>25</v>
      </c>
      <c r="U32" t="s">
        <v>25</v>
      </c>
      <c r="V32" t="s">
        <v>26</v>
      </c>
      <c r="W32" t="s">
        <v>26</v>
      </c>
      <c r="X32" t="s">
        <v>296</v>
      </c>
      <c r="Y32" t="s">
        <v>296</v>
      </c>
      <c r="Z32" t="s">
        <v>296</v>
      </c>
      <c r="AA32" t="s">
        <v>292</v>
      </c>
      <c r="AB32" t="s">
        <v>292</v>
      </c>
      <c r="AC32" t="s">
        <v>294</v>
      </c>
      <c r="AD32" t="s">
        <v>294</v>
      </c>
      <c r="AE32" t="s">
        <v>294</v>
      </c>
      <c r="AF32" t="s">
        <v>289</v>
      </c>
      <c r="AG32" t="s">
        <v>289</v>
      </c>
      <c r="AH32" t="s">
        <v>268</v>
      </c>
      <c r="AI32" t="s">
        <v>268</v>
      </c>
      <c r="AJ32" t="s">
        <v>271</v>
      </c>
      <c r="AK32" t="s">
        <v>269</v>
      </c>
      <c r="AL32" t="s">
        <v>269</v>
      </c>
      <c r="AM32" t="s">
        <v>267</v>
      </c>
      <c r="AN32" t="s">
        <v>258</v>
      </c>
      <c r="AO32" t="s">
        <v>258</v>
      </c>
      <c r="AP32" t="s">
        <v>270</v>
      </c>
      <c r="AQ32" t="s">
        <v>270</v>
      </c>
      <c r="AR32" t="s">
        <v>266</v>
      </c>
      <c r="AS32" t="s">
        <v>266</v>
      </c>
      <c r="AT32" t="s">
        <v>322</v>
      </c>
      <c r="AU32" t="s">
        <v>324</v>
      </c>
      <c r="AV32" t="s">
        <v>324</v>
      </c>
      <c r="AW32" t="s">
        <v>323</v>
      </c>
      <c r="AX32" t="s">
        <v>323</v>
      </c>
      <c r="AY32" t="s">
        <v>323</v>
      </c>
      <c r="AZ32" t="s">
        <v>321</v>
      </c>
      <c r="BA32" t="s">
        <v>7</v>
      </c>
      <c r="BB32" t="s">
        <v>7</v>
      </c>
      <c r="BC32" t="s">
        <v>8</v>
      </c>
      <c r="BD32" t="s">
        <v>8</v>
      </c>
      <c r="BE32" t="s">
        <v>8</v>
      </c>
      <c r="BF32" t="s">
        <v>6</v>
      </c>
      <c r="BG32" t="s">
        <v>6</v>
      </c>
      <c r="BH32" t="s">
        <v>5</v>
      </c>
      <c r="BI32" t="s">
        <v>5</v>
      </c>
    </row>
    <row r="33" spans="4:64" x14ac:dyDescent="0.25">
      <c r="L33" t="s">
        <v>249</v>
      </c>
      <c r="M33" t="s">
        <v>249</v>
      </c>
      <c r="N33" t="s">
        <v>249</v>
      </c>
      <c r="O33" t="s">
        <v>249</v>
      </c>
      <c r="P33" t="s">
        <v>250</v>
      </c>
      <c r="Q33" t="s">
        <v>250</v>
      </c>
      <c r="R33" t="s">
        <v>250</v>
      </c>
      <c r="S33" t="s">
        <v>27</v>
      </c>
      <c r="T33" t="s">
        <v>27</v>
      </c>
      <c r="U33" t="s">
        <v>27</v>
      </c>
      <c r="V33" t="s">
        <v>26</v>
      </c>
      <c r="W33" t="s">
        <v>26</v>
      </c>
      <c r="X33" t="s">
        <v>30</v>
      </c>
      <c r="Y33" t="s">
        <v>28</v>
      </c>
      <c r="Z33" t="s">
        <v>28</v>
      </c>
      <c r="AA33" t="s">
        <v>28</v>
      </c>
      <c r="AB33" t="s">
        <v>28</v>
      </c>
      <c r="AC33" t="s">
        <v>294</v>
      </c>
      <c r="AD33" t="s">
        <v>294</v>
      </c>
      <c r="AE33" t="s">
        <v>295</v>
      </c>
      <c r="AF33" t="s">
        <v>289</v>
      </c>
      <c r="AG33" t="s">
        <v>289</v>
      </c>
      <c r="AH33" t="s">
        <v>268</v>
      </c>
      <c r="AI33" t="s">
        <v>268</v>
      </c>
      <c r="AJ33" t="s">
        <v>271</v>
      </c>
      <c r="AK33" t="s">
        <v>272</v>
      </c>
      <c r="AL33" t="s">
        <v>269</v>
      </c>
      <c r="AM33" t="s">
        <v>258</v>
      </c>
      <c r="AN33" t="s">
        <v>258</v>
      </c>
      <c r="AO33" t="s">
        <v>258</v>
      </c>
      <c r="AP33" t="s">
        <v>270</v>
      </c>
      <c r="AQ33" t="s">
        <v>270</v>
      </c>
      <c r="AR33" t="s">
        <v>270</v>
      </c>
      <c r="AS33" t="s">
        <v>325</v>
      </c>
      <c r="AT33" t="s">
        <v>324</v>
      </c>
      <c r="AU33" t="s">
        <v>324</v>
      </c>
      <c r="AV33" t="s">
        <v>324</v>
      </c>
      <c r="AW33" t="s">
        <v>323</v>
      </c>
      <c r="AX33" t="s">
        <v>323</v>
      </c>
      <c r="AY33" t="s">
        <v>323</v>
      </c>
      <c r="AZ33" t="s">
        <v>323</v>
      </c>
      <c r="BA33" t="s">
        <v>9</v>
      </c>
      <c r="BB33" t="s">
        <v>9</v>
      </c>
      <c r="BC33" t="s">
        <v>8</v>
      </c>
      <c r="BD33" t="s">
        <v>8</v>
      </c>
      <c r="BE33" t="s">
        <v>8</v>
      </c>
      <c r="BF33" t="s">
        <v>6</v>
      </c>
      <c r="BG33" t="s">
        <v>6</v>
      </c>
      <c r="BH33" t="s">
        <v>5</v>
      </c>
      <c r="BI33" t="s">
        <v>5</v>
      </c>
    </row>
    <row r="34" spans="4:64" x14ac:dyDescent="0.25">
      <c r="L34" t="s">
        <v>249</v>
      </c>
      <c r="M34" t="s">
        <v>249</v>
      </c>
      <c r="N34" t="s">
        <v>249</v>
      </c>
      <c r="O34" t="s">
        <v>249</v>
      </c>
      <c r="P34" t="s">
        <v>31</v>
      </c>
      <c r="Q34" t="s">
        <v>31</v>
      </c>
      <c r="R34" t="s">
        <v>31</v>
      </c>
      <c r="S34" t="s">
        <v>27</v>
      </c>
      <c r="T34" t="s">
        <v>27</v>
      </c>
      <c r="U34" t="s">
        <v>27</v>
      </c>
      <c r="V34" t="s">
        <v>32</v>
      </c>
      <c r="W34" t="s">
        <v>32</v>
      </c>
      <c r="X34" t="s">
        <v>30</v>
      </c>
      <c r="Y34" t="s">
        <v>30</v>
      </c>
      <c r="Z34" t="s">
        <v>28</v>
      </c>
      <c r="AA34" t="s">
        <v>28</v>
      </c>
      <c r="AB34" t="s">
        <v>28</v>
      </c>
      <c r="AC34" t="s">
        <v>294</v>
      </c>
      <c r="AD34" t="s">
        <v>294</v>
      </c>
      <c r="AE34" t="s">
        <v>294</v>
      </c>
      <c r="AF34" t="s">
        <v>297</v>
      </c>
      <c r="AG34" t="s">
        <v>268</v>
      </c>
      <c r="AH34" t="s">
        <v>268</v>
      </c>
      <c r="AI34" t="s">
        <v>268</v>
      </c>
      <c r="AJ34" t="s">
        <v>272</v>
      </c>
      <c r="AK34" t="s">
        <v>272</v>
      </c>
      <c r="AL34" t="s">
        <v>275</v>
      </c>
      <c r="AM34" t="s">
        <v>273</v>
      </c>
      <c r="AN34" t="s">
        <v>273</v>
      </c>
      <c r="AO34" t="s">
        <v>273</v>
      </c>
      <c r="AP34" t="s">
        <v>270</v>
      </c>
      <c r="AQ34" t="s">
        <v>270</v>
      </c>
      <c r="AR34" t="s">
        <v>270</v>
      </c>
      <c r="AS34" t="s">
        <v>325</v>
      </c>
      <c r="AT34" t="s">
        <v>325</v>
      </c>
      <c r="AU34" t="s">
        <v>326</v>
      </c>
      <c r="AV34" t="s">
        <v>327</v>
      </c>
      <c r="AW34" t="s">
        <v>326</v>
      </c>
      <c r="AX34" t="s">
        <v>326</v>
      </c>
      <c r="AY34" t="s">
        <v>328</v>
      </c>
      <c r="AZ34" t="s">
        <v>9</v>
      </c>
      <c r="BA34" t="s">
        <v>9</v>
      </c>
      <c r="BB34" t="s">
        <v>9</v>
      </c>
      <c r="BC34" t="s">
        <v>8</v>
      </c>
      <c r="BD34" t="s">
        <v>8</v>
      </c>
      <c r="BE34" t="s">
        <v>8</v>
      </c>
      <c r="BF34" t="s">
        <v>11</v>
      </c>
      <c r="BG34" t="s">
        <v>5</v>
      </c>
      <c r="BH34" t="s">
        <v>5</v>
      </c>
      <c r="BI34" t="s">
        <v>5</v>
      </c>
      <c r="BJ34" t="s">
        <v>12</v>
      </c>
      <c r="BK34" t="s">
        <v>12</v>
      </c>
    </row>
    <row r="35" spans="4:64" x14ac:dyDescent="0.25">
      <c r="M35" t="s">
        <v>33</v>
      </c>
      <c r="N35" t="s">
        <v>33</v>
      </c>
      <c r="O35" t="s">
        <v>33</v>
      </c>
      <c r="P35" t="s">
        <v>31</v>
      </c>
      <c r="Q35" t="s">
        <v>31</v>
      </c>
      <c r="R35" t="s">
        <v>31</v>
      </c>
      <c r="S35" t="s">
        <v>35</v>
      </c>
      <c r="T35" t="s">
        <v>29</v>
      </c>
      <c r="U35" t="s">
        <v>29</v>
      </c>
      <c r="V35" t="s">
        <v>32</v>
      </c>
      <c r="W35" t="s">
        <v>32</v>
      </c>
      <c r="X35" t="s">
        <v>30</v>
      </c>
      <c r="Y35" t="s">
        <v>30</v>
      </c>
      <c r="Z35" t="s">
        <v>30</v>
      </c>
      <c r="AA35" t="s">
        <v>34</v>
      </c>
      <c r="AB35" t="s">
        <v>34</v>
      </c>
      <c r="AC35" t="s">
        <v>34</v>
      </c>
      <c r="AD35" t="s">
        <v>297</v>
      </c>
      <c r="AE35" t="s">
        <v>297</v>
      </c>
      <c r="AF35" t="s">
        <v>297</v>
      </c>
      <c r="AG35" t="s">
        <v>277</v>
      </c>
      <c r="AH35" t="s">
        <v>268</v>
      </c>
      <c r="AI35" t="s">
        <v>268</v>
      </c>
      <c r="AJ35" t="s">
        <v>272</v>
      </c>
      <c r="AK35" t="s">
        <v>272</v>
      </c>
      <c r="AL35" t="s">
        <v>275</v>
      </c>
      <c r="AM35" t="s">
        <v>273</v>
      </c>
      <c r="AN35" t="s">
        <v>276</v>
      </c>
      <c r="AO35" t="s">
        <v>273</v>
      </c>
      <c r="AP35" t="s">
        <v>274</v>
      </c>
      <c r="AQ35" t="s">
        <v>274</v>
      </c>
      <c r="AR35" t="s">
        <v>274</v>
      </c>
      <c r="AS35" t="s">
        <v>325</v>
      </c>
      <c r="AT35" t="s">
        <v>325</v>
      </c>
      <c r="AU35" t="s">
        <v>329</v>
      </c>
      <c r="AV35" t="s">
        <v>326</v>
      </c>
      <c r="AW35" t="s">
        <v>326</v>
      </c>
      <c r="AX35" t="s">
        <v>326</v>
      </c>
      <c r="AY35" t="s">
        <v>328</v>
      </c>
      <c r="AZ35" t="s">
        <v>9</v>
      </c>
      <c r="BA35" t="s">
        <v>9</v>
      </c>
      <c r="BB35" t="s">
        <v>9</v>
      </c>
      <c r="BC35" t="s">
        <v>10</v>
      </c>
      <c r="BD35" t="s">
        <v>13</v>
      </c>
      <c r="BE35" t="s">
        <v>11</v>
      </c>
      <c r="BF35" t="s">
        <v>11</v>
      </c>
      <c r="BG35" t="s">
        <v>5</v>
      </c>
      <c r="BH35" t="s">
        <v>5</v>
      </c>
      <c r="BI35" t="s">
        <v>5</v>
      </c>
      <c r="BJ35" t="s">
        <v>12</v>
      </c>
      <c r="BK35" t="s">
        <v>12</v>
      </c>
    </row>
    <row r="36" spans="4:64" x14ac:dyDescent="0.25">
      <c r="M36" t="s">
        <v>33</v>
      </c>
      <c r="N36" t="s">
        <v>33</v>
      </c>
      <c r="O36" t="s">
        <v>33</v>
      </c>
      <c r="P36" t="s">
        <v>31</v>
      </c>
      <c r="Q36" t="s">
        <v>31</v>
      </c>
      <c r="R36" t="s">
        <v>31</v>
      </c>
      <c r="S36" t="s">
        <v>35</v>
      </c>
      <c r="T36" t="s">
        <v>35</v>
      </c>
      <c r="U36" t="s">
        <v>39</v>
      </c>
      <c r="V36" t="s">
        <v>32</v>
      </c>
      <c r="W36" t="s">
        <v>32</v>
      </c>
      <c r="X36" t="s">
        <v>37</v>
      </c>
      <c r="Y36" t="s">
        <v>30</v>
      </c>
      <c r="Z36" t="s">
        <v>30</v>
      </c>
      <c r="AA36" t="s">
        <v>34</v>
      </c>
      <c r="AB36" t="s">
        <v>34</v>
      </c>
      <c r="AC36" t="s">
        <v>34</v>
      </c>
      <c r="AD36" t="s">
        <v>298</v>
      </c>
      <c r="AE36" t="s">
        <v>298</v>
      </c>
      <c r="AF36" t="s">
        <v>277</v>
      </c>
      <c r="AG36" t="s">
        <v>277</v>
      </c>
      <c r="AH36" t="s">
        <v>278</v>
      </c>
      <c r="AI36" t="s">
        <v>278</v>
      </c>
      <c r="AJ36" t="s">
        <v>275</v>
      </c>
      <c r="AK36" t="s">
        <v>275</v>
      </c>
      <c r="AL36" t="s">
        <v>275</v>
      </c>
      <c r="AM36" t="s">
        <v>273</v>
      </c>
      <c r="AN36" t="s">
        <v>273</v>
      </c>
      <c r="AO36" t="s">
        <v>273</v>
      </c>
      <c r="AP36" t="s">
        <v>274</v>
      </c>
      <c r="AQ36" t="s">
        <v>274</v>
      </c>
      <c r="AR36" t="s">
        <v>274</v>
      </c>
      <c r="AS36" t="s">
        <v>54</v>
      </c>
      <c r="AT36" t="s">
        <v>329</v>
      </c>
      <c r="AU36" t="s">
        <v>329</v>
      </c>
      <c r="AV36" t="s">
        <v>326</v>
      </c>
      <c r="AW36" t="s">
        <v>326</v>
      </c>
      <c r="AX36" t="s">
        <v>326</v>
      </c>
      <c r="AY36" t="s">
        <v>330</v>
      </c>
      <c r="AZ36" t="s">
        <v>330</v>
      </c>
      <c r="BA36" t="s">
        <v>14</v>
      </c>
      <c r="BB36" t="s">
        <v>14</v>
      </c>
      <c r="BC36" t="s">
        <v>10</v>
      </c>
      <c r="BD36" t="s">
        <v>13</v>
      </c>
      <c r="BE36" t="s">
        <v>15</v>
      </c>
      <c r="BF36" t="s">
        <v>12</v>
      </c>
      <c r="BG36" t="s">
        <v>12</v>
      </c>
      <c r="BH36" t="s">
        <v>12</v>
      </c>
      <c r="BI36" t="s">
        <v>16</v>
      </c>
      <c r="BJ36" t="s">
        <v>12</v>
      </c>
      <c r="BK36" t="s">
        <v>12</v>
      </c>
    </row>
    <row r="37" spans="4:64" x14ac:dyDescent="0.25">
      <c r="M37" t="s">
        <v>33</v>
      </c>
      <c r="N37" t="s">
        <v>33</v>
      </c>
      <c r="O37" t="s">
        <v>33</v>
      </c>
      <c r="P37" t="s">
        <v>40</v>
      </c>
      <c r="Q37" t="s">
        <v>40</v>
      </c>
      <c r="R37" t="s">
        <v>36</v>
      </c>
      <c r="S37" t="s">
        <v>36</v>
      </c>
      <c r="T37" t="s">
        <v>35</v>
      </c>
      <c r="U37" t="s">
        <v>35</v>
      </c>
      <c r="V37" t="s">
        <v>37</v>
      </c>
      <c r="W37" t="s">
        <v>42</v>
      </c>
      <c r="X37" t="s">
        <v>42</v>
      </c>
      <c r="Y37" t="s">
        <v>38</v>
      </c>
      <c r="Z37" t="s">
        <v>38</v>
      </c>
      <c r="AA37" t="s">
        <v>34</v>
      </c>
      <c r="AB37" t="s">
        <v>34</v>
      </c>
      <c r="AC37" t="s">
        <v>34</v>
      </c>
      <c r="AD37" t="s">
        <v>298</v>
      </c>
      <c r="AE37" t="s">
        <v>298</v>
      </c>
      <c r="AF37" t="s">
        <v>277</v>
      </c>
      <c r="AG37" t="s">
        <v>277</v>
      </c>
      <c r="AH37" t="s">
        <v>278</v>
      </c>
      <c r="AI37" t="s">
        <v>278</v>
      </c>
      <c r="AJ37" t="s">
        <v>279</v>
      </c>
      <c r="AK37" t="s">
        <v>279</v>
      </c>
      <c r="AL37" t="s">
        <v>280</v>
      </c>
      <c r="AM37" t="s">
        <v>280</v>
      </c>
      <c r="AN37" t="s">
        <v>280</v>
      </c>
      <c r="AO37" t="s">
        <v>273</v>
      </c>
      <c r="AP37" t="s">
        <v>280</v>
      </c>
      <c r="AQ37" t="s">
        <v>54</v>
      </c>
      <c r="AR37" t="s">
        <v>54</v>
      </c>
      <c r="AS37" t="s">
        <v>54</v>
      </c>
      <c r="AT37" t="s">
        <v>56</v>
      </c>
      <c r="AU37" t="s">
        <v>56</v>
      </c>
      <c r="AV37" t="s">
        <v>326</v>
      </c>
      <c r="AW37" t="s">
        <v>326</v>
      </c>
      <c r="AX37" t="s">
        <v>326</v>
      </c>
      <c r="AY37" t="s">
        <v>330</v>
      </c>
      <c r="AZ37" t="s">
        <v>330</v>
      </c>
      <c r="BA37" t="s">
        <v>14</v>
      </c>
      <c r="BB37" t="s">
        <v>14</v>
      </c>
      <c r="BC37" t="s">
        <v>10</v>
      </c>
      <c r="BD37" t="s">
        <v>10</v>
      </c>
      <c r="BE37" t="s">
        <v>15</v>
      </c>
      <c r="BF37" t="s">
        <v>17</v>
      </c>
      <c r="BG37" t="s">
        <v>17</v>
      </c>
      <c r="BH37" t="s">
        <v>12</v>
      </c>
      <c r="BI37" t="s">
        <v>12</v>
      </c>
      <c r="BJ37" t="s">
        <v>12</v>
      </c>
      <c r="BK37" t="s">
        <v>12</v>
      </c>
    </row>
    <row r="38" spans="4:64" x14ac:dyDescent="0.25">
      <c r="M38" t="s">
        <v>33</v>
      </c>
      <c r="N38" t="s">
        <v>33</v>
      </c>
      <c r="O38" t="s">
        <v>33</v>
      </c>
      <c r="P38" t="s">
        <v>40</v>
      </c>
      <c r="Q38" t="s">
        <v>40</v>
      </c>
      <c r="R38" t="s">
        <v>36</v>
      </c>
      <c r="S38" t="s">
        <v>36</v>
      </c>
      <c r="T38" t="s">
        <v>39</v>
      </c>
      <c r="U38" t="s">
        <v>35</v>
      </c>
      <c r="V38" t="s">
        <v>37</v>
      </c>
      <c r="W38" t="s">
        <v>42</v>
      </c>
      <c r="X38" t="s">
        <v>42</v>
      </c>
      <c r="Y38" t="s">
        <v>42</v>
      </c>
      <c r="Z38" t="s">
        <v>38</v>
      </c>
      <c r="AA38" t="s">
        <v>44</v>
      </c>
      <c r="AB38" t="s">
        <v>68</v>
      </c>
      <c r="AC38" t="s">
        <v>68</v>
      </c>
      <c r="AD38" t="s">
        <v>68</v>
      </c>
      <c r="AE38" t="s">
        <v>69</v>
      </c>
      <c r="AF38" t="s">
        <v>69</v>
      </c>
      <c r="AG38" t="s">
        <v>70</v>
      </c>
      <c r="AH38" t="s">
        <v>70</v>
      </c>
      <c r="AI38" t="s">
        <v>279</v>
      </c>
      <c r="AJ38" t="s">
        <v>279</v>
      </c>
      <c r="AK38" t="s">
        <v>279</v>
      </c>
      <c r="AL38" t="s">
        <v>280</v>
      </c>
      <c r="AM38" t="s">
        <v>280</v>
      </c>
      <c r="AN38" t="s">
        <v>280</v>
      </c>
      <c r="AO38" t="s">
        <v>280</v>
      </c>
      <c r="AP38" t="s">
        <v>280</v>
      </c>
      <c r="AQ38" t="s">
        <v>54</v>
      </c>
      <c r="AR38" t="s">
        <v>54</v>
      </c>
      <c r="AS38" t="s">
        <v>54</v>
      </c>
      <c r="AT38" t="s">
        <v>56</v>
      </c>
      <c r="AU38" t="s">
        <v>56</v>
      </c>
      <c r="AV38" t="s">
        <v>55</v>
      </c>
      <c r="AW38" t="s">
        <v>55</v>
      </c>
      <c r="AX38" t="s">
        <v>58</v>
      </c>
      <c r="AY38" t="s">
        <v>58</v>
      </c>
      <c r="AZ38" t="s">
        <v>14</v>
      </c>
      <c r="BA38" t="s">
        <v>14</v>
      </c>
      <c r="BB38" t="s">
        <v>14</v>
      </c>
      <c r="BC38" t="s">
        <v>10</v>
      </c>
      <c r="BD38" t="s">
        <v>10</v>
      </c>
      <c r="BE38" t="s">
        <v>17</v>
      </c>
      <c r="BF38" t="s">
        <v>17</v>
      </c>
      <c r="BG38" t="s">
        <v>17</v>
      </c>
      <c r="BH38" t="s">
        <v>17</v>
      </c>
      <c r="BI38" t="s">
        <v>12</v>
      </c>
      <c r="BJ38" t="s">
        <v>12</v>
      </c>
      <c r="BK38" t="s">
        <v>12</v>
      </c>
      <c r="BL38" t="s">
        <v>19</v>
      </c>
    </row>
    <row r="39" spans="4:64" x14ac:dyDescent="0.25">
      <c r="P39" t="s">
        <v>45</v>
      </c>
      <c r="Q39" t="s">
        <v>47</v>
      </c>
      <c r="R39" t="s">
        <v>45</v>
      </c>
      <c r="S39" t="s">
        <v>43</v>
      </c>
      <c r="T39" t="s">
        <v>43</v>
      </c>
      <c r="U39" t="s">
        <v>43</v>
      </c>
      <c r="V39" t="s">
        <v>46</v>
      </c>
      <c r="W39" t="s">
        <v>46</v>
      </c>
      <c r="X39" t="s">
        <v>38</v>
      </c>
      <c r="Y39" t="s">
        <v>38</v>
      </c>
      <c r="Z39" t="s">
        <v>38</v>
      </c>
      <c r="AA39" t="s">
        <v>44</v>
      </c>
      <c r="AB39" t="s">
        <v>68</v>
      </c>
      <c r="AC39" t="s">
        <v>68</v>
      </c>
      <c r="AD39" t="s">
        <v>68</v>
      </c>
      <c r="AE39" t="s">
        <v>69</v>
      </c>
      <c r="AF39" t="s">
        <v>69</v>
      </c>
      <c r="AG39" t="s">
        <v>70</v>
      </c>
      <c r="AH39" t="s">
        <v>70</v>
      </c>
      <c r="AI39" t="s">
        <v>128</v>
      </c>
      <c r="AJ39" t="s">
        <v>128</v>
      </c>
      <c r="AK39" t="s">
        <v>129</v>
      </c>
      <c r="AL39" t="s">
        <v>129</v>
      </c>
      <c r="AM39" t="s">
        <v>280</v>
      </c>
      <c r="AN39" t="s">
        <v>280</v>
      </c>
      <c r="AO39" t="s">
        <v>280</v>
      </c>
      <c r="AP39" t="s">
        <v>280</v>
      </c>
      <c r="AQ39" t="s">
        <v>60</v>
      </c>
      <c r="AR39" t="s">
        <v>59</v>
      </c>
      <c r="AS39" t="s">
        <v>61</v>
      </c>
      <c r="AT39" t="s">
        <v>59</v>
      </c>
      <c r="AU39" t="s">
        <v>59</v>
      </c>
      <c r="AV39" t="s">
        <v>55</v>
      </c>
      <c r="AW39" t="s">
        <v>55</v>
      </c>
      <c r="AX39" t="s">
        <v>58</v>
      </c>
      <c r="AY39" t="s">
        <v>58</v>
      </c>
      <c r="AZ39" t="s">
        <v>57</v>
      </c>
      <c r="BA39" t="s">
        <v>18</v>
      </c>
      <c r="BB39" t="s">
        <v>18</v>
      </c>
      <c r="BC39" t="s">
        <v>18</v>
      </c>
      <c r="BD39" t="s">
        <v>10</v>
      </c>
      <c r="BE39" t="s">
        <v>17</v>
      </c>
      <c r="BF39" t="s">
        <v>17</v>
      </c>
      <c r="BG39" t="s">
        <v>17</v>
      </c>
      <c r="BH39" t="s">
        <v>17</v>
      </c>
      <c r="BI39" t="s">
        <v>20</v>
      </c>
      <c r="BJ39" t="s">
        <v>19</v>
      </c>
      <c r="BK39" t="s">
        <v>19</v>
      </c>
      <c r="BL39" t="s">
        <v>19</v>
      </c>
    </row>
    <row r="40" spans="4:64" x14ac:dyDescent="0.25">
      <c r="P40" t="s">
        <v>45</v>
      </c>
      <c r="Q40" t="s">
        <v>45</v>
      </c>
      <c r="R40" t="s">
        <v>45</v>
      </c>
      <c r="S40" t="s">
        <v>48</v>
      </c>
      <c r="T40" t="s">
        <v>50</v>
      </c>
      <c r="U40" t="s">
        <v>50</v>
      </c>
      <c r="V40" t="s">
        <v>46</v>
      </c>
      <c r="W40" t="s">
        <v>46</v>
      </c>
      <c r="X40" t="s">
        <v>51</v>
      </c>
      <c r="Y40" t="s">
        <v>49</v>
      </c>
      <c r="Z40" t="s">
        <v>49</v>
      </c>
      <c r="AA40" t="s">
        <v>71</v>
      </c>
      <c r="AB40" t="s">
        <v>71</v>
      </c>
      <c r="AC40" t="s">
        <v>72</v>
      </c>
      <c r="AD40" t="s">
        <v>72</v>
      </c>
      <c r="AE40" t="s">
        <v>69</v>
      </c>
      <c r="AF40" t="s">
        <v>69</v>
      </c>
      <c r="AG40" t="s">
        <v>70</v>
      </c>
      <c r="AH40" t="s">
        <v>70</v>
      </c>
      <c r="AI40" t="s">
        <v>128</v>
      </c>
      <c r="AJ40" t="s">
        <v>128</v>
      </c>
      <c r="AK40" t="s">
        <v>130</v>
      </c>
      <c r="AL40" t="s">
        <v>129</v>
      </c>
      <c r="AM40" t="s">
        <v>129</v>
      </c>
      <c r="AN40" t="s">
        <v>129</v>
      </c>
      <c r="AO40" t="s">
        <v>60</v>
      </c>
      <c r="AP40" t="s">
        <v>60</v>
      </c>
      <c r="AQ40" t="s">
        <v>60</v>
      </c>
      <c r="AR40" t="s">
        <v>63</v>
      </c>
      <c r="AS40" t="s">
        <v>61</v>
      </c>
      <c r="AT40" t="s">
        <v>59</v>
      </c>
      <c r="AU40" t="s">
        <v>59</v>
      </c>
      <c r="AV40" t="s">
        <v>59</v>
      </c>
      <c r="AW40" t="s">
        <v>57</v>
      </c>
      <c r="AX40" t="s">
        <v>57</v>
      </c>
      <c r="AY40" t="s">
        <v>57</v>
      </c>
      <c r="AZ40" t="s">
        <v>57</v>
      </c>
      <c r="BA40" t="s">
        <v>18</v>
      </c>
      <c r="BB40" t="s">
        <v>18</v>
      </c>
      <c r="BC40" t="s">
        <v>18</v>
      </c>
      <c r="BD40" t="s">
        <v>21</v>
      </c>
      <c r="BE40" t="s">
        <v>22</v>
      </c>
      <c r="BF40" t="s">
        <v>22</v>
      </c>
      <c r="BG40" t="s">
        <v>20</v>
      </c>
      <c r="BH40" t="s">
        <v>23</v>
      </c>
      <c r="BI40" t="s">
        <v>20</v>
      </c>
      <c r="BJ40" t="s">
        <v>19</v>
      </c>
      <c r="BK40" t="s">
        <v>19</v>
      </c>
      <c r="BL40" t="s">
        <v>19</v>
      </c>
    </row>
    <row r="41" spans="4:64" x14ac:dyDescent="0.25">
      <c r="S41" t="s">
        <v>48</v>
      </c>
      <c r="T41" t="s">
        <v>50</v>
      </c>
      <c r="U41" t="s">
        <v>50</v>
      </c>
      <c r="V41" t="s">
        <v>51</v>
      </c>
      <c r="W41" t="s">
        <v>51</v>
      </c>
      <c r="X41" t="s">
        <v>51</v>
      </c>
      <c r="Y41" t="s">
        <v>49</v>
      </c>
      <c r="Z41" t="s">
        <v>49</v>
      </c>
      <c r="AA41" t="s">
        <v>71</v>
      </c>
      <c r="AB41" t="s">
        <v>71</v>
      </c>
      <c r="AC41" t="s">
        <v>72</v>
      </c>
      <c r="AD41" t="s">
        <v>72</v>
      </c>
      <c r="AE41" t="s">
        <v>73</v>
      </c>
      <c r="AF41" t="s">
        <v>72</v>
      </c>
      <c r="AG41" t="s">
        <v>70</v>
      </c>
      <c r="AH41" t="s">
        <v>70</v>
      </c>
      <c r="AI41" t="s">
        <v>131</v>
      </c>
      <c r="AJ41" t="s">
        <v>131</v>
      </c>
      <c r="AK41" t="s">
        <v>129</v>
      </c>
      <c r="AL41" t="s">
        <v>129</v>
      </c>
      <c r="AM41" t="s">
        <v>129</v>
      </c>
      <c r="AN41" t="s">
        <v>129</v>
      </c>
      <c r="AO41" t="s">
        <v>60</v>
      </c>
      <c r="AP41" t="s">
        <v>60</v>
      </c>
      <c r="AQ41" t="s">
        <v>60</v>
      </c>
      <c r="AR41" t="s">
        <v>63</v>
      </c>
      <c r="AS41" t="s">
        <v>59</v>
      </c>
      <c r="AT41" t="s">
        <v>59</v>
      </c>
      <c r="AU41" t="s">
        <v>59</v>
      </c>
      <c r="AV41" t="s">
        <v>59</v>
      </c>
      <c r="AW41" t="s">
        <v>64</v>
      </c>
      <c r="AX41" t="s">
        <v>62</v>
      </c>
      <c r="AY41" t="s">
        <v>62</v>
      </c>
      <c r="AZ41" t="s">
        <v>82</v>
      </c>
      <c r="BA41" t="s">
        <v>81</v>
      </c>
      <c r="BB41" t="s">
        <v>80</v>
      </c>
      <c r="BC41" t="s">
        <v>21</v>
      </c>
      <c r="BD41" t="s">
        <v>21</v>
      </c>
      <c r="BE41" t="s">
        <v>22</v>
      </c>
      <c r="BF41" t="s">
        <v>22</v>
      </c>
      <c r="BG41" t="s">
        <v>20</v>
      </c>
      <c r="BH41" t="s">
        <v>20</v>
      </c>
      <c r="BI41" t="s">
        <v>20</v>
      </c>
      <c r="BJ41" t="s">
        <v>24</v>
      </c>
      <c r="BK41" t="s">
        <v>19</v>
      </c>
      <c r="BL41" t="s">
        <v>19</v>
      </c>
    </row>
    <row r="42" spans="4:64" x14ac:dyDescent="0.25">
      <c r="U42" t="s">
        <v>53</v>
      </c>
      <c r="V42" t="s">
        <v>53</v>
      </c>
      <c r="W42" t="s">
        <v>52</v>
      </c>
      <c r="X42" t="s">
        <v>52</v>
      </c>
      <c r="Y42" t="s">
        <v>52</v>
      </c>
      <c r="Z42" t="s">
        <v>71</v>
      </c>
      <c r="AA42" t="s">
        <v>71</v>
      </c>
      <c r="AB42" t="s">
        <v>71</v>
      </c>
      <c r="AC42" t="s">
        <v>72</v>
      </c>
      <c r="AD42" t="s">
        <v>72</v>
      </c>
      <c r="AE42" t="s">
        <v>73</v>
      </c>
      <c r="AF42" t="s">
        <v>72</v>
      </c>
      <c r="AG42" t="s">
        <v>74</v>
      </c>
      <c r="AH42" t="s">
        <v>131</v>
      </c>
      <c r="AI42" t="s">
        <v>131</v>
      </c>
      <c r="AJ42" t="s">
        <v>131</v>
      </c>
      <c r="AK42" t="s">
        <v>133</v>
      </c>
      <c r="AL42" t="s">
        <v>133</v>
      </c>
      <c r="AM42" t="s">
        <v>133</v>
      </c>
      <c r="AN42" t="s">
        <v>132</v>
      </c>
      <c r="AO42" t="s">
        <v>132</v>
      </c>
      <c r="AP42" t="s">
        <v>63</v>
      </c>
      <c r="AQ42" t="s">
        <v>63</v>
      </c>
      <c r="AR42" t="s">
        <v>63</v>
      </c>
      <c r="AS42" t="s">
        <v>63</v>
      </c>
      <c r="AT42" t="s">
        <v>59</v>
      </c>
      <c r="AU42" t="s">
        <v>59</v>
      </c>
      <c r="AV42" t="s">
        <v>59</v>
      </c>
      <c r="AW42" t="s">
        <v>64</v>
      </c>
      <c r="AX42" t="s">
        <v>64</v>
      </c>
      <c r="AY42" t="s">
        <v>62</v>
      </c>
      <c r="AZ42" t="s">
        <v>81</v>
      </c>
      <c r="BA42" t="s">
        <v>81</v>
      </c>
      <c r="BB42" t="s">
        <v>80</v>
      </c>
      <c r="BC42" t="s">
        <v>83</v>
      </c>
      <c r="BD42" t="s">
        <v>83</v>
      </c>
      <c r="BE42" t="s">
        <v>22</v>
      </c>
      <c r="BF42" t="s">
        <v>22</v>
      </c>
      <c r="BG42" t="s">
        <v>22</v>
      </c>
      <c r="BH42" t="s">
        <v>20</v>
      </c>
      <c r="BI42" t="s">
        <v>20</v>
      </c>
      <c r="BJ42" t="s">
        <v>24</v>
      </c>
      <c r="BK42" t="s">
        <v>24</v>
      </c>
      <c r="BL42" t="s">
        <v>19</v>
      </c>
    </row>
    <row r="43" spans="4:64" x14ac:dyDescent="0.25">
      <c r="U43" t="s">
        <v>53</v>
      </c>
      <c r="V43" t="s">
        <v>53</v>
      </c>
      <c r="W43" t="s">
        <v>53</v>
      </c>
      <c r="X43" t="s">
        <v>52</v>
      </c>
      <c r="Y43" t="s">
        <v>52</v>
      </c>
      <c r="Z43" t="s">
        <v>75</v>
      </c>
      <c r="AA43" t="s">
        <v>75</v>
      </c>
      <c r="AB43" t="s">
        <v>75</v>
      </c>
      <c r="AC43" t="s">
        <v>77</v>
      </c>
      <c r="AD43" t="s">
        <v>77</v>
      </c>
      <c r="AE43" t="s">
        <v>76</v>
      </c>
      <c r="AF43" t="s">
        <v>74</v>
      </c>
      <c r="AG43" t="s">
        <v>74</v>
      </c>
      <c r="AH43" t="s">
        <v>135</v>
      </c>
      <c r="AI43" t="s">
        <v>134</v>
      </c>
      <c r="AJ43" t="s">
        <v>134</v>
      </c>
      <c r="AK43" t="s">
        <v>136</v>
      </c>
      <c r="AL43" t="s">
        <v>132</v>
      </c>
      <c r="AM43" t="s">
        <v>132</v>
      </c>
      <c r="AN43" t="s">
        <v>132</v>
      </c>
      <c r="AO43" t="s">
        <v>132</v>
      </c>
      <c r="AP43" t="s">
        <v>63</v>
      </c>
      <c r="AQ43" t="s">
        <v>63</v>
      </c>
      <c r="AR43" t="s">
        <v>63</v>
      </c>
      <c r="AS43" t="s">
        <v>65</v>
      </c>
      <c r="AT43" t="s">
        <v>66</v>
      </c>
      <c r="AU43" t="s">
        <v>66</v>
      </c>
      <c r="AV43" t="s">
        <v>66</v>
      </c>
      <c r="AW43" t="s">
        <v>64</v>
      </c>
      <c r="AX43" t="s">
        <v>64</v>
      </c>
      <c r="AY43" t="s">
        <v>81</v>
      </c>
      <c r="AZ43" t="s">
        <v>81</v>
      </c>
      <c r="BA43" t="s">
        <v>81</v>
      </c>
      <c r="BB43" t="s">
        <v>80</v>
      </c>
      <c r="BC43" t="s">
        <v>83</v>
      </c>
      <c r="BD43" t="s">
        <v>83</v>
      </c>
      <c r="BE43" t="s">
        <v>22</v>
      </c>
      <c r="BF43" t="s">
        <v>22</v>
      </c>
      <c r="BG43" t="s">
        <v>22</v>
      </c>
      <c r="BH43" t="s">
        <v>24</v>
      </c>
      <c r="BI43" t="s">
        <v>24</v>
      </c>
      <c r="BJ43" t="s">
        <v>24</v>
      </c>
      <c r="BK43" t="s">
        <v>24</v>
      </c>
      <c r="BL43" t="s">
        <v>24</v>
      </c>
    </row>
    <row r="44" spans="4:64" x14ac:dyDescent="0.25">
      <c r="J44" t="s">
        <v>677</v>
      </c>
      <c r="K44" t="s">
        <v>677</v>
      </c>
      <c r="U44" t="s">
        <v>53</v>
      </c>
      <c r="V44" t="s">
        <v>53</v>
      </c>
      <c r="W44" t="s">
        <v>53</v>
      </c>
      <c r="X44" t="s">
        <v>53</v>
      </c>
      <c r="Y44" t="s">
        <v>75</v>
      </c>
      <c r="Z44" t="s">
        <v>75</v>
      </c>
      <c r="AA44" t="s">
        <v>75</v>
      </c>
      <c r="AB44" t="s">
        <v>75</v>
      </c>
      <c r="AC44" t="s">
        <v>77</v>
      </c>
      <c r="AD44" t="s">
        <v>77</v>
      </c>
      <c r="AE44" t="s">
        <v>76</v>
      </c>
      <c r="AF44" t="s">
        <v>74</v>
      </c>
      <c r="AG44" t="s">
        <v>74</v>
      </c>
      <c r="AH44" t="s">
        <v>135</v>
      </c>
      <c r="AI44" t="s">
        <v>134</v>
      </c>
      <c r="AJ44" t="s">
        <v>134</v>
      </c>
      <c r="AK44" t="s">
        <v>136</v>
      </c>
      <c r="AL44" t="s">
        <v>137</v>
      </c>
      <c r="AM44" t="s">
        <v>132</v>
      </c>
      <c r="AN44" t="s">
        <v>132</v>
      </c>
      <c r="AO44" t="s">
        <v>132</v>
      </c>
      <c r="AP44" t="s">
        <v>105</v>
      </c>
      <c r="AQ44" t="s">
        <v>105</v>
      </c>
      <c r="AR44" t="s">
        <v>65</v>
      </c>
      <c r="AS44" t="s">
        <v>65</v>
      </c>
      <c r="AT44" t="s">
        <v>67</v>
      </c>
      <c r="AU44" t="s">
        <v>66</v>
      </c>
      <c r="AV44" t="s">
        <v>66</v>
      </c>
      <c r="AW44" t="s">
        <v>84</v>
      </c>
      <c r="AX44" t="s">
        <v>84</v>
      </c>
      <c r="AY44" t="s">
        <v>84</v>
      </c>
      <c r="AZ44" t="s">
        <v>85</v>
      </c>
      <c r="BA44" t="s">
        <v>85</v>
      </c>
      <c r="BB44" t="s">
        <v>83</v>
      </c>
      <c r="BC44" t="s">
        <v>83</v>
      </c>
      <c r="BD44" t="s">
        <v>83</v>
      </c>
      <c r="BE44" t="s">
        <v>22</v>
      </c>
      <c r="BF44" t="s">
        <v>22</v>
      </c>
      <c r="BG44" t="s">
        <v>22</v>
      </c>
      <c r="BH44" t="s">
        <v>86</v>
      </c>
      <c r="BI44" t="s">
        <v>24</v>
      </c>
      <c r="BJ44" t="s">
        <v>24</v>
      </c>
      <c r="BK44" t="s">
        <v>24</v>
      </c>
      <c r="BL44" t="s">
        <v>24</v>
      </c>
    </row>
    <row r="45" spans="4:64" x14ac:dyDescent="0.25">
      <c r="F45" t="s">
        <v>675</v>
      </c>
      <c r="G45" t="s">
        <v>675</v>
      </c>
      <c r="H45" t="s">
        <v>675</v>
      </c>
      <c r="I45" t="s">
        <v>676</v>
      </c>
      <c r="J45" t="s">
        <v>677</v>
      </c>
      <c r="K45" t="s">
        <v>677</v>
      </c>
      <c r="L45" t="s">
        <v>678</v>
      </c>
      <c r="M45" t="s">
        <v>678</v>
      </c>
      <c r="N45" t="s">
        <v>678</v>
      </c>
      <c r="U45" t="s">
        <v>53</v>
      </c>
      <c r="V45" t="s">
        <v>53</v>
      </c>
      <c r="W45" t="s">
        <v>53</v>
      </c>
      <c r="X45" t="s">
        <v>53</v>
      </c>
      <c r="AC45" t="s">
        <v>79</v>
      </c>
      <c r="AD45" t="s">
        <v>79</v>
      </c>
      <c r="AE45" t="s">
        <v>78</v>
      </c>
      <c r="AF45" t="s">
        <v>78</v>
      </c>
      <c r="AG45" t="s">
        <v>135</v>
      </c>
      <c r="AH45" t="s">
        <v>135</v>
      </c>
      <c r="AI45" t="s">
        <v>141</v>
      </c>
      <c r="AJ45" t="s">
        <v>147</v>
      </c>
      <c r="AK45" t="s">
        <v>146</v>
      </c>
      <c r="AL45" t="s">
        <v>127</v>
      </c>
      <c r="AM45" t="s">
        <v>106</v>
      </c>
      <c r="AN45" t="s">
        <v>106</v>
      </c>
      <c r="AO45" t="s">
        <v>106</v>
      </c>
      <c r="AP45" t="s">
        <v>109</v>
      </c>
      <c r="AQ45" t="s">
        <v>108</v>
      </c>
      <c r="AR45" t="s">
        <v>108</v>
      </c>
      <c r="AS45" t="s">
        <v>67</v>
      </c>
      <c r="AT45" t="s">
        <v>67</v>
      </c>
      <c r="AU45" t="s">
        <v>107</v>
      </c>
      <c r="AV45" t="s">
        <v>107</v>
      </c>
      <c r="AW45" t="s">
        <v>84</v>
      </c>
      <c r="AX45" t="s">
        <v>84</v>
      </c>
      <c r="AY45" t="s">
        <v>84</v>
      </c>
      <c r="AZ45" t="s">
        <v>85</v>
      </c>
      <c r="BA45" t="s">
        <v>85</v>
      </c>
      <c r="BB45" t="s">
        <v>88</v>
      </c>
      <c r="BC45" t="s">
        <v>87</v>
      </c>
      <c r="BD45" t="s">
        <v>87</v>
      </c>
      <c r="BE45" t="s">
        <v>89</v>
      </c>
      <c r="BF45" t="s">
        <v>86</v>
      </c>
      <c r="BG45" t="s">
        <v>86</v>
      </c>
      <c r="BH45" t="s">
        <v>86</v>
      </c>
      <c r="BI45" t="s">
        <v>86</v>
      </c>
    </row>
    <row r="46" spans="4:64" x14ac:dyDescent="0.25">
      <c r="D46" t="s">
        <v>679</v>
      </c>
      <c r="E46" t="s">
        <v>679</v>
      </c>
      <c r="F46" t="s">
        <v>675</v>
      </c>
      <c r="G46" t="s">
        <v>675</v>
      </c>
      <c r="H46" t="s">
        <v>675</v>
      </c>
      <c r="I46" t="s">
        <v>676</v>
      </c>
      <c r="J46" t="s">
        <v>677</v>
      </c>
      <c r="K46" t="s">
        <v>677</v>
      </c>
      <c r="L46" t="s">
        <v>678</v>
      </c>
      <c r="M46" t="s">
        <v>678</v>
      </c>
      <c r="N46" t="s">
        <v>678</v>
      </c>
      <c r="U46" t="s">
        <v>53</v>
      </c>
      <c r="V46" t="s">
        <v>53</v>
      </c>
      <c r="W46" t="s">
        <v>53</v>
      </c>
      <c r="X46" t="s">
        <v>53</v>
      </c>
      <c r="AC46" t="s">
        <v>79</v>
      </c>
      <c r="AD46" t="s">
        <v>79</v>
      </c>
      <c r="AE46" t="s">
        <v>149</v>
      </c>
      <c r="AF46" t="s">
        <v>149</v>
      </c>
      <c r="AG46" t="s">
        <v>149</v>
      </c>
      <c r="AH46" t="s">
        <v>151</v>
      </c>
      <c r="AI46" t="s">
        <v>150</v>
      </c>
      <c r="AJ46" t="s">
        <v>147</v>
      </c>
      <c r="AK46" t="s">
        <v>147</v>
      </c>
      <c r="AL46" t="s">
        <v>127</v>
      </c>
      <c r="AM46" t="s">
        <v>111</v>
      </c>
      <c r="AN46" t="s">
        <v>109</v>
      </c>
      <c r="AO46" t="s">
        <v>109</v>
      </c>
      <c r="AP46" t="s">
        <v>114</v>
      </c>
      <c r="AQ46" t="s">
        <v>114</v>
      </c>
      <c r="AR46" t="s">
        <v>108</v>
      </c>
      <c r="AS46" t="s">
        <v>108</v>
      </c>
      <c r="AT46" t="s">
        <v>107</v>
      </c>
      <c r="AU46" t="s">
        <v>107</v>
      </c>
      <c r="AV46" t="s">
        <v>107</v>
      </c>
      <c r="AW46" t="s">
        <v>110</v>
      </c>
      <c r="AX46" t="s">
        <v>93</v>
      </c>
      <c r="AY46" t="s">
        <v>92</v>
      </c>
      <c r="AZ46" t="s">
        <v>92</v>
      </c>
      <c r="BA46" t="s">
        <v>88</v>
      </c>
      <c r="BB46" t="s">
        <v>88</v>
      </c>
      <c r="BC46" t="s">
        <v>90</v>
      </c>
      <c r="BD46" t="s">
        <v>89</v>
      </c>
      <c r="BE46" t="s">
        <v>89</v>
      </c>
      <c r="BF46" t="s">
        <v>91</v>
      </c>
      <c r="BG46" t="s">
        <v>86</v>
      </c>
      <c r="BH46" t="s">
        <v>86</v>
      </c>
      <c r="BI46" t="s">
        <v>86</v>
      </c>
    </row>
    <row r="47" spans="4:64" x14ac:dyDescent="0.25">
      <c r="D47" t="s">
        <v>679</v>
      </c>
      <c r="E47" t="s">
        <v>680</v>
      </c>
      <c r="F47" t="s">
        <v>680</v>
      </c>
      <c r="G47" t="s">
        <v>680</v>
      </c>
      <c r="H47" t="s">
        <v>675</v>
      </c>
      <c r="I47" t="s">
        <v>676</v>
      </c>
      <c r="J47" t="s">
        <v>681</v>
      </c>
      <c r="K47" t="s">
        <v>681</v>
      </c>
      <c r="L47" t="s">
        <v>681</v>
      </c>
      <c r="M47" t="s">
        <v>678</v>
      </c>
      <c r="N47" t="s">
        <v>678</v>
      </c>
      <c r="O47" t="s">
        <v>682</v>
      </c>
      <c r="P47" t="s">
        <v>682</v>
      </c>
      <c r="Q47" t="s">
        <v>682</v>
      </c>
      <c r="R47" t="s">
        <v>682</v>
      </c>
      <c r="AC47" t="s">
        <v>79</v>
      </c>
      <c r="AD47" t="s">
        <v>79</v>
      </c>
      <c r="AE47" t="s">
        <v>149</v>
      </c>
      <c r="AF47" t="s">
        <v>149</v>
      </c>
      <c r="AG47" t="s">
        <v>156</v>
      </c>
      <c r="AH47" t="s">
        <v>151</v>
      </c>
      <c r="AI47" t="s">
        <v>162</v>
      </c>
      <c r="AJ47" t="s">
        <v>155</v>
      </c>
      <c r="AK47" t="s">
        <v>154</v>
      </c>
      <c r="AL47" t="s">
        <v>111</v>
      </c>
      <c r="AM47" t="s">
        <v>111</v>
      </c>
      <c r="AN47" t="s">
        <v>109</v>
      </c>
      <c r="AO47" t="s">
        <v>109</v>
      </c>
      <c r="AP47" t="s">
        <v>114</v>
      </c>
      <c r="AQ47" t="s">
        <v>114</v>
      </c>
      <c r="AR47" t="s">
        <v>116</v>
      </c>
      <c r="AS47" t="s">
        <v>113</v>
      </c>
      <c r="AT47" t="s">
        <v>112</v>
      </c>
      <c r="AU47" t="s">
        <v>117</v>
      </c>
      <c r="AV47" t="s">
        <v>117</v>
      </c>
      <c r="AW47" t="s">
        <v>110</v>
      </c>
      <c r="AX47" t="s">
        <v>93</v>
      </c>
      <c r="AY47" t="s">
        <v>92</v>
      </c>
      <c r="AZ47" t="s">
        <v>92</v>
      </c>
      <c r="BA47" t="s">
        <v>94</v>
      </c>
      <c r="BB47" t="s">
        <v>88</v>
      </c>
      <c r="BC47" t="s">
        <v>88</v>
      </c>
      <c r="BD47" t="s">
        <v>89</v>
      </c>
      <c r="BE47" t="s">
        <v>89</v>
      </c>
      <c r="BF47" t="s">
        <v>91</v>
      </c>
      <c r="BG47" t="s">
        <v>91</v>
      </c>
    </row>
    <row r="48" spans="4:64" x14ac:dyDescent="0.25">
      <c r="D48" t="s">
        <v>679</v>
      </c>
      <c r="E48" t="s">
        <v>680</v>
      </c>
      <c r="F48" t="s">
        <v>680</v>
      </c>
      <c r="G48" t="s">
        <v>680</v>
      </c>
      <c r="H48" t="s">
        <v>694</v>
      </c>
      <c r="I48" t="s">
        <v>694</v>
      </c>
      <c r="J48" t="s">
        <v>681</v>
      </c>
      <c r="K48" t="s">
        <v>681</v>
      </c>
      <c r="L48" t="s">
        <v>681</v>
      </c>
      <c r="M48" t="s">
        <v>678</v>
      </c>
      <c r="N48" t="s">
        <v>678</v>
      </c>
      <c r="O48" t="s">
        <v>682</v>
      </c>
      <c r="P48" t="s">
        <v>682</v>
      </c>
      <c r="Q48" t="s">
        <v>682</v>
      </c>
      <c r="R48" t="s">
        <v>682</v>
      </c>
      <c r="AE48" t="s">
        <v>149</v>
      </c>
      <c r="AF48" t="s">
        <v>149</v>
      </c>
      <c r="AG48" t="s">
        <v>156</v>
      </c>
      <c r="AH48" t="s">
        <v>157</v>
      </c>
      <c r="AI48" t="s">
        <v>155</v>
      </c>
      <c r="AJ48" t="s">
        <v>155</v>
      </c>
      <c r="AK48" t="s">
        <v>115</v>
      </c>
      <c r="AL48" t="s">
        <v>115</v>
      </c>
      <c r="AM48" t="s">
        <v>118</v>
      </c>
      <c r="AN48" t="s">
        <v>118</v>
      </c>
      <c r="AO48" t="s">
        <v>109</v>
      </c>
      <c r="AP48" t="s">
        <v>109</v>
      </c>
      <c r="AQ48" t="s">
        <v>109</v>
      </c>
      <c r="AR48" t="s">
        <v>116</v>
      </c>
      <c r="AS48" t="s">
        <v>113</v>
      </c>
      <c r="AT48" t="s">
        <v>112</v>
      </c>
      <c r="AU48" t="s">
        <v>110</v>
      </c>
      <c r="AV48" t="s">
        <v>110</v>
      </c>
      <c r="AW48" t="s">
        <v>110</v>
      </c>
      <c r="AX48" t="s">
        <v>93</v>
      </c>
      <c r="AY48" t="s">
        <v>92</v>
      </c>
      <c r="AZ48" t="s">
        <v>92</v>
      </c>
      <c r="BA48" t="s">
        <v>96</v>
      </c>
      <c r="BB48" t="s">
        <v>88</v>
      </c>
      <c r="BC48" t="s">
        <v>88</v>
      </c>
      <c r="BD48" t="s">
        <v>89</v>
      </c>
      <c r="BE48" t="s">
        <v>89</v>
      </c>
      <c r="BF48" t="s">
        <v>91</v>
      </c>
      <c r="BG48" t="s">
        <v>91</v>
      </c>
    </row>
    <row r="49" spans="1:70" x14ac:dyDescent="0.25">
      <c r="B49" t="s">
        <v>683</v>
      </c>
      <c r="C49" t="s">
        <v>683</v>
      </c>
      <c r="D49" t="s">
        <v>683</v>
      </c>
      <c r="E49" t="s">
        <v>680</v>
      </c>
      <c r="F49" t="s">
        <v>680</v>
      </c>
      <c r="G49" t="s">
        <v>680</v>
      </c>
      <c r="H49" t="s">
        <v>680</v>
      </c>
      <c r="I49" t="s">
        <v>694</v>
      </c>
      <c r="J49" t="s">
        <v>685</v>
      </c>
      <c r="K49" t="s">
        <v>685</v>
      </c>
      <c r="L49" t="s">
        <v>685</v>
      </c>
      <c r="M49" t="s">
        <v>682</v>
      </c>
      <c r="N49" t="s">
        <v>682</v>
      </c>
      <c r="O49" t="s">
        <v>682</v>
      </c>
      <c r="P49" t="s">
        <v>682</v>
      </c>
      <c r="Q49" t="s">
        <v>682</v>
      </c>
      <c r="R49" t="s">
        <v>682</v>
      </c>
      <c r="AH49" t="s">
        <v>159</v>
      </c>
      <c r="AI49" t="s">
        <v>160</v>
      </c>
      <c r="AJ49" t="s">
        <v>159</v>
      </c>
      <c r="AK49" t="s">
        <v>158</v>
      </c>
      <c r="AL49" t="s">
        <v>118</v>
      </c>
      <c r="AM49" t="s">
        <v>118</v>
      </c>
      <c r="AN49" t="s">
        <v>118</v>
      </c>
      <c r="AO49" t="s">
        <v>119</v>
      </c>
      <c r="AP49" t="s">
        <v>119</v>
      </c>
      <c r="AQ49" t="s">
        <v>119</v>
      </c>
      <c r="AR49" t="s">
        <v>113</v>
      </c>
      <c r="AS49" t="s">
        <v>113</v>
      </c>
      <c r="AT49" t="s">
        <v>112</v>
      </c>
      <c r="AU49" t="s">
        <v>110</v>
      </c>
      <c r="AV49" t="s">
        <v>110</v>
      </c>
      <c r="AW49" t="s">
        <v>110</v>
      </c>
      <c r="AX49" t="s">
        <v>97</v>
      </c>
      <c r="AY49" t="s">
        <v>96</v>
      </c>
      <c r="AZ49" t="s">
        <v>96</v>
      </c>
      <c r="BA49" t="s">
        <v>96</v>
      </c>
      <c r="BB49" t="s">
        <v>88</v>
      </c>
      <c r="BC49" t="s">
        <v>99</v>
      </c>
      <c r="BD49" t="s">
        <v>100</v>
      </c>
      <c r="BE49" t="s">
        <v>95</v>
      </c>
      <c r="BF49" t="s">
        <v>95</v>
      </c>
    </row>
    <row r="50" spans="1:70" x14ac:dyDescent="0.25">
      <c r="B50" t="s">
        <v>683</v>
      </c>
      <c r="C50" t="s">
        <v>683</v>
      </c>
      <c r="D50" t="s">
        <v>683</v>
      </c>
      <c r="E50" t="s">
        <v>683</v>
      </c>
      <c r="F50" t="s">
        <v>684</v>
      </c>
      <c r="G50" t="s">
        <v>684</v>
      </c>
      <c r="H50" t="s">
        <v>684</v>
      </c>
      <c r="I50" t="s">
        <v>684</v>
      </c>
      <c r="J50" t="s">
        <v>685</v>
      </c>
      <c r="K50" t="s">
        <v>685</v>
      </c>
      <c r="L50" t="s">
        <v>686</v>
      </c>
      <c r="M50" t="s">
        <v>686</v>
      </c>
      <c r="N50" t="s">
        <v>686</v>
      </c>
      <c r="O50" t="s">
        <v>687</v>
      </c>
      <c r="P50" t="s">
        <v>687</v>
      </c>
      <c r="Q50" t="s">
        <v>687</v>
      </c>
      <c r="R50" t="s">
        <v>682</v>
      </c>
      <c r="AH50" t="s">
        <v>159</v>
      </c>
      <c r="AI50" t="s">
        <v>159</v>
      </c>
      <c r="AJ50" t="s">
        <v>159</v>
      </c>
      <c r="AK50" t="s">
        <v>158</v>
      </c>
      <c r="AL50" t="s">
        <v>161</v>
      </c>
      <c r="AM50" t="s">
        <v>121</v>
      </c>
      <c r="AN50" t="s">
        <v>121</v>
      </c>
      <c r="AO50" t="s">
        <v>121</v>
      </c>
      <c r="AP50" t="s">
        <v>119</v>
      </c>
      <c r="AQ50" t="s">
        <v>119</v>
      </c>
      <c r="AR50" t="s">
        <v>120</v>
      </c>
      <c r="AS50" t="s">
        <v>120</v>
      </c>
      <c r="AT50" t="s">
        <v>122</v>
      </c>
      <c r="AU50" t="s">
        <v>122</v>
      </c>
      <c r="AV50" t="s">
        <v>122</v>
      </c>
      <c r="AW50" t="s">
        <v>123</v>
      </c>
      <c r="AX50" t="s">
        <v>97</v>
      </c>
      <c r="AY50" t="s">
        <v>97</v>
      </c>
      <c r="AZ50" t="s">
        <v>101</v>
      </c>
      <c r="BA50" t="s">
        <v>98</v>
      </c>
      <c r="BB50" t="s">
        <v>99</v>
      </c>
      <c r="BC50" t="s">
        <v>99</v>
      </c>
      <c r="BD50" t="s">
        <v>95</v>
      </c>
      <c r="BE50" t="s">
        <v>95</v>
      </c>
      <c r="BF50" t="s">
        <v>95</v>
      </c>
    </row>
    <row r="51" spans="1:70" x14ac:dyDescent="0.25">
      <c r="B51" t="s">
        <v>683</v>
      </c>
      <c r="C51" t="s">
        <v>683</v>
      </c>
      <c r="D51" t="s">
        <v>683</v>
      </c>
      <c r="E51" t="s">
        <v>683</v>
      </c>
      <c r="F51" t="s">
        <v>684</v>
      </c>
      <c r="G51" t="s">
        <v>684</v>
      </c>
      <c r="H51" t="s">
        <v>684</v>
      </c>
      <c r="I51" t="s">
        <v>684</v>
      </c>
      <c r="J51" t="s">
        <v>685</v>
      </c>
      <c r="K51" t="s">
        <v>685</v>
      </c>
      <c r="L51" t="s">
        <v>686</v>
      </c>
      <c r="M51" t="s">
        <v>686</v>
      </c>
      <c r="N51" t="s">
        <v>686</v>
      </c>
      <c r="O51" t="s">
        <v>687</v>
      </c>
      <c r="P51" t="s">
        <v>687</v>
      </c>
      <c r="Q51" t="s">
        <v>687</v>
      </c>
      <c r="AH51" t="s">
        <v>159</v>
      </c>
      <c r="AI51" t="s">
        <v>159</v>
      </c>
      <c r="AJ51" t="s">
        <v>159</v>
      </c>
      <c r="AK51" t="s">
        <v>161</v>
      </c>
      <c r="AL51" t="s">
        <v>161</v>
      </c>
      <c r="AM51" t="s">
        <v>121</v>
      </c>
      <c r="AN51" t="s">
        <v>121</v>
      </c>
      <c r="AO51" t="s">
        <v>121</v>
      </c>
      <c r="AP51" t="s">
        <v>125</v>
      </c>
      <c r="AQ51" t="s">
        <v>120</v>
      </c>
      <c r="AR51" t="s">
        <v>120</v>
      </c>
      <c r="AS51" t="s">
        <v>120</v>
      </c>
      <c r="AT51" t="s">
        <v>124</v>
      </c>
      <c r="AU51" t="s">
        <v>124</v>
      </c>
      <c r="AV51" t="s">
        <v>122</v>
      </c>
      <c r="AW51" t="s">
        <v>123</v>
      </c>
      <c r="AX51" t="s">
        <v>123</v>
      </c>
      <c r="AY51" t="s">
        <v>97</v>
      </c>
      <c r="AZ51" t="s">
        <v>98</v>
      </c>
      <c r="BA51" t="s">
        <v>98</v>
      </c>
      <c r="BB51" t="s">
        <v>103</v>
      </c>
      <c r="BC51" t="s">
        <v>103</v>
      </c>
      <c r="BD51" t="s">
        <v>104</v>
      </c>
      <c r="BE51" t="s">
        <v>102</v>
      </c>
    </row>
    <row r="52" spans="1:70" x14ac:dyDescent="0.25">
      <c r="C52" t="s">
        <v>688</v>
      </c>
      <c r="D52" t="s">
        <v>688</v>
      </c>
      <c r="E52" t="s">
        <v>688</v>
      </c>
      <c r="F52" t="s">
        <v>688</v>
      </c>
      <c r="G52" t="s">
        <v>689</v>
      </c>
      <c r="H52" t="s">
        <v>689</v>
      </c>
      <c r="I52" t="s">
        <v>684</v>
      </c>
      <c r="J52" t="s">
        <v>690</v>
      </c>
      <c r="K52" t="s">
        <v>690</v>
      </c>
      <c r="L52" t="s">
        <v>686</v>
      </c>
      <c r="M52" t="s">
        <v>686</v>
      </c>
      <c r="N52" t="s">
        <v>686</v>
      </c>
      <c r="O52" t="s">
        <v>687</v>
      </c>
      <c r="P52" t="s">
        <v>687</v>
      </c>
      <c r="Q52" t="s">
        <v>687</v>
      </c>
      <c r="AJ52" t="s">
        <v>161</v>
      </c>
      <c r="AK52" t="s">
        <v>161</v>
      </c>
      <c r="AL52" t="s">
        <v>161</v>
      </c>
      <c r="AN52" t="s">
        <v>125</v>
      </c>
      <c r="AO52" t="s">
        <v>125</v>
      </c>
      <c r="AP52" t="s">
        <v>125</v>
      </c>
      <c r="AQ52" t="s">
        <v>125</v>
      </c>
      <c r="AR52" t="s">
        <v>125</v>
      </c>
      <c r="AS52" t="s">
        <v>125</v>
      </c>
      <c r="AT52" t="s">
        <v>122</v>
      </c>
      <c r="AU52" t="s">
        <v>122</v>
      </c>
      <c r="AV52" t="s">
        <v>122</v>
      </c>
      <c r="AW52" t="s">
        <v>123</v>
      </c>
      <c r="AX52" t="s">
        <v>123</v>
      </c>
      <c r="AY52" t="s">
        <v>97</v>
      </c>
      <c r="AZ52" t="s">
        <v>98</v>
      </c>
      <c r="BA52" t="s">
        <v>98</v>
      </c>
      <c r="BB52" t="s">
        <v>103</v>
      </c>
      <c r="BC52" t="s">
        <v>103</v>
      </c>
      <c r="BD52" t="s">
        <v>104</v>
      </c>
      <c r="BE52" t="s">
        <v>102</v>
      </c>
    </row>
    <row r="53" spans="1:70" x14ac:dyDescent="0.25">
      <c r="C53" t="s">
        <v>688</v>
      </c>
      <c r="D53" t="s">
        <v>688</v>
      </c>
      <c r="E53" t="s">
        <v>688</v>
      </c>
      <c r="F53" t="s">
        <v>688</v>
      </c>
      <c r="G53" t="s">
        <v>689</v>
      </c>
      <c r="H53" t="s">
        <v>689</v>
      </c>
      <c r="I53" t="s">
        <v>690</v>
      </c>
      <c r="J53" t="s">
        <v>690</v>
      </c>
      <c r="K53" t="s">
        <v>690</v>
      </c>
      <c r="L53" t="s">
        <v>691</v>
      </c>
      <c r="M53" t="s">
        <v>691</v>
      </c>
      <c r="N53" t="s">
        <v>691</v>
      </c>
      <c r="O53" t="s">
        <v>691</v>
      </c>
      <c r="AN53" t="s">
        <v>125</v>
      </c>
      <c r="AO53" t="s">
        <v>126</v>
      </c>
      <c r="AP53" t="s">
        <v>125</v>
      </c>
      <c r="AQ53" t="s">
        <v>125</v>
      </c>
      <c r="AR53" t="s">
        <v>125</v>
      </c>
      <c r="AS53" t="s">
        <v>125</v>
      </c>
      <c r="AT53" t="s">
        <v>122</v>
      </c>
      <c r="AU53" t="s">
        <v>122</v>
      </c>
      <c r="AV53" t="s">
        <v>122</v>
      </c>
      <c r="BA53" t="s">
        <v>103</v>
      </c>
      <c r="BB53" t="s">
        <v>103</v>
      </c>
      <c r="BC53" t="s">
        <v>103</v>
      </c>
      <c r="BD53" t="s">
        <v>102</v>
      </c>
      <c r="BE53" t="s">
        <v>102</v>
      </c>
    </row>
    <row r="54" spans="1:70" x14ac:dyDescent="0.25">
      <c r="C54" t="s">
        <v>692</v>
      </c>
      <c r="D54" t="s">
        <v>692</v>
      </c>
      <c r="E54" t="s">
        <v>692</v>
      </c>
      <c r="G54" t="s">
        <v>689</v>
      </c>
      <c r="H54" t="s">
        <v>689</v>
      </c>
      <c r="J54" t="s">
        <v>693</v>
      </c>
      <c r="K54" t="s">
        <v>693</v>
      </c>
      <c r="L54" t="s">
        <v>693</v>
      </c>
      <c r="AO54" t="s">
        <v>126</v>
      </c>
      <c r="AP54" t="s">
        <v>126</v>
      </c>
    </row>
    <row r="55" spans="1:70" x14ac:dyDescent="0.25">
      <c r="C55" t="s">
        <v>692</v>
      </c>
      <c r="D55" t="s">
        <v>692</v>
      </c>
      <c r="E55" t="s">
        <v>692</v>
      </c>
      <c r="J55" t="s">
        <v>693</v>
      </c>
      <c r="K55" t="s">
        <v>693</v>
      </c>
      <c r="L55" t="s">
        <v>693</v>
      </c>
    </row>
    <row r="56" spans="1:70" x14ac:dyDescent="0.25">
      <c r="AN56" t="s">
        <v>430</v>
      </c>
    </row>
    <row r="58" spans="1:70" x14ac:dyDescent="0.25">
      <c r="A58" t="s">
        <v>696</v>
      </c>
    </row>
    <row r="61" spans="1:70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</row>
    <row r="62" spans="1:70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</row>
    <row r="63" spans="1:70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387</v>
      </c>
      <c r="AE63">
        <v>387</v>
      </c>
      <c r="AF63">
        <v>384</v>
      </c>
      <c r="AG63">
        <v>384</v>
      </c>
      <c r="AH63">
        <v>384</v>
      </c>
      <c r="AI63">
        <v>384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</row>
    <row r="64" spans="1:70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389</v>
      </c>
      <c r="Z64">
        <v>389</v>
      </c>
      <c r="AA64">
        <v>389</v>
      </c>
      <c r="AB64">
        <v>388</v>
      </c>
      <c r="AC64">
        <v>388</v>
      </c>
      <c r="AD64">
        <v>388</v>
      </c>
      <c r="AE64">
        <v>387</v>
      </c>
      <c r="AF64">
        <v>384</v>
      </c>
      <c r="AG64">
        <v>384</v>
      </c>
      <c r="AH64">
        <v>384</v>
      </c>
      <c r="AI64">
        <v>384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</row>
    <row r="65" spans="1:70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389</v>
      </c>
      <c r="Z65">
        <v>389</v>
      </c>
      <c r="AA65">
        <v>389</v>
      </c>
      <c r="AB65">
        <v>388</v>
      </c>
      <c r="AC65">
        <v>388</v>
      </c>
      <c r="AD65">
        <v>388</v>
      </c>
      <c r="AE65">
        <v>387</v>
      </c>
      <c r="AF65">
        <v>387</v>
      </c>
      <c r="AG65">
        <v>387</v>
      </c>
      <c r="AH65">
        <v>390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</row>
    <row r="66" spans="1:70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207</v>
      </c>
      <c r="W66">
        <v>207</v>
      </c>
      <c r="X66">
        <v>207</v>
      </c>
      <c r="Y66">
        <v>389</v>
      </c>
      <c r="Z66">
        <v>391</v>
      </c>
      <c r="AA66">
        <v>389</v>
      </c>
      <c r="AB66">
        <v>389</v>
      </c>
      <c r="AC66">
        <v>388</v>
      </c>
      <c r="AD66">
        <v>388</v>
      </c>
      <c r="AE66">
        <v>387</v>
      </c>
      <c r="AF66">
        <v>387</v>
      </c>
      <c r="AG66">
        <v>387</v>
      </c>
      <c r="AH66">
        <v>390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</row>
    <row r="67" spans="1:70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208</v>
      </c>
      <c r="V67">
        <v>207</v>
      </c>
      <c r="W67">
        <v>207</v>
      </c>
      <c r="X67">
        <v>207</v>
      </c>
      <c r="Y67">
        <v>389</v>
      </c>
      <c r="Z67">
        <v>389</v>
      </c>
      <c r="AA67">
        <v>389</v>
      </c>
      <c r="AB67">
        <v>389</v>
      </c>
      <c r="AC67">
        <v>388</v>
      </c>
      <c r="AD67">
        <v>388</v>
      </c>
      <c r="AE67">
        <v>383</v>
      </c>
      <c r="AF67">
        <v>383</v>
      </c>
      <c r="AG67">
        <v>383</v>
      </c>
      <c r="AH67">
        <v>402</v>
      </c>
      <c r="AI67">
        <v>393</v>
      </c>
      <c r="AJ67">
        <v>393</v>
      </c>
      <c r="AK67">
        <v>385</v>
      </c>
      <c r="AL67">
        <v>385</v>
      </c>
      <c r="AM67">
        <v>385</v>
      </c>
      <c r="AN67">
        <v>186</v>
      </c>
      <c r="AO67">
        <v>186</v>
      </c>
      <c r="AP67">
        <v>186</v>
      </c>
      <c r="AQ67">
        <v>186</v>
      </c>
      <c r="AR67">
        <v>188</v>
      </c>
      <c r="AS67">
        <v>188</v>
      </c>
      <c r="AT67">
        <v>188</v>
      </c>
      <c r="AU67">
        <v>188</v>
      </c>
      <c r="AV67">
        <v>0</v>
      </c>
      <c r="AW67">
        <v>0</v>
      </c>
      <c r="AX67">
        <v>0</v>
      </c>
      <c r="AY67">
        <v>0</v>
      </c>
      <c r="AZ67">
        <v>187</v>
      </c>
      <c r="BA67">
        <v>187</v>
      </c>
      <c r="BB67">
        <v>187</v>
      </c>
      <c r="BC67">
        <v>187</v>
      </c>
      <c r="BD67">
        <v>228</v>
      </c>
      <c r="BE67">
        <v>228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</row>
    <row r="68" spans="1:70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208</v>
      </c>
      <c r="U68">
        <v>210</v>
      </c>
      <c r="V68">
        <v>208</v>
      </c>
      <c r="W68">
        <v>207</v>
      </c>
      <c r="X68">
        <v>207</v>
      </c>
      <c r="Y68">
        <v>389</v>
      </c>
      <c r="Z68">
        <v>389</v>
      </c>
      <c r="AA68">
        <v>389</v>
      </c>
      <c r="AB68">
        <v>389</v>
      </c>
      <c r="AC68">
        <v>392</v>
      </c>
      <c r="AD68">
        <v>383</v>
      </c>
      <c r="AE68">
        <v>383</v>
      </c>
      <c r="AF68">
        <v>383</v>
      </c>
      <c r="AG68">
        <v>383</v>
      </c>
      <c r="AH68">
        <v>393</v>
      </c>
      <c r="AI68">
        <v>393</v>
      </c>
      <c r="AJ68">
        <v>393</v>
      </c>
      <c r="AK68">
        <v>385</v>
      </c>
      <c r="AL68">
        <v>385</v>
      </c>
      <c r="AM68">
        <v>192</v>
      </c>
      <c r="AN68">
        <v>191</v>
      </c>
      <c r="AO68">
        <v>186</v>
      </c>
      <c r="AP68">
        <v>186</v>
      </c>
      <c r="AQ68">
        <v>186</v>
      </c>
      <c r="AR68">
        <v>188</v>
      </c>
      <c r="AS68">
        <v>188</v>
      </c>
      <c r="AT68">
        <v>188</v>
      </c>
      <c r="AU68">
        <v>188</v>
      </c>
      <c r="AV68">
        <v>190</v>
      </c>
      <c r="AW68">
        <v>190</v>
      </c>
      <c r="AX68">
        <v>189</v>
      </c>
      <c r="AY68">
        <v>189</v>
      </c>
      <c r="AZ68">
        <v>187</v>
      </c>
      <c r="BA68">
        <v>187</v>
      </c>
      <c r="BB68">
        <v>187</v>
      </c>
      <c r="BC68">
        <v>187</v>
      </c>
      <c r="BD68">
        <v>228</v>
      </c>
      <c r="BE68">
        <v>228</v>
      </c>
      <c r="BF68">
        <v>229</v>
      </c>
      <c r="BG68">
        <v>229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</row>
    <row r="69" spans="1:70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211</v>
      </c>
      <c r="P69">
        <v>211</v>
      </c>
      <c r="Q69">
        <v>211</v>
      </c>
      <c r="R69">
        <v>209</v>
      </c>
      <c r="S69">
        <v>209</v>
      </c>
      <c r="T69">
        <v>212</v>
      </c>
      <c r="U69">
        <v>210</v>
      </c>
      <c r="V69">
        <v>208</v>
      </c>
      <c r="W69">
        <v>208</v>
      </c>
      <c r="X69">
        <v>208</v>
      </c>
      <c r="Y69">
        <v>389</v>
      </c>
      <c r="Z69">
        <v>389</v>
      </c>
      <c r="AA69">
        <v>392</v>
      </c>
      <c r="AB69">
        <v>392</v>
      </c>
      <c r="AC69">
        <v>392</v>
      </c>
      <c r="AD69">
        <v>394</v>
      </c>
      <c r="AE69">
        <v>394</v>
      </c>
      <c r="AF69">
        <v>394</v>
      </c>
      <c r="AG69">
        <v>386</v>
      </c>
      <c r="AH69">
        <v>386</v>
      </c>
      <c r="AI69">
        <v>386</v>
      </c>
      <c r="AJ69">
        <v>385</v>
      </c>
      <c r="AK69">
        <v>385</v>
      </c>
      <c r="AL69">
        <v>385</v>
      </c>
      <c r="AM69">
        <v>192</v>
      </c>
      <c r="AN69">
        <v>191</v>
      </c>
      <c r="AO69">
        <v>191</v>
      </c>
      <c r="AP69">
        <v>186</v>
      </c>
      <c r="AQ69">
        <v>186</v>
      </c>
      <c r="AR69">
        <v>194</v>
      </c>
      <c r="AS69">
        <v>188</v>
      </c>
      <c r="AT69">
        <v>188</v>
      </c>
      <c r="AU69">
        <v>188</v>
      </c>
      <c r="AV69">
        <v>190</v>
      </c>
      <c r="AW69">
        <v>190</v>
      </c>
      <c r="AX69">
        <v>189</v>
      </c>
      <c r="AY69">
        <v>189</v>
      </c>
      <c r="AZ69">
        <v>195</v>
      </c>
      <c r="BA69">
        <v>193</v>
      </c>
      <c r="BB69">
        <v>193</v>
      </c>
      <c r="BC69">
        <v>193</v>
      </c>
      <c r="BD69">
        <v>230</v>
      </c>
      <c r="BE69">
        <v>228</v>
      </c>
      <c r="BF69">
        <v>229</v>
      </c>
      <c r="BG69">
        <v>229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</row>
    <row r="70" spans="1:70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213</v>
      </c>
      <c r="N70">
        <v>213</v>
      </c>
      <c r="O70">
        <v>213</v>
      </c>
      <c r="P70">
        <v>211</v>
      </c>
      <c r="Q70">
        <v>211</v>
      </c>
      <c r="R70">
        <v>209</v>
      </c>
      <c r="S70">
        <v>209</v>
      </c>
      <c r="T70">
        <v>212</v>
      </c>
      <c r="U70">
        <v>212</v>
      </c>
      <c r="V70">
        <v>208</v>
      </c>
      <c r="W70">
        <v>208</v>
      </c>
      <c r="X70">
        <v>208</v>
      </c>
      <c r="Y70">
        <v>392</v>
      </c>
      <c r="Z70">
        <v>392</v>
      </c>
      <c r="AA70">
        <v>392</v>
      </c>
      <c r="AB70">
        <v>392</v>
      </c>
      <c r="AC70">
        <v>392</v>
      </c>
      <c r="AD70">
        <v>394</v>
      </c>
      <c r="AE70">
        <v>394</v>
      </c>
      <c r="AF70">
        <v>394</v>
      </c>
      <c r="AG70">
        <v>397</v>
      </c>
      <c r="AH70">
        <v>397</v>
      </c>
      <c r="AI70">
        <v>396</v>
      </c>
      <c r="AJ70">
        <v>395</v>
      </c>
      <c r="AK70">
        <v>395</v>
      </c>
      <c r="AL70">
        <v>191</v>
      </c>
      <c r="AM70">
        <v>191</v>
      </c>
      <c r="AN70">
        <v>191</v>
      </c>
      <c r="AO70">
        <v>191</v>
      </c>
      <c r="AP70">
        <v>194</v>
      </c>
      <c r="AQ70">
        <v>194</v>
      </c>
      <c r="AR70">
        <v>194</v>
      </c>
      <c r="AS70">
        <v>194</v>
      </c>
      <c r="AT70">
        <v>188</v>
      </c>
      <c r="AU70">
        <v>188</v>
      </c>
      <c r="AV70">
        <v>190</v>
      </c>
      <c r="AW70">
        <v>190</v>
      </c>
      <c r="AX70">
        <v>195</v>
      </c>
      <c r="AY70">
        <v>195</v>
      </c>
      <c r="AZ70">
        <v>195</v>
      </c>
      <c r="BA70">
        <v>193</v>
      </c>
      <c r="BB70">
        <v>193</v>
      </c>
      <c r="BC70">
        <v>193</v>
      </c>
      <c r="BD70">
        <v>228</v>
      </c>
      <c r="BE70">
        <v>228</v>
      </c>
      <c r="BF70">
        <v>229</v>
      </c>
      <c r="BG70">
        <v>229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</row>
    <row r="71" spans="1:70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214</v>
      </c>
      <c r="L71">
        <v>214</v>
      </c>
      <c r="M71">
        <v>213</v>
      </c>
      <c r="N71">
        <v>213</v>
      </c>
      <c r="O71">
        <v>213</v>
      </c>
      <c r="P71">
        <v>211</v>
      </c>
      <c r="Q71">
        <v>211</v>
      </c>
      <c r="R71">
        <v>209</v>
      </c>
      <c r="S71">
        <v>209</v>
      </c>
      <c r="T71">
        <v>212</v>
      </c>
      <c r="U71">
        <v>212</v>
      </c>
      <c r="V71">
        <v>212</v>
      </c>
      <c r="W71">
        <v>208</v>
      </c>
      <c r="X71">
        <v>208</v>
      </c>
      <c r="Y71">
        <v>215</v>
      </c>
      <c r="Z71">
        <v>392</v>
      </c>
      <c r="AA71">
        <v>392</v>
      </c>
      <c r="AB71">
        <v>392</v>
      </c>
      <c r="AC71">
        <v>392</v>
      </c>
      <c r="AD71">
        <v>394</v>
      </c>
      <c r="AE71">
        <v>394</v>
      </c>
      <c r="AF71">
        <v>394</v>
      </c>
      <c r="AG71">
        <v>397</v>
      </c>
      <c r="AH71">
        <v>397</v>
      </c>
      <c r="AI71">
        <v>396</v>
      </c>
      <c r="AJ71">
        <v>399</v>
      </c>
      <c r="AK71">
        <v>399</v>
      </c>
      <c r="AL71">
        <v>399</v>
      </c>
      <c r="AM71">
        <v>399</v>
      </c>
      <c r="AN71">
        <v>191</v>
      </c>
      <c r="AO71">
        <v>191</v>
      </c>
      <c r="AP71">
        <v>197</v>
      </c>
      <c r="AQ71">
        <v>196</v>
      </c>
      <c r="AR71">
        <v>196</v>
      </c>
      <c r="AS71">
        <v>196</v>
      </c>
      <c r="AT71">
        <v>196</v>
      </c>
      <c r="AU71">
        <v>196</v>
      </c>
      <c r="AV71">
        <v>199</v>
      </c>
      <c r="AW71">
        <v>199</v>
      </c>
      <c r="AX71">
        <v>195</v>
      </c>
      <c r="AY71">
        <v>195</v>
      </c>
      <c r="AZ71">
        <v>195</v>
      </c>
      <c r="BA71">
        <v>193</v>
      </c>
      <c r="BB71">
        <v>193</v>
      </c>
      <c r="BC71">
        <v>193</v>
      </c>
      <c r="BD71">
        <v>198</v>
      </c>
      <c r="BE71">
        <v>231</v>
      </c>
      <c r="BF71">
        <v>231</v>
      </c>
      <c r="BG71">
        <v>231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</row>
    <row r="72" spans="1:70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219</v>
      </c>
      <c r="L72">
        <v>219</v>
      </c>
      <c r="M72">
        <v>213</v>
      </c>
      <c r="N72">
        <v>213</v>
      </c>
      <c r="O72">
        <v>213</v>
      </c>
      <c r="P72">
        <v>211</v>
      </c>
      <c r="Q72">
        <v>211</v>
      </c>
      <c r="R72">
        <v>217</v>
      </c>
      <c r="S72">
        <v>216</v>
      </c>
      <c r="T72">
        <v>216</v>
      </c>
      <c r="U72">
        <v>212</v>
      </c>
      <c r="V72">
        <v>212</v>
      </c>
      <c r="W72">
        <v>215</v>
      </c>
      <c r="X72">
        <v>215</v>
      </c>
      <c r="Y72">
        <v>215</v>
      </c>
      <c r="Z72">
        <v>400</v>
      </c>
      <c r="AA72">
        <v>400</v>
      </c>
      <c r="AB72">
        <v>400</v>
      </c>
      <c r="AC72">
        <v>398</v>
      </c>
      <c r="AD72">
        <v>398</v>
      </c>
      <c r="AE72">
        <v>394</v>
      </c>
      <c r="AF72">
        <v>394</v>
      </c>
      <c r="AG72">
        <v>397</v>
      </c>
      <c r="AH72">
        <v>397</v>
      </c>
      <c r="AI72">
        <v>396</v>
      </c>
      <c r="AJ72">
        <v>401</v>
      </c>
      <c r="AK72">
        <v>399</v>
      </c>
      <c r="AL72">
        <v>399</v>
      </c>
      <c r="AM72">
        <v>399</v>
      </c>
      <c r="AN72">
        <v>201</v>
      </c>
      <c r="AO72">
        <v>197</v>
      </c>
      <c r="AP72">
        <v>197</v>
      </c>
      <c r="AQ72">
        <v>196</v>
      </c>
      <c r="AR72">
        <v>196</v>
      </c>
      <c r="AS72">
        <v>196</v>
      </c>
      <c r="AT72">
        <v>196</v>
      </c>
      <c r="AU72">
        <v>196</v>
      </c>
      <c r="AV72">
        <v>199</v>
      </c>
      <c r="AW72">
        <v>199</v>
      </c>
      <c r="AX72">
        <v>199</v>
      </c>
      <c r="AY72">
        <v>200</v>
      </c>
      <c r="AZ72">
        <v>200</v>
      </c>
      <c r="BA72">
        <v>200</v>
      </c>
      <c r="BB72">
        <v>198</v>
      </c>
      <c r="BC72">
        <v>198</v>
      </c>
      <c r="BD72">
        <v>198</v>
      </c>
      <c r="BE72">
        <v>231</v>
      </c>
      <c r="BF72">
        <v>231</v>
      </c>
      <c r="BG72">
        <v>231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</row>
    <row r="73" spans="1:70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219</v>
      </c>
      <c r="L73">
        <v>219</v>
      </c>
      <c r="M73">
        <v>218</v>
      </c>
      <c r="N73">
        <v>218</v>
      </c>
      <c r="O73">
        <v>218</v>
      </c>
      <c r="P73">
        <v>218</v>
      </c>
      <c r="Q73">
        <v>217</v>
      </c>
      <c r="R73">
        <v>217</v>
      </c>
      <c r="S73">
        <v>216</v>
      </c>
      <c r="T73">
        <v>216</v>
      </c>
      <c r="U73">
        <v>216</v>
      </c>
      <c r="V73">
        <v>215</v>
      </c>
      <c r="W73">
        <v>215</v>
      </c>
      <c r="X73">
        <v>215</v>
      </c>
      <c r="Y73">
        <v>215</v>
      </c>
      <c r="Z73">
        <v>400</v>
      </c>
      <c r="AA73">
        <v>400</v>
      </c>
      <c r="AB73">
        <v>400</v>
      </c>
      <c r="AC73">
        <v>398</v>
      </c>
      <c r="AD73">
        <v>398</v>
      </c>
      <c r="AE73">
        <v>398</v>
      </c>
      <c r="AF73">
        <v>397</v>
      </c>
      <c r="AG73">
        <v>397</v>
      </c>
      <c r="AH73">
        <v>397</v>
      </c>
      <c r="AI73">
        <v>396</v>
      </c>
      <c r="AJ73">
        <v>401</v>
      </c>
      <c r="AK73">
        <v>401</v>
      </c>
      <c r="AL73">
        <v>201</v>
      </c>
      <c r="AM73">
        <v>201</v>
      </c>
      <c r="AN73">
        <v>201</v>
      </c>
      <c r="AO73">
        <v>197</v>
      </c>
      <c r="AP73">
        <v>197</v>
      </c>
      <c r="AQ73">
        <v>196</v>
      </c>
      <c r="AR73">
        <v>202</v>
      </c>
      <c r="AS73">
        <v>196</v>
      </c>
      <c r="AT73">
        <v>196</v>
      </c>
      <c r="AU73">
        <v>196</v>
      </c>
      <c r="AV73">
        <v>199</v>
      </c>
      <c r="AW73">
        <v>199</v>
      </c>
      <c r="AX73">
        <v>199</v>
      </c>
      <c r="AY73">
        <v>200</v>
      </c>
      <c r="AZ73">
        <v>200</v>
      </c>
      <c r="BA73">
        <v>200</v>
      </c>
      <c r="BB73">
        <v>198</v>
      </c>
      <c r="BC73">
        <v>198</v>
      </c>
      <c r="BD73">
        <v>198</v>
      </c>
      <c r="BE73">
        <v>231</v>
      </c>
      <c r="BF73">
        <v>231</v>
      </c>
      <c r="BG73">
        <v>231</v>
      </c>
      <c r="BH73">
        <v>233</v>
      </c>
      <c r="BI73">
        <v>233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</row>
    <row r="74" spans="1:70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219</v>
      </c>
      <c r="L74">
        <v>219</v>
      </c>
      <c r="M74">
        <v>218</v>
      </c>
      <c r="N74">
        <v>218</v>
      </c>
      <c r="O74">
        <v>218</v>
      </c>
      <c r="P74">
        <v>218</v>
      </c>
      <c r="Q74">
        <v>217</v>
      </c>
      <c r="R74">
        <v>217</v>
      </c>
      <c r="S74">
        <v>220</v>
      </c>
      <c r="T74">
        <v>220</v>
      </c>
      <c r="U74">
        <v>220</v>
      </c>
      <c r="V74">
        <v>215</v>
      </c>
      <c r="W74">
        <v>215</v>
      </c>
      <c r="X74">
        <v>215</v>
      </c>
      <c r="Y74">
        <v>215</v>
      </c>
      <c r="Z74">
        <v>400</v>
      </c>
      <c r="AA74">
        <v>400</v>
      </c>
      <c r="AB74">
        <v>400</v>
      </c>
      <c r="AC74">
        <v>398</v>
      </c>
      <c r="AD74">
        <v>398</v>
      </c>
      <c r="AE74">
        <v>398</v>
      </c>
      <c r="AF74">
        <v>245</v>
      </c>
      <c r="AG74">
        <v>246</v>
      </c>
      <c r="AH74">
        <v>246</v>
      </c>
      <c r="AI74">
        <v>401</v>
      </c>
      <c r="AJ74">
        <v>401</v>
      </c>
      <c r="AK74">
        <v>401</v>
      </c>
      <c r="AL74">
        <v>201</v>
      </c>
      <c r="AM74">
        <v>201</v>
      </c>
      <c r="AN74">
        <v>201</v>
      </c>
      <c r="AO74">
        <v>197</v>
      </c>
      <c r="AP74">
        <v>197</v>
      </c>
      <c r="AQ74">
        <v>196</v>
      </c>
      <c r="AR74">
        <v>196</v>
      </c>
      <c r="AS74">
        <v>196</v>
      </c>
      <c r="AT74">
        <v>196</v>
      </c>
      <c r="AU74">
        <v>196</v>
      </c>
      <c r="AV74">
        <v>203</v>
      </c>
      <c r="AW74">
        <v>203</v>
      </c>
      <c r="AX74">
        <v>200</v>
      </c>
      <c r="AY74">
        <v>200</v>
      </c>
      <c r="AZ74">
        <v>200</v>
      </c>
      <c r="BA74">
        <v>200</v>
      </c>
      <c r="BB74">
        <v>232</v>
      </c>
      <c r="BC74">
        <v>232</v>
      </c>
      <c r="BD74">
        <v>232</v>
      </c>
      <c r="BE74">
        <v>234</v>
      </c>
      <c r="BF74">
        <v>233</v>
      </c>
      <c r="BG74">
        <v>233</v>
      </c>
      <c r="BH74">
        <v>233</v>
      </c>
      <c r="BI74">
        <v>233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</row>
    <row r="75" spans="1:70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219</v>
      </c>
      <c r="L75">
        <v>219</v>
      </c>
      <c r="M75">
        <v>221</v>
      </c>
      <c r="N75">
        <v>218</v>
      </c>
      <c r="O75">
        <v>218</v>
      </c>
      <c r="P75">
        <v>218</v>
      </c>
      <c r="Q75">
        <v>217</v>
      </c>
      <c r="R75">
        <v>217</v>
      </c>
      <c r="S75">
        <v>220</v>
      </c>
      <c r="T75">
        <v>220</v>
      </c>
      <c r="U75">
        <v>220</v>
      </c>
      <c r="V75">
        <v>220</v>
      </c>
      <c r="W75">
        <v>215</v>
      </c>
      <c r="X75">
        <v>215</v>
      </c>
      <c r="Y75">
        <v>215</v>
      </c>
      <c r="Z75">
        <v>323</v>
      </c>
      <c r="AA75">
        <v>400</v>
      </c>
      <c r="AB75">
        <v>400</v>
      </c>
      <c r="AC75">
        <v>247</v>
      </c>
      <c r="AD75">
        <v>245</v>
      </c>
      <c r="AE75">
        <v>245</v>
      </c>
      <c r="AF75">
        <v>245</v>
      </c>
      <c r="AG75">
        <v>246</v>
      </c>
      <c r="AH75">
        <v>246</v>
      </c>
      <c r="AI75">
        <v>249</v>
      </c>
      <c r="AJ75">
        <v>248</v>
      </c>
      <c r="AK75">
        <v>248</v>
      </c>
      <c r="AL75">
        <v>201</v>
      </c>
      <c r="AM75">
        <v>201</v>
      </c>
      <c r="AN75">
        <v>201</v>
      </c>
      <c r="AO75">
        <v>201</v>
      </c>
      <c r="AP75">
        <v>197</v>
      </c>
      <c r="AQ75">
        <v>205</v>
      </c>
      <c r="AR75">
        <v>196</v>
      </c>
      <c r="AS75">
        <v>196</v>
      </c>
      <c r="AT75">
        <v>196</v>
      </c>
      <c r="AU75">
        <v>203</v>
      </c>
      <c r="AV75">
        <v>203</v>
      </c>
      <c r="AW75">
        <v>203</v>
      </c>
      <c r="AX75">
        <v>200</v>
      </c>
      <c r="AY75">
        <v>200</v>
      </c>
      <c r="AZ75">
        <v>200</v>
      </c>
      <c r="BA75">
        <v>200</v>
      </c>
      <c r="BB75">
        <v>232</v>
      </c>
      <c r="BC75">
        <v>232</v>
      </c>
      <c r="BD75">
        <v>232</v>
      </c>
      <c r="BE75">
        <v>234</v>
      </c>
      <c r="BF75">
        <v>233</v>
      </c>
      <c r="BG75">
        <v>233</v>
      </c>
      <c r="BH75">
        <v>233</v>
      </c>
      <c r="BI75">
        <v>233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</row>
    <row r="76" spans="1:70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224</v>
      </c>
      <c r="K76">
        <v>219</v>
      </c>
      <c r="L76">
        <v>219</v>
      </c>
      <c r="M76">
        <v>221</v>
      </c>
      <c r="N76">
        <v>222</v>
      </c>
      <c r="O76">
        <v>222</v>
      </c>
      <c r="P76">
        <v>222</v>
      </c>
      <c r="Q76">
        <v>222</v>
      </c>
      <c r="R76">
        <v>222</v>
      </c>
      <c r="S76">
        <v>220</v>
      </c>
      <c r="T76">
        <v>220</v>
      </c>
      <c r="U76">
        <v>220</v>
      </c>
      <c r="V76">
        <v>220</v>
      </c>
      <c r="W76">
        <v>223</v>
      </c>
      <c r="X76">
        <v>323</v>
      </c>
      <c r="Y76">
        <v>323</v>
      </c>
      <c r="Z76">
        <v>323</v>
      </c>
      <c r="AA76">
        <v>323</v>
      </c>
      <c r="AB76">
        <v>247</v>
      </c>
      <c r="AC76">
        <v>247</v>
      </c>
      <c r="AD76">
        <v>245</v>
      </c>
      <c r="AE76">
        <v>245</v>
      </c>
      <c r="AF76">
        <v>245</v>
      </c>
      <c r="AG76">
        <v>246</v>
      </c>
      <c r="AH76">
        <v>246</v>
      </c>
      <c r="AI76">
        <v>249</v>
      </c>
      <c r="AJ76">
        <v>248</v>
      </c>
      <c r="AK76">
        <v>248</v>
      </c>
      <c r="AL76">
        <v>204</v>
      </c>
      <c r="AM76">
        <v>204</v>
      </c>
      <c r="AN76">
        <v>204</v>
      </c>
      <c r="AO76">
        <v>197</v>
      </c>
      <c r="AP76">
        <v>197</v>
      </c>
      <c r="AQ76">
        <v>206</v>
      </c>
      <c r="AR76">
        <v>205</v>
      </c>
      <c r="AS76">
        <v>205</v>
      </c>
      <c r="AT76">
        <v>203</v>
      </c>
      <c r="AU76">
        <v>203</v>
      </c>
      <c r="AV76">
        <v>203</v>
      </c>
      <c r="AW76">
        <v>203</v>
      </c>
      <c r="AX76">
        <v>356</v>
      </c>
      <c r="AY76">
        <v>235</v>
      </c>
      <c r="AZ76">
        <v>235</v>
      </c>
      <c r="BA76">
        <v>235</v>
      </c>
      <c r="BB76">
        <v>232</v>
      </c>
      <c r="BC76">
        <v>232</v>
      </c>
      <c r="BD76">
        <v>232</v>
      </c>
      <c r="BE76">
        <v>234</v>
      </c>
      <c r="BF76">
        <v>233</v>
      </c>
      <c r="BG76">
        <v>233</v>
      </c>
      <c r="BH76">
        <v>233</v>
      </c>
      <c r="BI76">
        <v>233</v>
      </c>
      <c r="BJ76">
        <v>237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</row>
    <row r="77" spans="1:70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224</v>
      </c>
      <c r="K77">
        <v>224</v>
      </c>
      <c r="L77">
        <v>224</v>
      </c>
      <c r="M77">
        <v>224</v>
      </c>
      <c r="N77">
        <v>226</v>
      </c>
      <c r="O77">
        <v>222</v>
      </c>
      <c r="P77">
        <v>222</v>
      </c>
      <c r="Q77">
        <v>222</v>
      </c>
      <c r="R77">
        <v>222</v>
      </c>
      <c r="S77">
        <v>225</v>
      </c>
      <c r="T77">
        <v>220</v>
      </c>
      <c r="U77">
        <v>220</v>
      </c>
      <c r="V77">
        <v>220</v>
      </c>
      <c r="W77">
        <v>223</v>
      </c>
      <c r="X77">
        <v>323</v>
      </c>
      <c r="Y77">
        <v>323</v>
      </c>
      <c r="Z77">
        <v>323</v>
      </c>
      <c r="AA77">
        <v>323</v>
      </c>
      <c r="AB77">
        <v>247</v>
      </c>
      <c r="AC77">
        <v>247</v>
      </c>
      <c r="AD77">
        <v>251</v>
      </c>
      <c r="AE77">
        <v>251</v>
      </c>
      <c r="AF77">
        <v>251</v>
      </c>
      <c r="AG77">
        <v>246</v>
      </c>
      <c r="AH77">
        <v>246</v>
      </c>
      <c r="AI77">
        <v>253</v>
      </c>
      <c r="AJ77">
        <v>253</v>
      </c>
      <c r="AK77">
        <v>250</v>
      </c>
      <c r="AL77">
        <v>250</v>
      </c>
      <c r="AM77">
        <v>204</v>
      </c>
      <c r="AN77">
        <v>204</v>
      </c>
      <c r="AO77">
        <v>206</v>
      </c>
      <c r="AP77">
        <v>206</v>
      </c>
      <c r="AQ77">
        <v>206</v>
      </c>
      <c r="AR77">
        <v>205</v>
      </c>
      <c r="AS77">
        <v>205</v>
      </c>
      <c r="AT77">
        <v>357</v>
      </c>
      <c r="AU77">
        <v>357</v>
      </c>
      <c r="AV77">
        <v>356</v>
      </c>
      <c r="AW77">
        <v>356</v>
      </c>
      <c r="AX77">
        <v>356</v>
      </c>
      <c r="AY77">
        <v>235</v>
      </c>
      <c r="AZ77">
        <v>235</v>
      </c>
      <c r="BA77">
        <v>235</v>
      </c>
      <c r="BB77">
        <v>236</v>
      </c>
      <c r="BC77">
        <v>234</v>
      </c>
      <c r="BD77">
        <v>234</v>
      </c>
      <c r="BE77">
        <v>234</v>
      </c>
      <c r="BF77">
        <v>233</v>
      </c>
      <c r="BG77">
        <v>233</v>
      </c>
      <c r="BH77">
        <v>233</v>
      </c>
      <c r="BI77">
        <v>233</v>
      </c>
      <c r="BJ77">
        <v>237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</row>
    <row r="78" spans="1:70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224</v>
      </c>
      <c r="K78">
        <v>224</v>
      </c>
      <c r="L78">
        <v>224</v>
      </c>
      <c r="M78">
        <v>224</v>
      </c>
      <c r="N78">
        <v>226</v>
      </c>
      <c r="O78">
        <v>226</v>
      </c>
      <c r="P78">
        <v>222</v>
      </c>
      <c r="Q78">
        <v>222</v>
      </c>
      <c r="R78">
        <v>225</v>
      </c>
      <c r="S78">
        <v>225</v>
      </c>
      <c r="T78">
        <v>225</v>
      </c>
      <c r="U78">
        <v>223</v>
      </c>
      <c r="V78">
        <v>223</v>
      </c>
      <c r="W78">
        <v>223</v>
      </c>
      <c r="X78">
        <v>324</v>
      </c>
      <c r="Y78">
        <v>324</v>
      </c>
      <c r="Z78">
        <v>324</v>
      </c>
      <c r="AA78">
        <v>324</v>
      </c>
      <c r="AB78">
        <v>325</v>
      </c>
      <c r="AC78">
        <v>325</v>
      </c>
      <c r="AD78">
        <v>251</v>
      </c>
      <c r="AE78">
        <v>251</v>
      </c>
      <c r="AF78">
        <v>251</v>
      </c>
      <c r="AG78">
        <v>252</v>
      </c>
      <c r="AH78">
        <v>252</v>
      </c>
      <c r="AI78">
        <v>253</v>
      </c>
      <c r="AJ78">
        <v>253</v>
      </c>
      <c r="AK78">
        <v>255</v>
      </c>
      <c r="AL78">
        <v>250</v>
      </c>
      <c r="AM78">
        <v>250</v>
      </c>
      <c r="AN78">
        <v>250</v>
      </c>
      <c r="AO78">
        <v>206</v>
      </c>
      <c r="AP78">
        <v>206</v>
      </c>
      <c r="AQ78">
        <v>206</v>
      </c>
      <c r="AR78">
        <v>358</v>
      </c>
      <c r="AS78">
        <v>358</v>
      </c>
      <c r="AT78">
        <v>357</v>
      </c>
      <c r="AU78">
        <v>357</v>
      </c>
      <c r="AV78">
        <v>356</v>
      </c>
      <c r="AW78">
        <v>356</v>
      </c>
      <c r="AX78">
        <v>361</v>
      </c>
      <c r="AY78">
        <v>356</v>
      </c>
      <c r="AZ78">
        <v>240</v>
      </c>
      <c r="BA78">
        <v>236</v>
      </c>
      <c r="BB78">
        <v>236</v>
      </c>
      <c r="BC78">
        <v>239</v>
      </c>
      <c r="BD78">
        <v>241</v>
      </c>
      <c r="BE78">
        <v>237</v>
      </c>
      <c r="BF78">
        <v>238</v>
      </c>
      <c r="BG78">
        <v>237</v>
      </c>
      <c r="BH78">
        <v>237</v>
      </c>
      <c r="BI78">
        <v>237</v>
      </c>
      <c r="BJ78">
        <v>237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</row>
    <row r="79" spans="1:70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224</v>
      </c>
      <c r="K79">
        <v>224</v>
      </c>
      <c r="L79">
        <v>224</v>
      </c>
      <c r="M79">
        <v>224</v>
      </c>
      <c r="N79">
        <v>226</v>
      </c>
      <c r="O79">
        <v>226</v>
      </c>
      <c r="P79">
        <v>227</v>
      </c>
      <c r="Q79">
        <v>225</v>
      </c>
      <c r="R79">
        <v>225</v>
      </c>
      <c r="S79">
        <v>225</v>
      </c>
      <c r="T79">
        <v>225</v>
      </c>
      <c r="U79">
        <v>223</v>
      </c>
      <c r="V79">
        <v>223</v>
      </c>
      <c r="W79">
        <v>223</v>
      </c>
      <c r="X79">
        <v>324</v>
      </c>
      <c r="Y79">
        <v>324</v>
      </c>
      <c r="Z79">
        <v>324</v>
      </c>
      <c r="AA79">
        <v>324</v>
      </c>
      <c r="AB79">
        <v>325</v>
      </c>
      <c r="AC79">
        <v>325</v>
      </c>
      <c r="AD79">
        <v>257</v>
      </c>
      <c r="AE79">
        <v>257</v>
      </c>
      <c r="AF79">
        <v>251</v>
      </c>
      <c r="AG79">
        <v>254</v>
      </c>
      <c r="AH79">
        <v>258</v>
      </c>
      <c r="AI79">
        <v>254</v>
      </c>
      <c r="AJ79">
        <v>255</v>
      </c>
      <c r="AK79">
        <v>255</v>
      </c>
      <c r="AL79">
        <v>256</v>
      </c>
      <c r="AM79">
        <v>256</v>
      </c>
      <c r="AN79">
        <v>359</v>
      </c>
      <c r="AO79">
        <v>359</v>
      </c>
      <c r="AP79">
        <v>359</v>
      </c>
      <c r="AQ79">
        <v>358</v>
      </c>
      <c r="AR79">
        <v>358</v>
      </c>
      <c r="AS79">
        <v>358</v>
      </c>
      <c r="AT79">
        <v>357</v>
      </c>
      <c r="AU79">
        <v>357</v>
      </c>
      <c r="AV79">
        <v>360</v>
      </c>
      <c r="AW79">
        <v>356</v>
      </c>
      <c r="AX79">
        <v>356</v>
      </c>
      <c r="AY79">
        <v>356</v>
      </c>
      <c r="AZ79">
        <v>356</v>
      </c>
      <c r="BA79">
        <v>236</v>
      </c>
      <c r="BB79">
        <v>236</v>
      </c>
      <c r="BC79">
        <v>239</v>
      </c>
      <c r="BD79">
        <v>241</v>
      </c>
      <c r="BE79">
        <v>237</v>
      </c>
      <c r="BF79">
        <v>237</v>
      </c>
      <c r="BG79">
        <v>237</v>
      </c>
      <c r="BH79">
        <v>237</v>
      </c>
      <c r="BI79">
        <v>237</v>
      </c>
      <c r="BJ79">
        <v>237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</row>
    <row r="80" spans="1:70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224</v>
      </c>
      <c r="K80">
        <v>224</v>
      </c>
      <c r="L80">
        <v>224</v>
      </c>
      <c r="M80">
        <v>224</v>
      </c>
      <c r="N80">
        <v>227</v>
      </c>
      <c r="O80">
        <v>227</v>
      </c>
      <c r="P80">
        <v>227</v>
      </c>
      <c r="Q80">
        <v>276</v>
      </c>
      <c r="R80">
        <v>276</v>
      </c>
      <c r="S80">
        <v>276</v>
      </c>
      <c r="T80">
        <v>326</v>
      </c>
      <c r="U80">
        <v>326</v>
      </c>
      <c r="V80">
        <v>326</v>
      </c>
      <c r="W80">
        <v>326</v>
      </c>
      <c r="X80">
        <v>326</v>
      </c>
      <c r="Y80">
        <v>324</v>
      </c>
      <c r="Z80">
        <v>324</v>
      </c>
      <c r="AA80">
        <v>324</v>
      </c>
      <c r="AB80">
        <v>325</v>
      </c>
      <c r="AC80">
        <v>325</v>
      </c>
      <c r="AD80">
        <v>251</v>
      </c>
      <c r="AE80">
        <v>251</v>
      </c>
      <c r="AF80">
        <v>251</v>
      </c>
      <c r="AG80">
        <v>254</v>
      </c>
      <c r="AH80">
        <v>254</v>
      </c>
      <c r="AI80">
        <v>254</v>
      </c>
      <c r="AJ80">
        <v>254</v>
      </c>
      <c r="AK80">
        <v>255</v>
      </c>
      <c r="AL80">
        <v>256</v>
      </c>
      <c r="AM80">
        <v>256</v>
      </c>
      <c r="AN80">
        <v>359</v>
      </c>
      <c r="AO80">
        <v>359</v>
      </c>
      <c r="AP80">
        <v>359</v>
      </c>
      <c r="AQ80">
        <v>358</v>
      </c>
      <c r="AR80">
        <v>358</v>
      </c>
      <c r="AS80">
        <v>358</v>
      </c>
      <c r="AT80">
        <v>362</v>
      </c>
      <c r="AU80">
        <v>357</v>
      </c>
      <c r="AV80">
        <v>360</v>
      </c>
      <c r="AW80">
        <v>360</v>
      </c>
      <c r="AX80">
        <v>356</v>
      </c>
      <c r="AY80">
        <v>356</v>
      </c>
      <c r="AZ80">
        <v>356</v>
      </c>
      <c r="BA80">
        <v>239</v>
      </c>
      <c r="BB80">
        <v>239</v>
      </c>
      <c r="BC80">
        <v>239</v>
      </c>
      <c r="BD80">
        <v>241</v>
      </c>
      <c r="BE80">
        <v>237</v>
      </c>
      <c r="BF80">
        <v>237</v>
      </c>
      <c r="BG80">
        <v>237</v>
      </c>
      <c r="BH80">
        <v>237</v>
      </c>
      <c r="BI80">
        <v>237</v>
      </c>
      <c r="BJ80">
        <v>237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</row>
    <row r="81" spans="1:70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224</v>
      </c>
      <c r="K81">
        <v>224</v>
      </c>
      <c r="L81">
        <v>224</v>
      </c>
      <c r="M81">
        <v>224</v>
      </c>
      <c r="N81">
        <v>277</v>
      </c>
      <c r="O81">
        <v>278</v>
      </c>
      <c r="P81">
        <v>227</v>
      </c>
      <c r="Q81">
        <v>276</v>
      </c>
      <c r="R81">
        <v>276</v>
      </c>
      <c r="S81">
        <v>276</v>
      </c>
      <c r="T81">
        <v>326</v>
      </c>
      <c r="U81">
        <v>326</v>
      </c>
      <c r="V81">
        <v>326</v>
      </c>
      <c r="W81">
        <v>326</v>
      </c>
      <c r="X81">
        <v>326</v>
      </c>
      <c r="Y81">
        <v>327</v>
      </c>
      <c r="Z81">
        <v>327</v>
      </c>
      <c r="AA81">
        <v>328</v>
      </c>
      <c r="AB81">
        <v>328</v>
      </c>
      <c r="AC81">
        <v>259</v>
      </c>
      <c r="AD81">
        <v>259</v>
      </c>
      <c r="AE81">
        <v>259</v>
      </c>
      <c r="AF81">
        <v>261</v>
      </c>
      <c r="AG81">
        <v>261</v>
      </c>
      <c r="AH81">
        <v>254</v>
      </c>
      <c r="AI81">
        <v>254</v>
      </c>
      <c r="AJ81">
        <v>254</v>
      </c>
      <c r="AK81">
        <v>260</v>
      </c>
      <c r="AL81">
        <v>260</v>
      </c>
      <c r="AM81">
        <v>364</v>
      </c>
      <c r="AN81">
        <v>364</v>
      </c>
      <c r="AO81">
        <v>359</v>
      </c>
      <c r="AP81">
        <v>359</v>
      </c>
      <c r="AQ81">
        <v>358</v>
      </c>
      <c r="AR81">
        <v>358</v>
      </c>
      <c r="AS81">
        <v>362</v>
      </c>
      <c r="AT81">
        <v>362</v>
      </c>
      <c r="AU81">
        <v>360</v>
      </c>
      <c r="AV81">
        <v>360</v>
      </c>
      <c r="AW81">
        <v>360</v>
      </c>
      <c r="AX81">
        <v>356</v>
      </c>
      <c r="AY81">
        <v>356</v>
      </c>
      <c r="AZ81">
        <v>363</v>
      </c>
      <c r="BA81">
        <v>363</v>
      </c>
      <c r="BB81">
        <v>363</v>
      </c>
      <c r="BC81">
        <v>241</v>
      </c>
      <c r="BD81">
        <v>241</v>
      </c>
      <c r="BE81">
        <v>243</v>
      </c>
      <c r="BF81">
        <v>243</v>
      </c>
      <c r="BG81">
        <v>243</v>
      </c>
      <c r="BH81">
        <v>242</v>
      </c>
      <c r="BI81">
        <v>242</v>
      </c>
      <c r="BJ81">
        <v>242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</row>
    <row r="82" spans="1:70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227</v>
      </c>
      <c r="M82">
        <v>227</v>
      </c>
      <c r="N82">
        <v>277</v>
      </c>
      <c r="O82">
        <v>278</v>
      </c>
      <c r="P82">
        <v>277</v>
      </c>
      <c r="Q82">
        <v>277</v>
      </c>
      <c r="R82">
        <v>276</v>
      </c>
      <c r="S82">
        <v>276</v>
      </c>
      <c r="T82">
        <v>330</v>
      </c>
      <c r="U82">
        <v>330</v>
      </c>
      <c r="V82">
        <v>331</v>
      </c>
      <c r="W82">
        <v>331</v>
      </c>
      <c r="X82">
        <v>329</v>
      </c>
      <c r="Y82">
        <v>329</v>
      </c>
      <c r="Z82">
        <v>328</v>
      </c>
      <c r="AA82">
        <v>328</v>
      </c>
      <c r="AB82">
        <v>328</v>
      </c>
      <c r="AC82">
        <v>259</v>
      </c>
      <c r="AD82">
        <v>259</v>
      </c>
      <c r="AE82">
        <v>259</v>
      </c>
      <c r="AF82">
        <v>261</v>
      </c>
      <c r="AG82">
        <v>261</v>
      </c>
      <c r="AH82">
        <v>261</v>
      </c>
      <c r="AI82">
        <v>262</v>
      </c>
      <c r="AJ82">
        <v>260</v>
      </c>
      <c r="AK82">
        <v>260</v>
      </c>
      <c r="AL82">
        <v>260</v>
      </c>
      <c r="AM82">
        <v>364</v>
      </c>
      <c r="AN82">
        <v>364</v>
      </c>
      <c r="AO82">
        <v>364</v>
      </c>
      <c r="AP82">
        <v>368</v>
      </c>
      <c r="AQ82">
        <v>365</v>
      </c>
      <c r="AR82">
        <v>362</v>
      </c>
      <c r="AS82">
        <v>362</v>
      </c>
      <c r="AT82">
        <v>362</v>
      </c>
      <c r="AU82">
        <v>367</v>
      </c>
      <c r="AV82">
        <v>367</v>
      </c>
      <c r="AW82">
        <v>366</v>
      </c>
      <c r="AX82">
        <v>366</v>
      </c>
      <c r="AY82">
        <v>366</v>
      </c>
      <c r="AZ82">
        <v>363</v>
      </c>
      <c r="BA82">
        <v>363</v>
      </c>
      <c r="BB82">
        <v>363</v>
      </c>
      <c r="BC82">
        <v>241</v>
      </c>
      <c r="BD82">
        <v>241</v>
      </c>
      <c r="BE82">
        <v>243</v>
      </c>
      <c r="BF82">
        <v>243</v>
      </c>
      <c r="BG82">
        <v>243</v>
      </c>
      <c r="BH82">
        <v>242</v>
      </c>
      <c r="BI82">
        <v>242</v>
      </c>
      <c r="BJ82">
        <v>242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</row>
    <row r="83" spans="1:70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277</v>
      </c>
      <c r="M83">
        <v>277</v>
      </c>
      <c r="N83">
        <v>277</v>
      </c>
      <c r="O83">
        <v>277</v>
      </c>
      <c r="P83">
        <v>277</v>
      </c>
      <c r="Q83">
        <v>277</v>
      </c>
      <c r="R83">
        <v>274</v>
      </c>
      <c r="S83">
        <v>274</v>
      </c>
      <c r="T83">
        <v>330</v>
      </c>
      <c r="U83">
        <v>330</v>
      </c>
      <c r="V83">
        <v>331</v>
      </c>
      <c r="W83">
        <v>331</v>
      </c>
      <c r="X83">
        <v>329</v>
      </c>
      <c r="Y83">
        <v>329</v>
      </c>
      <c r="Z83">
        <v>328</v>
      </c>
      <c r="AA83">
        <v>328</v>
      </c>
      <c r="AB83">
        <v>328</v>
      </c>
      <c r="AC83">
        <v>259</v>
      </c>
      <c r="AD83">
        <v>259</v>
      </c>
      <c r="AE83">
        <v>259</v>
      </c>
      <c r="AF83">
        <v>263</v>
      </c>
      <c r="AG83">
        <v>261</v>
      </c>
      <c r="AH83">
        <v>261</v>
      </c>
      <c r="AI83">
        <v>266</v>
      </c>
      <c r="AJ83">
        <v>260</v>
      </c>
      <c r="AK83">
        <v>260</v>
      </c>
      <c r="AL83">
        <v>260</v>
      </c>
      <c r="AM83">
        <v>368</v>
      </c>
      <c r="AN83">
        <v>368</v>
      </c>
      <c r="AO83">
        <v>368</v>
      </c>
      <c r="AP83">
        <v>368</v>
      </c>
      <c r="AQ83">
        <v>365</v>
      </c>
      <c r="AR83">
        <v>365</v>
      </c>
      <c r="AS83">
        <v>365</v>
      </c>
      <c r="AT83">
        <v>367</v>
      </c>
      <c r="AU83">
        <v>367</v>
      </c>
      <c r="AV83">
        <v>367</v>
      </c>
      <c r="AW83">
        <v>366</v>
      </c>
      <c r="AX83">
        <v>366</v>
      </c>
      <c r="AY83">
        <v>366</v>
      </c>
      <c r="AZ83">
        <v>370</v>
      </c>
      <c r="BA83">
        <v>370</v>
      </c>
      <c r="BB83">
        <v>369</v>
      </c>
      <c r="BC83">
        <v>369</v>
      </c>
      <c r="BD83">
        <v>241</v>
      </c>
      <c r="BE83">
        <v>244</v>
      </c>
      <c r="BF83">
        <v>244</v>
      </c>
      <c r="BG83">
        <v>244</v>
      </c>
      <c r="BH83">
        <v>242</v>
      </c>
      <c r="BI83">
        <v>242</v>
      </c>
      <c r="BJ83">
        <v>242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</row>
    <row r="84" spans="1:70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279</v>
      </c>
      <c r="M84">
        <v>279</v>
      </c>
      <c r="N84">
        <v>275</v>
      </c>
      <c r="O84">
        <v>275</v>
      </c>
      <c r="P84">
        <v>275</v>
      </c>
      <c r="Q84">
        <v>274</v>
      </c>
      <c r="R84">
        <v>274</v>
      </c>
      <c r="S84">
        <v>274</v>
      </c>
      <c r="T84">
        <v>330</v>
      </c>
      <c r="U84">
        <v>330</v>
      </c>
      <c r="V84">
        <v>331</v>
      </c>
      <c r="W84">
        <v>331</v>
      </c>
      <c r="X84">
        <v>333</v>
      </c>
      <c r="Y84">
        <v>333</v>
      </c>
      <c r="Z84">
        <v>333</v>
      </c>
      <c r="AA84">
        <v>333</v>
      </c>
      <c r="AB84">
        <v>332</v>
      </c>
      <c r="AC84">
        <v>332</v>
      </c>
      <c r="AD84">
        <v>332</v>
      </c>
      <c r="AE84">
        <v>263</v>
      </c>
      <c r="AF84">
        <v>263</v>
      </c>
      <c r="AG84">
        <v>266</v>
      </c>
      <c r="AH84">
        <v>266</v>
      </c>
      <c r="AI84">
        <v>266</v>
      </c>
      <c r="AJ84">
        <v>265</v>
      </c>
      <c r="AK84">
        <v>264</v>
      </c>
      <c r="AL84">
        <v>264</v>
      </c>
      <c r="AM84">
        <v>368</v>
      </c>
      <c r="AN84">
        <v>368</v>
      </c>
      <c r="AO84">
        <v>372</v>
      </c>
      <c r="AP84">
        <v>368</v>
      </c>
      <c r="AQ84">
        <v>365</v>
      </c>
      <c r="AR84">
        <v>365</v>
      </c>
      <c r="AS84">
        <v>371</v>
      </c>
      <c r="AT84">
        <v>371</v>
      </c>
      <c r="AU84">
        <v>374</v>
      </c>
      <c r="AV84">
        <v>366</v>
      </c>
      <c r="AW84">
        <v>366</v>
      </c>
      <c r="AX84">
        <v>366</v>
      </c>
      <c r="AY84">
        <v>366</v>
      </c>
      <c r="AZ84">
        <v>370</v>
      </c>
      <c r="BA84">
        <v>370</v>
      </c>
      <c r="BB84">
        <v>369</v>
      </c>
      <c r="BC84">
        <v>369</v>
      </c>
      <c r="BD84">
        <v>244</v>
      </c>
      <c r="BE84">
        <v>244</v>
      </c>
      <c r="BF84">
        <v>244</v>
      </c>
      <c r="BG84">
        <v>244</v>
      </c>
      <c r="BH84">
        <v>242</v>
      </c>
      <c r="BI84">
        <v>242</v>
      </c>
      <c r="BJ84">
        <v>242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</row>
    <row r="85" spans="1:70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279</v>
      </c>
      <c r="M85">
        <v>279</v>
      </c>
      <c r="N85">
        <v>279</v>
      </c>
      <c r="O85">
        <v>275</v>
      </c>
      <c r="P85">
        <v>275</v>
      </c>
      <c r="Q85">
        <v>274</v>
      </c>
      <c r="R85">
        <v>274</v>
      </c>
      <c r="S85">
        <v>274</v>
      </c>
      <c r="T85">
        <v>335</v>
      </c>
      <c r="U85">
        <v>335</v>
      </c>
      <c r="V85">
        <v>331</v>
      </c>
      <c r="W85">
        <v>337</v>
      </c>
      <c r="X85">
        <v>337</v>
      </c>
      <c r="Y85">
        <v>333</v>
      </c>
      <c r="Z85">
        <v>333</v>
      </c>
      <c r="AA85">
        <v>333</v>
      </c>
      <c r="AB85">
        <v>332</v>
      </c>
      <c r="AC85">
        <v>332</v>
      </c>
      <c r="AD85">
        <v>332</v>
      </c>
      <c r="AE85">
        <v>334</v>
      </c>
      <c r="AF85">
        <v>336</v>
      </c>
      <c r="AG85">
        <v>266</v>
      </c>
      <c r="AH85">
        <v>266</v>
      </c>
      <c r="AI85">
        <v>266</v>
      </c>
      <c r="AJ85">
        <v>264</v>
      </c>
      <c r="AK85">
        <v>264</v>
      </c>
      <c r="AL85">
        <v>264</v>
      </c>
      <c r="AM85">
        <v>375</v>
      </c>
      <c r="AN85">
        <v>375</v>
      </c>
      <c r="AO85">
        <v>368</v>
      </c>
      <c r="AP85">
        <v>368</v>
      </c>
      <c r="AQ85">
        <v>365</v>
      </c>
      <c r="AR85">
        <v>365</v>
      </c>
      <c r="AS85">
        <v>371</v>
      </c>
      <c r="AT85">
        <v>371</v>
      </c>
      <c r="AU85">
        <v>374</v>
      </c>
      <c r="AV85">
        <v>373</v>
      </c>
      <c r="AW85">
        <v>373</v>
      </c>
      <c r="AX85">
        <v>373</v>
      </c>
      <c r="AY85">
        <v>373</v>
      </c>
      <c r="AZ85">
        <v>370</v>
      </c>
      <c r="BA85">
        <v>370</v>
      </c>
      <c r="BB85">
        <v>369</v>
      </c>
      <c r="BC85">
        <v>369</v>
      </c>
      <c r="BD85">
        <v>244</v>
      </c>
      <c r="BE85">
        <v>244</v>
      </c>
      <c r="BF85">
        <v>244</v>
      </c>
      <c r="BG85">
        <v>244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</row>
    <row r="86" spans="1:70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279</v>
      </c>
      <c r="M86">
        <v>279</v>
      </c>
      <c r="N86">
        <v>279</v>
      </c>
      <c r="O86">
        <v>275</v>
      </c>
      <c r="P86">
        <v>275</v>
      </c>
      <c r="Q86">
        <v>280</v>
      </c>
      <c r="R86">
        <v>280</v>
      </c>
      <c r="S86">
        <v>335</v>
      </c>
      <c r="T86">
        <v>335</v>
      </c>
      <c r="U86">
        <v>335</v>
      </c>
      <c r="V86">
        <v>335</v>
      </c>
      <c r="W86">
        <v>337</v>
      </c>
      <c r="X86">
        <v>337</v>
      </c>
      <c r="Y86">
        <v>333</v>
      </c>
      <c r="Z86">
        <v>333</v>
      </c>
      <c r="AA86">
        <v>333</v>
      </c>
      <c r="AB86">
        <v>338</v>
      </c>
      <c r="AC86">
        <v>338</v>
      </c>
      <c r="AD86">
        <v>334</v>
      </c>
      <c r="AE86">
        <v>334</v>
      </c>
      <c r="AF86">
        <v>340</v>
      </c>
      <c r="AG86">
        <v>336</v>
      </c>
      <c r="AH86">
        <v>336</v>
      </c>
      <c r="AI86">
        <v>339</v>
      </c>
      <c r="AJ86">
        <v>339</v>
      </c>
      <c r="AK86">
        <v>304</v>
      </c>
      <c r="AL86">
        <v>304</v>
      </c>
      <c r="AM86">
        <v>375</v>
      </c>
      <c r="AN86">
        <v>375</v>
      </c>
      <c r="AO86">
        <v>375</v>
      </c>
      <c r="AP86">
        <v>380</v>
      </c>
      <c r="AQ86">
        <v>380</v>
      </c>
      <c r="AR86">
        <v>380</v>
      </c>
      <c r="AS86">
        <v>371</v>
      </c>
      <c r="AT86">
        <v>371</v>
      </c>
      <c r="AU86">
        <v>381</v>
      </c>
      <c r="AV86">
        <v>381</v>
      </c>
      <c r="AW86">
        <v>373</v>
      </c>
      <c r="AX86">
        <v>373</v>
      </c>
      <c r="AY86">
        <v>373</v>
      </c>
      <c r="AZ86">
        <v>370</v>
      </c>
      <c r="BA86">
        <v>370</v>
      </c>
      <c r="BB86">
        <v>376</v>
      </c>
      <c r="BC86">
        <v>376</v>
      </c>
      <c r="BD86">
        <v>376</v>
      </c>
      <c r="BE86">
        <v>377</v>
      </c>
      <c r="BF86">
        <v>377</v>
      </c>
      <c r="BG86">
        <v>24</v>
      </c>
      <c r="BH86">
        <v>24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</row>
    <row r="87" spans="1:70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279</v>
      </c>
      <c r="M87">
        <v>279</v>
      </c>
      <c r="N87">
        <v>279</v>
      </c>
      <c r="O87">
        <v>267</v>
      </c>
      <c r="P87">
        <v>280</v>
      </c>
      <c r="Q87">
        <v>280</v>
      </c>
      <c r="R87">
        <v>280</v>
      </c>
      <c r="S87">
        <v>307</v>
      </c>
      <c r="T87">
        <v>307</v>
      </c>
      <c r="U87">
        <v>307</v>
      </c>
      <c r="V87">
        <v>306</v>
      </c>
      <c r="W87">
        <v>308</v>
      </c>
      <c r="X87">
        <v>333</v>
      </c>
      <c r="Y87">
        <v>333</v>
      </c>
      <c r="Z87">
        <v>333</v>
      </c>
      <c r="AA87">
        <v>305</v>
      </c>
      <c r="AB87">
        <v>338</v>
      </c>
      <c r="AC87">
        <v>338</v>
      </c>
      <c r="AD87">
        <v>334</v>
      </c>
      <c r="AE87">
        <v>334</v>
      </c>
      <c r="AF87">
        <v>340</v>
      </c>
      <c r="AG87">
        <v>336</v>
      </c>
      <c r="AH87">
        <v>336</v>
      </c>
      <c r="AI87">
        <v>339</v>
      </c>
      <c r="AJ87">
        <v>339</v>
      </c>
      <c r="AK87">
        <v>304</v>
      </c>
      <c r="AL87">
        <v>304</v>
      </c>
      <c r="AM87">
        <v>304</v>
      </c>
      <c r="AN87">
        <v>304</v>
      </c>
      <c r="AO87">
        <v>282</v>
      </c>
      <c r="AP87">
        <v>380</v>
      </c>
      <c r="AQ87">
        <v>380</v>
      </c>
      <c r="AR87">
        <v>380</v>
      </c>
      <c r="AS87">
        <v>379</v>
      </c>
      <c r="AT87">
        <v>379</v>
      </c>
      <c r="AU87">
        <v>381</v>
      </c>
      <c r="AV87">
        <v>381</v>
      </c>
      <c r="AW87">
        <v>378</v>
      </c>
      <c r="AX87">
        <v>378</v>
      </c>
      <c r="AY87">
        <v>378</v>
      </c>
      <c r="AZ87">
        <v>378</v>
      </c>
      <c r="BA87">
        <v>376</v>
      </c>
      <c r="BB87">
        <v>376</v>
      </c>
      <c r="BC87">
        <v>382</v>
      </c>
      <c r="BD87">
        <v>376</v>
      </c>
      <c r="BE87">
        <v>377</v>
      </c>
      <c r="BF87">
        <v>377</v>
      </c>
      <c r="BG87">
        <v>24</v>
      </c>
      <c r="BH87">
        <v>24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</row>
    <row r="88" spans="1:70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267</v>
      </c>
      <c r="M88">
        <v>267</v>
      </c>
      <c r="N88">
        <v>267</v>
      </c>
      <c r="O88">
        <v>267</v>
      </c>
      <c r="P88">
        <v>268</v>
      </c>
      <c r="Q88">
        <v>270</v>
      </c>
      <c r="R88">
        <v>268</v>
      </c>
      <c r="S88">
        <v>268</v>
      </c>
      <c r="T88">
        <v>307</v>
      </c>
      <c r="U88">
        <v>307</v>
      </c>
      <c r="V88">
        <v>306</v>
      </c>
      <c r="W88">
        <v>308</v>
      </c>
      <c r="X88">
        <v>308</v>
      </c>
      <c r="Y88">
        <v>308</v>
      </c>
      <c r="Z88">
        <v>309</v>
      </c>
      <c r="AA88">
        <v>305</v>
      </c>
      <c r="AB88">
        <v>338</v>
      </c>
      <c r="AC88">
        <v>338</v>
      </c>
      <c r="AD88">
        <v>334</v>
      </c>
      <c r="AE88">
        <v>334</v>
      </c>
      <c r="AF88">
        <v>336</v>
      </c>
      <c r="AG88">
        <v>336</v>
      </c>
      <c r="AH88">
        <v>336</v>
      </c>
      <c r="AI88">
        <v>339</v>
      </c>
      <c r="AJ88">
        <v>339</v>
      </c>
      <c r="AK88">
        <v>283</v>
      </c>
      <c r="AL88">
        <v>283</v>
      </c>
      <c r="AM88">
        <v>283</v>
      </c>
      <c r="AN88">
        <v>282</v>
      </c>
      <c r="AO88">
        <v>282</v>
      </c>
      <c r="AP88">
        <v>282</v>
      </c>
      <c r="AQ88">
        <v>284</v>
      </c>
      <c r="AR88">
        <v>344</v>
      </c>
      <c r="AS88">
        <v>343</v>
      </c>
      <c r="AT88">
        <v>342</v>
      </c>
      <c r="AU88">
        <v>345</v>
      </c>
      <c r="AV88">
        <v>345</v>
      </c>
      <c r="AW88">
        <v>341</v>
      </c>
      <c r="AX88">
        <v>341</v>
      </c>
      <c r="AY88">
        <v>378</v>
      </c>
      <c r="AZ88">
        <v>378</v>
      </c>
      <c r="BA88">
        <v>376</v>
      </c>
      <c r="BB88">
        <v>376</v>
      </c>
      <c r="BC88">
        <v>376</v>
      </c>
      <c r="BD88">
        <v>376</v>
      </c>
      <c r="BE88">
        <v>24</v>
      </c>
      <c r="BF88">
        <v>24</v>
      </c>
      <c r="BG88">
        <v>25</v>
      </c>
      <c r="BH88">
        <v>24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</row>
    <row r="89" spans="1:70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267</v>
      </c>
      <c r="M89">
        <v>267</v>
      </c>
      <c r="N89">
        <v>267</v>
      </c>
      <c r="O89">
        <v>267</v>
      </c>
      <c r="P89">
        <v>268</v>
      </c>
      <c r="Q89">
        <v>268</v>
      </c>
      <c r="R89">
        <v>268</v>
      </c>
      <c r="S89">
        <v>268</v>
      </c>
      <c r="T89">
        <v>307</v>
      </c>
      <c r="U89">
        <v>307</v>
      </c>
      <c r="V89">
        <v>307</v>
      </c>
      <c r="W89">
        <v>314</v>
      </c>
      <c r="X89">
        <v>308</v>
      </c>
      <c r="Y89">
        <v>308</v>
      </c>
      <c r="Z89">
        <v>309</v>
      </c>
      <c r="AA89">
        <v>311</v>
      </c>
      <c r="AB89">
        <v>311</v>
      </c>
      <c r="AC89">
        <v>312</v>
      </c>
      <c r="AD89">
        <v>312</v>
      </c>
      <c r="AE89">
        <v>336</v>
      </c>
      <c r="AF89">
        <v>336</v>
      </c>
      <c r="AG89">
        <v>336</v>
      </c>
      <c r="AH89">
        <v>310</v>
      </c>
      <c r="AI89">
        <v>285</v>
      </c>
      <c r="AJ89">
        <v>285</v>
      </c>
      <c r="AK89">
        <v>285</v>
      </c>
      <c r="AL89">
        <v>286</v>
      </c>
      <c r="AM89">
        <v>286</v>
      </c>
      <c r="AN89">
        <v>282</v>
      </c>
      <c r="AO89">
        <v>282</v>
      </c>
      <c r="AP89">
        <v>287</v>
      </c>
      <c r="AQ89">
        <v>284</v>
      </c>
      <c r="AR89">
        <v>344</v>
      </c>
      <c r="AS89">
        <v>343</v>
      </c>
      <c r="AT89">
        <v>345</v>
      </c>
      <c r="AU89">
        <v>345</v>
      </c>
      <c r="AV89">
        <v>345</v>
      </c>
      <c r="AW89">
        <v>341</v>
      </c>
      <c r="AX89">
        <v>341</v>
      </c>
      <c r="AY89">
        <v>346</v>
      </c>
      <c r="AZ89">
        <v>346</v>
      </c>
      <c r="BA89">
        <v>26</v>
      </c>
      <c r="BB89">
        <v>26</v>
      </c>
      <c r="BC89">
        <v>26</v>
      </c>
      <c r="BD89">
        <v>26</v>
      </c>
      <c r="BE89">
        <v>24</v>
      </c>
      <c r="BF89">
        <v>24</v>
      </c>
      <c r="BG89">
        <v>25</v>
      </c>
      <c r="BH89">
        <v>24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</row>
    <row r="90" spans="1:70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267</v>
      </c>
      <c r="M90">
        <v>267</v>
      </c>
      <c r="N90">
        <v>267</v>
      </c>
      <c r="O90">
        <v>267</v>
      </c>
      <c r="P90">
        <v>268</v>
      </c>
      <c r="Q90">
        <v>268</v>
      </c>
      <c r="R90">
        <v>268</v>
      </c>
      <c r="S90">
        <v>269</v>
      </c>
      <c r="T90">
        <v>271</v>
      </c>
      <c r="U90">
        <v>271</v>
      </c>
      <c r="V90">
        <v>314</v>
      </c>
      <c r="W90">
        <v>317</v>
      </c>
      <c r="X90">
        <v>314</v>
      </c>
      <c r="Y90">
        <v>315</v>
      </c>
      <c r="Z90">
        <v>315</v>
      </c>
      <c r="AA90">
        <v>316</v>
      </c>
      <c r="AB90">
        <v>316</v>
      </c>
      <c r="AC90">
        <v>312</v>
      </c>
      <c r="AD90">
        <v>312</v>
      </c>
      <c r="AE90">
        <v>313</v>
      </c>
      <c r="AF90">
        <v>313</v>
      </c>
      <c r="AG90">
        <v>310</v>
      </c>
      <c r="AH90">
        <v>310</v>
      </c>
      <c r="AI90">
        <v>285</v>
      </c>
      <c r="AJ90">
        <v>285</v>
      </c>
      <c r="AK90">
        <v>285</v>
      </c>
      <c r="AL90">
        <v>286</v>
      </c>
      <c r="AM90">
        <v>286</v>
      </c>
      <c r="AN90">
        <v>286</v>
      </c>
      <c r="AO90">
        <v>288</v>
      </c>
      <c r="AP90">
        <v>287</v>
      </c>
      <c r="AQ90">
        <v>284</v>
      </c>
      <c r="AR90">
        <v>284</v>
      </c>
      <c r="AS90">
        <v>344</v>
      </c>
      <c r="AT90">
        <v>347</v>
      </c>
      <c r="AU90">
        <v>347</v>
      </c>
      <c r="AV90">
        <v>347</v>
      </c>
      <c r="AW90">
        <v>341</v>
      </c>
      <c r="AX90">
        <v>341</v>
      </c>
      <c r="AY90">
        <v>346</v>
      </c>
      <c r="AZ90">
        <v>346</v>
      </c>
      <c r="BA90">
        <v>26</v>
      </c>
      <c r="BB90">
        <v>26</v>
      </c>
      <c r="BC90">
        <v>26</v>
      </c>
      <c r="BD90">
        <v>26</v>
      </c>
      <c r="BE90">
        <v>27</v>
      </c>
      <c r="BF90">
        <v>24</v>
      </c>
      <c r="BG90">
        <v>24</v>
      </c>
      <c r="BH90">
        <v>24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</row>
    <row r="91" spans="1:70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272</v>
      </c>
      <c r="M91">
        <v>272</v>
      </c>
      <c r="N91">
        <v>272</v>
      </c>
      <c r="O91">
        <v>272</v>
      </c>
      <c r="P91">
        <v>273</v>
      </c>
      <c r="Q91">
        <v>269</v>
      </c>
      <c r="R91">
        <v>269</v>
      </c>
      <c r="S91">
        <v>269</v>
      </c>
      <c r="T91">
        <v>271</v>
      </c>
      <c r="U91">
        <v>271</v>
      </c>
      <c r="V91">
        <v>314</v>
      </c>
      <c r="W91">
        <v>314</v>
      </c>
      <c r="X91">
        <v>314</v>
      </c>
      <c r="Y91">
        <v>315</v>
      </c>
      <c r="Z91">
        <v>315</v>
      </c>
      <c r="AA91">
        <v>316</v>
      </c>
      <c r="AB91">
        <v>316</v>
      </c>
      <c r="AC91">
        <v>312</v>
      </c>
      <c r="AD91">
        <v>312</v>
      </c>
      <c r="AE91">
        <v>313</v>
      </c>
      <c r="AF91">
        <v>313</v>
      </c>
      <c r="AG91">
        <v>313</v>
      </c>
      <c r="AH91">
        <v>291</v>
      </c>
      <c r="AI91">
        <v>285</v>
      </c>
      <c r="AJ91">
        <v>285</v>
      </c>
      <c r="AK91">
        <v>285</v>
      </c>
      <c r="AL91">
        <v>286</v>
      </c>
      <c r="AM91">
        <v>290</v>
      </c>
      <c r="AN91">
        <v>286</v>
      </c>
      <c r="AO91">
        <v>288</v>
      </c>
      <c r="AP91">
        <v>284</v>
      </c>
      <c r="AQ91">
        <v>284</v>
      </c>
      <c r="AR91">
        <v>284</v>
      </c>
      <c r="AS91">
        <v>289</v>
      </c>
      <c r="AT91">
        <v>347</v>
      </c>
      <c r="AU91">
        <v>347</v>
      </c>
      <c r="AV91">
        <v>347</v>
      </c>
      <c r="AW91">
        <v>346</v>
      </c>
      <c r="AX91">
        <v>346</v>
      </c>
      <c r="AY91">
        <v>346</v>
      </c>
      <c r="AZ91">
        <v>346</v>
      </c>
      <c r="BA91">
        <v>30</v>
      </c>
      <c r="BB91">
        <v>26</v>
      </c>
      <c r="BC91">
        <v>26</v>
      </c>
      <c r="BD91">
        <v>26</v>
      </c>
      <c r="BE91">
        <v>27</v>
      </c>
      <c r="BF91">
        <v>29</v>
      </c>
      <c r="BG91">
        <v>24</v>
      </c>
      <c r="BH91">
        <v>24</v>
      </c>
      <c r="BI91">
        <v>28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</row>
    <row r="92" spans="1:70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272</v>
      </c>
      <c r="M92">
        <v>272</v>
      </c>
      <c r="N92">
        <v>272</v>
      </c>
      <c r="O92">
        <v>272</v>
      </c>
      <c r="P92">
        <v>273</v>
      </c>
      <c r="Q92">
        <v>273</v>
      </c>
      <c r="R92">
        <v>273</v>
      </c>
      <c r="S92">
        <v>48</v>
      </c>
      <c r="T92">
        <v>48</v>
      </c>
      <c r="U92">
        <v>48</v>
      </c>
      <c r="V92">
        <v>49</v>
      </c>
      <c r="W92">
        <v>49</v>
      </c>
      <c r="X92">
        <v>320</v>
      </c>
      <c r="Y92">
        <v>320</v>
      </c>
      <c r="Z92">
        <v>320</v>
      </c>
      <c r="AA92">
        <v>316</v>
      </c>
      <c r="AB92">
        <v>316</v>
      </c>
      <c r="AC92">
        <v>318</v>
      </c>
      <c r="AD92">
        <v>318</v>
      </c>
      <c r="AE92">
        <v>318</v>
      </c>
      <c r="AF92">
        <v>313</v>
      </c>
      <c r="AG92">
        <v>313</v>
      </c>
      <c r="AH92">
        <v>291</v>
      </c>
      <c r="AI92">
        <v>291</v>
      </c>
      <c r="AJ92">
        <v>294</v>
      </c>
      <c r="AK92">
        <v>292</v>
      </c>
      <c r="AL92">
        <v>292</v>
      </c>
      <c r="AM92">
        <v>290</v>
      </c>
      <c r="AN92">
        <v>281</v>
      </c>
      <c r="AO92">
        <v>281</v>
      </c>
      <c r="AP92">
        <v>293</v>
      </c>
      <c r="AQ92">
        <v>293</v>
      </c>
      <c r="AR92">
        <v>289</v>
      </c>
      <c r="AS92">
        <v>289</v>
      </c>
      <c r="AT92">
        <v>347</v>
      </c>
      <c r="AU92">
        <v>347</v>
      </c>
      <c r="AV92">
        <v>347</v>
      </c>
      <c r="AW92">
        <v>348</v>
      </c>
      <c r="AX92">
        <v>348</v>
      </c>
      <c r="AY92">
        <v>348</v>
      </c>
      <c r="AZ92">
        <v>346</v>
      </c>
      <c r="BA92">
        <v>30</v>
      </c>
      <c r="BB92">
        <v>30</v>
      </c>
      <c r="BC92">
        <v>31</v>
      </c>
      <c r="BD92">
        <v>31</v>
      </c>
      <c r="BE92">
        <v>31</v>
      </c>
      <c r="BF92">
        <v>29</v>
      </c>
      <c r="BG92">
        <v>29</v>
      </c>
      <c r="BH92">
        <v>28</v>
      </c>
      <c r="BI92">
        <v>28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</row>
    <row r="93" spans="1:70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272</v>
      </c>
      <c r="M93">
        <v>272</v>
      </c>
      <c r="N93">
        <v>272</v>
      </c>
      <c r="O93">
        <v>272</v>
      </c>
      <c r="P93">
        <v>273</v>
      </c>
      <c r="Q93">
        <v>273</v>
      </c>
      <c r="R93">
        <v>273</v>
      </c>
      <c r="S93">
        <v>50</v>
      </c>
      <c r="T93">
        <v>50</v>
      </c>
      <c r="U93">
        <v>50</v>
      </c>
      <c r="V93">
        <v>49</v>
      </c>
      <c r="W93">
        <v>49</v>
      </c>
      <c r="X93">
        <v>53</v>
      </c>
      <c r="Y93">
        <v>51</v>
      </c>
      <c r="Z93">
        <v>51</v>
      </c>
      <c r="AA93">
        <v>51</v>
      </c>
      <c r="AB93">
        <v>51</v>
      </c>
      <c r="AC93">
        <v>318</v>
      </c>
      <c r="AD93">
        <v>318</v>
      </c>
      <c r="AE93">
        <v>319</v>
      </c>
      <c r="AF93">
        <v>313</v>
      </c>
      <c r="AG93">
        <v>313</v>
      </c>
      <c r="AH93">
        <v>291</v>
      </c>
      <c r="AI93">
        <v>291</v>
      </c>
      <c r="AJ93">
        <v>294</v>
      </c>
      <c r="AK93">
        <v>295</v>
      </c>
      <c r="AL93">
        <v>292</v>
      </c>
      <c r="AM93">
        <v>281</v>
      </c>
      <c r="AN93">
        <v>281</v>
      </c>
      <c r="AO93">
        <v>281</v>
      </c>
      <c r="AP93">
        <v>293</v>
      </c>
      <c r="AQ93">
        <v>293</v>
      </c>
      <c r="AR93">
        <v>293</v>
      </c>
      <c r="AS93">
        <v>350</v>
      </c>
      <c r="AT93">
        <v>349</v>
      </c>
      <c r="AU93">
        <v>349</v>
      </c>
      <c r="AV93">
        <v>349</v>
      </c>
      <c r="AW93">
        <v>348</v>
      </c>
      <c r="AX93">
        <v>348</v>
      </c>
      <c r="AY93">
        <v>348</v>
      </c>
      <c r="AZ93">
        <v>348</v>
      </c>
      <c r="BA93">
        <v>32</v>
      </c>
      <c r="BB93">
        <v>32</v>
      </c>
      <c r="BC93">
        <v>31</v>
      </c>
      <c r="BD93">
        <v>31</v>
      </c>
      <c r="BE93">
        <v>31</v>
      </c>
      <c r="BF93">
        <v>29</v>
      </c>
      <c r="BG93">
        <v>29</v>
      </c>
      <c r="BH93">
        <v>28</v>
      </c>
      <c r="BI93">
        <v>28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</row>
    <row r="94" spans="1:70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272</v>
      </c>
      <c r="M94">
        <v>272</v>
      </c>
      <c r="N94">
        <v>272</v>
      </c>
      <c r="O94">
        <v>272</v>
      </c>
      <c r="P94">
        <v>54</v>
      </c>
      <c r="Q94">
        <v>54</v>
      </c>
      <c r="R94">
        <v>54</v>
      </c>
      <c r="S94">
        <v>50</v>
      </c>
      <c r="T94">
        <v>50</v>
      </c>
      <c r="U94">
        <v>50</v>
      </c>
      <c r="V94">
        <v>55</v>
      </c>
      <c r="W94">
        <v>55</v>
      </c>
      <c r="X94">
        <v>53</v>
      </c>
      <c r="Y94">
        <v>53</v>
      </c>
      <c r="Z94">
        <v>51</v>
      </c>
      <c r="AA94">
        <v>51</v>
      </c>
      <c r="AB94">
        <v>51</v>
      </c>
      <c r="AC94">
        <v>318</v>
      </c>
      <c r="AD94">
        <v>318</v>
      </c>
      <c r="AE94">
        <v>318</v>
      </c>
      <c r="AF94">
        <v>321</v>
      </c>
      <c r="AG94">
        <v>291</v>
      </c>
      <c r="AH94">
        <v>291</v>
      </c>
      <c r="AI94">
        <v>291</v>
      </c>
      <c r="AJ94">
        <v>295</v>
      </c>
      <c r="AK94">
        <v>295</v>
      </c>
      <c r="AL94">
        <v>298</v>
      </c>
      <c r="AM94">
        <v>296</v>
      </c>
      <c r="AN94">
        <v>296</v>
      </c>
      <c r="AO94">
        <v>296</v>
      </c>
      <c r="AP94">
        <v>293</v>
      </c>
      <c r="AQ94">
        <v>293</v>
      </c>
      <c r="AR94">
        <v>293</v>
      </c>
      <c r="AS94">
        <v>350</v>
      </c>
      <c r="AT94">
        <v>350</v>
      </c>
      <c r="AU94">
        <v>351</v>
      </c>
      <c r="AV94">
        <v>352</v>
      </c>
      <c r="AW94">
        <v>351</v>
      </c>
      <c r="AX94">
        <v>351</v>
      </c>
      <c r="AY94">
        <v>353</v>
      </c>
      <c r="AZ94">
        <v>32</v>
      </c>
      <c r="BA94">
        <v>32</v>
      </c>
      <c r="BB94">
        <v>32</v>
      </c>
      <c r="BC94">
        <v>31</v>
      </c>
      <c r="BD94">
        <v>31</v>
      </c>
      <c r="BE94">
        <v>31</v>
      </c>
      <c r="BF94">
        <v>34</v>
      </c>
      <c r="BG94">
        <v>28</v>
      </c>
      <c r="BH94">
        <v>28</v>
      </c>
      <c r="BI94">
        <v>28</v>
      </c>
      <c r="BJ94">
        <v>35</v>
      </c>
      <c r="BK94">
        <v>35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</row>
    <row r="95" spans="1:70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56</v>
      </c>
      <c r="N95">
        <v>56</v>
      </c>
      <c r="O95">
        <v>56</v>
      </c>
      <c r="P95">
        <v>54</v>
      </c>
      <c r="Q95">
        <v>54</v>
      </c>
      <c r="R95">
        <v>54</v>
      </c>
      <c r="S95">
        <v>58</v>
      </c>
      <c r="T95">
        <v>52</v>
      </c>
      <c r="U95">
        <v>52</v>
      </c>
      <c r="V95">
        <v>55</v>
      </c>
      <c r="W95">
        <v>55</v>
      </c>
      <c r="X95">
        <v>53</v>
      </c>
      <c r="Y95">
        <v>53</v>
      </c>
      <c r="Z95">
        <v>53</v>
      </c>
      <c r="AA95">
        <v>57</v>
      </c>
      <c r="AB95">
        <v>57</v>
      </c>
      <c r="AC95">
        <v>57</v>
      </c>
      <c r="AD95">
        <v>321</v>
      </c>
      <c r="AE95">
        <v>321</v>
      </c>
      <c r="AF95">
        <v>321</v>
      </c>
      <c r="AG95">
        <v>300</v>
      </c>
      <c r="AH95">
        <v>291</v>
      </c>
      <c r="AI95">
        <v>291</v>
      </c>
      <c r="AJ95">
        <v>295</v>
      </c>
      <c r="AK95">
        <v>295</v>
      </c>
      <c r="AL95">
        <v>298</v>
      </c>
      <c r="AM95">
        <v>296</v>
      </c>
      <c r="AN95">
        <v>299</v>
      </c>
      <c r="AO95">
        <v>296</v>
      </c>
      <c r="AP95">
        <v>297</v>
      </c>
      <c r="AQ95">
        <v>297</v>
      </c>
      <c r="AR95">
        <v>297</v>
      </c>
      <c r="AS95">
        <v>350</v>
      </c>
      <c r="AT95">
        <v>350</v>
      </c>
      <c r="AU95">
        <v>354</v>
      </c>
      <c r="AV95">
        <v>351</v>
      </c>
      <c r="AW95">
        <v>351</v>
      </c>
      <c r="AX95">
        <v>351</v>
      </c>
      <c r="AY95">
        <v>353</v>
      </c>
      <c r="AZ95">
        <v>32</v>
      </c>
      <c r="BA95">
        <v>32</v>
      </c>
      <c r="BB95">
        <v>32</v>
      </c>
      <c r="BC95">
        <v>33</v>
      </c>
      <c r="BD95">
        <v>36</v>
      </c>
      <c r="BE95">
        <v>34</v>
      </c>
      <c r="BF95">
        <v>34</v>
      </c>
      <c r="BG95">
        <v>28</v>
      </c>
      <c r="BH95">
        <v>28</v>
      </c>
      <c r="BI95">
        <v>28</v>
      </c>
      <c r="BJ95">
        <v>35</v>
      </c>
      <c r="BK95">
        <v>35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</row>
    <row r="96" spans="1:70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56</v>
      </c>
      <c r="N96">
        <v>56</v>
      </c>
      <c r="O96">
        <v>56</v>
      </c>
      <c r="P96">
        <v>54</v>
      </c>
      <c r="Q96">
        <v>54</v>
      </c>
      <c r="R96">
        <v>54</v>
      </c>
      <c r="S96">
        <v>58</v>
      </c>
      <c r="T96">
        <v>58</v>
      </c>
      <c r="U96">
        <v>68</v>
      </c>
      <c r="V96">
        <v>55</v>
      </c>
      <c r="W96">
        <v>55</v>
      </c>
      <c r="X96">
        <v>60</v>
      </c>
      <c r="Y96">
        <v>53</v>
      </c>
      <c r="Z96">
        <v>53</v>
      </c>
      <c r="AA96">
        <v>57</v>
      </c>
      <c r="AB96">
        <v>57</v>
      </c>
      <c r="AC96">
        <v>57</v>
      </c>
      <c r="AD96">
        <v>322</v>
      </c>
      <c r="AE96">
        <v>322</v>
      </c>
      <c r="AF96">
        <v>300</v>
      </c>
      <c r="AG96">
        <v>300</v>
      </c>
      <c r="AH96">
        <v>301</v>
      </c>
      <c r="AI96">
        <v>301</v>
      </c>
      <c r="AJ96">
        <v>298</v>
      </c>
      <c r="AK96">
        <v>298</v>
      </c>
      <c r="AL96">
        <v>298</v>
      </c>
      <c r="AM96">
        <v>296</v>
      </c>
      <c r="AN96">
        <v>296</v>
      </c>
      <c r="AO96">
        <v>296</v>
      </c>
      <c r="AP96">
        <v>297</v>
      </c>
      <c r="AQ96">
        <v>297</v>
      </c>
      <c r="AR96">
        <v>297</v>
      </c>
      <c r="AS96">
        <v>77</v>
      </c>
      <c r="AT96">
        <v>354</v>
      </c>
      <c r="AU96">
        <v>354</v>
      </c>
      <c r="AV96">
        <v>351</v>
      </c>
      <c r="AW96">
        <v>351</v>
      </c>
      <c r="AX96">
        <v>351</v>
      </c>
      <c r="AY96">
        <v>355</v>
      </c>
      <c r="AZ96">
        <v>355</v>
      </c>
      <c r="BA96">
        <v>37</v>
      </c>
      <c r="BB96">
        <v>37</v>
      </c>
      <c r="BC96">
        <v>33</v>
      </c>
      <c r="BD96">
        <v>36</v>
      </c>
      <c r="BE96">
        <v>38</v>
      </c>
      <c r="BF96">
        <v>35</v>
      </c>
      <c r="BG96">
        <v>35</v>
      </c>
      <c r="BH96">
        <v>35</v>
      </c>
      <c r="BI96">
        <v>39</v>
      </c>
      <c r="BJ96">
        <v>35</v>
      </c>
      <c r="BK96">
        <v>35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</row>
    <row r="97" spans="1:70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56</v>
      </c>
      <c r="N97">
        <v>56</v>
      </c>
      <c r="O97">
        <v>56</v>
      </c>
      <c r="P97">
        <v>63</v>
      </c>
      <c r="Q97">
        <v>63</v>
      </c>
      <c r="R97">
        <v>59</v>
      </c>
      <c r="S97">
        <v>59</v>
      </c>
      <c r="T97">
        <v>58</v>
      </c>
      <c r="U97">
        <v>58</v>
      </c>
      <c r="V97">
        <v>60</v>
      </c>
      <c r="W97">
        <v>65</v>
      </c>
      <c r="X97">
        <v>65</v>
      </c>
      <c r="Y97">
        <v>61</v>
      </c>
      <c r="Z97">
        <v>61</v>
      </c>
      <c r="AA97">
        <v>57</v>
      </c>
      <c r="AB97">
        <v>57</v>
      </c>
      <c r="AC97">
        <v>57</v>
      </c>
      <c r="AD97">
        <v>322</v>
      </c>
      <c r="AE97">
        <v>322</v>
      </c>
      <c r="AF97">
        <v>300</v>
      </c>
      <c r="AG97">
        <v>300</v>
      </c>
      <c r="AH97">
        <v>301</v>
      </c>
      <c r="AI97">
        <v>301</v>
      </c>
      <c r="AJ97">
        <v>302</v>
      </c>
      <c r="AK97">
        <v>302</v>
      </c>
      <c r="AL97">
        <v>303</v>
      </c>
      <c r="AM97">
        <v>303</v>
      </c>
      <c r="AN97">
        <v>303</v>
      </c>
      <c r="AO97">
        <v>296</v>
      </c>
      <c r="AP97">
        <v>303</v>
      </c>
      <c r="AQ97">
        <v>77</v>
      </c>
      <c r="AR97">
        <v>77</v>
      </c>
      <c r="AS97">
        <v>77</v>
      </c>
      <c r="AT97">
        <v>79</v>
      </c>
      <c r="AU97">
        <v>79</v>
      </c>
      <c r="AV97">
        <v>351</v>
      </c>
      <c r="AW97">
        <v>351</v>
      </c>
      <c r="AX97">
        <v>351</v>
      </c>
      <c r="AY97">
        <v>355</v>
      </c>
      <c r="AZ97">
        <v>355</v>
      </c>
      <c r="BA97">
        <v>37</v>
      </c>
      <c r="BB97">
        <v>37</v>
      </c>
      <c r="BC97">
        <v>33</v>
      </c>
      <c r="BD97">
        <v>33</v>
      </c>
      <c r="BE97">
        <v>38</v>
      </c>
      <c r="BF97">
        <v>40</v>
      </c>
      <c r="BG97">
        <v>40</v>
      </c>
      <c r="BH97">
        <v>35</v>
      </c>
      <c r="BI97">
        <v>35</v>
      </c>
      <c r="BJ97">
        <v>35</v>
      </c>
      <c r="BK97">
        <v>35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</row>
    <row r="98" spans="1:70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56</v>
      </c>
      <c r="N98">
        <v>56</v>
      </c>
      <c r="O98">
        <v>56</v>
      </c>
      <c r="P98">
        <v>63</v>
      </c>
      <c r="Q98">
        <v>63</v>
      </c>
      <c r="R98">
        <v>59</v>
      </c>
      <c r="S98">
        <v>59</v>
      </c>
      <c r="T98">
        <v>68</v>
      </c>
      <c r="U98">
        <v>58</v>
      </c>
      <c r="V98">
        <v>60</v>
      </c>
      <c r="W98">
        <v>65</v>
      </c>
      <c r="X98">
        <v>65</v>
      </c>
      <c r="Y98">
        <v>65</v>
      </c>
      <c r="Z98">
        <v>61</v>
      </c>
      <c r="AA98">
        <v>67</v>
      </c>
      <c r="AB98">
        <v>91</v>
      </c>
      <c r="AC98">
        <v>91</v>
      </c>
      <c r="AD98">
        <v>91</v>
      </c>
      <c r="AE98">
        <v>92</v>
      </c>
      <c r="AF98">
        <v>92</v>
      </c>
      <c r="AG98">
        <v>93</v>
      </c>
      <c r="AH98">
        <v>93</v>
      </c>
      <c r="AI98">
        <v>302</v>
      </c>
      <c r="AJ98">
        <v>302</v>
      </c>
      <c r="AK98">
        <v>302</v>
      </c>
      <c r="AL98">
        <v>303</v>
      </c>
      <c r="AM98">
        <v>303</v>
      </c>
      <c r="AN98">
        <v>303</v>
      </c>
      <c r="AO98">
        <v>303</v>
      </c>
      <c r="AP98">
        <v>303</v>
      </c>
      <c r="AQ98">
        <v>77</v>
      </c>
      <c r="AR98">
        <v>77</v>
      </c>
      <c r="AS98">
        <v>77</v>
      </c>
      <c r="AT98">
        <v>79</v>
      </c>
      <c r="AU98">
        <v>79</v>
      </c>
      <c r="AV98">
        <v>78</v>
      </c>
      <c r="AW98">
        <v>78</v>
      </c>
      <c r="AX98">
        <v>81</v>
      </c>
      <c r="AY98">
        <v>81</v>
      </c>
      <c r="AZ98">
        <v>37</v>
      </c>
      <c r="BA98">
        <v>37</v>
      </c>
      <c r="BB98">
        <v>37</v>
      </c>
      <c r="BC98">
        <v>33</v>
      </c>
      <c r="BD98">
        <v>33</v>
      </c>
      <c r="BE98">
        <v>40</v>
      </c>
      <c r="BF98">
        <v>40</v>
      </c>
      <c r="BG98">
        <v>40</v>
      </c>
      <c r="BH98">
        <v>40</v>
      </c>
      <c r="BI98">
        <v>35</v>
      </c>
      <c r="BJ98">
        <v>35</v>
      </c>
      <c r="BK98">
        <v>35</v>
      </c>
      <c r="BL98">
        <v>42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</row>
    <row r="99" spans="1:70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68</v>
      </c>
      <c r="Q99">
        <v>70</v>
      </c>
      <c r="R99">
        <v>68</v>
      </c>
      <c r="S99">
        <v>66</v>
      </c>
      <c r="T99">
        <v>66</v>
      </c>
      <c r="U99">
        <v>66</v>
      </c>
      <c r="V99">
        <v>69</v>
      </c>
      <c r="W99">
        <v>69</v>
      </c>
      <c r="X99">
        <v>61</v>
      </c>
      <c r="Y99">
        <v>61</v>
      </c>
      <c r="Z99">
        <v>61</v>
      </c>
      <c r="AA99">
        <v>67</v>
      </c>
      <c r="AB99">
        <v>91</v>
      </c>
      <c r="AC99">
        <v>91</v>
      </c>
      <c r="AD99">
        <v>91</v>
      </c>
      <c r="AE99">
        <v>92</v>
      </c>
      <c r="AF99">
        <v>92</v>
      </c>
      <c r="AG99">
        <v>93</v>
      </c>
      <c r="AH99">
        <v>93</v>
      </c>
      <c r="AI99">
        <v>151</v>
      </c>
      <c r="AJ99">
        <v>151</v>
      </c>
      <c r="AK99">
        <v>152</v>
      </c>
      <c r="AL99">
        <v>152</v>
      </c>
      <c r="AM99">
        <v>303</v>
      </c>
      <c r="AN99">
        <v>303</v>
      </c>
      <c r="AO99">
        <v>303</v>
      </c>
      <c r="AP99">
        <v>303</v>
      </c>
      <c r="AQ99">
        <v>83</v>
      </c>
      <c r="AR99">
        <v>82</v>
      </c>
      <c r="AS99">
        <v>84</v>
      </c>
      <c r="AT99">
        <v>82</v>
      </c>
      <c r="AU99">
        <v>82</v>
      </c>
      <c r="AV99">
        <v>78</v>
      </c>
      <c r="AW99">
        <v>78</v>
      </c>
      <c r="AX99">
        <v>81</v>
      </c>
      <c r="AY99">
        <v>81</v>
      </c>
      <c r="AZ99">
        <v>80</v>
      </c>
      <c r="BA99">
        <v>41</v>
      </c>
      <c r="BB99">
        <v>41</v>
      </c>
      <c r="BC99">
        <v>41</v>
      </c>
      <c r="BD99">
        <v>33</v>
      </c>
      <c r="BE99">
        <v>40</v>
      </c>
      <c r="BF99">
        <v>40</v>
      </c>
      <c r="BG99">
        <v>40</v>
      </c>
      <c r="BH99">
        <v>40</v>
      </c>
      <c r="BI99">
        <v>43</v>
      </c>
      <c r="BJ99">
        <v>42</v>
      </c>
      <c r="BK99">
        <v>42</v>
      </c>
      <c r="BL99">
        <v>42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</row>
    <row r="100" spans="1:70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68</v>
      </c>
      <c r="Q100">
        <v>68</v>
      </c>
      <c r="R100">
        <v>68</v>
      </c>
      <c r="S100">
        <v>71</v>
      </c>
      <c r="T100">
        <v>73</v>
      </c>
      <c r="U100">
        <v>73</v>
      </c>
      <c r="V100">
        <v>69</v>
      </c>
      <c r="W100">
        <v>69</v>
      </c>
      <c r="X100">
        <v>74</v>
      </c>
      <c r="Y100">
        <v>72</v>
      </c>
      <c r="Z100">
        <v>72</v>
      </c>
      <c r="AA100">
        <v>94</v>
      </c>
      <c r="AB100">
        <v>94</v>
      </c>
      <c r="AC100">
        <v>95</v>
      </c>
      <c r="AD100">
        <v>95</v>
      </c>
      <c r="AE100">
        <v>92</v>
      </c>
      <c r="AF100">
        <v>92</v>
      </c>
      <c r="AG100">
        <v>93</v>
      </c>
      <c r="AH100">
        <v>93</v>
      </c>
      <c r="AI100">
        <v>151</v>
      </c>
      <c r="AJ100">
        <v>151</v>
      </c>
      <c r="AK100">
        <v>153</v>
      </c>
      <c r="AL100">
        <v>152</v>
      </c>
      <c r="AM100">
        <v>152</v>
      </c>
      <c r="AN100">
        <v>152</v>
      </c>
      <c r="AO100">
        <v>83</v>
      </c>
      <c r="AP100">
        <v>83</v>
      </c>
      <c r="AQ100">
        <v>83</v>
      </c>
      <c r="AR100">
        <v>86</v>
      </c>
      <c r="AS100">
        <v>84</v>
      </c>
      <c r="AT100">
        <v>82</v>
      </c>
      <c r="AU100">
        <v>82</v>
      </c>
      <c r="AV100">
        <v>82</v>
      </c>
      <c r="AW100">
        <v>80</v>
      </c>
      <c r="AX100">
        <v>80</v>
      </c>
      <c r="AY100">
        <v>80</v>
      </c>
      <c r="AZ100">
        <v>80</v>
      </c>
      <c r="BA100">
        <v>41</v>
      </c>
      <c r="BB100">
        <v>41</v>
      </c>
      <c r="BC100">
        <v>41</v>
      </c>
      <c r="BD100">
        <v>44</v>
      </c>
      <c r="BE100">
        <v>45</v>
      </c>
      <c r="BF100">
        <v>40</v>
      </c>
      <c r="BG100">
        <v>43</v>
      </c>
      <c r="BH100">
        <v>46</v>
      </c>
      <c r="BI100">
        <v>43</v>
      </c>
      <c r="BJ100">
        <v>42</v>
      </c>
      <c r="BK100">
        <v>42</v>
      </c>
      <c r="BL100">
        <v>42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</row>
    <row r="101" spans="1:70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71</v>
      </c>
      <c r="T101">
        <v>73</v>
      </c>
      <c r="U101">
        <v>73</v>
      </c>
      <c r="V101">
        <v>74</v>
      </c>
      <c r="W101">
        <v>74</v>
      </c>
      <c r="X101">
        <v>74</v>
      </c>
      <c r="Y101">
        <v>72</v>
      </c>
      <c r="Z101">
        <v>72</v>
      </c>
      <c r="AA101">
        <v>94</v>
      </c>
      <c r="AB101">
        <v>94</v>
      </c>
      <c r="AC101">
        <v>95</v>
      </c>
      <c r="AD101">
        <v>95</v>
      </c>
      <c r="AE101">
        <v>96</v>
      </c>
      <c r="AF101">
        <v>95</v>
      </c>
      <c r="AG101">
        <v>93</v>
      </c>
      <c r="AH101">
        <v>93</v>
      </c>
      <c r="AI101">
        <v>154</v>
      </c>
      <c r="AJ101">
        <v>154</v>
      </c>
      <c r="AK101">
        <v>152</v>
      </c>
      <c r="AL101">
        <v>152</v>
      </c>
      <c r="AM101">
        <v>152</v>
      </c>
      <c r="AN101">
        <v>152</v>
      </c>
      <c r="AO101">
        <v>83</v>
      </c>
      <c r="AP101">
        <v>83</v>
      </c>
      <c r="AQ101">
        <v>83</v>
      </c>
      <c r="AR101">
        <v>86</v>
      </c>
      <c r="AS101">
        <v>82</v>
      </c>
      <c r="AT101">
        <v>82</v>
      </c>
      <c r="AU101">
        <v>82</v>
      </c>
      <c r="AV101">
        <v>82</v>
      </c>
      <c r="AW101">
        <v>87</v>
      </c>
      <c r="AX101">
        <v>85</v>
      </c>
      <c r="AY101">
        <v>85</v>
      </c>
      <c r="AZ101">
        <v>105</v>
      </c>
      <c r="BA101">
        <v>104</v>
      </c>
      <c r="BB101">
        <v>103</v>
      </c>
      <c r="BC101">
        <v>44</v>
      </c>
      <c r="BD101">
        <v>44</v>
      </c>
      <c r="BE101">
        <v>45</v>
      </c>
      <c r="BF101">
        <v>40</v>
      </c>
      <c r="BG101">
        <v>43</v>
      </c>
      <c r="BH101">
        <v>43</v>
      </c>
      <c r="BI101">
        <v>43</v>
      </c>
      <c r="BJ101">
        <v>47</v>
      </c>
      <c r="BK101">
        <v>42</v>
      </c>
      <c r="BL101">
        <v>42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</row>
    <row r="102" spans="1:70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76</v>
      </c>
      <c r="V102">
        <v>76</v>
      </c>
      <c r="W102">
        <v>75</v>
      </c>
      <c r="X102">
        <v>75</v>
      </c>
      <c r="Y102">
        <v>75</v>
      </c>
      <c r="Z102">
        <v>94</v>
      </c>
      <c r="AA102">
        <v>94</v>
      </c>
      <c r="AB102">
        <v>94</v>
      </c>
      <c r="AC102">
        <v>95</v>
      </c>
      <c r="AD102">
        <v>95</v>
      </c>
      <c r="AE102">
        <v>96</v>
      </c>
      <c r="AF102">
        <v>95</v>
      </c>
      <c r="AG102">
        <v>97</v>
      </c>
      <c r="AH102">
        <v>154</v>
      </c>
      <c r="AI102">
        <v>154</v>
      </c>
      <c r="AJ102">
        <v>154</v>
      </c>
      <c r="AK102">
        <v>156</v>
      </c>
      <c r="AL102">
        <v>156</v>
      </c>
      <c r="AM102">
        <v>156</v>
      </c>
      <c r="AN102">
        <v>155</v>
      </c>
      <c r="AO102">
        <v>155</v>
      </c>
      <c r="AP102">
        <v>86</v>
      </c>
      <c r="AQ102">
        <v>86</v>
      </c>
      <c r="AR102">
        <v>86</v>
      </c>
      <c r="AS102">
        <v>86</v>
      </c>
      <c r="AT102">
        <v>82</v>
      </c>
      <c r="AU102">
        <v>82</v>
      </c>
      <c r="AV102">
        <v>82</v>
      </c>
      <c r="AW102">
        <v>87</v>
      </c>
      <c r="AX102">
        <v>87</v>
      </c>
      <c r="AY102">
        <v>85</v>
      </c>
      <c r="AZ102">
        <v>104</v>
      </c>
      <c r="BA102">
        <v>104</v>
      </c>
      <c r="BB102">
        <v>103</v>
      </c>
      <c r="BC102">
        <v>106</v>
      </c>
      <c r="BD102">
        <v>106</v>
      </c>
      <c r="BE102">
        <v>45</v>
      </c>
      <c r="BF102">
        <v>40</v>
      </c>
      <c r="BG102">
        <v>45</v>
      </c>
      <c r="BH102">
        <v>43</v>
      </c>
      <c r="BI102">
        <v>43</v>
      </c>
      <c r="BJ102">
        <v>47</v>
      </c>
      <c r="BK102">
        <v>47</v>
      </c>
      <c r="BL102">
        <v>42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</row>
    <row r="103" spans="1:70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76</v>
      </c>
      <c r="V103">
        <v>76</v>
      </c>
      <c r="W103">
        <v>76</v>
      </c>
      <c r="X103">
        <v>75</v>
      </c>
      <c r="Y103">
        <v>75</v>
      </c>
      <c r="Z103">
        <v>98</v>
      </c>
      <c r="AA103">
        <v>98</v>
      </c>
      <c r="AB103">
        <v>98</v>
      </c>
      <c r="AC103">
        <v>100</v>
      </c>
      <c r="AD103">
        <v>100</v>
      </c>
      <c r="AE103">
        <v>99</v>
      </c>
      <c r="AF103">
        <v>97</v>
      </c>
      <c r="AG103">
        <v>97</v>
      </c>
      <c r="AH103">
        <v>158</v>
      </c>
      <c r="AI103">
        <v>157</v>
      </c>
      <c r="AJ103">
        <v>157</v>
      </c>
      <c r="AK103">
        <v>159</v>
      </c>
      <c r="AL103">
        <v>155</v>
      </c>
      <c r="AM103">
        <v>155</v>
      </c>
      <c r="AN103">
        <v>155</v>
      </c>
      <c r="AO103">
        <v>155</v>
      </c>
      <c r="AP103">
        <v>86</v>
      </c>
      <c r="AQ103">
        <v>86</v>
      </c>
      <c r="AR103">
        <v>86</v>
      </c>
      <c r="AS103">
        <v>88</v>
      </c>
      <c r="AT103">
        <v>89</v>
      </c>
      <c r="AU103">
        <v>89</v>
      </c>
      <c r="AV103">
        <v>89</v>
      </c>
      <c r="AW103">
        <v>87</v>
      </c>
      <c r="AX103">
        <v>87</v>
      </c>
      <c r="AY103">
        <v>104</v>
      </c>
      <c r="AZ103">
        <v>104</v>
      </c>
      <c r="BA103">
        <v>104</v>
      </c>
      <c r="BB103">
        <v>103</v>
      </c>
      <c r="BC103">
        <v>106</v>
      </c>
      <c r="BD103">
        <v>106</v>
      </c>
      <c r="BE103">
        <v>45</v>
      </c>
      <c r="BF103">
        <v>40</v>
      </c>
      <c r="BG103">
        <v>45</v>
      </c>
      <c r="BH103">
        <v>47</v>
      </c>
      <c r="BI103">
        <v>47</v>
      </c>
      <c r="BJ103">
        <v>47</v>
      </c>
      <c r="BK103">
        <v>47</v>
      </c>
      <c r="BL103">
        <v>47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</row>
    <row r="104" spans="1:70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8</v>
      </c>
      <c r="K104">
        <v>8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76</v>
      </c>
      <c r="V104">
        <v>76</v>
      </c>
      <c r="W104">
        <v>76</v>
      </c>
      <c r="X104">
        <v>76</v>
      </c>
      <c r="Y104">
        <v>98</v>
      </c>
      <c r="Z104">
        <v>98</v>
      </c>
      <c r="AA104">
        <v>98</v>
      </c>
      <c r="AB104">
        <v>98</v>
      </c>
      <c r="AC104">
        <v>100</v>
      </c>
      <c r="AD104">
        <v>100</v>
      </c>
      <c r="AE104">
        <v>99</v>
      </c>
      <c r="AF104">
        <v>97</v>
      </c>
      <c r="AG104">
        <v>97</v>
      </c>
      <c r="AH104">
        <v>158</v>
      </c>
      <c r="AI104">
        <v>157</v>
      </c>
      <c r="AJ104">
        <v>157</v>
      </c>
      <c r="AK104">
        <v>159</v>
      </c>
      <c r="AL104">
        <v>160</v>
      </c>
      <c r="AM104">
        <v>155</v>
      </c>
      <c r="AN104">
        <v>155</v>
      </c>
      <c r="AO104">
        <v>155</v>
      </c>
      <c r="AP104">
        <v>128</v>
      </c>
      <c r="AQ104">
        <v>128</v>
      </c>
      <c r="AR104">
        <v>88</v>
      </c>
      <c r="AS104">
        <v>88</v>
      </c>
      <c r="AT104">
        <v>90</v>
      </c>
      <c r="AU104">
        <v>89</v>
      </c>
      <c r="AV104">
        <v>89</v>
      </c>
      <c r="AW104">
        <v>107</v>
      </c>
      <c r="AX104">
        <v>107</v>
      </c>
      <c r="AY104">
        <v>107</v>
      </c>
      <c r="AZ104">
        <v>108</v>
      </c>
      <c r="BA104">
        <v>108</v>
      </c>
      <c r="BB104">
        <v>106</v>
      </c>
      <c r="BC104">
        <v>106</v>
      </c>
      <c r="BD104">
        <v>106</v>
      </c>
      <c r="BE104">
        <v>45</v>
      </c>
      <c r="BF104">
        <v>40</v>
      </c>
      <c r="BG104">
        <v>45</v>
      </c>
      <c r="BH104">
        <v>109</v>
      </c>
      <c r="BI104">
        <v>47</v>
      </c>
      <c r="BJ104">
        <v>47</v>
      </c>
      <c r="BK104">
        <v>47</v>
      </c>
      <c r="BL104">
        <v>47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</row>
    <row r="105" spans="1:70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17</v>
      </c>
      <c r="G105">
        <v>17</v>
      </c>
      <c r="H105">
        <v>17</v>
      </c>
      <c r="I105">
        <v>18</v>
      </c>
      <c r="J105">
        <v>8</v>
      </c>
      <c r="K105">
        <v>8</v>
      </c>
      <c r="L105">
        <v>15</v>
      </c>
      <c r="M105">
        <v>15</v>
      </c>
      <c r="N105">
        <v>15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76</v>
      </c>
      <c r="V105">
        <v>76</v>
      </c>
      <c r="W105">
        <v>76</v>
      </c>
      <c r="X105">
        <v>76</v>
      </c>
      <c r="Y105">
        <v>0</v>
      </c>
      <c r="Z105">
        <v>0</v>
      </c>
      <c r="AA105">
        <v>0</v>
      </c>
      <c r="AB105">
        <v>0</v>
      </c>
      <c r="AC105">
        <v>102</v>
      </c>
      <c r="AD105">
        <v>102</v>
      </c>
      <c r="AE105">
        <v>101</v>
      </c>
      <c r="AF105">
        <v>101</v>
      </c>
      <c r="AG105">
        <v>158</v>
      </c>
      <c r="AH105">
        <v>158</v>
      </c>
      <c r="AI105">
        <v>164</v>
      </c>
      <c r="AJ105">
        <v>170</v>
      </c>
      <c r="AK105">
        <v>170</v>
      </c>
      <c r="AL105">
        <v>169</v>
      </c>
      <c r="AM105">
        <v>129</v>
      </c>
      <c r="AN105">
        <v>129</v>
      </c>
      <c r="AO105">
        <v>129</v>
      </c>
      <c r="AP105">
        <v>132</v>
      </c>
      <c r="AQ105">
        <v>131</v>
      </c>
      <c r="AR105">
        <v>131</v>
      </c>
      <c r="AS105">
        <v>90</v>
      </c>
      <c r="AT105">
        <v>90</v>
      </c>
      <c r="AU105">
        <v>130</v>
      </c>
      <c r="AV105">
        <v>130</v>
      </c>
      <c r="AW105">
        <v>107</v>
      </c>
      <c r="AX105">
        <v>107</v>
      </c>
      <c r="AY105">
        <v>107</v>
      </c>
      <c r="AZ105">
        <v>108</v>
      </c>
      <c r="BA105">
        <v>108</v>
      </c>
      <c r="BB105">
        <v>111</v>
      </c>
      <c r="BC105">
        <v>110</v>
      </c>
      <c r="BD105">
        <v>110</v>
      </c>
      <c r="BE105">
        <v>112</v>
      </c>
      <c r="BF105">
        <v>40</v>
      </c>
      <c r="BG105">
        <v>109</v>
      </c>
      <c r="BH105">
        <v>109</v>
      </c>
      <c r="BI105">
        <v>109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</row>
    <row r="106" spans="1:70" x14ac:dyDescent="0.25">
      <c r="A106">
        <v>0</v>
      </c>
      <c r="B106">
        <v>0</v>
      </c>
      <c r="C106">
        <v>0</v>
      </c>
      <c r="D106">
        <v>19</v>
      </c>
      <c r="E106">
        <v>19</v>
      </c>
      <c r="F106">
        <v>17</v>
      </c>
      <c r="G106">
        <v>17</v>
      </c>
      <c r="H106">
        <v>17</v>
      </c>
      <c r="I106">
        <v>18</v>
      </c>
      <c r="J106">
        <v>18</v>
      </c>
      <c r="K106">
        <v>8</v>
      </c>
      <c r="L106">
        <v>15</v>
      </c>
      <c r="M106">
        <v>15</v>
      </c>
      <c r="N106">
        <v>15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76</v>
      </c>
      <c r="V106">
        <v>76</v>
      </c>
      <c r="W106">
        <v>76</v>
      </c>
      <c r="X106">
        <v>76</v>
      </c>
      <c r="Y106">
        <v>0</v>
      </c>
      <c r="Z106">
        <v>0</v>
      </c>
      <c r="AA106">
        <v>0</v>
      </c>
      <c r="AB106">
        <v>0</v>
      </c>
      <c r="AC106">
        <v>102</v>
      </c>
      <c r="AD106">
        <v>102</v>
      </c>
      <c r="AE106">
        <v>172</v>
      </c>
      <c r="AF106">
        <v>172</v>
      </c>
      <c r="AG106">
        <v>172</v>
      </c>
      <c r="AH106">
        <v>174</v>
      </c>
      <c r="AI106">
        <v>173</v>
      </c>
      <c r="AJ106">
        <v>170</v>
      </c>
      <c r="AK106">
        <v>170</v>
      </c>
      <c r="AL106">
        <v>150</v>
      </c>
      <c r="AM106">
        <v>134</v>
      </c>
      <c r="AN106">
        <v>132</v>
      </c>
      <c r="AO106">
        <v>132</v>
      </c>
      <c r="AP106">
        <v>137</v>
      </c>
      <c r="AQ106">
        <v>137</v>
      </c>
      <c r="AR106">
        <v>131</v>
      </c>
      <c r="AS106">
        <v>131</v>
      </c>
      <c r="AT106">
        <v>130</v>
      </c>
      <c r="AU106">
        <v>130</v>
      </c>
      <c r="AV106">
        <v>130</v>
      </c>
      <c r="AW106">
        <v>133</v>
      </c>
      <c r="AX106">
        <v>116</v>
      </c>
      <c r="AY106">
        <v>115</v>
      </c>
      <c r="AZ106">
        <v>115</v>
      </c>
      <c r="BA106">
        <v>111</v>
      </c>
      <c r="BB106">
        <v>111</v>
      </c>
      <c r="BC106">
        <v>113</v>
      </c>
      <c r="BD106">
        <v>112</v>
      </c>
      <c r="BE106">
        <v>112</v>
      </c>
      <c r="BF106">
        <v>40</v>
      </c>
      <c r="BG106">
        <v>109</v>
      </c>
      <c r="BH106">
        <v>109</v>
      </c>
      <c r="BI106">
        <v>109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</row>
    <row r="107" spans="1:70" x14ac:dyDescent="0.25">
      <c r="A107">
        <v>0</v>
      </c>
      <c r="B107">
        <v>0</v>
      </c>
      <c r="C107">
        <v>0</v>
      </c>
      <c r="D107">
        <v>19</v>
      </c>
      <c r="E107">
        <v>19</v>
      </c>
      <c r="F107">
        <v>17</v>
      </c>
      <c r="G107">
        <v>17</v>
      </c>
      <c r="H107">
        <v>17</v>
      </c>
      <c r="I107">
        <v>18</v>
      </c>
      <c r="J107">
        <v>18</v>
      </c>
      <c r="K107">
        <v>9</v>
      </c>
      <c r="L107">
        <v>9</v>
      </c>
      <c r="M107">
        <v>15</v>
      </c>
      <c r="N107">
        <v>15</v>
      </c>
      <c r="O107">
        <v>16</v>
      </c>
      <c r="P107">
        <v>16</v>
      </c>
      <c r="Q107">
        <v>16</v>
      </c>
      <c r="R107">
        <v>16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102</v>
      </c>
      <c r="AD107">
        <v>102</v>
      </c>
      <c r="AE107">
        <v>172</v>
      </c>
      <c r="AF107">
        <v>172</v>
      </c>
      <c r="AG107">
        <v>172</v>
      </c>
      <c r="AH107">
        <v>174</v>
      </c>
      <c r="AI107">
        <v>185</v>
      </c>
      <c r="AJ107">
        <v>178</v>
      </c>
      <c r="AK107">
        <v>177</v>
      </c>
      <c r="AL107">
        <v>134</v>
      </c>
      <c r="AM107">
        <v>134</v>
      </c>
      <c r="AN107">
        <v>132</v>
      </c>
      <c r="AO107">
        <v>132</v>
      </c>
      <c r="AP107">
        <v>137</v>
      </c>
      <c r="AQ107">
        <v>137</v>
      </c>
      <c r="AR107">
        <v>139</v>
      </c>
      <c r="AS107">
        <v>136</v>
      </c>
      <c r="AT107">
        <v>135</v>
      </c>
      <c r="AU107">
        <v>140</v>
      </c>
      <c r="AV107">
        <v>140</v>
      </c>
      <c r="AW107">
        <v>133</v>
      </c>
      <c r="AX107">
        <v>116</v>
      </c>
      <c r="AY107">
        <v>115</v>
      </c>
      <c r="AZ107">
        <v>115</v>
      </c>
      <c r="BA107">
        <v>117</v>
      </c>
      <c r="BB107">
        <v>111</v>
      </c>
      <c r="BC107">
        <v>111</v>
      </c>
      <c r="BD107">
        <v>112</v>
      </c>
      <c r="BE107">
        <v>112</v>
      </c>
      <c r="BF107">
        <v>40</v>
      </c>
      <c r="BG107">
        <v>114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</row>
    <row r="108" spans="1:70" x14ac:dyDescent="0.25">
      <c r="A108">
        <v>0</v>
      </c>
      <c r="B108">
        <v>0</v>
      </c>
      <c r="C108">
        <v>0</v>
      </c>
      <c r="D108">
        <v>19</v>
      </c>
      <c r="E108">
        <v>19</v>
      </c>
      <c r="F108">
        <v>1</v>
      </c>
      <c r="G108">
        <v>1</v>
      </c>
      <c r="H108">
        <v>2</v>
      </c>
      <c r="I108">
        <v>2</v>
      </c>
      <c r="J108">
        <v>9</v>
      </c>
      <c r="K108">
        <v>9</v>
      </c>
      <c r="L108">
        <v>9</v>
      </c>
      <c r="M108">
        <v>15</v>
      </c>
      <c r="N108">
        <v>15</v>
      </c>
      <c r="O108">
        <v>16</v>
      </c>
      <c r="P108">
        <v>16</v>
      </c>
      <c r="Q108">
        <v>16</v>
      </c>
      <c r="R108">
        <v>16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172</v>
      </c>
      <c r="AF108">
        <v>172</v>
      </c>
      <c r="AG108">
        <v>172</v>
      </c>
      <c r="AH108">
        <v>180</v>
      </c>
      <c r="AI108">
        <v>178</v>
      </c>
      <c r="AJ108">
        <v>178</v>
      </c>
      <c r="AK108">
        <v>138</v>
      </c>
      <c r="AL108">
        <v>138</v>
      </c>
      <c r="AM108">
        <v>141</v>
      </c>
      <c r="AN108">
        <v>141</v>
      </c>
      <c r="AO108">
        <v>132</v>
      </c>
      <c r="AP108">
        <v>132</v>
      </c>
      <c r="AQ108">
        <v>132</v>
      </c>
      <c r="AR108">
        <v>139</v>
      </c>
      <c r="AS108">
        <v>136</v>
      </c>
      <c r="AT108">
        <v>135</v>
      </c>
      <c r="AU108">
        <v>133</v>
      </c>
      <c r="AV108">
        <v>133</v>
      </c>
      <c r="AW108">
        <v>133</v>
      </c>
      <c r="AX108">
        <v>116</v>
      </c>
      <c r="AY108">
        <v>115</v>
      </c>
      <c r="AZ108">
        <v>115</v>
      </c>
      <c r="BA108">
        <v>119</v>
      </c>
      <c r="BB108">
        <v>111</v>
      </c>
      <c r="BC108">
        <v>111</v>
      </c>
      <c r="BD108">
        <v>112</v>
      </c>
      <c r="BE108">
        <v>112</v>
      </c>
      <c r="BF108">
        <v>40</v>
      </c>
      <c r="BG108">
        <v>114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</row>
    <row r="109" spans="1:70" x14ac:dyDescent="0.25">
      <c r="A109">
        <v>0</v>
      </c>
      <c r="B109">
        <v>3</v>
      </c>
      <c r="C109">
        <v>3</v>
      </c>
      <c r="D109">
        <v>3</v>
      </c>
      <c r="E109">
        <v>3</v>
      </c>
      <c r="F109">
        <v>1</v>
      </c>
      <c r="G109">
        <v>1</v>
      </c>
      <c r="H109">
        <v>1</v>
      </c>
      <c r="I109">
        <v>2</v>
      </c>
      <c r="J109">
        <v>11</v>
      </c>
      <c r="K109">
        <v>11</v>
      </c>
      <c r="L109">
        <v>11</v>
      </c>
      <c r="M109">
        <v>16</v>
      </c>
      <c r="N109">
        <v>16</v>
      </c>
      <c r="O109">
        <v>16</v>
      </c>
      <c r="P109">
        <v>16</v>
      </c>
      <c r="Q109">
        <v>16</v>
      </c>
      <c r="R109">
        <v>16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182</v>
      </c>
      <c r="AI109">
        <v>183</v>
      </c>
      <c r="AJ109">
        <v>182</v>
      </c>
      <c r="AK109">
        <v>181</v>
      </c>
      <c r="AL109">
        <v>141</v>
      </c>
      <c r="AM109">
        <v>141</v>
      </c>
      <c r="AN109">
        <v>141</v>
      </c>
      <c r="AO109">
        <v>142</v>
      </c>
      <c r="AP109">
        <v>142</v>
      </c>
      <c r="AQ109">
        <v>142</v>
      </c>
      <c r="AR109">
        <v>136</v>
      </c>
      <c r="AS109">
        <v>136</v>
      </c>
      <c r="AT109">
        <v>135</v>
      </c>
      <c r="AU109">
        <v>133</v>
      </c>
      <c r="AV109">
        <v>133</v>
      </c>
      <c r="AW109">
        <v>133</v>
      </c>
      <c r="AX109">
        <v>120</v>
      </c>
      <c r="AY109">
        <v>119</v>
      </c>
      <c r="AZ109">
        <v>119</v>
      </c>
      <c r="BA109">
        <v>119</v>
      </c>
      <c r="BB109">
        <v>111</v>
      </c>
      <c r="BC109">
        <v>122</v>
      </c>
      <c r="BD109">
        <v>123</v>
      </c>
      <c r="BE109">
        <v>118</v>
      </c>
      <c r="BF109">
        <v>40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</row>
    <row r="110" spans="1:70" x14ac:dyDescent="0.25">
      <c r="A110">
        <v>0</v>
      </c>
      <c r="B110">
        <v>3</v>
      </c>
      <c r="C110">
        <v>3</v>
      </c>
      <c r="D110">
        <v>3</v>
      </c>
      <c r="E110">
        <v>3</v>
      </c>
      <c r="F110">
        <v>3</v>
      </c>
      <c r="G110">
        <v>3</v>
      </c>
      <c r="H110">
        <v>6</v>
      </c>
      <c r="I110">
        <v>6</v>
      </c>
      <c r="J110">
        <v>11</v>
      </c>
      <c r="K110">
        <v>11</v>
      </c>
      <c r="L110">
        <v>11</v>
      </c>
      <c r="M110">
        <v>7</v>
      </c>
      <c r="N110">
        <v>7</v>
      </c>
      <c r="O110">
        <v>16</v>
      </c>
      <c r="P110">
        <v>16</v>
      </c>
      <c r="Q110">
        <v>16</v>
      </c>
      <c r="R110">
        <v>16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182</v>
      </c>
      <c r="AI110">
        <v>182</v>
      </c>
      <c r="AJ110">
        <v>182</v>
      </c>
      <c r="AK110">
        <v>181</v>
      </c>
      <c r="AL110">
        <v>184</v>
      </c>
      <c r="AM110">
        <v>144</v>
      </c>
      <c r="AN110">
        <v>144</v>
      </c>
      <c r="AO110">
        <v>144</v>
      </c>
      <c r="AP110">
        <v>142</v>
      </c>
      <c r="AQ110">
        <v>142</v>
      </c>
      <c r="AR110">
        <v>143</v>
      </c>
      <c r="AS110">
        <v>143</v>
      </c>
      <c r="AT110">
        <v>145</v>
      </c>
      <c r="AU110">
        <v>145</v>
      </c>
      <c r="AV110">
        <v>145</v>
      </c>
      <c r="AW110">
        <v>146</v>
      </c>
      <c r="AX110">
        <v>120</v>
      </c>
      <c r="AY110">
        <v>120</v>
      </c>
      <c r="AZ110">
        <v>124</v>
      </c>
      <c r="BA110">
        <v>121</v>
      </c>
      <c r="BB110">
        <v>122</v>
      </c>
      <c r="BC110">
        <v>122</v>
      </c>
      <c r="BD110">
        <v>118</v>
      </c>
      <c r="BE110">
        <v>118</v>
      </c>
      <c r="BF110">
        <v>40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</row>
    <row r="111" spans="1:70" x14ac:dyDescent="0.25">
      <c r="A111">
        <v>0</v>
      </c>
      <c r="B111">
        <v>3</v>
      </c>
      <c r="C111">
        <v>3</v>
      </c>
      <c r="D111">
        <v>3</v>
      </c>
      <c r="E111">
        <v>3</v>
      </c>
      <c r="F111">
        <v>3</v>
      </c>
      <c r="G111">
        <v>6</v>
      </c>
      <c r="H111">
        <v>6</v>
      </c>
      <c r="I111">
        <v>6</v>
      </c>
      <c r="J111">
        <v>11</v>
      </c>
      <c r="K111">
        <v>11</v>
      </c>
      <c r="L111">
        <v>11</v>
      </c>
      <c r="M111">
        <v>7</v>
      </c>
      <c r="N111">
        <v>7</v>
      </c>
      <c r="O111">
        <v>12</v>
      </c>
      <c r="P111">
        <v>12</v>
      </c>
      <c r="Q111">
        <v>12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182</v>
      </c>
      <c r="AI111">
        <v>182</v>
      </c>
      <c r="AJ111">
        <v>182</v>
      </c>
      <c r="AK111">
        <v>184</v>
      </c>
      <c r="AL111">
        <v>184</v>
      </c>
      <c r="AM111">
        <v>144</v>
      </c>
      <c r="AN111">
        <v>144</v>
      </c>
      <c r="AO111">
        <v>144</v>
      </c>
      <c r="AP111">
        <v>148</v>
      </c>
      <c r="AQ111">
        <v>143</v>
      </c>
      <c r="AR111">
        <v>143</v>
      </c>
      <c r="AS111">
        <v>143</v>
      </c>
      <c r="AT111">
        <v>147</v>
      </c>
      <c r="AU111">
        <v>147</v>
      </c>
      <c r="AV111">
        <v>145</v>
      </c>
      <c r="AW111">
        <v>146</v>
      </c>
      <c r="AX111">
        <v>146</v>
      </c>
      <c r="AY111">
        <v>120</v>
      </c>
      <c r="AZ111">
        <v>121</v>
      </c>
      <c r="BA111">
        <v>121</v>
      </c>
      <c r="BB111">
        <v>126</v>
      </c>
      <c r="BC111">
        <v>126</v>
      </c>
      <c r="BD111">
        <v>127</v>
      </c>
      <c r="BE111">
        <v>125</v>
      </c>
      <c r="BF111">
        <v>40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</row>
    <row r="112" spans="1:70" x14ac:dyDescent="0.25">
      <c r="A112">
        <v>0</v>
      </c>
      <c r="B112">
        <v>0</v>
      </c>
      <c r="C112">
        <v>4</v>
      </c>
      <c r="D112">
        <v>4</v>
      </c>
      <c r="E112">
        <v>4</v>
      </c>
      <c r="F112">
        <v>4</v>
      </c>
      <c r="G112">
        <v>6</v>
      </c>
      <c r="H112">
        <v>6</v>
      </c>
      <c r="I112">
        <v>6</v>
      </c>
      <c r="J112">
        <v>10</v>
      </c>
      <c r="K112">
        <v>11</v>
      </c>
      <c r="L112">
        <v>11</v>
      </c>
      <c r="M112">
        <v>7</v>
      </c>
      <c r="N112">
        <v>7</v>
      </c>
      <c r="O112">
        <v>12</v>
      </c>
      <c r="P112">
        <v>12</v>
      </c>
      <c r="Q112">
        <v>12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184</v>
      </c>
      <c r="AK112">
        <v>184</v>
      </c>
      <c r="AL112">
        <v>184</v>
      </c>
      <c r="AM112">
        <v>0</v>
      </c>
      <c r="AN112">
        <v>148</v>
      </c>
      <c r="AO112">
        <v>148</v>
      </c>
      <c r="AP112">
        <v>148</v>
      </c>
      <c r="AQ112">
        <v>148</v>
      </c>
      <c r="AR112">
        <v>148</v>
      </c>
      <c r="AS112">
        <v>148</v>
      </c>
      <c r="AT112">
        <v>145</v>
      </c>
      <c r="AU112">
        <v>145</v>
      </c>
      <c r="AV112">
        <v>145</v>
      </c>
      <c r="AW112">
        <v>146</v>
      </c>
      <c r="AX112">
        <v>146</v>
      </c>
      <c r="AY112">
        <v>120</v>
      </c>
      <c r="AZ112">
        <v>121</v>
      </c>
      <c r="BA112">
        <v>121</v>
      </c>
      <c r="BB112">
        <v>126</v>
      </c>
      <c r="BC112">
        <v>126</v>
      </c>
      <c r="BD112">
        <v>127</v>
      </c>
      <c r="BE112">
        <v>125</v>
      </c>
      <c r="BF112">
        <v>40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</row>
    <row r="113" spans="1:70" x14ac:dyDescent="0.25">
      <c r="A113">
        <v>0</v>
      </c>
      <c r="B113">
        <v>0</v>
      </c>
      <c r="C113">
        <v>4</v>
      </c>
      <c r="D113">
        <v>4</v>
      </c>
      <c r="E113">
        <v>4</v>
      </c>
      <c r="F113">
        <v>4</v>
      </c>
      <c r="G113">
        <v>5</v>
      </c>
      <c r="H113">
        <v>5</v>
      </c>
      <c r="I113">
        <v>10</v>
      </c>
      <c r="J113">
        <v>10</v>
      </c>
      <c r="K113">
        <v>10</v>
      </c>
      <c r="L113">
        <v>14</v>
      </c>
      <c r="M113">
        <v>13</v>
      </c>
      <c r="N113">
        <v>13</v>
      </c>
      <c r="O113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148</v>
      </c>
      <c r="AO113">
        <v>149</v>
      </c>
      <c r="AP113">
        <v>148</v>
      </c>
      <c r="AQ113">
        <v>148</v>
      </c>
      <c r="AR113">
        <v>148</v>
      </c>
      <c r="AS113">
        <v>148</v>
      </c>
      <c r="AT113">
        <v>145</v>
      </c>
      <c r="AU113">
        <v>145</v>
      </c>
      <c r="AV113">
        <v>145</v>
      </c>
      <c r="AW113">
        <v>0</v>
      </c>
      <c r="AX113">
        <v>0</v>
      </c>
      <c r="AY113">
        <v>0</v>
      </c>
      <c r="AZ113">
        <v>0</v>
      </c>
      <c r="BA113">
        <v>126</v>
      </c>
      <c r="BB113">
        <v>126</v>
      </c>
      <c r="BC113">
        <v>126</v>
      </c>
      <c r="BD113">
        <v>125</v>
      </c>
      <c r="BE113">
        <v>125</v>
      </c>
      <c r="BF113">
        <v>40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</row>
    <row r="114" spans="1:70" x14ac:dyDescent="0.25">
      <c r="A114">
        <v>0</v>
      </c>
      <c r="B114">
        <v>0</v>
      </c>
      <c r="C114">
        <v>20</v>
      </c>
      <c r="D114">
        <v>20</v>
      </c>
      <c r="E114">
        <v>20</v>
      </c>
      <c r="F114">
        <v>0</v>
      </c>
      <c r="G114">
        <v>5</v>
      </c>
      <c r="H114">
        <v>5</v>
      </c>
      <c r="I114">
        <v>0</v>
      </c>
      <c r="J114">
        <v>14</v>
      </c>
      <c r="K114">
        <v>14</v>
      </c>
      <c r="L114">
        <v>14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149</v>
      </c>
      <c r="AP114">
        <v>149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40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</row>
    <row r="115" spans="1:70" x14ac:dyDescent="0.25">
      <c r="A115">
        <v>0</v>
      </c>
      <c r="B115">
        <v>0</v>
      </c>
      <c r="C115">
        <v>20</v>
      </c>
      <c r="D115">
        <v>20</v>
      </c>
      <c r="E115">
        <v>20</v>
      </c>
      <c r="F115">
        <v>0</v>
      </c>
      <c r="G115">
        <v>0</v>
      </c>
      <c r="H115">
        <v>0</v>
      </c>
      <c r="I115">
        <v>0</v>
      </c>
      <c r="J115">
        <v>14</v>
      </c>
      <c r="K115">
        <v>14</v>
      </c>
      <c r="L115">
        <v>14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406</v>
      </c>
      <c r="AZ115">
        <v>406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40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</row>
    <row r="123" spans="1:70" x14ac:dyDescent="0.25">
      <c r="A123" t="s">
        <v>697</v>
      </c>
      <c r="Y123" t="s">
        <v>405</v>
      </c>
      <c r="Z123" t="s">
        <v>405</v>
      </c>
      <c r="AA123" t="s">
        <v>405</v>
      </c>
      <c r="AB123" t="s">
        <v>405</v>
      </c>
      <c r="AC123" t="s">
        <v>405</v>
      </c>
      <c r="AD123" t="s">
        <v>405</v>
      </c>
      <c r="AE123" t="s">
        <v>405</v>
      </c>
      <c r="AF123" t="s">
        <v>405</v>
      </c>
      <c r="AG123" t="s">
        <v>405</v>
      </c>
      <c r="AH123" t="s">
        <v>405</v>
      </c>
      <c r="AI123" t="s">
        <v>405</v>
      </c>
      <c r="AJ123" t="s">
        <v>405</v>
      </c>
      <c r="AK123" t="s">
        <v>405</v>
      </c>
      <c r="AL123" t="s">
        <v>405</v>
      </c>
      <c r="AM123" t="s">
        <v>405</v>
      </c>
    </row>
    <row r="124" spans="1:70" x14ac:dyDescent="0.25">
      <c r="Y124" t="s">
        <v>405</v>
      </c>
      <c r="Z124" t="s">
        <v>405</v>
      </c>
      <c r="AA124" t="s">
        <v>405</v>
      </c>
      <c r="AB124" t="s">
        <v>405</v>
      </c>
      <c r="AC124" t="s">
        <v>405</v>
      </c>
      <c r="AD124" t="s">
        <v>405</v>
      </c>
      <c r="AE124" t="s">
        <v>405</v>
      </c>
      <c r="AF124" t="s">
        <v>405</v>
      </c>
      <c r="AG124" t="s">
        <v>405</v>
      </c>
      <c r="AH124" t="s">
        <v>405</v>
      </c>
      <c r="AI124" t="s">
        <v>405</v>
      </c>
      <c r="AJ124" t="s">
        <v>405</v>
      </c>
      <c r="AK124" t="s">
        <v>405</v>
      </c>
      <c r="AL124" t="s">
        <v>405</v>
      </c>
      <c r="AM124" t="s">
        <v>405</v>
      </c>
    </row>
    <row r="125" spans="1:70" x14ac:dyDescent="0.25">
      <c r="Y125" t="s">
        <v>405</v>
      </c>
      <c r="Z125" t="s">
        <v>405</v>
      </c>
      <c r="AA125" t="s">
        <v>405</v>
      </c>
      <c r="AB125" t="s">
        <v>405</v>
      </c>
      <c r="AC125" t="s">
        <v>405</v>
      </c>
      <c r="AD125" t="s">
        <v>405</v>
      </c>
      <c r="AE125" t="s">
        <v>405</v>
      </c>
      <c r="AF125" t="s">
        <v>405</v>
      </c>
      <c r="AG125" t="s">
        <v>405</v>
      </c>
      <c r="AH125" t="s">
        <v>405</v>
      </c>
      <c r="AI125" t="s">
        <v>405</v>
      </c>
      <c r="AJ125" t="s">
        <v>405</v>
      </c>
      <c r="AK125" t="s">
        <v>405</v>
      </c>
      <c r="AL125" t="s">
        <v>405</v>
      </c>
      <c r="AM125" t="s">
        <v>405</v>
      </c>
    </row>
    <row r="126" spans="1:70" x14ac:dyDescent="0.25">
      <c r="J126" t="s">
        <v>406</v>
      </c>
      <c r="K126" t="s">
        <v>406</v>
      </c>
      <c r="L126" t="s">
        <v>406</v>
      </c>
      <c r="M126" t="s">
        <v>406</v>
      </c>
      <c r="N126" t="s">
        <v>406</v>
      </c>
      <c r="O126" t="s">
        <v>406</v>
      </c>
      <c r="P126" t="s">
        <v>406</v>
      </c>
      <c r="Q126" t="s">
        <v>406</v>
      </c>
      <c r="R126" t="s">
        <v>406</v>
      </c>
      <c r="S126" t="s">
        <v>406</v>
      </c>
      <c r="T126" t="s">
        <v>406</v>
      </c>
      <c r="U126" t="s">
        <v>406</v>
      </c>
      <c r="V126" t="s">
        <v>406</v>
      </c>
      <c r="W126" t="s">
        <v>406</v>
      </c>
      <c r="X126" t="s">
        <v>406</v>
      </c>
      <c r="Y126" t="s">
        <v>405</v>
      </c>
      <c r="Z126" t="s">
        <v>405</v>
      </c>
      <c r="AA126" t="s">
        <v>405</v>
      </c>
      <c r="AB126" t="s">
        <v>405</v>
      </c>
      <c r="AC126" t="s">
        <v>405</v>
      </c>
      <c r="AD126" t="s">
        <v>405</v>
      </c>
      <c r="AE126" t="s">
        <v>405</v>
      </c>
      <c r="AF126" t="s">
        <v>405</v>
      </c>
      <c r="AG126" t="s">
        <v>405</v>
      </c>
      <c r="AH126" t="s">
        <v>405</v>
      </c>
      <c r="AI126" t="s">
        <v>405</v>
      </c>
      <c r="AJ126" t="s">
        <v>405</v>
      </c>
      <c r="AK126" t="s">
        <v>405</v>
      </c>
      <c r="AL126" t="s">
        <v>405</v>
      </c>
      <c r="AM126" t="s">
        <v>405</v>
      </c>
    </row>
    <row r="127" spans="1:70" x14ac:dyDescent="0.25">
      <c r="J127" t="s">
        <v>406</v>
      </c>
      <c r="K127" t="s">
        <v>406</v>
      </c>
      <c r="L127" t="s">
        <v>406</v>
      </c>
      <c r="M127" t="s">
        <v>406</v>
      </c>
      <c r="N127" t="s">
        <v>406</v>
      </c>
      <c r="O127" t="s">
        <v>406</v>
      </c>
      <c r="P127" t="s">
        <v>406</v>
      </c>
      <c r="Q127" t="s">
        <v>406</v>
      </c>
      <c r="R127" t="s">
        <v>406</v>
      </c>
      <c r="S127" t="s">
        <v>406</v>
      </c>
      <c r="T127" t="s">
        <v>406</v>
      </c>
      <c r="U127" t="s">
        <v>406</v>
      </c>
      <c r="V127" t="s">
        <v>406</v>
      </c>
      <c r="W127" t="s">
        <v>406</v>
      </c>
      <c r="X127" t="s">
        <v>406</v>
      </c>
      <c r="Y127" t="s">
        <v>405</v>
      </c>
      <c r="Z127" t="s">
        <v>405</v>
      </c>
      <c r="AA127" t="s">
        <v>405</v>
      </c>
      <c r="AB127" t="s">
        <v>405</v>
      </c>
      <c r="AC127" t="s">
        <v>405</v>
      </c>
      <c r="AD127" t="s">
        <v>405</v>
      </c>
      <c r="AE127" t="s">
        <v>405</v>
      </c>
      <c r="AF127" t="s">
        <v>405</v>
      </c>
      <c r="AG127" t="s">
        <v>405</v>
      </c>
      <c r="AH127" t="s">
        <v>405</v>
      </c>
      <c r="AI127" t="s">
        <v>405</v>
      </c>
      <c r="AJ127" t="s">
        <v>405</v>
      </c>
      <c r="AK127" t="s">
        <v>405</v>
      </c>
      <c r="AL127" t="s">
        <v>405</v>
      </c>
      <c r="AM127" t="s">
        <v>405</v>
      </c>
      <c r="AN127" t="s">
        <v>428</v>
      </c>
      <c r="AO127" t="s">
        <v>428</v>
      </c>
      <c r="AP127" t="s">
        <v>428</v>
      </c>
      <c r="AQ127" t="s">
        <v>428</v>
      </c>
      <c r="AR127" t="s">
        <v>428</v>
      </c>
      <c r="AS127" t="s">
        <v>428</v>
      </c>
      <c r="AT127" t="s">
        <v>428</v>
      </c>
      <c r="AU127" t="s">
        <v>428</v>
      </c>
      <c r="AV127" t="s">
        <v>428</v>
      </c>
      <c r="AW127" t="s">
        <v>428</v>
      </c>
      <c r="AX127" t="s">
        <v>428</v>
      </c>
      <c r="AY127" t="s">
        <v>428</v>
      </c>
      <c r="AZ127" t="s">
        <v>428</v>
      </c>
      <c r="BA127" t="s">
        <v>428</v>
      </c>
      <c r="BB127" t="s">
        <v>428</v>
      </c>
      <c r="BC127" t="s">
        <v>428</v>
      </c>
      <c r="BD127" t="s">
        <v>401</v>
      </c>
      <c r="BE127" t="s">
        <v>401</v>
      </c>
      <c r="BF127" t="s">
        <v>401</v>
      </c>
      <c r="BG127" t="s">
        <v>401</v>
      </c>
      <c r="BH127" t="s">
        <v>401</v>
      </c>
      <c r="BI127" t="s">
        <v>401</v>
      </c>
      <c r="BJ127" t="s">
        <v>401</v>
      </c>
    </row>
    <row r="128" spans="1:70" x14ac:dyDescent="0.25">
      <c r="J128" t="s">
        <v>406</v>
      </c>
      <c r="K128" t="s">
        <v>406</v>
      </c>
      <c r="L128" t="s">
        <v>406</v>
      </c>
      <c r="M128" t="s">
        <v>406</v>
      </c>
      <c r="N128" t="s">
        <v>406</v>
      </c>
      <c r="O128" t="s">
        <v>406</v>
      </c>
      <c r="P128" t="s">
        <v>406</v>
      </c>
      <c r="Q128" t="s">
        <v>406</v>
      </c>
      <c r="R128" t="s">
        <v>406</v>
      </c>
      <c r="S128" t="s">
        <v>406</v>
      </c>
      <c r="T128" t="s">
        <v>406</v>
      </c>
      <c r="U128" t="s">
        <v>406</v>
      </c>
      <c r="V128" t="s">
        <v>406</v>
      </c>
      <c r="W128" t="s">
        <v>406</v>
      </c>
      <c r="X128" t="s">
        <v>406</v>
      </c>
      <c r="Y128" t="s">
        <v>405</v>
      </c>
      <c r="Z128" t="s">
        <v>405</v>
      </c>
      <c r="AA128" t="s">
        <v>405</v>
      </c>
      <c r="AB128" t="s">
        <v>405</v>
      </c>
      <c r="AC128" t="s">
        <v>405</v>
      </c>
      <c r="AD128" t="s">
        <v>405</v>
      </c>
      <c r="AE128" t="s">
        <v>405</v>
      </c>
      <c r="AF128" t="s">
        <v>405</v>
      </c>
      <c r="AG128" t="s">
        <v>405</v>
      </c>
      <c r="AH128" t="s">
        <v>405</v>
      </c>
      <c r="AI128" t="s">
        <v>405</v>
      </c>
      <c r="AJ128" t="s">
        <v>405</v>
      </c>
      <c r="AK128" t="s">
        <v>405</v>
      </c>
      <c r="AL128" t="s">
        <v>405</v>
      </c>
      <c r="AM128" t="s">
        <v>405</v>
      </c>
      <c r="AN128" t="s">
        <v>428</v>
      </c>
      <c r="AO128" t="s">
        <v>428</v>
      </c>
      <c r="AP128" t="s">
        <v>428</v>
      </c>
      <c r="AQ128" t="s">
        <v>428</v>
      </c>
      <c r="AR128" t="s">
        <v>428</v>
      </c>
      <c r="AS128" t="s">
        <v>428</v>
      </c>
      <c r="AT128" t="s">
        <v>428</v>
      </c>
      <c r="AU128" t="s">
        <v>428</v>
      </c>
      <c r="AV128" t="s">
        <v>428</v>
      </c>
      <c r="AW128" t="s">
        <v>428</v>
      </c>
      <c r="AX128" t="s">
        <v>428</v>
      </c>
      <c r="AY128" t="s">
        <v>428</v>
      </c>
      <c r="AZ128" t="s">
        <v>428</v>
      </c>
      <c r="BA128" t="s">
        <v>428</v>
      </c>
      <c r="BB128" t="s">
        <v>428</v>
      </c>
      <c r="BC128" t="s">
        <v>401</v>
      </c>
      <c r="BD128" t="s">
        <v>401</v>
      </c>
      <c r="BE128" t="s">
        <v>401</v>
      </c>
      <c r="BF128" t="s">
        <v>401</v>
      </c>
      <c r="BG128" t="s">
        <v>401</v>
      </c>
      <c r="BH128" t="s">
        <v>401</v>
      </c>
      <c r="BI128" t="s">
        <v>401</v>
      </c>
      <c r="BJ128" t="s">
        <v>401</v>
      </c>
    </row>
    <row r="129" spans="10:62" x14ac:dyDescent="0.25">
      <c r="J129" t="s">
        <v>406</v>
      </c>
      <c r="K129" t="s">
        <v>406</v>
      </c>
      <c r="L129" t="s">
        <v>406</v>
      </c>
      <c r="M129" t="s">
        <v>406</v>
      </c>
      <c r="N129" t="s">
        <v>406</v>
      </c>
      <c r="O129" t="s">
        <v>406</v>
      </c>
      <c r="P129" t="s">
        <v>406</v>
      </c>
      <c r="Q129" t="s">
        <v>406</v>
      </c>
      <c r="R129" t="s">
        <v>406</v>
      </c>
      <c r="S129" t="s">
        <v>406</v>
      </c>
      <c r="T129" t="s">
        <v>406</v>
      </c>
      <c r="U129" t="s">
        <v>406</v>
      </c>
      <c r="V129" t="s">
        <v>406</v>
      </c>
      <c r="W129" t="s">
        <v>406</v>
      </c>
      <c r="X129" t="s">
        <v>406</v>
      </c>
      <c r="Y129" t="s">
        <v>405</v>
      </c>
      <c r="Z129" t="s">
        <v>405</v>
      </c>
      <c r="AA129" t="s">
        <v>405</v>
      </c>
      <c r="AB129" t="s">
        <v>405</v>
      </c>
      <c r="AC129" t="s">
        <v>405</v>
      </c>
      <c r="AD129" t="s">
        <v>405</v>
      </c>
      <c r="AE129" t="s">
        <v>405</v>
      </c>
      <c r="AF129" t="s">
        <v>405</v>
      </c>
      <c r="AG129" t="s">
        <v>405</v>
      </c>
      <c r="AH129" t="s">
        <v>405</v>
      </c>
      <c r="AI129" t="s">
        <v>405</v>
      </c>
      <c r="AJ129" t="s">
        <v>405</v>
      </c>
      <c r="AK129" t="s">
        <v>405</v>
      </c>
      <c r="AL129" t="s">
        <v>405</v>
      </c>
      <c r="AM129" t="s">
        <v>405</v>
      </c>
      <c r="AN129" t="s">
        <v>428</v>
      </c>
      <c r="AO129" t="s">
        <v>428</v>
      </c>
      <c r="AP129" t="s">
        <v>428</v>
      </c>
      <c r="AQ129" t="s">
        <v>428</v>
      </c>
      <c r="AR129" t="s">
        <v>428</v>
      </c>
      <c r="AS129" t="s">
        <v>428</v>
      </c>
      <c r="AT129" t="s">
        <v>428</v>
      </c>
      <c r="AU129" t="s">
        <v>428</v>
      </c>
      <c r="AV129" t="s">
        <v>428</v>
      </c>
      <c r="AW129" t="s">
        <v>428</v>
      </c>
      <c r="AX129" t="s">
        <v>428</v>
      </c>
      <c r="AY129" t="s">
        <v>428</v>
      </c>
      <c r="AZ129" t="s">
        <v>428</v>
      </c>
      <c r="BA129" t="s">
        <v>428</v>
      </c>
      <c r="BB129" t="s">
        <v>428</v>
      </c>
      <c r="BC129" t="s">
        <v>401</v>
      </c>
      <c r="BD129" t="s">
        <v>401</v>
      </c>
      <c r="BE129" t="s">
        <v>401</v>
      </c>
      <c r="BF129" t="s">
        <v>401</v>
      </c>
      <c r="BG129" t="s">
        <v>401</v>
      </c>
      <c r="BH129" t="s">
        <v>401</v>
      </c>
      <c r="BI129" t="s">
        <v>401</v>
      </c>
      <c r="BJ129" t="s">
        <v>401</v>
      </c>
    </row>
    <row r="130" spans="10:62" x14ac:dyDescent="0.25">
      <c r="J130" t="s">
        <v>406</v>
      </c>
      <c r="K130" t="s">
        <v>406</v>
      </c>
      <c r="L130" t="s">
        <v>406</v>
      </c>
      <c r="M130" t="s">
        <v>406</v>
      </c>
      <c r="N130" t="s">
        <v>406</v>
      </c>
      <c r="O130" t="s">
        <v>406</v>
      </c>
      <c r="P130" t="s">
        <v>406</v>
      </c>
      <c r="Q130" t="s">
        <v>406</v>
      </c>
      <c r="R130" t="s">
        <v>406</v>
      </c>
      <c r="S130" t="s">
        <v>406</v>
      </c>
      <c r="T130" t="s">
        <v>406</v>
      </c>
      <c r="U130" t="s">
        <v>406</v>
      </c>
      <c r="V130" t="s">
        <v>406</v>
      </c>
      <c r="W130" t="s">
        <v>406</v>
      </c>
      <c r="X130" t="s">
        <v>406</v>
      </c>
      <c r="Y130" t="s">
        <v>405</v>
      </c>
      <c r="Z130" t="s">
        <v>405</v>
      </c>
      <c r="AA130" t="s">
        <v>405</v>
      </c>
      <c r="AB130" t="s">
        <v>405</v>
      </c>
      <c r="AC130" t="s">
        <v>405</v>
      </c>
      <c r="AD130" t="s">
        <v>405</v>
      </c>
      <c r="AE130" t="s">
        <v>405</v>
      </c>
      <c r="AF130" t="s">
        <v>405</v>
      </c>
      <c r="AG130" t="s">
        <v>405</v>
      </c>
      <c r="AH130" t="s">
        <v>405</v>
      </c>
      <c r="AI130" t="s">
        <v>405</v>
      </c>
      <c r="AJ130" t="s">
        <v>405</v>
      </c>
      <c r="AK130" t="s">
        <v>405</v>
      </c>
      <c r="AL130" t="s">
        <v>405</v>
      </c>
      <c r="AM130" t="s">
        <v>405</v>
      </c>
      <c r="AN130" t="s">
        <v>428</v>
      </c>
      <c r="AO130" t="s">
        <v>428</v>
      </c>
      <c r="AP130" t="s">
        <v>428</v>
      </c>
      <c r="AQ130" t="s">
        <v>428</v>
      </c>
      <c r="AR130" t="s">
        <v>428</v>
      </c>
      <c r="AS130" t="s">
        <v>428</v>
      </c>
      <c r="AT130" t="s">
        <v>428</v>
      </c>
      <c r="AU130" t="s">
        <v>428</v>
      </c>
      <c r="AV130" t="s">
        <v>428</v>
      </c>
      <c r="AW130" t="s">
        <v>428</v>
      </c>
      <c r="AX130" t="s">
        <v>428</v>
      </c>
      <c r="AY130" t="s">
        <v>428</v>
      </c>
      <c r="AZ130" t="s">
        <v>428</v>
      </c>
      <c r="BA130" t="s">
        <v>428</v>
      </c>
      <c r="BB130" t="s">
        <v>428</v>
      </c>
      <c r="BC130" t="s">
        <v>401</v>
      </c>
      <c r="BD130" t="s">
        <v>401</v>
      </c>
      <c r="BE130" t="s">
        <v>401</v>
      </c>
      <c r="BF130" t="s">
        <v>401</v>
      </c>
      <c r="BG130" t="s">
        <v>401</v>
      </c>
      <c r="BH130" t="s">
        <v>401</v>
      </c>
      <c r="BI130" t="s">
        <v>401</v>
      </c>
      <c r="BJ130" t="s">
        <v>401</v>
      </c>
    </row>
    <row r="131" spans="10:62" x14ac:dyDescent="0.25">
      <c r="J131" t="s">
        <v>406</v>
      </c>
      <c r="K131" t="s">
        <v>406</v>
      </c>
      <c r="L131" t="s">
        <v>406</v>
      </c>
      <c r="M131" t="s">
        <v>406</v>
      </c>
      <c r="N131" t="s">
        <v>406</v>
      </c>
      <c r="O131" t="s">
        <v>406</v>
      </c>
      <c r="P131" t="s">
        <v>406</v>
      </c>
      <c r="Q131" t="s">
        <v>406</v>
      </c>
      <c r="R131" t="s">
        <v>406</v>
      </c>
      <c r="S131" t="s">
        <v>406</v>
      </c>
      <c r="T131" t="s">
        <v>406</v>
      </c>
      <c r="U131" t="s">
        <v>406</v>
      </c>
      <c r="V131" t="s">
        <v>406</v>
      </c>
      <c r="W131" t="s">
        <v>406</v>
      </c>
      <c r="X131" t="s">
        <v>406</v>
      </c>
      <c r="Y131" t="s">
        <v>406</v>
      </c>
      <c r="Z131" t="s">
        <v>405</v>
      </c>
      <c r="AA131" t="s">
        <v>405</v>
      </c>
      <c r="AB131" t="s">
        <v>405</v>
      </c>
      <c r="AC131" t="s">
        <v>405</v>
      </c>
      <c r="AD131" t="s">
        <v>405</v>
      </c>
      <c r="AE131" t="s">
        <v>405</v>
      </c>
      <c r="AF131" t="s">
        <v>405</v>
      </c>
      <c r="AG131" t="s">
        <v>405</v>
      </c>
      <c r="AH131" t="s">
        <v>405</v>
      </c>
      <c r="AI131" t="s">
        <v>405</v>
      </c>
      <c r="AJ131" t="s">
        <v>405</v>
      </c>
      <c r="AK131" t="s">
        <v>405</v>
      </c>
      <c r="AL131" t="s">
        <v>405</v>
      </c>
      <c r="AM131" t="s">
        <v>405</v>
      </c>
      <c r="AN131" t="s">
        <v>428</v>
      </c>
      <c r="AO131" t="s">
        <v>428</v>
      </c>
      <c r="AP131" t="s">
        <v>428</v>
      </c>
      <c r="AQ131" t="s">
        <v>428</v>
      </c>
      <c r="AR131" t="s">
        <v>428</v>
      </c>
      <c r="AS131" t="s">
        <v>428</v>
      </c>
      <c r="AT131" t="s">
        <v>428</v>
      </c>
      <c r="AU131" t="s">
        <v>428</v>
      </c>
      <c r="AV131" t="s">
        <v>428</v>
      </c>
      <c r="AW131" t="s">
        <v>428</v>
      </c>
      <c r="AX131" t="s">
        <v>428</v>
      </c>
      <c r="AY131" t="s">
        <v>428</v>
      </c>
      <c r="AZ131" t="s">
        <v>428</v>
      </c>
      <c r="BA131" t="s">
        <v>428</v>
      </c>
      <c r="BB131" t="s">
        <v>401</v>
      </c>
      <c r="BC131" t="s">
        <v>401</v>
      </c>
      <c r="BD131" t="s">
        <v>401</v>
      </c>
      <c r="BE131" t="s">
        <v>401</v>
      </c>
      <c r="BF131" t="s">
        <v>401</v>
      </c>
      <c r="BG131" t="s">
        <v>401</v>
      </c>
      <c r="BH131" t="s">
        <v>401</v>
      </c>
      <c r="BI131" t="s">
        <v>401</v>
      </c>
      <c r="BJ131" t="s">
        <v>401</v>
      </c>
    </row>
    <row r="132" spans="10:62" x14ac:dyDescent="0.25">
      <c r="J132" t="s">
        <v>406</v>
      </c>
      <c r="K132" t="s">
        <v>406</v>
      </c>
      <c r="L132" t="s">
        <v>406</v>
      </c>
      <c r="M132" t="s">
        <v>406</v>
      </c>
      <c r="N132" t="s">
        <v>406</v>
      </c>
      <c r="O132" t="s">
        <v>406</v>
      </c>
      <c r="P132" t="s">
        <v>406</v>
      </c>
      <c r="Q132" t="s">
        <v>406</v>
      </c>
      <c r="R132" t="s">
        <v>406</v>
      </c>
      <c r="S132" t="s">
        <v>406</v>
      </c>
      <c r="T132" t="s">
        <v>406</v>
      </c>
      <c r="U132" t="s">
        <v>406</v>
      </c>
      <c r="V132" t="s">
        <v>406</v>
      </c>
      <c r="W132" t="s">
        <v>406</v>
      </c>
      <c r="X132" t="s">
        <v>406</v>
      </c>
      <c r="Y132" t="s">
        <v>406</v>
      </c>
      <c r="Z132" t="s">
        <v>405</v>
      </c>
      <c r="AA132" t="s">
        <v>405</v>
      </c>
      <c r="AB132" t="s">
        <v>405</v>
      </c>
      <c r="AC132" t="s">
        <v>405</v>
      </c>
      <c r="AD132" t="s">
        <v>405</v>
      </c>
      <c r="AE132" t="s">
        <v>405</v>
      </c>
      <c r="AF132" t="s">
        <v>405</v>
      </c>
      <c r="AG132" t="s">
        <v>405</v>
      </c>
      <c r="AH132" t="s">
        <v>405</v>
      </c>
      <c r="AI132" t="s">
        <v>405</v>
      </c>
      <c r="AJ132" t="s">
        <v>405</v>
      </c>
      <c r="AK132" t="s">
        <v>405</v>
      </c>
      <c r="AL132" t="s">
        <v>405</v>
      </c>
      <c r="AM132" t="s">
        <v>405</v>
      </c>
      <c r="AN132" t="s">
        <v>428</v>
      </c>
      <c r="AO132" t="s">
        <v>428</v>
      </c>
      <c r="AP132" t="s">
        <v>428</v>
      </c>
      <c r="AQ132" t="s">
        <v>428</v>
      </c>
      <c r="AR132" t="s">
        <v>428</v>
      </c>
      <c r="AS132" t="s">
        <v>428</v>
      </c>
      <c r="AT132" t="s">
        <v>428</v>
      </c>
      <c r="AU132" t="s">
        <v>428</v>
      </c>
      <c r="AV132" t="s">
        <v>428</v>
      </c>
      <c r="AW132" t="s">
        <v>428</v>
      </c>
      <c r="AX132" t="s">
        <v>428</v>
      </c>
      <c r="AY132" t="s">
        <v>428</v>
      </c>
      <c r="AZ132" t="s">
        <v>428</v>
      </c>
      <c r="BA132" t="s">
        <v>428</v>
      </c>
      <c r="BB132" t="s">
        <v>401</v>
      </c>
      <c r="BC132" t="s">
        <v>401</v>
      </c>
      <c r="BD132" t="s">
        <v>401</v>
      </c>
      <c r="BE132" t="s">
        <v>401</v>
      </c>
      <c r="BF132" t="s">
        <v>401</v>
      </c>
      <c r="BG132" t="s">
        <v>401</v>
      </c>
      <c r="BH132" t="s">
        <v>401</v>
      </c>
      <c r="BI132" t="s">
        <v>401</v>
      </c>
      <c r="BJ132" t="s">
        <v>401</v>
      </c>
    </row>
    <row r="133" spans="10:62" x14ac:dyDescent="0.25">
      <c r="J133" t="s">
        <v>406</v>
      </c>
      <c r="K133" t="s">
        <v>406</v>
      </c>
      <c r="L133" t="s">
        <v>406</v>
      </c>
      <c r="M133" t="s">
        <v>406</v>
      </c>
      <c r="N133" t="s">
        <v>406</v>
      </c>
      <c r="O133" t="s">
        <v>406</v>
      </c>
      <c r="P133" t="s">
        <v>406</v>
      </c>
      <c r="Q133" t="s">
        <v>406</v>
      </c>
      <c r="R133" t="s">
        <v>406</v>
      </c>
      <c r="S133" t="s">
        <v>406</v>
      </c>
      <c r="T133" t="s">
        <v>406</v>
      </c>
      <c r="U133" t="s">
        <v>406</v>
      </c>
      <c r="V133" t="s">
        <v>406</v>
      </c>
      <c r="W133" t="s">
        <v>406</v>
      </c>
      <c r="X133" t="s">
        <v>406</v>
      </c>
      <c r="Y133" t="s">
        <v>406</v>
      </c>
      <c r="Z133" t="s">
        <v>405</v>
      </c>
      <c r="AA133" t="s">
        <v>405</v>
      </c>
      <c r="AB133" t="s">
        <v>405</v>
      </c>
      <c r="AC133" t="s">
        <v>405</v>
      </c>
      <c r="AD133" t="s">
        <v>405</v>
      </c>
      <c r="AE133" t="s">
        <v>405</v>
      </c>
      <c r="AF133" t="s">
        <v>405</v>
      </c>
      <c r="AG133" t="s">
        <v>405</v>
      </c>
      <c r="AH133" t="s">
        <v>405</v>
      </c>
      <c r="AI133" t="s">
        <v>405</v>
      </c>
      <c r="AJ133" t="s">
        <v>405</v>
      </c>
      <c r="AK133" t="s">
        <v>405</v>
      </c>
      <c r="AL133" t="s">
        <v>405</v>
      </c>
      <c r="AM133" t="s">
        <v>405</v>
      </c>
      <c r="AN133" t="s">
        <v>428</v>
      </c>
      <c r="AO133" t="s">
        <v>428</v>
      </c>
      <c r="AP133" t="s">
        <v>428</v>
      </c>
      <c r="AQ133" t="s">
        <v>428</v>
      </c>
      <c r="AR133" t="s">
        <v>428</v>
      </c>
      <c r="AS133" t="s">
        <v>428</v>
      </c>
      <c r="AT133" t="s">
        <v>428</v>
      </c>
      <c r="AU133" t="s">
        <v>428</v>
      </c>
      <c r="AV133" t="s">
        <v>428</v>
      </c>
      <c r="AW133" t="s">
        <v>428</v>
      </c>
      <c r="AX133" t="s">
        <v>428</v>
      </c>
      <c r="AY133" t="s">
        <v>428</v>
      </c>
      <c r="AZ133" t="s">
        <v>428</v>
      </c>
      <c r="BA133" t="s">
        <v>428</v>
      </c>
      <c r="BB133" t="s">
        <v>401</v>
      </c>
      <c r="BC133" t="s">
        <v>401</v>
      </c>
      <c r="BD133" t="s">
        <v>401</v>
      </c>
      <c r="BE133" t="s">
        <v>401</v>
      </c>
      <c r="BF133" t="s">
        <v>401</v>
      </c>
      <c r="BG133" t="s">
        <v>401</v>
      </c>
      <c r="BH133" t="s">
        <v>401</v>
      </c>
      <c r="BI133" t="s">
        <v>401</v>
      </c>
      <c r="BJ133" t="s">
        <v>401</v>
      </c>
    </row>
    <row r="134" spans="10:62" x14ac:dyDescent="0.25">
      <c r="J134" t="s">
        <v>406</v>
      </c>
      <c r="K134" t="s">
        <v>406</v>
      </c>
      <c r="L134" t="s">
        <v>406</v>
      </c>
      <c r="M134" t="s">
        <v>406</v>
      </c>
      <c r="N134" t="s">
        <v>406</v>
      </c>
      <c r="O134" t="s">
        <v>406</v>
      </c>
      <c r="P134" t="s">
        <v>406</v>
      </c>
      <c r="Q134" t="s">
        <v>406</v>
      </c>
      <c r="R134" t="s">
        <v>406</v>
      </c>
      <c r="S134" t="s">
        <v>406</v>
      </c>
      <c r="T134" t="s">
        <v>406</v>
      </c>
      <c r="U134" t="s">
        <v>406</v>
      </c>
      <c r="V134" t="s">
        <v>406</v>
      </c>
      <c r="W134" t="s">
        <v>406</v>
      </c>
      <c r="X134" t="s">
        <v>406</v>
      </c>
      <c r="Y134" t="s">
        <v>406</v>
      </c>
      <c r="Z134" t="s">
        <v>405</v>
      </c>
      <c r="AA134" t="s">
        <v>405</v>
      </c>
      <c r="AB134" t="s">
        <v>405</v>
      </c>
      <c r="AC134" t="s">
        <v>405</v>
      </c>
      <c r="AD134" t="s">
        <v>405</v>
      </c>
      <c r="AE134" t="s">
        <v>405</v>
      </c>
      <c r="AF134" t="s">
        <v>405</v>
      </c>
      <c r="AG134" t="s">
        <v>405</v>
      </c>
      <c r="AH134" t="s">
        <v>405</v>
      </c>
      <c r="AI134" t="s">
        <v>405</v>
      </c>
      <c r="AJ134" t="s">
        <v>405</v>
      </c>
      <c r="AK134" t="s">
        <v>405</v>
      </c>
      <c r="AL134" t="s">
        <v>405</v>
      </c>
      <c r="AM134" t="s">
        <v>405</v>
      </c>
      <c r="AN134" t="s">
        <v>428</v>
      </c>
      <c r="AO134" t="s">
        <v>428</v>
      </c>
      <c r="AP134" t="s">
        <v>428</v>
      </c>
      <c r="AQ134" t="s">
        <v>428</v>
      </c>
      <c r="AR134" t="s">
        <v>428</v>
      </c>
      <c r="AS134" t="s">
        <v>428</v>
      </c>
      <c r="AT134" t="s">
        <v>428</v>
      </c>
      <c r="AU134" t="s">
        <v>428</v>
      </c>
      <c r="AV134" t="s">
        <v>428</v>
      </c>
      <c r="AW134" t="s">
        <v>428</v>
      </c>
      <c r="AX134" t="s">
        <v>428</v>
      </c>
      <c r="AY134" t="s">
        <v>428</v>
      </c>
      <c r="AZ134" t="s">
        <v>428</v>
      </c>
      <c r="BA134" t="s">
        <v>401</v>
      </c>
      <c r="BB134" t="s">
        <v>401</v>
      </c>
      <c r="BC134" t="s">
        <v>401</v>
      </c>
      <c r="BD134" t="s">
        <v>401</v>
      </c>
      <c r="BE134" t="s">
        <v>401</v>
      </c>
      <c r="BF134" t="s">
        <v>401</v>
      </c>
      <c r="BG134" t="s">
        <v>401</v>
      </c>
      <c r="BH134" t="s">
        <v>401</v>
      </c>
      <c r="BI134" t="s">
        <v>401</v>
      </c>
      <c r="BJ134" t="s">
        <v>401</v>
      </c>
    </row>
    <row r="135" spans="10:62" x14ac:dyDescent="0.25">
      <c r="J135" t="s">
        <v>406</v>
      </c>
      <c r="K135" t="s">
        <v>406</v>
      </c>
      <c r="L135" t="s">
        <v>406</v>
      </c>
      <c r="M135" t="s">
        <v>406</v>
      </c>
      <c r="N135" t="s">
        <v>406</v>
      </c>
      <c r="O135" t="s">
        <v>406</v>
      </c>
      <c r="P135" t="s">
        <v>406</v>
      </c>
      <c r="Q135" t="s">
        <v>406</v>
      </c>
      <c r="R135" t="s">
        <v>406</v>
      </c>
      <c r="S135" t="s">
        <v>406</v>
      </c>
      <c r="T135" t="s">
        <v>406</v>
      </c>
      <c r="U135" t="s">
        <v>406</v>
      </c>
      <c r="V135" t="s">
        <v>406</v>
      </c>
      <c r="W135" t="s">
        <v>406</v>
      </c>
      <c r="X135" t="s">
        <v>406</v>
      </c>
      <c r="Y135" t="s">
        <v>406</v>
      </c>
      <c r="Z135" t="s">
        <v>405</v>
      </c>
      <c r="AA135" t="s">
        <v>405</v>
      </c>
      <c r="AB135" t="s">
        <v>405</v>
      </c>
      <c r="AC135" t="s">
        <v>405</v>
      </c>
      <c r="AD135" t="s">
        <v>405</v>
      </c>
      <c r="AE135" t="s">
        <v>405</v>
      </c>
      <c r="AF135" t="s">
        <v>405</v>
      </c>
      <c r="AG135" t="s">
        <v>405</v>
      </c>
      <c r="AH135" t="s">
        <v>405</v>
      </c>
      <c r="AI135" t="s">
        <v>402</v>
      </c>
      <c r="AJ135" t="s">
        <v>402</v>
      </c>
      <c r="AK135" t="s">
        <v>402</v>
      </c>
      <c r="AL135" t="s">
        <v>402</v>
      </c>
      <c r="AM135" t="s">
        <v>402</v>
      </c>
      <c r="AN135" t="s">
        <v>402</v>
      </c>
      <c r="AO135" t="s">
        <v>428</v>
      </c>
      <c r="AP135" t="s">
        <v>428</v>
      </c>
      <c r="AQ135" t="s">
        <v>428</v>
      </c>
      <c r="AR135" t="s">
        <v>428</v>
      </c>
      <c r="AS135" t="s">
        <v>428</v>
      </c>
      <c r="AT135" t="s">
        <v>428</v>
      </c>
      <c r="AU135" t="s">
        <v>428</v>
      </c>
      <c r="AV135" t="s">
        <v>428</v>
      </c>
      <c r="AW135" t="s">
        <v>428</v>
      </c>
      <c r="AX135" t="s">
        <v>428</v>
      </c>
      <c r="AY135" t="s">
        <v>428</v>
      </c>
      <c r="AZ135" t="s">
        <v>428</v>
      </c>
      <c r="BA135" t="s">
        <v>401</v>
      </c>
      <c r="BB135" t="s">
        <v>401</v>
      </c>
      <c r="BC135" t="s">
        <v>401</v>
      </c>
      <c r="BD135" t="s">
        <v>401</v>
      </c>
      <c r="BE135" t="s">
        <v>401</v>
      </c>
      <c r="BF135" t="s">
        <v>401</v>
      </c>
      <c r="BG135" t="s">
        <v>401</v>
      </c>
      <c r="BH135" t="s">
        <v>401</v>
      </c>
      <c r="BI135" t="s">
        <v>401</v>
      </c>
      <c r="BJ135" t="s">
        <v>401</v>
      </c>
    </row>
    <row r="136" spans="10:62" x14ac:dyDescent="0.25">
      <c r="J136" t="s">
        <v>406</v>
      </c>
      <c r="K136" t="s">
        <v>406</v>
      </c>
      <c r="L136" t="s">
        <v>406</v>
      </c>
      <c r="M136" t="s">
        <v>406</v>
      </c>
      <c r="N136" t="s">
        <v>406</v>
      </c>
      <c r="O136" t="s">
        <v>406</v>
      </c>
      <c r="P136" t="s">
        <v>406</v>
      </c>
      <c r="Q136" t="s">
        <v>406</v>
      </c>
      <c r="R136" t="s">
        <v>406</v>
      </c>
      <c r="S136" t="s">
        <v>406</v>
      </c>
      <c r="T136" t="s">
        <v>406</v>
      </c>
      <c r="U136" t="s">
        <v>406</v>
      </c>
      <c r="V136" t="s">
        <v>406</v>
      </c>
      <c r="W136" t="s">
        <v>406</v>
      </c>
      <c r="X136" t="s">
        <v>406</v>
      </c>
      <c r="Y136" t="s">
        <v>406</v>
      </c>
      <c r="Z136" t="s">
        <v>403</v>
      </c>
      <c r="AA136" t="s">
        <v>402</v>
      </c>
      <c r="AB136" t="s">
        <v>402</v>
      </c>
      <c r="AC136" t="s">
        <v>402</v>
      </c>
      <c r="AD136" t="s">
        <v>402</v>
      </c>
      <c r="AE136" t="s">
        <v>402</v>
      </c>
      <c r="AF136" t="s">
        <v>402</v>
      </c>
      <c r="AG136" t="s">
        <v>402</v>
      </c>
      <c r="AH136" t="s">
        <v>402</v>
      </c>
      <c r="AI136" t="s">
        <v>402</v>
      </c>
      <c r="AJ136" t="s">
        <v>402</v>
      </c>
      <c r="AK136" t="s">
        <v>402</v>
      </c>
      <c r="AL136" t="s">
        <v>402</v>
      </c>
      <c r="AM136" t="s">
        <v>402</v>
      </c>
      <c r="AN136" t="s">
        <v>402</v>
      </c>
      <c r="AO136" t="s">
        <v>428</v>
      </c>
      <c r="AP136" t="s">
        <v>428</v>
      </c>
      <c r="AQ136" t="s">
        <v>428</v>
      </c>
      <c r="AR136" t="s">
        <v>428</v>
      </c>
      <c r="AS136" t="s">
        <v>428</v>
      </c>
      <c r="AT136" t="s">
        <v>428</v>
      </c>
      <c r="AU136" t="s">
        <v>428</v>
      </c>
      <c r="AV136" t="s">
        <v>428</v>
      </c>
      <c r="AW136" t="s">
        <v>428</v>
      </c>
      <c r="AX136" t="s">
        <v>428</v>
      </c>
      <c r="AY136" t="s">
        <v>428</v>
      </c>
      <c r="AZ136" t="s">
        <v>401</v>
      </c>
      <c r="BA136" t="s">
        <v>401</v>
      </c>
      <c r="BB136" t="s">
        <v>401</v>
      </c>
      <c r="BC136" t="s">
        <v>401</v>
      </c>
      <c r="BD136" t="s">
        <v>401</v>
      </c>
      <c r="BE136" t="s">
        <v>401</v>
      </c>
      <c r="BF136" t="s">
        <v>401</v>
      </c>
      <c r="BG136" t="s">
        <v>401</v>
      </c>
      <c r="BH136" t="s">
        <v>401</v>
      </c>
      <c r="BI136" t="s">
        <v>401</v>
      </c>
      <c r="BJ136" t="s">
        <v>401</v>
      </c>
    </row>
    <row r="137" spans="10:62" x14ac:dyDescent="0.25">
      <c r="J137" t="s">
        <v>406</v>
      </c>
      <c r="K137" t="s">
        <v>406</v>
      </c>
      <c r="L137" t="s">
        <v>406</v>
      </c>
      <c r="M137" t="s">
        <v>406</v>
      </c>
      <c r="N137" t="s">
        <v>406</v>
      </c>
      <c r="O137" t="s">
        <v>406</v>
      </c>
      <c r="P137" t="s">
        <v>406</v>
      </c>
      <c r="Q137" t="s">
        <v>406</v>
      </c>
      <c r="R137" t="s">
        <v>406</v>
      </c>
      <c r="S137" t="s">
        <v>406</v>
      </c>
      <c r="T137" t="s">
        <v>406</v>
      </c>
      <c r="U137" t="s">
        <v>406</v>
      </c>
      <c r="V137" t="s">
        <v>406</v>
      </c>
      <c r="W137" t="s">
        <v>406</v>
      </c>
      <c r="X137" t="s">
        <v>406</v>
      </c>
      <c r="Y137" t="s">
        <v>406</v>
      </c>
      <c r="Z137" t="s">
        <v>403</v>
      </c>
      <c r="AA137" t="s">
        <v>402</v>
      </c>
      <c r="AB137" t="s">
        <v>402</v>
      </c>
      <c r="AC137" t="s">
        <v>402</v>
      </c>
      <c r="AD137" t="s">
        <v>402</v>
      </c>
      <c r="AE137" t="s">
        <v>402</v>
      </c>
      <c r="AF137" t="s">
        <v>402</v>
      </c>
      <c r="AG137" t="s">
        <v>402</v>
      </c>
      <c r="AH137" t="s">
        <v>402</v>
      </c>
      <c r="AI137" t="s">
        <v>402</v>
      </c>
      <c r="AJ137" t="s">
        <v>402</v>
      </c>
      <c r="AK137" t="s">
        <v>402</v>
      </c>
      <c r="AL137" t="s">
        <v>402</v>
      </c>
      <c r="AM137" t="s">
        <v>402</v>
      </c>
      <c r="AN137" t="s">
        <v>402</v>
      </c>
      <c r="AO137" t="s">
        <v>428</v>
      </c>
      <c r="AP137" t="s">
        <v>428</v>
      </c>
      <c r="AQ137" t="s">
        <v>428</v>
      </c>
      <c r="AR137" t="s">
        <v>428</v>
      </c>
      <c r="AS137" t="s">
        <v>428</v>
      </c>
      <c r="AT137" t="s">
        <v>428</v>
      </c>
      <c r="AU137" t="s">
        <v>428</v>
      </c>
      <c r="AV137" t="s">
        <v>428</v>
      </c>
      <c r="AW137" t="s">
        <v>428</v>
      </c>
      <c r="AX137" t="s">
        <v>428</v>
      </c>
      <c r="AY137" t="s">
        <v>428</v>
      </c>
      <c r="AZ137" t="s">
        <v>401</v>
      </c>
      <c r="BA137" t="s">
        <v>401</v>
      </c>
      <c r="BB137" t="s">
        <v>401</v>
      </c>
      <c r="BC137" t="s">
        <v>401</v>
      </c>
      <c r="BD137" t="s">
        <v>401</v>
      </c>
      <c r="BE137" t="s">
        <v>401</v>
      </c>
      <c r="BF137" t="s">
        <v>401</v>
      </c>
      <c r="BG137" t="s">
        <v>401</v>
      </c>
      <c r="BH137" t="s">
        <v>401</v>
      </c>
      <c r="BI137" t="s">
        <v>401</v>
      </c>
      <c r="BJ137" t="s">
        <v>401</v>
      </c>
    </row>
    <row r="138" spans="10:62" x14ac:dyDescent="0.25">
      <c r="J138" t="s">
        <v>406</v>
      </c>
      <c r="K138" t="s">
        <v>406</v>
      </c>
      <c r="L138" t="s">
        <v>406</v>
      </c>
      <c r="M138" t="s">
        <v>406</v>
      </c>
      <c r="N138" t="s">
        <v>406</v>
      </c>
      <c r="O138" t="s">
        <v>406</v>
      </c>
      <c r="P138" t="s">
        <v>406</v>
      </c>
      <c r="Q138" t="s">
        <v>406</v>
      </c>
      <c r="R138" t="s">
        <v>406</v>
      </c>
      <c r="S138" t="s">
        <v>406</v>
      </c>
      <c r="T138" t="s">
        <v>406</v>
      </c>
      <c r="U138" t="s">
        <v>406</v>
      </c>
      <c r="V138" t="s">
        <v>406</v>
      </c>
      <c r="W138" t="s">
        <v>406</v>
      </c>
      <c r="X138" t="s">
        <v>406</v>
      </c>
      <c r="Y138" t="s">
        <v>406</v>
      </c>
      <c r="Z138" t="s">
        <v>403</v>
      </c>
      <c r="AA138" t="s">
        <v>402</v>
      </c>
      <c r="AB138" t="s">
        <v>402</v>
      </c>
      <c r="AC138" t="s">
        <v>402</v>
      </c>
      <c r="AD138" t="s">
        <v>402</v>
      </c>
      <c r="AE138" t="s">
        <v>402</v>
      </c>
      <c r="AF138" t="s">
        <v>402</v>
      </c>
      <c r="AG138" t="s">
        <v>402</v>
      </c>
      <c r="AH138" t="s">
        <v>402</v>
      </c>
      <c r="AI138" t="s">
        <v>402</v>
      </c>
      <c r="AJ138" t="s">
        <v>402</v>
      </c>
      <c r="AK138" t="s">
        <v>402</v>
      </c>
      <c r="AL138" t="s">
        <v>402</v>
      </c>
      <c r="AM138" t="s">
        <v>402</v>
      </c>
      <c r="AN138" t="s">
        <v>402</v>
      </c>
      <c r="AO138" t="s">
        <v>428</v>
      </c>
      <c r="AP138" t="s">
        <v>428</v>
      </c>
      <c r="AQ138" t="s">
        <v>428</v>
      </c>
      <c r="AR138" t="s">
        <v>428</v>
      </c>
      <c r="AS138" t="s">
        <v>428</v>
      </c>
      <c r="AT138" t="s">
        <v>428</v>
      </c>
      <c r="AU138" t="s">
        <v>428</v>
      </c>
      <c r="AV138" t="s">
        <v>428</v>
      </c>
      <c r="AW138" t="s">
        <v>428</v>
      </c>
      <c r="AX138" t="s">
        <v>428</v>
      </c>
      <c r="AY138" t="s">
        <v>428</v>
      </c>
      <c r="AZ138" t="s">
        <v>401</v>
      </c>
      <c r="BA138" t="s">
        <v>401</v>
      </c>
      <c r="BB138" t="s">
        <v>401</v>
      </c>
      <c r="BC138" t="s">
        <v>401</v>
      </c>
      <c r="BD138" t="s">
        <v>401</v>
      </c>
      <c r="BE138" t="s">
        <v>401</v>
      </c>
      <c r="BF138" t="s">
        <v>401</v>
      </c>
      <c r="BG138" t="s">
        <v>401</v>
      </c>
      <c r="BH138" t="s">
        <v>401</v>
      </c>
      <c r="BI138" t="s">
        <v>401</v>
      </c>
      <c r="BJ138" t="s">
        <v>401</v>
      </c>
    </row>
    <row r="139" spans="10:62" x14ac:dyDescent="0.25">
      <c r="J139" t="s">
        <v>406</v>
      </c>
      <c r="K139" t="s">
        <v>406</v>
      </c>
      <c r="L139" t="s">
        <v>406</v>
      </c>
      <c r="M139" t="s">
        <v>406</v>
      </c>
      <c r="N139" t="s">
        <v>406</v>
      </c>
      <c r="O139" t="s">
        <v>406</v>
      </c>
      <c r="P139" t="s">
        <v>406</v>
      </c>
      <c r="Q139" t="s">
        <v>406</v>
      </c>
      <c r="R139" t="s">
        <v>406</v>
      </c>
      <c r="S139" t="s">
        <v>406</v>
      </c>
      <c r="T139" t="s">
        <v>406</v>
      </c>
      <c r="U139" t="s">
        <v>406</v>
      </c>
      <c r="V139" t="s">
        <v>406</v>
      </c>
      <c r="W139" t="s">
        <v>406</v>
      </c>
      <c r="X139" t="s">
        <v>406</v>
      </c>
      <c r="Y139" t="s">
        <v>406</v>
      </c>
      <c r="Z139" t="s">
        <v>403</v>
      </c>
      <c r="AA139" t="s">
        <v>403</v>
      </c>
      <c r="AB139" t="s">
        <v>402</v>
      </c>
      <c r="AC139" t="s">
        <v>402</v>
      </c>
      <c r="AD139" t="s">
        <v>402</v>
      </c>
      <c r="AE139" t="s">
        <v>402</v>
      </c>
      <c r="AF139" t="s">
        <v>402</v>
      </c>
      <c r="AG139" t="s">
        <v>402</v>
      </c>
      <c r="AH139" t="s">
        <v>402</v>
      </c>
      <c r="AI139" t="s">
        <v>402</v>
      </c>
      <c r="AJ139" t="s">
        <v>402</v>
      </c>
      <c r="AK139" t="s">
        <v>402</v>
      </c>
      <c r="AL139" t="s">
        <v>402</v>
      </c>
      <c r="AM139" t="s">
        <v>402</v>
      </c>
      <c r="AN139" t="s">
        <v>402</v>
      </c>
      <c r="AO139" t="s">
        <v>404</v>
      </c>
      <c r="AP139" t="s">
        <v>404</v>
      </c>
      <c r="AQ139" t="s">
        <v>404</v>
      </c>
      <c r="AR139" t="s">
        <v>404</v>
      </c>
      <c r="AS139" t="s">
        <v>404</v>
      </c>
      <c r="AT139" t="s">
        <v>404</v>
      </c>
      <c r="AU139" t="s">
        <v>404</v>
      </c>
      <c r="AV139" t="s">
        <v>404</v>
      </c>
      <c r="AW139" t="s">
        <v>404</v>
      </c>
      <c r="AX139" t="s">
        <v>404</v>
      </c>
      <c r="AY139" t="s">
        <v>401</v>
      </c>
      <c r="AZ139" t="s">
        <v>401</v>
      </c>
      <c r="BA139" t="s">
        <v>401</v>
      </c>
      <c r="BB139" t="s">
        <v>401</v>
      </c>
      <c r="BC139" t="s">
        <v>401</v>
      </c>
      <c r="BD139" t="s">
        <v>401</v>
      </c>
      <c r="BE139" t="s">
        <v>401</v>
      </c>
      <c r="BF139" t="s">
        <v>401</v>
      </c>
      <c r="BG139" t="s">
        <v>401</v>
      </c>
      <c r="BH139" t="s">
        <v>401</v>
      </c>
      <c r="BI139" t="s">
        <v>401</v>
      </c>
      <c r="BJ139" t="s">
        <v>401</v>
      </c>
    </row>
    <row r="140" spans="10:62" x14ac:dyDescent="0.25">
      <c r="J140" t="s">
        <v>406</v>
      </c>
      <c r="K140" t="s">
        <v>406</v>
      </c>
      <c r="L140" t="s">
        <v>406</v>
      </c>
      <c r="M140" t="s">
        <v>406</v>
      </c>
      <c r="N140" t="s">
        <v>406</v>
      </c>
      <c r="O140" t="s">
        <v>406</v>
      </c>
      <c r="P140" t="s">
        <v>406</v>
      </c>
      <c r="Q140" t="s">
        <v>406</v>
      </c>
      <c r="R140" t="s">
        <v>406</v>
      </c>
      <c r="S140" t="s">
        <v>406</v>
      </c>
      <c r="T140" t="s">
        <v>406</v>
      </c>
      <c r="U140" t="s">
        <v>406</v>
      </c>
      <c r="V140" t="s">
        <v>406</v>
      </c>
      <c r="W140" t="s">
        <v>406</v>
      </c>
      <c r="X140" t="s">
        <v>406</v>
      </c>
      <c r="Y140" t="s">
        <v>403</v>
      </c>
      <c r="Z140" t="s">
        <v>403</v>
      </c>
      <c r="AA140" t="s">
        <v>403</v>
      </c>
      <c r="AB140" t="s">
        <v>403</v>
      </c>
      <c r="AC140" t="s">
        <v>402</v>
      </c>
      <c r="AD140" t="s">
        <v>402</v>
      </c>
      <c r="AE140" t="s">
        <v>402</v>
      </c>
      <c r="AF140" t="s">
        <v>402</v>
      </c>
      <c r="AG140" t="s">
        <v>402</v>
      </c>
      <c r="AH140" t="s">
        <v>402</v>
      </c>
      <c r="AI140" t="s">
        <v>402</v>
      </c>
      <c r="AJ140" t="s">
        <v>402</v>
      </c>
      <c r="AK140" t="s">
        <v>402</v>
      </c>
      <c r="AL140" t="s">
        <v>402</v>
      </c>
      <c r="AM140" t="s">
        <v>402</v>
      </c>
      <c r="AN140" t="s">
        <v>402</v>
      </c>
      <c r="AO140" t="s">
        <v>404</v>
      </c>
      <c r="AP140" t="s">
        <v>404</v>
      </c>
      <c r="AQ140" t="s">
        <v>404</v>
      </c>
      <c r="AR140" t="s">
        <v>404</v>
      </c>
      <c r="AS140" t="s">
        <v>404</v>
      </c>
      <c r="AT140" t="s">
        <v>404</v>
      </c>
      <c r="AU140" t="s">
        <v>404</v>
      </c>
      <c r="AV140" t="s">
        <v>404</v>
      </c>
      <c r="AW140" t="s">
        <v>404</v>
      </c>
      <c r="AX140" t="s">
        <v>404</v>
      </c>
      <c r="AY140" t="s">
        <v>401</v>
      </c>
      <c r="AZ140" t="s">
        <v>401</v>
      </c>
      <c r="BA140" t="s">
        <v>401</v>
      </c>
      <c r="BB140" t="s">
        <v>401</v>
      </c>
      <c r="BC140" t="s">
        <v>401</v>
      </c>
      <c r="BD140" t="s">
        <v>401</v>
      </c>
      <c r="BE140" t="s">
        <v>401</v>
      </c>
      <c r="BF140" t="s">
        <v>401</v>
      </c>
      <c r="BG140" t="s">
        <v>401</v>
      </c>
      <c r="BH140" t="s">
        <v>401</v>
      </c>
      <c r="BI140" t="s">
        <v>401</v>
      </c>
      <c r="BJ140" t="s">
        <v>401</v>
      </c>
    </row>
    <row r="141" spans="10:62" x14ac:dyDescent="0.25">
      <c r="J141" t="s">
        <v>406</v>
      </c>
      <c r="K141" t="s">
        <v>406</v>
      </c>
      <c r="L141" t="s">
        <v>407</v>
      </c>
      <c r="M141" t="s">
        <v>407</v>
      </c>
      <c r="N141" t="s">
        <v>407</v>
      </c>
      <c r="O141" t="s">
        <v>407</v>
      </c>
      <c r="P141" t="s">
        <v>407</v>
      </c>
      <c r="Q141" t="s">
        <v>407</v>
      </c>
      <c r="R141" t="s">
        <v>406</v>
      </c>
      <c r="S141" t="s">
        <v>406</v>
      </c>
      <c r="T141" t="s">
        <v>406</v>
      </c>
      <c r="U141" t="s">
        <v>406</v>
      </c>
      <c r="V141" t="s">
        <v>406</v>
      </c>
      <c r="W141" t="s">
        <v>406</v>
      </c>
      <c r="X141" t="s">
        <v>403</v>
      </c>
      <c r="Y141" t="s">
        <v>403</v>
      </c>
      <c r="Z141" t="s">
        <v>403</v>
      </c>
      <c r="AA141" t="s">
        <v>403</v>
      </c>
      <c r="AB141" t="s">
        <v>403</v>
      </c>
      <c r="AC141" t="s">
        <v>403</v>
      </c>
      <c r="AD141" t="s">
        <v>402</v>
      </c>
      <c r="AE141" t="s">
        <v>402</v>
      </c>
      <c r="AF141" t="s">
        <v>402</v>
      </c>
      <c r="AG141" t="s">
        <v>402</v>
      </c>
      <c r="AH141" t="s">
        <v>402</v>
      </c>
      <c r="AI141" t="s">
        <v>402</v>
      </c>
      <c r="AJ141" t="s">
        <v>402</v>
      </c>
      <c r="AK141" t="s">
        <v>402</v>
      </c>
      <c r="AL141" t="s">
        <v>402</v>
      </c>
      <c r="AM141" t="s">
        <v>402</v>
      </c>
      <c r="AN141" t="s">
        <v>402</v>
      </c>
      <c r="AO141" t="s">
        <v>404</v>
      </c>
      <c r="AP141" t="s">
        <v>404</v>
      </c>
      <c r="AQ141" t="s">
        <v>404</v>
      </c>
      <c r="AR141" t="s">
        <v>404</v>
      </c>
      <c r="AS141" t="s">
        <v>404</v>
      </c>
      <c r="AT141" t="s">
        <v>404</v>
      </c>
      <c r="AU141" t="s">
        <v>404</v>
      </c>
      <c r="AV141" t="s">
        <v>404</v>
      </c>
      <c r="AW141" t="s">
        <v>404</v>
      </c>
      <c r="AX141" t="s">
        <v>404</v>
      </c>
      <c r="AY141" t="s">
        <v>404</v>
      </c>
      <c r="AZ141" t="s">
        <v>401</v>
      </c>
      <c r="BA141" t="s">
        <v>401</v>
      </c>
      <c r="BB141" t="s">
        <v>401</v>
      </c>
      <c r="BC141" t="s">
        <v>401</v>
      </c>
      <c r="BD141" t="s">
        <v>401</v>
      </c>
      <c r="BE141" t="s">
        <v>401</v>
      </c>
      <c r="BF141" t="s">
        <v>401</v>
      </c>
      <c r="BG141" t="s">
        <v>401</v>
      </c>
      <c r="BH141" t="s">
        <v>401</v>
      </c>
      <c r="BI141" t="s">
        <v>401</v>
      </c>
      <c r="BJ141" t="s">
        <v>401</v>
      </c>
    </row>
    <row r="142" spans="10:62" x14ac:dyDescent="0.25">
      <c r="J142" t="s">
        <v>406</v>
      </c>
      <c r="K142" t="s">
        <v>406</v>
      </c>
      <c r="L142" t="s">
        <v>407</v>
      </c>
      <c r="M142" t="s">
        <v>407</v>
      </c>
      <c r="N142" t="s">
        <v>407</v>
      </c>
      <c r="O142" t="s">
        <v>407</v>
      </c>
      <c r="P142" t="s">
        <v>407</v>
      </c>
      <c r="Q142" t="s">
        <v>407</v>
      </c>
      <c r="R142" t="s">
        <v>407</v>
      </c>
      <c r="S142" t="s">
        <v>407</v>
      </c>
      <c r="T142" t="s">
        <v>407</v>
      </c>
      <c r="U142" t="s">
        <v>407</v>
      </c>
      <c r="V142" t="s">
        <v>403</v>
      </c>
      <c r="W142" t="s">
        <v>403</v>
      </c>
      <c r="X142" t="s">
        <v>403</v>
      </c>
      <c r="Y142" t="s">
        <v>403</v>
      </c>
      <c r="Z142" t="s">
        <v>403</v>
      </c>
      <c r="AA142" t="s">
        <v>403</v>
      </c>
      <c r="AB142" t="s">
        <v>403</v>
      </c>
      <c r="AC142" t="s">
        <v>403</v>
      </c>
      <c r="AD142" t="s">
        <v>403</v>
      </c>
      <c r="AE142" t="s">
        <v>402</v>
      </c>
      <c r="AF142" t="s">
        <v>402</v>
      </c>
      <c r="AG142" t="s">
        <v>402</v>
      </c>
      <c r="AH142" t="s">
        <v>402</v>
      </c>
      <c r="AI142" t="s">
        <v>402</v>
      </c>
      <c r="AJ142" t="s">
        <v>402</v>
      </c>
      <c r="AK142" t="s">
        <v>402</v>
      </c>
      <c r="AL142" t="s">
        <v>402</v>
      </c>
      <c r="AM142" t="s">
        <v>402</v>
      </c>
      <c r="AN142" t="s">
        <v>402</v>
      </c>
      <c r="AO142" t="s">
        <v>404</v>
      </c>
      <c r="AP142" t="s">
        <v>404</v>
      </c>
      <c r="AQ142" t="s">
        <v>404</v>
      </c>
      <c r="AR142" t="s">
        <v>404</v>
      </c>
      <c r="AS142" t="s">
        <v>404</v>
      </c>
      <c r="AT142" t="s">
        <v>404</v>
      </c>
      <c r="AU142" t="s">
        <v>404</v>
      </c>
      <c r="AV142" t="s">
        <v>404</v>
      </c>
      <c r="AW142" t="s">
        <v>404</v>
      </c>
      <c r="AX142" t="s">
        <v>404</v>
      </c>
      <c r="AY142" t="s">
        <v>404</v>
      </c>
      <c r="AZ142" t="s">
        <v>404</v>
      </c>
      <c r="BA142" t="s">
        <v>401</v>
      </c>
      <c r="BB142" t="s">
        <v>401</v>
      </c>
      <c r="BC142" t="s">
        <v>401</v>
      </c>
      <c r="BD142" t="s">
        <v>401</v>
      </c>
      <c r="BE142" t="s">
        <v>401</v>
      </c>
      <c r="BF142" t="s">
        <v>401</v>
      </c>
      <c r="BG142" t="s">
        <v>401</v>
      </c>
      <c r="BH142" t="s">
        <v>401</v>
      </c>
      <c r="BI142" t="s">
        <v>401</v>
      </c>
      <c r="BJ142" t="s">
        <v>401</v>
      </c>
    </row>
    <row r="143" spans="10:62" x14ac:dyDescent="0.25">
      <c r="L143" t="s">
        <v>407</v>
      </c>
      <c r="M143" t="s">
        <v>407</v>
      </c>
      <c r="N143" t="s">
        <v>407</v>
      </c>
      <c r="O143" t="s">
        <v>407</v>
      </c>
      <c r="P143" t="s">
        <v>407</v>
      </c>
      <c r="Q143" t="s">
        <v>407</v>
      </c>
      <c r="R143" t="s">
        <v>407</v>
      </c>
      <c r="S143" t="s">
        <v>407</v>
      </c>
      <c r="T143" t="s">
        <v>407</v>
      </c>
      <c r="U143" t="s">
        <v>407</v>
      </c>
      <c r="V143" t="s">
        <v>403</v>
      </c>
      <c r="W143" t="s">
        <v>403</v>
      </c>
      <c r="X143" t="s">
        <v>403</v>
      </c>
      <c r="Y143" t="s">
        <v>403</v>
      </c>
      <c r="Z143" t="s">
        <v>403</v>
      </c>
      <c r="AA143" t="s">
        <v>403</v>
      </c>
      <c r="AB143" t="s">
        <v>403</v>
      </c>
      <c r="AC143" t="s">
        <v>403</v>
      </c>
      <c r="AD143" t="s">
        <v>403</v>
      </c>
      <c r="AE143" t="s">
        <v>403</v>
      </c>
      <c r="AF143" t="s">
        <v>402</v>
      </c>
      <c r="AG143" t="s">
        <v>402</v>
      </c>
      <c r="AH143" t="s">
        <v>402</v>
      </c>
      <c r="AI143" t="s">
        <v>402</v>
      </c>
      <c r="AJ143" t="s">
        <v>402</v>
      </c>
      <c r="AK143" t="s">
        <v>402</v>
      </c>
      <c r="AL143" t="s">
        <v>402</v>
      </c>
      <c r="AM143" t="s">
        <v>402</v>
      </c>
      <c r="AN143" t="s">
        <v>402</v>
      </c>
      <c r="AO143" t="s">
        <v>404</v>
      </c>
      <c r="AP143" t="s">
        <v>404</v>
      </c>
      <c r="AQ143" t="s">
        <v>404</v>
      </c>
      <c r="AR143" t="s">
        <v>404</v>
      </c>
      <c r="AS143" t="s">
        <v>404</v>
      </c>
      <c r="AT143" t="s">
        <v>404</v>
      </c>
      <c r="AU143" t="s">
        <v>404</v>
      </c>
      <c r="AV143" t="s">
        <v>404</v>
      </c>
      <c r="AW143" t="s">
        <v>404</v>
      </c>
      <c r="AX143" t="s">
        <v>404</v>
      </c>
      <c r="AY143" t="s">
        <v>404</v>
      </c>
      <c r="AZ143" t="s">
        <v>404</v>
      </c>
      <c r="BA143" t="s">
        <v>404</v>
      </c>
      <c r="BB143" t="s">
        <v>404</v>
      </c>
      <c r="BC143" t="s">
        <v>401</v>
      </c>
      <c r="BD143" t="s">
        <v>401</v>
      </c>
      <c r="BE143" t="s">
        <v>401</v>
      </c>
      <c r="BF143" t="s">
        <v>401</v>
      </c>
      <c r="BG143" t="s">
        <v>401</v>
      </c>
      <c r="BH143" t="s">
        <v>401</v>
      </c>
      <c r="BI143" t="s">
        <v>401</v>
      </c>
      <c r="BJ143" t="s">
        <v>401</v>
      </c>
    </row>
    <row r="144" spans="10:62" x14ac:dyDescent="0.25">
      <c r="L144" t="s">
        <v>407</v>
      </c>
      <c r="M144" t="s">
        <v>407</v>
      </c>
      <c r="N144" t="s">
        <v>407</v>
      </c>
      <c r="O144" t="s">
        <v>407</v>
      </c>
      <c r="P144" t="s">
        <v>407</v>
      </c>
      <c r="Q144" t="s">
        <v>407</v>
      </c>
      <c r="R144" t="s">
        <v>407</v>
      </c>
      <c r="S144" t="s">
        <v>407</v>
      </c>
      <c r="T144" t="s">
        <v>407</v>
      </c>
      <c r="U144" t="s">
        <v>407</v>
      </c>
      <c r="V144" t="s">
        <v>403</v>
      </c>
      <c r="W144" t="s">
        <v>403</v>
      </c>
      <c r="X144" t="s">
        <v>403</v>
      </c>
      <c r="Y144" t="s">
        <v>403</v>
      </c>
      <c r="Z144" t="s">
        <v>403</v>
      </c>
      <c r="AA144" t="s">
        <v>403</v>
      </c>
      <c r="AB144" t="s">
        <v>403</v>
      </c>
      <c r="AC144" t="s">
        <v>403</v>
      </c>
      <c r="AD144" t="s">
        <v>403</v>
      </c>
      <c r="AE144" t="s">
        <v>403</v>
      </c>
      <c r="AF144" t="s">
        <v>403</v>
      </c>
      <c r="AG144" t="s">
        <v>402</v>
      </c>
      <c r="AH144" t="s">
        <v>402</v>
      </c>
      <c r="AI144" t="s">
        <v>402</v>
      </c>
      <c r="AJ144" t="s">
        <v>402</v>
      </c>
      <c r="AK144" t="s">
        <v>402</v>
      </c>
      <c r="AL144" t="s">
        <v>402</v>
      </c>
      <c r="AM144" t="s">
        <v>402</v>
      </c>
      <c r="AN144" t="s">
        <v>402</v>
      </c>
      <c r="AO144" t="s">
        <v>404</v>
      </c>
      <c r="AP144" t="s">
        <v>404</v>
      </c>
      <c r="AQ144" t="s">
        <v>404</v>
      </c>
      <c r="AR144" t="s">
        <v>404</v>
      </c>
      <c r="AS144" t="s">
        <v>404</v>
      </c>
      <c r="AT144" t="s">
        <v>404</v>
      </c>
      <c r="AU144" t="s">
        <v>404</v>
      </c>
      <c r="AV144" t="s">
        <v>404</v>
      </c>
      <c r="AW144" t="s">
        <v>404</v>
      </c>
      <c r="AX144" t="s">
        <v>404</v>
      </c>
      <c r="AY144" t="s">
        <v>404</v>
      </c>
      <c r="AZ144" t="s">
        <v>404</v>
      </c>
      <c r="BA144" t="s">
        <v>404</v>
      </c>
      <c r="BB144" t="s">
        <v>404</v>
      </c>
      <c r="BC144" t="s">
        <v>404</v>
      </c>
      <c r="BD144" t="s">
        <v>401</v>
      </c>
      <c r="BE144" t="s">
        <v>401</v>
      </c>
      <c r="BF144" t="s">
        <v>401</v>
      </c>
      <c r="BG144" t="s">
        <v>401</v>
      </c>
      <c r="BH144" t="s">
        <v>401</v>
      </c>
      <c r="BI144" t="s">
        <v>401</v>
      </c>
      <c r="BJ144" t="s">
        <v>401</v>
      </c>
    </row>
    <row r="145" spans="12:64" x14ac:dyDescent="0.25">
      <c r="L145" t="s">
        <v>407</v>
      </c>
      <c r="M145" t="s">
        <v>407</v>
      </c>
      <c r="N145" t="s">
        <v>407</v>
      </c>
      <c r="O145" t="s">
        <v>407</v>
      </c>
      <c r="P145" t="s">
        <v>407</v>
      </c>
      <c r="Q145" t="s">
        <v>407</v>
      </c>
      <c r="R145" t="s">
        <v>407</v>
      </c>
      <c r="S145" t="s">
        <v>407</v>
      </c>
      <c r="T145" t="s">
        <v>407</v>
      </c>
      <c r="U145" t="s">
        <v>407</v>
      </c>
      <c r="V145" t="s">
        <v>403</v>
      </c>
      <c r="W145" t="s">
        <v>403</v>
      </c>
      <c r="X145" t="s">
        <v>403</v>
      </c>
      <c r="Y145" t="s">
        <v>403</v>
      </c>
      <c r="Z145" t="s">
        <v>403</v>
      </c>
      <c r="AA145" t="s">
        <v>403</v>
      </c>
      <c r="AB145" t="s">
        <v>403</v>
      </c>
      <c r="AC145" t="s">
        <v>403</v>
      </c>
      <c r="AD145" t="s">
        <v>403</v>
      </c>
      <c r="AE145" t="s">
        <v>403</v>
      </c>
      <c r="AF145" t="s">
        <v>403</v>
      </c>
      <c r="AG145" t="s">
        <v>403</v>
      </c>
      <c r="AH145" t="s">
        <v>402</v>
      </c>
      <c r="AI145" t="s">
        <v>402</v>
      </c>
      <c r="AJ145" t="s">
        <v>402</v>
      </c>
      <c r="AK145" t="s">
        <v>402</v>
      </c>
      <c r="AL145" t="s">
        <v>402</v>
      </c>
      <c r="AM145" t="s">
        <v>402</v>
      </c>
      <c r="AN145" t="s">
        <v>402</v>
      </c>
      <c r="AO145" t="s">
        <v>404</v>
      </c>
      <c r="AP145" t="s">
        <v>404</v>
      </c>
      <c r="AQ145" t="s">
        <v>404</v>
      </c>
      <c r="AR145" t="s">
        <v>404</v>
      </c>
      <c r="AS145" t="s">
        <v>404</v>
      </c>
      <c r="AT145" t="s">
        <v>404</v>
      </c>
      <c r="AU145" t="s">
        <v>404</v>
      </c>
      <c r="AV145" t="s">
        <v>404</v>
      </c>
      <c r="AW145" t="s">
        <v>404</v>
      </c>
      <c r="AX145" t="s">
        <v>404</v>
      </c>
      <c r="AY145" t="s">
        <v>404</v>
      </c>
      <c r="AZ145" t="s">
        <v>404</v>
      </c>
      <c r="BA145" t="s">
        <v>404</v>
      </c>
      <c r="BB145" t="s">
        <v>404</v>
      </c>
      <c r="BC145" t="s">
        <v>404</v>
      </c>
      <c r="BD145" t="s">
        <v>404</v>
      </c>
      <c r="BE145" t="s">
        <v>401</v>
      </c>
      <c r="BF145" t="s">
        <v>401</v>
      </c>
      <c r="BG145" t="s">
        <v>401</v>
      </c>
      <c r="BH145" t="s">
        <v>401</v>
      </c>
      <c r="BI145" t="s">
        <v>401</v>
      </c>
      <c r="BJ145" t="s">
        <v>401</v>
      </c>
    </row>
    <row r="146" spans="12:64" x14ac:dyDescent="0.25">
      <c r="L146" t="s">
        <v>407</v>
      </c>
      <c r="M146" t="s">
        <v>407</v>
      </c>
      <c r="N146" t="s">
        <v>407</v>
      </c>
      <c r="O146" t="s">
        <v>407</v>
      </c>
      <c r="P146" t="s">
        <v>407</v>
      </c>
      <c r="Q146" t="s">
        <v>407</v>
      </c>
      <c r="R146" t="s">
        <v>407</v>
      </c>
      <c r="S146" t="s">
        <v>407</v>
      </c>
      <c r="T146" t="s">
        <v>407</v>
      </c>
      <c r="U146" t="s">
        <v>407</v>
      </c>
      <c r="V146" t="s">
        <v>403</v>
      </c>
      <c r="W146" t="s">
        <v>403</v>
      </c>
      <c r="X146" t="s">
        <v>403</v>
      </c>
      <c r="Y146" t="s">
        <v>403</v>
      </c>
      <c r="Z146" t="s">
        <v>403</v>
      </c>
      <c r="AA146" t="s">
        <v>403</v>
      </c>
      <c r="AB146" t="s">
        <v>403</v>
      </c>
      <c r="AC146" t="s">
        <v>403</v>
      </c>
      <c r="AD146" t="s">
        <v>403</v>
      </c>
      <c r="AE146" t="s">
        <v>403</v>
      </c>
      <c r="AF146" t="s">
        <v>403</v>
      </c>
      <c r="AG146" t="s">
        <v>403</v>
      </c>
      <c r="AH146" t="s">
        <v>403</v>
      </c>
      <c r="AI146" t="s">
        <v>403</v>
      </c>
      <c r="AJ146" t="s">
        <v>403</v>
      </c>
      <c r="AK146" t="s">
        <v>429</v>
      </c>
      <c r="AL146" t="s">
        <v>429</v>
      </c>
      <c r="AM146" t="s">
        <v>429</v>
      </c>
      <c r="AN146" t="s">
        <v>429</v>
      </c>
      <c r="AO146" t="s">
        <v>429</v>
      </c>
      <c r="AP146" t="s">
        <v>404</v>
      </c>
      <c r="AQ146" t="s">
        <v>404</v>
      </c>
      <c r="AR146" t="s">
        <v>404</v>
      </c>
      <c r="AS146" t="s">
        <v>404</v>
      </c>
      <c r="AT146" t="s">
        <v>404</v>
      </c>
      <c r="AU146" t="s">
        <v>404</v>
      </c>
      <c r="AV146" t="s">
        <v>404</v>
      </c>
      <c r="AW146" t="s">
        <v>404</v>
      </c>
      <c r="AX146" t="s">
        <v>404</v>
      </c>
      <c r="AY146" t="s">
        <v>404</v>
      </c>
      <c r="AZ146" t="s">
        <v>404</v>
      </c>
      <c r="BA146" t="s">
        <v>404</v>
      </c>
      <c r="BB146" t="s">
        <v>404</v>
      </c>
      <c r="BC146" t="s">
        <v>404</v>
      </c>
      <c r="BD146" t="s">
        <v>404</v>
      </c>
      <c r="BE146" t="s">
        <v>404</v>
      </c>
      <c r="BF146" t="s">
        <v>404</v>
      </c>
      <c r="BG146" t="s">
        <v>398</v>
      </c>
      <c r="BH146" t="s">
        <v>398</v>
      </c>
      <c r="BI146" t="s">
        <v>398</v>
      </c>
      <c r="BJ146" t="s">
        <v>398</v>
      </c>
    </row>
    <row r="147" spans="12:64" x14ac:dyDescent="0.25">
      <c r="L147" t="s">
        <v>407</v>
      </c>
      <c r="M147" t="s">
        <v>407</v>
      </c>
      <c r="N147" t="s">
        <v>407</v>
      </c>
      <c r="O147" t="s">
        <v>407</v>
      </c>
      <c r="P147" t="s">
        <v>407</v>
      </c>
      <c r="Q147" t="s">
        <v>407</v>
      </c>
      <c r="R147" t="s">
        <v>407</v>
      </c>
      <c r="S147" t="s">
        <v>407</v>
      </c>
      <c r="T147" t="s">
        <v>407</v>
      </c>
      <c r="U147" t="s">
        <v>407</v>
      </c>
      <c r="V147" t="s">
        <v>403</v>
      </c>
      <c r="W147" t="s">
        <v>403</v>
      </c>
      <c r="X147" t="s">
        <v>403</v>
      </c>
      <c r="Y147" t="s">
        <v>403</v>
      </c>
      <c r="Z147" t="s">
        <v>403</v>
      </c>
      <c r="AA147" t="s">
        <v>403</v>
      </c>
      <c r="AB147" t="s">
        <v>403</v>
      </c>
      <c r="AC147" t="s">
        <v>403</v>
      </c>
      <c r="AD147" t="s">
        <v>403</v>
      </c>
      <c r="AE147" t="s">
        <v>403</v>
      </c>
      <c r="AF147" t="s">
        <v>403</v>
      </c>
      <c r="AG147" t="s">
        <v>403</v>
      </c>
      <c r="AH147" t="s">
        <v>403</v>
      </c>
      <c r="AI147" t="s">
        <v>403</v>
      </c>
      <c r="AJ147" t="s">
        <v>429</v>
      </c>
      <c r="AK147" t="s">
        <v>429</v>
      </c>
      <c r="AL147" t="s">
        <v>429</v>
      </c>
      <c r="AM147" t="s">
        <v>429</v>
      </c>
      <c r="AN147" t="s">
        <v>429</v>
      </c>
      <c r="AO147" t="s">
        <v>429</v>
      </c>
      <c r="AP147" t="s">
        <v>404</v>
      </c>
      <c r="AQ147" t="s">
        <v>404</v>
      </c>
      <c r="AR147" t="s">
        <v>404</v>
      </c>
      <c r="AS147" t="s">
        <v>404</v>
      </c>
      <c r="AT147" t="s">
        <v>404</v>
      </c>
      <c r="AU147" t="s">
        <v>404</v>
      </c>
      <c r="AV147" t="s">
        <v>404</v>
      </c>
      <c r="AW147" t="s">
        <v>404</v>
      </c>
      <c r="AX147" t="s">
        <v>404</v>
      </c>
      <c r="AY147" t="s">
        <v>404</v>
      </c>
      <c r="AZ147" t="s">
        <v>404</v>
      </c>
      <c r="BA147" t="s">
        <v>404</v>
      </c>
      <c r="BB147" t="s">
        <v>404</v>
      </c>
      <c r="BC147" t="s">
        <v>404</v>
      </c>
      <c r="BD147" t="s">
        <v>404</v>
      </c>
      <c r="BE147" t="s">
        <v>404</v>
      </c>
      <c r="BF147" t="s">
        <v>404</v>
      </c>
      <c r="BG147" t="s">
        <v>398</v>
      </c>
      <c r="BH147" t="s">
        <v>398</v>
      </c>
      <c r="BI147" t="s">
        <v>398</v>
      </c>
      <c r="BJ147" t="s">
        <v>398</v>
      </c>
    </row>
    <row r="148" spans="12:64" x14ac:dyDescent="0.25">
      <c r="L148" t="s">
        <v>407</v>
      </c>
      <c r="M148" t="s">
        <v>407</v>
      </c>
      <c r="N148" t="s">
        <v>407</v>
      </c>
      <c r="O148" t="s">
        <v>407</v>
      </c>
      <c r="P148" t="s">
        <v>407</v>
      </c>
      <c r="Q148" t="s">
        <v>407</v>
      </c>
      <c r="R148" t="s">
        <v>407</v>
      </c>
      <c r="S148" t="s">
        <v>407</v>
      </c>
      <c r="T148" t="s">
        <v>407</v>
      </c>
      <c r="U148" t="s">
        <v>407</v>
      </c>
      <c r="V148" t="s">
        <v>403</v>
      </c>
      <c r="W148" t="s">
        <v>403</v>
      </c>
      <c r="X148" t="s">
        <v>403</v>
      </c>
      <c r="Y148" t="s">
        <v>403</v>
      </c>
      <c r="Z148" t="s">
        <v>403</v>
      </c>
      <c r="AA148" t="s">
        <v>403</v>
      </c>
      <c r="AB148" t="s">
        <v>403</v>
      </c>
      <c r="AC148" t="s">
        <v>403</v>
      </c>
      <c r="AD148" t="s">
        <v>403</v>
      </c>
      <c r="AE148" t="s">
        <v>403</v>
      </c>
      <c r="AF148" t="s">
        <v>403</v>
      </c>
      <c r="AG148" t="s">
        <v>403</v>
      </c>
      <c r="AH148" t="s">
        <v>403</v>
      </c>
      <c r="AI148" t="s">
        <v>403</v>
      </c>
      <c r="AJ148" t="s">
        <v>429</v>
      </c>
      <c r="AK148" t="s">
        <v>429</v>
      </c>
      <c r="AL148" t="s">
        <v>429</v>
      </c>
      <c r="AM148" t="s">
        <v>429</v>
      </c>
      <c r="AN148" t="s">
        <v>429</v>
      </c>
      <c r="AO148" t="s">
        <v>429</v>
      </c>
      <c r="AP148" t="s">
        <v>429</v>
      </c>
      <c r="AQ148" t="s">
        <v>404</v>
      </c>
      <c r="AR148" t="s">
        <v>404</v>
      </c>
      <c r="AS148" t="s">
        <v>404</v>
      </c>
      <c r="AT148" t="s">
        <v>404</v>
      </c>
      <c r="AU148" t="s">
        <v>404</v>
      </c>
      <c r="AV148" t="s">
        <v>404</v>
      </c>
      <c r="AW148" t="s">
        <v>404</v>
      </c>
      <c r="AX148" t="s">
        <v>404</v>
      </c>
      <c r="AY148" t="s">
        <v>404</v>
      </c>
      <c r="AZ148" t="s">
        <v>404</v>
      </c>
      <c r="BA148" t="s">
        <v>404</v>
      </c>
      <c r="BB148" t="s">
        <v>404</v>
      </c>
      <c r="BC148" t="s">
        <v>404</v>
      </c>
      <c r="BD148" t="s">
        <v>404</v>
      </c>
      <c r="BE148" t="s">
        <v>404</v>
      </c>
      <c r="BF148" t="s">
        <v>398</v>
      </c>
      <c r="BG148" t="s">
        <v>398</v>
      </c>
      <c r="BH148" t="s">
        <v>398</v>
      </c>
      <c r="BI148" t="s">
        <v>398</v>
      </c>
      <c r="BJ148" t="s">
        <v>398</v>
      </c>
    </row>
    <row r="149" spans="12:64" x14ac:dyDescent="0.25">
      <c r="L149" t="s">
        <v>407</v>
      </c>
      <c r="M149" t="s">
        <v>407</v>
      </c>
      <c r="N149" t="s">
        <v>407</v>
      </c>
      <c r="O149" t="s">
        <v>407</v>
      </c>
      <c r="P149" t="s">
        <v>407</v>
      </c>
      <c r="Q149" t="s">
        <v>407</v>
      </c>
      <c r="R149" t="s">
        <v>407</v>
      </c>
      <c r="S149" t="s">
        <v>407</v>
      </c>
      <c r="T149" t="s">
        <v>407</v>
      </c>
      <c r="U149" t="s">
        <v>407</v>
      </c>
      <c r="V149" t="s">
        <v>403</v>
      </c>
      <c r="W149" t="s">
        <v>403</v>
      </c>
      <c r="X149" t="s">
        <v>403</v>
      </c>
      <c r="Y149" t="s">
        <v>403</v>
      </c>
      <c r="Z149" t="s">
        <v>403</v>
      </c>
      <c r="AA149" t="s">
        <v>403</v>
      </c>
      <c r="AB149" t="s">
        <v>403</v>
      </c>
      <c r="AC149" t="s">
        <v>403</v>
      </c>
      <c r="AD149" t="s">
        <v>403</v>
      </c>
      <c r="AE149" t="s">
        <v>403</v>
      </c>
      <c r="AF149" t="s">
        <v>403</v>
      </c>
      <c r="AG149" t="s">
        <v>403</v>
      </c>
      <c r="AH149" t="s">
        <v>403</v>
      </c>
      <c r="AI149" t="s">
        <v>429</v>
      </c>
      <c r="AJ149" t="s">
        <v>429</v>
      </c>
      <c r="AK149" t="s">
        <v>429</v>
      </c>
      <c r="AL149" t="s">
        <v>429</v>
      </c>
      <c r="AM149" t="s">
        <v>429</v>
      </c>
      <c r="AN149" t="s">
        <v>429</v>
      </c>
      <c r="AO149" t="s">
        <v>429</v>
      </c>
      <c r="AP149" t="s">
        <v>429</v>
      </c>
      <c r="AQ149" t="s">
        <v>429</v>
      </c>
      <c r="AR149" t="s">
        <v>404</v>
      </c>
      <c r="AS149" t="s">
        <v>404</v>
      </c>
      <c r="AT149" t="s">
        <v>404</v>
      </c>
      <c r="AU149" t="s">
        <v>404</v>
      </c>
      <c r="AV149" t="s">
        <v>404</v>
      </c>
      <c r="AW149" t="s">
        <v>404</v>
      </c>
      <c r="AX149" t="s">
        <v>404</v>
      </c>
      <c r="AY149" t="s">
        <v>404</v>
      </c>
      <c r="AZ149" t="s">
        <v>404</v>
      </c>
      <c r="BA149" t="s">
        <v>404</v>
      </c>
      <c r="BB149" t="s">
        <v>404</v>
      </c>
      <c r="BC149" t="s">
        <v>404</v>
      </c>
      <c r="BD149" t="s">
        <v>404</v>
      </c>
      <c r="BE149" t="s">
        <v>398</v>
      </c>
      <c r="BF149" t="s">
        <v>398</v>
      </c>
      <c r="BG149" t="s">
        <v>398</v>
      </c>
      <c r="BH149" t="s">
        <v>398</v>
      </c>
      <c r="BI149" t="s">
        <v>398</v>
      </c>
      <c r="BJ149" t="s">
        <v>398</v>
      </c>
    </row>
    <row r="150" spans="12:64" x14ac:dyDescent="0.25">
      <c r="L150" t="s">
        <v>407</v>
      </c>
      <c r="M150" t="s">
        <v>407</v>
      </c>
      <c r="N150" t="s">
        <v>407</v>
      </c>
      <c r="O150" t="s">
        <v>407</v>
      </c>
      <c r="P150" t="s">
        <v>407</v>
      </c>
      <c r="Q150" t="s">
        <v>407</v>
      </c>
      <c r="R150" t="s">
        <v>407</v>
      </c>
      <c r="S150" t="s">
        <v>407</v>
      </c>
      <c r="T150" t="s">
        <v>407</v>
      </c>
      <c r="U150" t="s">
        <v>407</v>
      </c>
      <c r="V150" t="s">
        <v>403</v>
      </c>
      <c r="W150" t="s">
        <v>403</v>
      </c>
      <c r="X150" t="s">
        <v>403</v>
      </c>
      <c r="Y150" t="s">
        <v>403</v>
      </c>
      <c r="Z150" t="s">
        <v>403</v>
      </c>
      <c r="AA150" t="s">
        <v>403</v>
      </c>
      <c r="AB150" t="s">
        <v>403</v>
      </c>
      <c r="AC150" t="s">
        <v>403</v>
      </c>
      <c r="AD150" t="s">
        <v>403</v>
      </c>
      <c r="AE150" t="s">
        <v>403</v>
      </c>
      <c r="AF150" t="s">
        <v>403</v>
      </c>
      <c r="AG150" t="s">
        <v>403</v>
      </c>
      <c r="AH150" t="s">
        <v>429</v>
      </c>
      <c r="AI150" t="s">
        <v>429</v>
      </c>
      <c r="AJ150" t="s">
        <v>429</v>
      </c>
      <c r="AK150" t="s">
        <v>429</v>
      </c>
      <c r="AL150" t="s">
        <v>429</v>
      </c>
      <c r="AM150" t="s">
        <v>429</v>
      </c>
      <c r="AN150" t="s">
        <v>429</v>
      </c>
      <c r="AO150" t="s">
        <v>429</v>
      </c>
      <c r="AP150" t="s">
        <v>429</v>
      </c>
      <c r="AQ150" t="s">
        <v>429</v>
      </c>
      <c r="AR150" t="s">
        <v>404</v>
      </c>
      <c r="AS150" t="s">
        <v>404</v>
      </c>
      <c r="AT150" t="s">
        <v>404</v>
      </c>
      <c r="AU150" t="s">
        <v>404</v>
      </c>
      <c r="AV150" t="s">
        <v>404</v>
      </c>
      <c r="AW150" t="s">
        <v>404</v>
      </c>
      <c r="AX150" t="s">
        <v>404</v>
      </c>
      <c r="AY150" t="s">
        <v>404</v>
      </c>
      <c r="AZ150" t="s">
        <v>404</v>
      </c>
      <c r="BA150" t="s">
        <v>404</v>
      </c>
      <c r="BB150" t="s">
        <v>404</v>
      </c>
      <c r="BC150" t="s">
        <v>404</v>
      </c>
      <c r="BD150" t="s">
        <v>398</v>
      </c>
      <c r="BE150" t="s">
        <v>398</v>
      </c>
      <c r="BF150" t="s">
        <v>398</v>
      </c>
      <c r="BG150" t="s">
        <v>398</v>
      </c>
      <c r="BH150" t="s">
        <v>398</v>
      </c>
      <c r="BI150" t="s">
        <v>398</v>
      </c>
      <c r="BJ150" t="s">
        <v>398</v>
      </c>
    </row>
    <row r="151" spans="12:64" x14ac:dyDescent="0.25">
      <c r="L151" t="s">
        <v>407</v>
      </c>
      <c r="M151" t="s">
        <v>407</v>
      </c>
      <c r="N151" t="s">
        <v>407</v>
      </c>
      <c r="O151" t="s">
        <v>407</v>
      </c>
      <c r="P151" t="s">
        <v>407</v>
      </c>
      <c r="Q151" t="s">
        <v>407</v>
      </c>
      <c r="R151" t="s">
        <v>407</v>
      </c>
      <c r="S151" t="s">
        <v>407</v>
      </c>
      <c r="T151" t="s">
        <v>407</v>
      </c>
      <c r="U151" t="s">
        <v>407</v>
      </c>
      <c r="V151" t="s">
        <v>403</v>
      </c>
      <c r="W151" t="s">
        <v>403</v>
      </c>
      <c r="X151" t="s">
        <v>403</v>
      </c>
      <c r="Y151" t="s">
        <v>403</v>
      </c>
      <c r="Z151" t="s">
        <v>403</v>
      </c>
      <c r="AA151" t="s">
        <v>403</v>
      </c>
      <c r="AB151" t="s">
        <v>403</v>
      </c>
      <c r="AC151" t="s">
        <v>403</v>
      </c>
      <c r="AD151" t="s">
        <v>403</v>
      </c>
      <c r="AE151" t="s">
        <v>403</v>
      </c>
      <c r="AF151" t="s">
        <v>403</v>
      </c>
      <c r="AG151" t="s">
        <v>403</v>
      </c>
      <c r="AH151" t="s">
        <v>429</v>
      </c>
      <c r="AI151" t="s">
        <v>429</v>
      </c>
      <c r="AJ151" t="s">
        <v>429</v>
      </c>
      <c r="AK151" t="s">
        <v>429</v>
      </c>
      <c r="AL151" t="s">
        <v>429</v>
      </c>
      <c r="AM151" t="s">
        <v>429</v>
      </c>
      <c r="AN151" t="s">
        <v>429</v>
      </c>
      <c r="AO151" t="s">
        <v>429</v>
      </c>
      <c r="AP151" t="s">
        <v>429</v>
      </c>
      <c r="AQ151" t="s">
        <v>429</v>
      </c>
      <c r="AR151" t="s">
        <v>429</v>
      </c>
      <c r="AS151" t="s">
        <v>404</v>
      </c>
      <c r="AT151" t="s">
        <v>404</v>
      </c>
      <c r="AU151" t="s">
        <v>404</v>
      </c>
      <c r="AV151" t="s">
        <v>404</v>
      </c>
      <c r="AW151" t="s">
        <v>404</v>
      </c>
      <c r="AX151" t="s">
        <v>404</v>
      </c>
      <c r="AY151" t="s">
        <v>404</v>
      </c>
      <c r="AZ151" t="s">
        <v>404</v>
      </c>
      <c r="BA151" t="s">
        <v>404</v>
      </c>
      <c r="BB151" t="s">
        <v>404</v>
      </c>
      <c r="BC151" t="s">
        <v>398</v>
      </c>
      <c r="BD151" t="s">
        <v>398</v>
      </c>
      <c r="BE151" t="s">
        <v>398</v>
      </c>
      <c r="BF151" t="s">
        <v>398</v>
      </c>
      <c r="BG151" t="s">
        <v>398</v>
      </c>
      <c r="BH151" t="s">
        <v>398</v>
      </c>
      <c r="BI151" t="s">
        <v>398</v>
      </c>
      <c r="BJ151" t="s">
        <v>398</v>
      </c>
    </row>
    <row r="152" spans="12:64" x14ac:dyDescent="0.25">
      <c r="L152" t="s">
        <v>407</v>
      </c>
      <c r="M152" t="s">
        <v>407</v>
      </c>
      <c r="N152" t="s">
        <v>407</v>
      </c>
      <c r="O152" t="s">
        <v>407</v>
      </c>
      <c r="P152" t="s">
        <v>407</v>
      </c>
      <c r="Q152" t="s">
        <v>407</v>
      </c>
      <c r="R152" t="s">
        <v>407</v>
      </c>
      <c r="S152" t="s">
        <v>407</v>
      </c>
      <c r="T152" t="s">
        <v>407</v>
      </c>
      <c r="U152" t="s">
        <v>407</v>
      </c>
      <c r="V152" t="s">
        <v>425</v>
      </c>
      <c r="W152" t="s">
        <v>425</v>
      </c>
      <c r="X152" t="s">
        <v>403</v>
      </c>
      <c r="Y152" t="s">
        <v>403</v>
      </c>
      <c r="Z152" t="s">
        <v>403</v>
      </c>
      <c r="AA152" t="s">
        <v>403</v>
      </c>
      <c r="AB152" t="s">
        <v>403</v>
      </c>
      <c r="AC152" t="s">
        <v>403</v>
      </c>
      <c r="AD152" t="s">
        <v>403</v>
      </c>
      <c r="AE152" t="s">
        <v>403</v>
      </c>
      <c r="AF152" t="s">
        <v>403</v>
      </c>
      <c r="AG152" t="s">
        <v>429</v>
      </c>
      <c r="AH152" t="s">
        <v>429</v>
      </c>
      <c r="AI152" t="s">
        <v>429</v>
      </c>
      <c r="AJ152" t="s">
        <v>429</v>
      </c>
      <c r="AK152" t="s">
        <v>429</v>
      </c>
      <c r="AL152" t="s">
        <v>429</v>
      </c>
      <c r="AM152" t="s">
        <v>429</v>
      </c>
      <c r="AN152" t="s">
        <v>429</v>
      </c>
      <c r="AO152" t="s">
        <v>429</v>
      </c>
      <c r="AP152" t="s">
        <v>429</v>
      </c>
      <c r="AQ152" t="s">
        <v>429</v>
      </c>
      <c r="AR152" t="s">
        <v>429</v>
      </c>
      <c r="AS152" t="s">
        <v>429</v>
      </c>
      <c r="AT152" t="s">
        <v>404</v>
      </c>
      <c r="AU152" t="s">
        <v>404</v>
      </c>
      <c r="AV152" t="s">
        <v>404</v>
      </c>
      <c r="AW152" t="s">
        <v>404</v>
      </c>
      <c r="AX152" t="s">
        <v>404</v>
      </c>
      <c r="AY152" t="s">
        <v>404</v>
      </c>
      <c r="AZ152" t="s">
        <v>404</v>
      </c>
      <c r="BA152" t="s">
        <v>404</v>
      </c>
      <c r="BB152" t="s">
        <v>398</v>
      </c>
      <c r="BC152" t="s">
        <v>398</v>
      </c>
      <c r="BD152" t="s">
        <v>398</v>
      </c>
      <c r="BE152" t="s">
        <v>398</v>
      </c>
      <c r="BF152" t="s">
        <v>398</v>
      </c>
      <c r="BG152" t="s">
        <v>398</v>
      </c>
      <c r="BH152" t="s">
        <v>398</v>
      </c>
      <c r="BI152" t="s">
        <v>398</v>
      </c>
      <c r="BJ152" t="s">
        <v>398</v>
      </c>
    </row>
    <row r="153" spans="12:64" x14ac:dyDescent="0.25">
      <c r="L153" t="s">
        <v>407</v>
      </c>
      <c r="M153" t="s">
        <v>407</v>
      </c>
      <c r="N153" t="s">
        <v>407</v>
      </c>
      <c r="O153" t="s">
        <v>407</v>
      </c>
      <c r="P153" t="s">
        <v>407</v>
      </c>
      <c r="Q153" t="s">
        <v>407</v>
      </c>
      <c r="R153" t="s">
        <v>407</v>
      </c>
      <c r="S153" t="s">
        <v>407</v>
      </c>
      <c r="T153" t="s">
        <v>407</v>
      </c>
      <c r="U153" t="s">
        <v>425</v>
      </c>
      <c r="V153" t="s">
        <v>425</v>
      </c>
      <c r="W153" t="s">
        <v>425</v>
      </c>
      <c r="X153" t="s">
        <v>425</v>
      </c>
      <c r="Y153" t="s">
        <v>425</v>
      </c>
      <c r="Z153" t="s">
        <v>403</v>
      </c>
      <c r="AA153" t="s">
        <v>403</v>
      </c>
      <c r="AB153" t="s">
        <v>403</v>
      </c>
      <c r="AC153" t="s">
        <v>403</v>
      </c>
      <c r="AD153" t="s">
        <v>403</v>
      </c>
      <c r="AE153" t="s">
        <v>403</v>
      </c>
      <c r="AF153" t="s">
        <v>429</v>
      </c>
      <c r="AG153" t="s">
        <v>429</v>
      </c>
      <c r="AH153" t="s">
        <v>429</v>
      </c>
      <c r="AI153" t="s">
        <v>429</v>
      </c>
      <c r="AJ153" t="s">
        <v>429</v>
      </c>
      <c r="AK153" t="s">
        <v>429</v>
      </c>
      <c r="AL153" t="s">
        <v>429</v>
      </c>
      <c r="AM153" t="s">
        <v>429</v>
      </c>
      <c r="AN153" t="s">
        <v>429</v>
      </c>
      <c r="AO153" t="s">
        <v>429</v>
      </c>
      <c r="AP153" t="s">
        <v>429</v>
      </c>
      <c r="AQ153" t="s">
        <v>429</v>
      </c>
      <c r="AR153" t="s">
        <v>429</v>
      </c>
      <c r="AS153" t="s">
        <v>429</v>
      </c>
      <c r="AT153" t="s">
        <v>404</v>
      </c>
      <c r="AU153" t="s">
        <v>404</v>
      </c>
      <c r="AV153" t="s">
        <v>404</v>
      </c>
      <c r="AW153" t="s">
        <v>404</v>
      </c>
      <c r="AX153" t="s">
        <v>404</v>
      </c>
      <c r="AY153" t="s">
        <v>404</v>
      </c>
      <c r="AZ153" t="s">
        <v>404</v>
      </c>
      <c r="BA153" t="s">
        <v>398</v>
      </c>
      <c r="BB153" t="s">
        <v>398</v>
      </c>
      <c r="BC153" t="s">
        <v>398</v>
      </c>
      <c r="BD153" t="s">
        <v>398</v>
      </c>
      <c r="BE153" t="s">
        <v>398</v>
      </c>
      <c r="BF153" t="s">
        <v>398</v>
      </c>
      <c r="BG153" t="s">
        <v>398</v>
      </c>
      <c r="BH153" t="s">
        <v>398</v>
      </c>
      <c r="BI153" t="s">
        <v>398</v>
      </c>
      <c r="BJ153" t="s">
        <v>398</v>
      </c>
      <c r="BK153" t="s">
        <v>398</v>
      </c>
    </row>
    <row r="154" spans="12:64" x14ac:dyDescent="0.25">
      <c r="L154" t="s">
        <v>407</v>
      </c>
      <c r="M154" t="s">
        <v>407</v>
      </c>
      <c r="N154" t="s">
        <v>407</v>
      </c>
      <c r="O154" t="s">
        <v>407</v>
      </c>
      <c r="P154" t="s">
        <v>407</v>
      </c>
      <c r="Q154" t="s">
        <v>407</v>
      </c>
      <c r="R154" t="s">
        <v>407</v>
      </c>
      <c r="S154" t="s">
        <v>425</v>
      </c>
      <c r="T154" t="s">
        <v>425</v>
      </c>
      <c r="U154" t="s">
        <v>425</v>
      </c>
      <c r="V154" t="s">
        <v>425</v>
      </c>
      <c r="W154" t="s">
        <v>425</v>
      </c>
      <c r="X154" t="s">
        <v>425</v>
      </c>
      <c r="Y154" t="s">
        <v>425</v>
      </c>
      <c r="Z154" t="s">
        <v>425</v>
      </c>
      <c r="AA154" t="s">
        <v>425</v>
      </c>
      <c r="AB154" t="s">
        <v>403</v>
      </c>
      <c r="AC154" t="s">
        <v>403</v>
      </c>
      <c r="AD154" t="s">
        <v>403</v>
      </c>
      <c r="AE154" t="s">
        <v>403</v>
      </c>
      <c r="AF154" t="s">
        <v>429</v>
      </c>
      <c r="AG154" t="s">
        <v>429</v>
      </c>
      <c r="AH154" t="s">
        <v>429</v>
      </c>
      <c r="AI154" t="s">
        <v>429</v>
      </c>
      <c r="AJ154" t="s">
        <v>429</v>
      </c>
      <c r="AK154" t="s">
        <v>429</v>
      </c>
      <c r="AL154" t="s">
        <v>429</v>
      </c>
      <c r="AM154" t="s">
        <v>429</v>
      </c>
      <c r="AN154" t="s">
        <v>429</v>
      </c>
      <c r="AO154" t="s">
        <v>429</v>
      </c>
      <c r="AP154" t="s">
        <v>429</v>
      </c>
      <c r="AQ154" t="s">
        <v>429</v>
      </c>
      <c r="AR154" t="s">
        <v>429</v>
      </c>
      <c r="AS154" t="s">
        <v>429</v>
      </c>
      <c r="AT154" t="s">
        <v>404</v>
      </c>
      <c r="AU154" t="s">
        <v>404</v>
      </c>
      <c r="AV154" t="s">
        <v>404</v>
      </c>
      <c r="AW154" t="s">
        <v>404</v>
      </c>
      <c r="AX154" t="s">
        <v>404</v>
      </c>
      <c r="AY154" t="s">
        <v>404</v>
      </c>
      <c r="AZ154" t="s">
        <v>404</v>
      </c>
      <c r="BA154" t="s">
        <v>398</v>
      </c>
      <c r="BB154" t="s">
        <v>398</v>
      </c>
      <c r="BC154" t="s">
        <v>398</v>
      </c>
      <c r="BD154" t="s">
        <v>398</v>
      </c>
      <c r="BE154" t="s">
        <v>398</v>
      </c>
      <c r="BF154" t="s">
        <v>398</v>
      </c>
      <c r="BG154" t="s">
        <v>398</v>
      </c>
      <c r="BH154" t="s">
        <v>398</v>
      </c>
      <c r="BI154" t="s">
        <v>398</v>
      </c>
      <c r="BJ154" t="s">
        <v>398</v>
      </c>
      <c r="BK154" t="s">
        <v>398</v>
      </c>
    </row>
    <row r="155" spans="12:64" x14ac:dyDescent="0.25">
      <c r="M155" t="s">
        <v>425</v>
      </c>
      <c r="N155" t="s">
        <v>425</v>
      </c>
      <c r="O155" t="s">
        <v>425</v>
      </c>
      <c r="P155" t="s">
        <v>425</v>
      </c>
      <c r="Q155" t="s">
        <v>425</v>
      </c>
      <c r="R155" t="s">
        <v>425</v>
      </c>
      <c r="S155" t="s">
        <v>425</v>
      </c>
      <c r="T155" t="s">
        <v>425</v>
      </c>
      <c r="U155" t="s">
        <v>425</v>
      </c>
      <c r="V155" t="s">
        <v>425</v>
      </c>
      <c r="W155" t="s">
        <v>425</v>
      </c>
      <c r="X155" t="s">
        <v>425</v>
      </c>
      <c r="Y155" t="s">
        <v>425</v>
      </c>
      <c r="Z155" t="s">
        <v>425</v>
      </c>
      <c r="AA155" t="s">
        <v>425</v>
      </c>
      <c r="AB155" t="s">
        <v>425</v>
      </c>
      <c r="AC155" t="s">
        <v>425</v>
      </c>
      <c r="AD155" t="s">
        <v>403</v>
      </c>
      <c r="AE155" t="s">
        <v>403</v>
      </c>
      <c r="AF155" t="s">
        <v>429</v>
      </c>
      <c r="AG155" t="s">
        <v>429</v>
      </c>
      <c r="AH155" t="s">
        <v>429</v>
      </c>
      <c r="AI155" t="s">
        <v>429</v>
      </c>
      <c r="AJ155" t="s">
        <v>429</v>
      </c>
      <c r="AK155" t="s">
        <v>429</v>
      </c>
      <c r="AL155" t="s">
        <v>429</v>
      </c>
      <c r="AM155" t="s">
        <v>429</v>
      </c>
      <c r="AN155" t="s">
        <v>429</v>
      </c>
      <c r="AO155" t="s">
        <v>429</v>
      </c>
      <c r="AP155" t="s">
        <v>429</v>
      </c>
      <c r="AQ155" t="s">
        <v>429</v>
      </c>
      <c r="AR155" t="s">
        <v>429</v>
      </c>
      <c r="AS155" t="s">
        <v>429</v>
      </c>
      <c r="AT155" t="s">
        <v>404</v>
      </c>
      <c r="AU155" t="s">
        <v>404</v>
      </c>
      <c r="AV155" t="s">
        <v>404</v>
      </c>
      <c r="AW155" t="s">
        <v>404</v>
      </c>
      <c r="AX155" t="s">
        <v>404</v>
      </c>
      <c r="AY155" t="s">
        <v>404</v>
      </c>
      <c r="AZ155" t="s">
        <v>398</v>
      </c>
      <c r="BA155" t="s">
        <v>398</v>
      </c>
      <c r="BB155" t="s">
        <v>398</v>
      </c>
      <c r="BC155" t="s">
        <v>398</v>
      </c>
      <c r="BD155" t="s">
        <v>398</v>
      </c>
      <c r="BE155" t="s">
        <v>398</v>
      </c>
      <c r="BF155" t="s">
        <v>398</v>
      </c>
      <c r="BG155" t="s">
        <v>398</v>
      </c>
      <c r="BH155" t="s">
        <v>398</v>
      </c>
      <c r="BI155" t="s">
        <v>398</v>
      </c>
      <c r="BJ155" t="s">
        <v>398</v>
      </c>
      <c r="BK155" t="s">
        <v>398</v>
      </c>
    </row>
    <row r="156" spans="12:64" x14ac:dyDescent="0.25">
      <c r="M156" t="s">
        <v>425</v>
      </c>
      <c r="N156" t="s">
        <v>425</v>
      </c>
      <c r="O156" t="s">
        <v>425</v>
      </c>
      <c r="P156" t="s">
        <v>425</v>
      </c>
      <c r="Q156" t="s">
        <v>425</v>
      </c>
      <c r="R156" t="s">
        <v>425</v>
      </c>
      <c r="S156" t="s">
        <v>425</v>
      </c>
      <c r="T156" t="s">
        <v>425</v>
      </c>
      <c r="U156" t="s">
        <v>425</v>
      </c>
      <c r="V156" t="s">
        <v>425</v>
      </c>
      <c r="W156" t="s">
        <v>425</v>
      </c>
      <c r="X156" t="s">
        <v>425</v>
      </c>
      <c r="Y156" t="s">
        <v>425</v>
      </c>
      <c r="Z156" t="s">
        <v>425</v>
      </c>
      <c r="AA156" t="s">
        <v>425</v>
      </c>
      <c r="AB156" t="s">
        <v>425</v>
      </c>
      <c r="AC156" t="s">
        <v>425</v>
      </c>
      <c r="AD156" t="s">
        <v>403</v>
      </c>
      <c r="AE156" t="s">
        <v>403</v>
      </c>
      <c r="AF156" t="s">
        <v>429</v>
      </c>
      <c r="AG156" t="s">
        <v>429</v>
      </c>
      <c r="AH156" t="s">
        <v>429</v>
      </c>
      <c r="AI156" t="s">
        <v>429</v>
      </c>
      <c r="AJ156" t="s">
        <v>429</v>
      </c>
      <c r="AK156" t="s">
        <v>429</v>
      </c>
      <c r="AL156" t="s">
        <v>429</v>
      </c>
      <c r="AM156" t="s">
        <v>429</v>
      </c>
      <c r="AN156" t="s">
        <v>429</v>
      </c>
      <c r="AO156" t="s">
        <v>429</v>
      </c>
      <c r="AP156" t="s">
        <v>429</v>
      </c>
      <c r="AQ156" t="s">
        <v>429</v>
      </c>
      <c r="AR156" t="s">
        <v>429</v>
      </c>
      <c r="AS156" t="s">
        <v>426</v>
      </c>
      <c r="AT156" t="s">
        <v>426</v>
      </c>
      <c r="AU156" t="s">
        <v>426</v>
      </c>
      <c r="AV156" t="s">
        <v>426</v>
      </c>
      <c r="AW156" t="s">
        <v>426</v>
      </c>
      <c r="AX156" t="s">
        <v>426</v>
      </c>
      <c r="AY156" t="s">
        <v>426</v>
      </c>
      <c r="AZ156" t="s">
        <v>398</v>
      </c>
      <c r="BA156" t="s">
        <v>398</v>
      </c>
      <c r="BB156" t="s">
        <v>398</v>
      </c>
      <c r="BC156" t="s">
        <v>398</v>
      </c>
      <c r="BD156" t="s">
        <v>398</v>
      </c>
      <c r="BE156" t="s">
        <v>398</v>
      </c>
      <c r="BF156" t="s">
        <v>398</v>
      </c>
      <c r="BG156" t="s">
        <v>398</v>
      </c>
      <c r="BH156" t="s">
        <v>398</v>
      </c>
      <c r="BI156" t="s">
        <v>398</v>
      </c>
      <c r="BJ156" t="s">
        <v>398</v>
      </c>
      <c r="BK156" t="s">
        <v>398</v>
      </c>
    </row>
    <row r="157" spans="12:64" x14ac:dyDescent="0.25">
      <c r="M157" t="s">
        <v>425</v>
      </c>
      <c r="N157" t="s">
        <v>425</v>
      </c>
      <c r="O157" t="s">
        <v>425</v>
      </c>
      <c r="P157" t="s">
        <v>425</v>
      </c>
      <c r="Q157" t="s">
        <v>425</v>
      </c>
      <c r="R157" t="s">
        <v>425</v>
      </c>
      <c r="S157" t="s">
        <v>425</v>
      </c>
      <c r="T157" t="s">
        <v>425</v>
      </c>
      <c r="U157" t="s">
        <v>425</v>
      </c>
      <c r="V157" t="s">
        <v>425</v>
      </c>
      <c r="W157" t="s">
        <v>425</v>
      </c>
      <c r="X157" t="s">
        <v>425</v>
      </c>
      <c r="Y157" t="s">
        <v>425</v>
      </c>
      <c r="Z157" t="s">
        <v>425</v>
      </c>
      <c r="AA157" t="s">
        <v>425</v>
      </c>
      <c r="AB157" t="s">
        <v>399</v>
      </c>
      <c r="AC157" t="s">
        <v>399</v>
      </c>
      <c r="AD157" t="s">
        <v>399</v>
      </c>
      <c r="AE157" t="s">
        <v>399</v>
      </c>
      <c r="AF157" t="s">
        <v>399</v>
      </c>
      <c r="AG157" t="s">
        <v>399</v>
      </c>
      <c r="AH157" t="s">
        <v>429</v>
      </c>
      <c r="AI157" t="s">
        <v>429</v>
      </c>
      <c r="AJ157" t="s">
        <v>429</v>
      </c>
      <c r="AK157" t="s">
        <v>429</v>
      </c>
      <c r="AL157" t="s">
        <v>429</v>
      </c>
      <c r="AM157" t="s">
        <v>429</v>
      </c>
      <c r="AN157" t="s">
        <v>429</v>
      </c>
      <c r="AO157" t="s">
        <v>429</v>
      </c>
      <c r="AP157" t="s">
        <v>429</v>
      </c>
      <c r="AQ157" t="s">
        <v>429</v>
      </c>
      <c r="AR157" t="s">
        <v>426</v>
      </c>
      <c r="AS157" t="s">
        <v>426</v>
      </c>
      <c r="AT157" t="s">
        <v>426</v>
      </c>
      <c r="AU157" t="s">
        <v>426</v>
      </c>
      <c r="AV157" t="s">
        <v>426</v>
      </c>
      <c r="AW157" t="s">
        <v>426</v>
      </c>
      <c r="AX157" t="s">
        <v>426</v>
      </c>
      <c r="AY157" t="s">
        <v>426</v>
      </c>
      <c r="AZ157" t="s">
        <v>426</v>
      </c>
      <c r="BA157" t="s">
        <v>398</v>
      </c>
      <c r="BB157" t="s">
        <v>398</v>
      </c>
      <c r="BC157" t="s">
        <v>398</v>
      </c>
      <c r="BD157" t="s">
        <v>398</v>
      </c>
      <c r="BE157" t="s">
        <v>398</v>
      </c>
      <c r="BF157" t="s">
        <v>398</v>
      </c>
      <c r="BG157" t="s">
        <v>398</v>
      </c>
      <c r="BH157" t="s">
        <v>398</v>
      </c>
      <c r="BI157" t="s">
        <v>398</v>
      </c>
      <c r="BJ157" t="s">
        <v>398</v>
      </c>
      <c r="BK157" t="s">
        <v>398</v>
      </c>
      <c r="BL157" t="s">
        <v>398</v>
      </c>
    </row>
    <row r="158" spans="12:64" x14ac:dyDescent="0.25">
      <c r="M158" t="s">
        <v>425</v>
      </c>
      <c r="N158" t="s">
        <v>425</v>
      </c>
      <c r="O158" t="s">
        <v>425</v>
      </c>
      <c r="P158" t="s">
        <v>425</v>
      </c>
      <c r="Q158" t="s">
        <v>425</v>
      </c>
      <c r="R158" t="s">
        <v>425</v>
      </c>
      <c r="S158" t="s">
        <v>425</v>
      </c>
      <c r="T158" t="s">
        <v>425</v>
      </c>
      <c r="U158" t="s">
        <v>425</v>
      </c>
      <c r="V158" t="s">
        <v>425</v>
      </c>
      <c r="W158" t="s">
        <v>425</v>
      </c>
      <c r="X158" t="s">
        <v>425</v>
      </c>
      <c r="Y158" t="s">
        <v>425</v>
      </c>
      <c r="Z158" t="s">
        <v>425</v>
      </c>
      <c r="AA158" t="s">
        <v>425</v>
      </c>
      <c r="AB158" t="s">
        <v>399</v>
      </c>
      <c r="AC158" t="s">
        <v>399</v>
      </c>
      <c r="AD158" t="s">
        <v>399</v>
      </c>
      <c r="AE158" t="s">
        <v>399</v>
      </c>
      <c r="AF158" t="s">
        <v>399</v>
      </c>
      <c r="AG158" t="s">
        <v>399</v>
      </c>
      <c r="AH158" t="s">
        <v>399</v>
      </c>
      <c r="AI158" t="s">
        <v>429</v>
      </c>
      <c r="AJ158" t="s">
        <v>429</v>
      </c>
      <c r="AK158" t="s">
        <v>429</v>
      </c>
      <c r="AL158" t="s">
        <v>429</v>
      </c>
      <c r="AM158" t="s">
        <v>429</v>
      </c>
      <c r="AN158" t="s">
        <v>429</v>
      </c>
      <c r="AO158" t="s">
        <v>429</v>
      </c>
      <c r="AP158" t="s">
        <v>429</v>
      </c>
      <c r="AQ158" t="s">
        <v>426</v>
      </c>
      <c r="AR158" t="s">
        <v>426</v>
      </c>
      <c r="AS158" t="s">
        <v>426</v>
      </c>
      <c r="AT158" t="s">
        <v>426</v>
      </c>
      <c r="AU158" t="s">
        <v>426</v>
      </c>
      <c r="AV158" t="s">
        <v>426</v>
      </c>
      <c r="AW158" t="s">
        <v>426</v>
      </c>
      <c r="AX158" t="s">
        <v>426</v>
      </c>
      <c r="AY158" t="s">
        <v>426</v>
      </c>
      <c r="AZ158" t="s">
        <v>426</v>
      </c>
      <c r="BA158" t="s">
        <v>398</v>
      </c>
      <c r="BB158" t="s">
        <v>398</v>
      </c>
      <c r="BC158" t="s">
        <v>398</v>
      </c>
      <c r="BD158" t="s">
        <v>398</v>
      </c>
      <c r="BE158" t="s">
        <v>398</v>
      </c>
      <c r="BF158" t="s">
        <v>398</v>
      </c>
      <c r="BG158" t="s">
        <v>398</v>
      </c>
      <c r="BH158" t="s">
        <v>398</v>
      </c>
      <c r="BI158" t="s">
        <v>398</v>
      </c>
      <c r="BJ158" t="s">
        <v>398</v>
      </c>
      <c r="BK158" t="s">
        <v>398</v>
      </c>
      <c r="BL158" t="s">
        <v>398</v>
      </c>
    </row>
    <row r="159" spans="12:64" x14ac:dyDescent="0.25">
      <c r="M159" t="s">
        <v>425</v>
      </c>
      <c r="N159" t="s">
        <v>425</v>
      </c>
      <c r="O159" t="s">
        <v>425</v>
      </c>
      <c r="P159" t="s">
        <v>425</v>
      </c>
      <c r="Q159" t="s">
        <v>425</v>
      </c>
      <c r="R159" t="s">
        <v>425</v>
      </c>
      <c r="S159" t="s">
        <v>425</v>
      </c>
      <c r="T159" t="s">
        <v>425</v>
      </c>
      <c r="U159" t="s">
        <v>425</v>
      </c>
      <c r="V159" t="s">
        <v>425</v>
      </c>
      <c r="W159" t="s">
        <v>425</v>
      </c>
      <c r="X159" t="s">
        <v>425</v>
      </c>
      <c r="Y159" t="s">
        <v>425</v>
      </c>
      <c r="Z159" t="s">
        <v>425</v>
      </c>
      <c r="AA159" t="s">
        <v>399</v>
      </c>
      <c r="AB159" t="s">
        <v>399</v>
      </c>
      <c r="AC159" t="s">
        <v>399</v>
      </c>
      <c r="AD159" t="s">
        <v>399</v>
      </c>
      <c r="AE159" t="s">
        <v>399</v>
      </c>
      <c r="AF159" t="s">
        <v>399</v>
      </c>
      <c r="AG159" t="s">
        <v>399</v>
      </c>
      <c r="AH159" t="s">
        <v>399</v>
      </c>
      <c r="AI159" t="s">
        <v>429</v>
      </c>
      <c r="AJ159" t="s">
        <v>429</v>
      </c>
      <c r="AK159" t="s">
        <v>429</v>
      </c>
      <c r="AL159" t="s">
        <v>429</v>
      </c>
      <c r="AM159" t="s">
        <v>429</v>
      </c>
      <c r="AN159" t="s">
        <v>429</v>
      </c>
      <c r="AO159" t="s">
        <v>429</v>
      </c>
      <c r="AP159" t="s">
        <v>426</v>
      </c>
      <c r="AQ159" t="s">
        <v>426</v>
      </c>
      <c r="AR159" t="s">
        <v>426</v>
      </c>
      <c r="AS159" t="s">
        <v>426</v>
      </c>
      <c r="AT159" t="s">
        <v>426</v>
      </c>
      <c r="AU159" t="s">
        <v>426</v>
      </c>
      <c r="AV159" t="s">
        <v>426</v>
      </c>
      <c r="AW159" t="s">
        <v>426</v>
      </c>
      <c r="AX159" t="s">
        <v>426</v>
      </c>
      <c r="AY159" t="s">
        <v>426</v>
      </c>
      <c r="AZ159" t="s">
        <v>426</v>
      </c>
      <c r="BA159" t="s">
        <v>398</v>
      </c>
      <c r="BB159" t="s">
        <v>398</v>
      </c>
      <c r="BC159" t="s">
        <v>398</v>
      </c>
      <c r="BD159" t="s">
        <v>398</v>
      </c>
      <c r="BE159" t="s">
        <v>398</v>
      </c>
      <c r="BF159" t="s">
        <v>398</v>
      </c>
      <c r="BG159" t="s">
        <v>398</v>
      </c>
      <c r="BH159" t="s">
        <v>398</v>
      </c>
      <c r="BI159" t="s">
        <v>398</v>
      </c>
      <c r="BJ159" t="s">
        <v>398</v>
      </c>
      <c r="BK159" t="s">
        <v>398</v>
      </c>
      <c r="BL159" t="s">
        <v>398</v>
      </c>
    </row>
    <row r="160" spans="12:64" x14ac:dyDescent="0.25">
      <c r="M160" t="s">
        <v>425</v>
      </c>
      <c r="N160" t="s">
        <v>425</v>
      </c>
      <c r="O160" t="s">
        <v>425</v>
      </c>
      <c r="P160" t="s">
        <v>425</v>
      </c>
      <c r="Q160" t="s">
        <v>425</v>
      </c>
      <c r="R160" t="s">
        <v>425</v>
      </c>
      <c r="S160" t="s">
        <v>425</v>
      </c>
      <c r="T160" t="s">
        <v>425</v>
      </c>
      <c r="U160" t="s">
        <v>425</v>
      </c>
      <c r="V160" t="s">
        <v>425</v>
      </c>
      <c r="W160" t="s">
        <v>425</v>
      </c>
      <c r="X160" t="s">
        <v>425</v>
      </c>
      <c r="Y160" t="s">
        <v>425</v>
      </c>
      <c r="Z160" t="s">
        <v>425</v>
      </c>
      <c r="AA160" t="s">
        <v>399</v>
      </c>
      <c r="AB160" t="s">
        <v>399</v>
      </c>
      <c r="AC160" t="s">
        <v>399</v>
      </c>
      <c r="AD160" t="s">
        <v>399</v>
      </c>
      <c r="AE160" t="s">
        <v>399</v>
      </c>
      <c r="AF160" t="s">
        <v>399</v>
      </c>
      <c r="AG160" t="s">
        <v>399</v>
      </c>
      <c r="AH160" t="s">
        <v>399</v>
      </c>
      <c r="AI160" t="s">
        <v>424</v>
      </c>
      <c r="AJ160" t="s">
        <v>424</v>
      </c>
      <c r="AK160" t="s">
        <v>424</v>
      </c>
      <c r="AL160" t="s">
        <v>424</v>
      </c>
      <c r="AM160" t="s">
        <v>424</v>
      </c>
      <c r="AN160" t="s">
        <v>424</v>
      </c>
      <c r="AO160" t="s">
        <v>426</v>
      </c>
      <c r="AP160" t="s">
        <v>426</v>
      </c>
      <c r="AQ160" t="s">
        <v>426</v>
      </c>
      <c r="AR160" t="s">
        <v>426</v>
      </c>
      <c r="AS160" t="s">
        <v>426</v>
      </c>
      <c r="AT160" t="s">
        <v>426</v>
      </c>
      <c r="AU160" t="s">
        <v>426</v>
      </c>
      <c r="AV160" t="s">
        <v>426</v>
      </c>
      <c r="AW160" t="s">
        <v>426</v>
      </c>
      <c r="AX160" t="s">
        <v>426</v>
      </c>
      <c r="AY160" t="s">
        <v>426</v>
      </c>
      <c r="AZ160" t="s">
        <v>426</v>
      </c>
      <c r="BA160" t="s">
        <v>398</v>
      </c>
      <c r="BB160" t="s">
        <v>398</v>
      </c>
      <c r="BC160" t="s">
        <v>398</v>
      </c>
      <c r="BD160" t="s">
        <v>398</v>
      </c>
      <c r="BE160" t="s">
        <v>398</v>
      </c>
      <c r="BF160" t="s">
        <v>398</v>
      </c>
      <c r="BG160" t="s">
        <v>398</v>
      </c>
      <c r="BH160" t="s">
        <v>398</v>
      </c>
      <c r="BI160" t="s">
        <v>398</v>
      </c>
      <c r="BJ160" t="s">
        <v>398</v>
      </c>
      <c r="BK160" t="s">
        <v>398</v>
      </c>
      <c r="BL160" t="s">
        <v>398</v>
      </c>
    </row>
    <row r="161" spans="13:64" x14ac:dyDescent="0.25">
      <c r="M161" t="s">
        <v>425</v>
      </c>
      <c r="N161" t="s">
        <v>425</v>
      </c>
      <c r="O161" t="s">
        <v>425</v>
      </c>
      <c r="P161" t="s">
        <v>425</v>
      </c>
      <c r="Q161" t="s">
        <v>425</v>
      </c>
      <c r="R161" t="s">
        <v>425</v>
      </c>
      <c r="S161" t="s">
        <v>425</v>
      </c>
      <c r="T161" t="s">
        <v>425</v>
      </c>
      <c r="U161" t="s">
        <v>425</v>
      </c>
      <c r="V161" t="s">
        <v>425</v>
      </c>
      <c r="W161" t="s">
        <v>425</v>
      </c>
      <c r="X161" t="s">
        <v>425</v>
      </c>
      <c r="Y161" t="s">
        <v>425</v>
      </c>
      <c r="Z161" t="s">
        <v>425</v>
      </c>
      <c r="AA161" t="s">
        <v>399</v>
      </c>
      <c r="AB161" t="s">
        <v>399</v>
      </c>
      <c r="AC161" t="s">
        <v>399</v>
      </c>
      <c r="AD161" t="s">
        <v>399</v>
      </c>
      <c r="AE161" t="s">
        <v>399</v>
      </c>
      <c r="AF161" t="s">
        <v>399</v>
      </c>
      <c r="AG161" t="s">
        <v>399</v>
      </c>
      <c r="AH161" t="s">
        <v>399</v>
      </c>
      <c r="AI161" t="s">
        <v>424</v>
      </c>
      <c r="AJ161" t="s">
        <v>424</v>
      </c>
      <c r="AK161" t="s">
        <v>424</v>
      </c>
      <c r="AL161" t="s">
        <v>424</v>
      </c>
      <c r="AM161" t="s">
        <v>424</v>
      </c>
      <c r="AN161" t="s">
        <v>424</v>
      </c>
      <c r="AO161" t="s">
        <v>426</v>
      </c>
      <c r="AP161" t="s">
        <v>426</v>
      </c>
      <c r="AQ161" t="s">
        <v>426</v>
      </c>
      <c r="AR161" t="s">
        <v>426</v>
      </c>
      <c r="AS161" t="s">
        <v>426</v>
      </c>
      <c r="AT161" t="s">
        <v>426</v>
      </c>
      <c r="AU161" t="s">
        <v>426</v>
      </c>
      <c r="AV161" t="s">
        <v>426</v>
      </c>
      <c r="AW161" t="s">
        <v>426</v>
      </c>
      <c r="AX161" t="s">
        <v>426</v>
      </c>
      <c r="AY161" t="s">
        <v>426</v>
      </c>
      <c r="AZ161" t="s">
        <v>426</v>
      </c>
      <c r="BA161" t="s">
        <v>400</v>
      </c>
      <c r="BB161" t="s">
        <v>400</v>
      </c>
      <c r="BC161" t="s">
        <v>398</v>
      </c>
      <c r="BD161" t="s">
        <v>398</v>
      </c>
      <c r="BE161" t="s">
        <v>398</v>
      </c>
      <c r="BF161" t="s">
        <v>398</v>
      </c>
      <c r="BG161" t="s">
        <v>398</v>
      </c>
      <c r="BH161" t="s">
        <v>398</v>
      </c>
      <c r="BI161" t="s">
        <v>398</v>
      </c>
      <c r="BJ161" t="s">
        <v>398</v>
      </c>
      <c r="BK161" t="s">
        <v>398</v>
      </c>
      <c r="BL161" t="s">
        <v>398</v>
      </c>
    </row>
    <row r="162" spans="13:64" x14ac:dyDescent="0.25">
      <c r="M162" t="s">
        <v>425</v>
      </c>
      <c r="N162" t="s">
        <v>425</v>
      </c>
      <c r="O162" t="s">
        <v>425</v>
      </c>
      <c r="P162" t="s">
        <v>425</v>
      </c>
      <c r="Q162" t="s">
        <v>425</v>
      </c>
      <c r="R162" t="s">
        <v>425</v>
      </c>
      <c r="S162" t="s">
        <v>425</v>
      </c>
      <c r="T162" t="s">
        <v>425</v>
      </c>
      <c r="U162" t="s">
        <v>425</v>
      </c>
      <c r="V162" t="s">
        <v>425</v>
      </c>
      <c r="W162" t="s">
        <v>425</v>
      </c>
      <c r="X162" t="s">
        <v>425</v>
      </c>
      <c r="Y162" t="s">
        <v>425</v>
      </c>
      <c r="Z162" t="s">
        <v>399</v>
      </c>
      <c r="AA162" t="s">
        <v>399</v>
      </c>
      <c r="AB162" t="s">
        <v>399</v>
      </c>
      <c r="AC162" t="s">
        <v>399</v>
      </c>
      <c r="AD162" t="s">
        <v>399</v>
      </c>
      <c r="AE162" t="s">
        <v>399</v>
      </c>
      <c r="AF162" t="s">
        <v>399</v>
      </c>
      <c r="AG162" t="s">
        <v>399</v>
      </c>
      <c r="AH162" t="s">
        <v>399</v>
      </c>
      <c r="AI162" t="s">
        <v>424</v>
      </c>
      <c r="AJ162" t="s">
        <v>424</v>
      </c>
      <c r="AK162" t="s">
        <v>424</v>
      </c>
      <c r="AL162" t="s">
        <v>424</v>
      </c>
      <c r="AM162" t="s">
        <v>424</v>
      </c>
      <c r="AN162" t="s">
        <v>424</v>
      </c>
      <c r="AO162" t="s">
        <v>424</v>
      </c>
      <c r="AP162" t="s">
        <v>426</v>
      </c>
      <c r="AQ162" t="s">
        <v>426</v>
      </c>
      <c r="AR162" t="s">
        <v>426</v>
      </c>
      <c r="AS162" t="s">
        <v>426</v>
      </c>
      <c r="AT162" t="s">
        <v>426</v>
      </c>
      <c r="AU162" t="s">
        <v>426</v>
      </c>
      <c r="AV162" t="s">
        <v>426</v>
      </c>
      <c r="AW162" t="s">
        <v>426</v>
      </c>
      <c r="AX162" t="s">
        <v>426</v>
      </c>
      <c r="AY162" t="s">
        <v>426</v>
      </c>
      <c r="AZ162" t="s">
        <v>426</v>
      </c>
      <c r="BA162" t="s">
        <v>400</v>
      </c>
      <c r="BB162" t="s">
        <v>400</v>
      </c>
      <c r="BC162" t="s">
        <v>400</v>
      </c>
      <c r="BD162" t="s">
        <v>400</v>
      </c>
      <c r="BE162" t="s">
        <v>400</v>
      </c>
      <c r="BF162" t="s">
        <v>400</v>
      </c>
      <c r="BG162" t="s">
        <v>398</v>
      </c>
      <c r="BH162" t="s">
        <v>398</v>
      </c>
      <c r="BI162" t="s">
        <v>398</v>
      </c>
      <c r="BJ162" t="s">
        <v>398</v>
      </c>
      <c r="BK162" t="s">
        <v>398</v>
      </c>
      <c r="BL162" t="s">
        <v>398</v>
      </c>
    </row>
    <row r="163" spans="13:64" x14ac:dyDescent="0.25">
      <c r="M163" t="s">
        <v>425</v>
      </c>
      <c r="N163" t="s">
        <v>425</v>
      </c>
      <c r="O163" t="s">
        <v>425</v>
      </c>
      <c r="P163" t="s">
        <v>425</v>
      </c>
      <c r="Q163" t="s">
        <v>425</v>
      </c>
      <c r="R163" t="s">
        <v>425</v>
      </c>
      <c r="S163" t="s">
        <v>425</v>
      </c>
      <c r="T163" t="s">
        <v>425</v>
      </c>
      <c r="U163" t="s">
        <v>425</v>
      </c>
      <c r="V163" t="s">
        <v>425</v>
      </c>
      <c r="W163" t="s">
        <v>425</v>
      </c>
      <c r="X163" t="s">
        <v>425</v>
      </c>
      <c r="Y163" t="s">
        <v>425</v>
      </c>
      <c r="Z163" t="s">
        <v>399</v>
      </c>
      <c r="AA163" t="s">
        <v>399</v>
      </c>
      <c r="AB163" t="s">
        <v>399</v>
      </c>
      <c r="AC163" t="s">
        <v>399</v>
      </c>
      <c r="AD163" t="s">
        <v>399</v>
      </c>
      <c r="AE163" t="s">
        <v>399</v>
      </c>
      <c r="AF163" t="s">
        <v>399</v>
      </c>
      <c r="AG163" t="s">
        <v>399</v>
      </c>
      <c r="AH163" t="s">
        <v>399</v>
      </c>
      <c r="AI163" t="s">
        <v>424</v>
      </c>
      <c r="AJ163" t="s">
        <v>424</v>
      </c>
      <c r="AK163" t="s">
        <v>424</v>
      </c>
      <c r="AL163" t="s">
        <v>424</v>
      </c>
      <c r="AM163" t="s">
        <v>424</v>
      </c>
      <c r="AN163" t="s">
        <v>424</v>
      </c>
      <c r="AO163" t="s">
        <v>424</v>
      </c>
      <c r="AP163" t="s">
        <v>426</v>
      </c>
      <c r="AQ163" t="s">
        <v>426</v>
      </c>
      <c r="AR163" t="s">
        <v>426</v>
      </c>
      <c r="AS163" t="s">
        <v>426</v>
      </c>
      <c r="AT163" t="s">
        <v>426</v>
      </c>
      <c r="AU163" t="s">
        <v>426</v>
      </c>
      <c r="AV163" t="s">
        <v>426</v>
      </c>
      <c r="AW163" t="s">
        <v>426</v>
      </c>
      <c r="AX163" t="s">
        <v>426</v>
      </c>
      <c r="AY163" t="s">
        <v>426</v>
      </c>
      <c r="AZ163" t="s">
        <v>426</v>
      </c>
      <c r="BA163" t="s">
        <v>400</v>
      </c>
      <c r="BB163" t="s">
        <v>400</v>
      </c>
      <c r="BC163" t="s">
        <v>400</v>
      </c>
      <c r="BD163" t="s">
        <v>400</v>
      </c>
      <c r="BE163" t="s">
        <v>400</v>
      </c>
      <c r="BF163" t="s">
        <v>400</v>
      </c>
      <c r="BG163" t="s">
        <v>400</v>
      </c>
      <c r="BH163" t="s">
        <v>400</v>
      </c>
      <c r="BI163" t="s">
        <v>400</v>
      </c>
      <c r="BJ163" t="s">
        <v>398</v>
      </c>
      <c r="BK163" t="s">
        <v>398</v>
      </c>
      <c r="BL163" t="s">
        <v>398</v>
      </c>
    </row>
    <row r="164" spans="13:64" x14ac:dyDescent="0.25">
      <c r="P164" t="s">
        <v>425</v>
      </c>
      <c r="Q164" t="s">
        <v>425</v>
      </c>
      <c r="R164" t="s">
        <v>425</v>
      </c>
      <c r="S164" t="s">
        <v>425</v>
      </c>
      <c r="T164" t="s">
        <v>425</v>
      </c>
      <c r="U164" t="s">
        <v>425</v>
      </c>
      <c r="V164" t="s">
        <v>425</v>
      </c>
      <c r="W164" t="s">
        <v>425</v>
      </c>
      <c r="X164" t="s">
        <v>425</v>
      </c>
      <c r="Y164" t="s">
        <v>399</v>
      </c>
      <c r="Z164" t="s">
        <v>399</v>
      </c>
      <c r="AA164" t="s">
        <v>399</v>
      </c>
      <c r="AB164" t="s">
        <v>399</v>
      </c>
      <c r="AC164" t="s">
        <v>399</v>
      </c>
      <c r="AD164" t="s">
        <v>399</v>
      </c>
      <c r="AE164" t="s">
        <v>399</v>
      </c>
      <c r="AF164" t="s">
        <v>399</v>
      </c>
      <c r="AG164" t="s">
        <v>399</v>
      </c>
      <c r="AH164" t="s">
        <v>424</v>
      </c>
      <c r="AI164" t="s">
        <v>424</v>
      </c>
      <c r="AJ164" t="s">
        <v>424</v>
      </c>
      <c r="AK164" t="s">
        <v>424</v>
      </c>
      <c r="AL164" t="s">
        <v>424</v>
      </c>
      <c r="AM164" t="s">
        <v>424</v>
      </c>
      <c r="AN164" t="s">
        <v>424</v>
      </c>
      <c r="AO164" t="s">
        <v>424</v>
      </c>
      <c r="AP164" t="s">
        <v>426</v>
      </c>
      <c r="AQ164" t="s">
        <v>426</v>
      </c>
      <c r="AR164" t="s">
        <v>426</v>
      </c>
      <c r="AS164" t="s">
        <v>426</v>
      </c>
      <c r="AT164" t="s">
        <v>426</v>
      </c>
      <c r="AU164" t="s">
        <v>426</v>
      </c>
      <c r="AV164" t="s">
        <v>426</v>
      </c>
      <c r="AW164" t="s">
        <v>426</v>
      </c>
      <c r="AX164" t="s">
        <v>426</v>
      </c>
      <c r="AY164" t="s">
        <v>426</v>
      </c>
      <c r="AZ164" t="s">
        <v>400</v>
      </c>
      <c r="BA164" t="s">
        <v>400</v>
      </c>
      <c r="BB164" t="s">
        <v>400</v>
      </c>
      <c r="BC164" t="s">
        <v>400</v>
      </c>
      <c r="BD164" t="s">
        <v>400</v>
      </c>
      <c r="BE164" t="s">
        <v>400</v>
      </c>
      <c r="BF164" t="s">
        <v>400</v>
      </c>
      <c r="BG164" t="s">
        <v>400</v>
      </c>
      <c r="BH164" t="s">
        <v>400</v>
      </c>
      <c r="BI164" t="s">
        <v>400</v>
      </c>
      <c r="BJ164" t="s">
        <v>398</v>
      </c>
    </row>
    <row r="165" spans="13:64" x14ac:dyDescent="0.25">
      <c r="P165" t="s">
        <v>430</v>
      </c>
      <c r="Q165" t="s">
        <v>425</v>
      </c>
      <c r="R165" t="s">
        <v>425</v>
      </c>
      <c r="S165" t="s">
        <v>425</v>
      </c>
      <c r="T165" t="s">
        <v>425</v>
      </c>
      <c r="U165" t="s">
        <v>425</v>
      </c>
      <c r="V165" t="s">
        <v>425</v>
      </c>
      <c r="W165" t="s">
        <v>425</v>
      </c>
      <c r="X165" t="s">
        <v>425</v>
      </c>
      <c r="Y165" t="s">
        <v>399</v>
      </c>
      <c r="Z165" t="s">
        <v>399</v>
      </c>
      <c r="AA165" t="s">
        <v>399</v>
      </c>
      <c r="AB165" t="s">
        <v>399</v>
      </c>
      <c r="AC165" t="s">
        <v>399</v>
      </c>
      <c r="AD165" t="s">
        <v>399</v>
      </c>
      <c r="AE165" t="s">
        <v>399</v>
      </c>
      <c r="AF165" t="s">
        <v>399</v>
      </c>
      <c r="AG165" t="s">
        <v>399</v>
      </c>
      <c r="AH165" t="s">
        <v>424</v>
      </c>
      <c r="AI165" t="s">
        <v>424</v>
      </c>
      <c r="AJ165" t="s">
        <v>424</v>
      </c>
      <c r="AK165" t="s">
        <v>424</v>
      </c>
      <c r="AL165" t="s">
        <v>424</v>
      </c>
      <c r="AM165" t="s">
        <v>424</v>
      </c>
      <c r="AN165" t="s">
        <v>424</v>
      </c>
      <c r="AO165" t="s">
        <v>424</v>
      </c>
      <c r="AP165" t="s">
        <v>427</v>
      </c>
      <c r="AQ165" t="s">
        <v>427</v>
      </c>
      <c r="AR165" t="s">
        <v>427</v>
      </c>
      <c r="AS165" t="s">
        <v>426</v>
      </c>
      <c r="AT165" t="s">
        <v>426</v>
      </c>
      <c r="AU165" t="s">
        <v>426</v>
      </c>
      <c r="AV165" t="s">
        <v>426</v>
      </c>
      <c r="AW165" t="s">
        <v>426</v>
      </c>
      <c r="AX165" t="s">
        <v>426</v>
      </c>
      <c r="AY165" t="s">
        <v>426</v>
      </c>
      <c r="AZ165" t="s">
        <v>400</v>
      </c>
      <c r="BA165" t="s">
        <v>400</v>
      </c>
      <c r="BB165" t="s">
        <v>400</v>
      </c>
      <c r="BC165" t="s">
        <v>400</v>
      </c>
      <c r="BD165" t="s">
        <v>400</v>
      </c>
      <c r="BE165" t="s">
        <v>400</v>
      </c>
      <c r="BF165" t="s">
        <v>400</v>
      </c>
      <c r="BG165" t="s">
        <v>400</v>
      </c>
      <c r="BH165" t="s">
        <v>400</v>
      </c>
      <c r="BI165" t="s">
        <v>400</v>
      </c>
    </row>
    <row r="166" spans="13:64" x14ac:dyDescent="0.25">
      <c r="R166" t="s">
        <v>425</v>
      </c>
      <c r="S166" t="s">
        <v>425</v>
      </c>
      <c r="T166" t="s">
        <v>425</v>
      </c>
      <c r="U166" t="s">
        <v>425</v>
      </c>
      <c r="V166" t="s">
        <v>425</v>
      </c>
      <c r="W166" t="s">
        <v>425</v>
      </c>
      <c r="X166" t="s">
        <v>425</v>
      </c>
      <c r="Y166" t="s">
        <v>399</v>
      </c>
      <c r="Z166" t="s">
        <v>399</v>
      </c>
      <c r="AA166" t="s">
        <v>399</v>
      </c>
      <c r="AB166" t="s">
        <v>399</v>
      </c>
      <c r="AC166" t="s">
        <v>399</v>
      </c>
      <c r="AD166" t="s">
        <v>399</v>
      </c>
      <c r="AE166" t="s">
        <v>399</v>
      </c>
      <c r="AF166" t="s">
        <v>399</v>
      </c>
      <c r="AG166" t="s">
        <v>399</v>
      </c>
      <c r="AH166" t="s">
        <v>424</v>
      </c>
      <c r="AI166" t="s">
        <v>424</v>
      </c>
      <c r="AJ166" t="s">
        <v>424</v>
      </c>
      <c r="AK166" t="s">
        <v>424</v>
      </c>
      <c r="AL166" t="s">
        <v>424</v>
      </c>
      <c r="AM166" t="s">
        <v>424</v>
      </c>
      <c r="AN166" t="s">
        <v>424</v>
      </c>
      <c r="AO166" t="s">
        <v>424</v>
      </c>
      <c r="AP166" t="s">
        <v>427</v>
      </c>
      <c r="AQ166" t="s">
        <v>427</v>
      </c>
      <c r="AR166" t="s">
        <v>427</v>
      </c>
      <c r="AS166" t="s">
        <v>427</v>
      </c>
      <c r="AT166" t="s">
        <v>427</v>
      </c>
      <c r="AU166" t="s">
        <v>427</v>
      </c>
      <c r="AV166" t="s">
        <v>427</v>
      </c>
      <c r="AW166" t="s">
        <v>427</v>
      </c>
      <c r="AX166" t="s">
        <v>400</v>
      </c>
      <c r="AY166" t="s">
        <v>400</v>
      </c>
      <c r="AZ166" t="s">
        <v>400</v>
      </c>
      <c r="BA166" t="s">
        <v>400</v>
      </c>
      <c r="BB166" t="s">
        <v>400</v>
      </c>
      <c r="BC166" t="s">
        <v>400</v>
      </c>
      <c r="BD166" t="s">
        <v>400</v>
      </c>
      <c r="BE166" t="s">
        <v>400</v>
      </c>
      <c r="BF166" t="s">
        <v>400</v>
      </c>
      <c r="BG166" t="s">
        <v>400</v>
      </c>
      <c r="BH166" t="s">
        <v>400</v>
      </c>
      <c r="BI166" t="s">
        <v>400</v>
      </c>
    </row>
    <row r="167" spans="13:64" x14ac:dyDescent="0.25">
      <c r="R167" t="s">
        <v>430</v>
      </c>
      <c r="Y167" t="s">
        <v>399</v>
      </c>
      <c r="Z167" t="s">
        <v>399</v>
      </c>
      <c r="AA167" t="s">
        <v>399</v>
      </c>
      <c r="AB167" t="s">
        <v>399</v>
      </c>
      <c r="AC167" t="s">
        <v>399</v>
      </c>
      <c r="AD167" t="s">
        <v>399</v>
      </c>
      <c r="AE167" t="s">
        <v>399</v>
      </c>
      <c r="AF167" t="s">
        <v>399</v>
      </c>
      <c r="AG167" t="s">
        <v>424</v>
      </c>
      <c r="AH167" t="s">
        <v>424</v>
      </c>
      <c r="AI167" t="s">
        <v>424</v>
      </c>
      <c r="AJ167" t="s">
        <v>424</v>
      </c>
      <c r="AK167" t="s">
        <v>424</v>
      </c>
      <c r="AL167" t="s">
        <v>424</v>
      </c>
      <c r="AM167" t="s">
        <v>424</v>
      </c>
      <c r="AN167" t="s">
        <v>424</v>
      </c>
      <c r="AO167" t="s">
        <v>424</v>
      </c>
      <c r="AP167" t="s">
        <v>427</v>
      </c>
      <c r="AQ167" t="s">
        <v>427</v>
      </c>
      <c r="AR167" t="s">
        <v>427</v>
      </c>
      <c r="AS167" t="s">
        <v>427</v>
      </c>
      <c r="AT167" t="s">
        <v>427</v>
      </c>
      <c r="AU167" t="s">
        <v>427</v>
      </c>
      <c r="AV167" t="s">
        <v>427</v>
      </c>
      <c r="AW167" t="s">
        <v>427</v>
      </c>
      <c r="AX167" t="s">
        <v>400</v>
      </c>
      <c r="AY167" t="s">
        <v>400</v>
      </c>
      <c r="AZ167" t="s">
        <v>400</v>
      </c>
      <c r="BA167" t="s">
        <v>400</v>
      </c>
      <c r="BB167" t="s">
        <v>400</v>
      </c>
      <c r="BC167" t="s">
        <v>400</v>
      </c>
      <c r="BD167" t="s">
        <v>400</v>
      </c>
      <c r="BE167" t="s">
        <v>400</v>
      </c>
      <c r="BF167" t="s">
        <v>400</v>
      </c>
      <c r="BG167" t="s">
        <v>400</v>
      </c>
      <c r="BH167" t="s">
        <v>400</v>
      </c>
      <c r="BI167" t="s">
        <v>400</v>
      </c>
    </row>
    <row r="168" spans="13:64" x14ac:dyDescent="0.25">
      <c r="R168" t="s">
        <v>430</v>
      </c>
      <c r="AE168" t="s">
        <v>424</v>
      </c>
      <c r="AF168" t="s">
        <v>424</v>
      </c>
      <c r="AG168" t="s">
        <v>424</v>
      </c>
      <c r="AH168" t="s">
        <v>424</v>
      </c>
      <c r="AI168" t="s">
        <v>424</v>
      </c>
      <c r="AJ168" t="s">
        <v>424</v>
      </c>
      <c r="AK168" t="s">
        <v>424</v>
      </c>
      <c r="AL168" t="s">
        <v>424</v>
      </c>
      <c r="AM168" t="s">
        <v>424</v>
      </c>
      <c r="AN168" t="s">
        <v>424</v>
      </c>
      <c r="AO168" t="s">
        <v>427</v>
      </c>
      <c r="AP168" t="s">
        <v>427</v>
      </c>
      <c r="AQ168" t="s">
        <v>427</v>
      </c>
      <c r="AR168" t="s">
        <v>427</v>
      </c>
      <c r="AS168" t="s">
        <v>427</v>
      </c>
      <c r="AT168" t="s">
        <v>427</v>
      </c>
      <c r="AU168" t="s">
        <v>427</v>
      </c>
      <c r="AV168" t="s">
        <v>427</v>
      </c>
      <c r="AW168" t="s">
        <v>427</v>
      </c>
      <c r="AX168" t="s">
        <v>427</v>
      </c>
      <c r="AY168" t="s">
        <v>400</v>
      </c>
      <c r="AZ168" t="s">
        <v>400</v>
      </c>
      <c r="BA168" t="s">
        <v>400</v>
      </c>
      <c r="BB168" t="s">
        <v>400</v>
      </c>
      <c r="BC168" t="s">
        <v>400</v>
      </c>
      <c r="BD168" t="s">
        <v>400</v>
      </c>
      <c r="BE168" t="s">
        <v>400</v>
      </c>
      <c r="BF168" t="s">
        <v>400</v>
      </c>
      <c r="BG168" t="s">
        <v>400</v>
      </c>
      <c r="BH168" t="s">
        <v>400</v>
      </c>
      <c r="BI168" t="s">
        <v>400</v>
      </c>
    </row>
    <row r="169" spans="13:64" x14ac:dyDescent="0.25">
      <c r="R169" t="s">
        <v>430</v>
      </c>
      <c r="AE169" t="s">
        <v>424</v>
      </c>
      <c r="AF169" t="s">
        <v>424</v>
      </c>
      <c r="AG169" t="s">
        <v>424</v>
      </c>
      <c r="AH169" t="s">
        <v>424</v>
      </c>
      <c r="AI169" t="s">
        <v>424</v>
      </c>
      <c r="AJ169" t="s">
        <v>424</v>
      </c>
      <c r="AK169" t="s">
        <v>424</v>
      </c>
      <c r="AL169" t="s">
        <v>424</v>
      </c>
      <c r="AM169" t="s">
        <v>424</v>
      </c>
      <c r="AN169" t="s">
        <v>424</v>
      </c>
      <c r="AO169" t="s">
        <v>427</v>
      </c>
      <c r="AP169" t="s">
        <v>427</v>
      </c>
      <c r="AQ169" t="s">
        <v>427</v>
      </c>
      <c r="AR169" t="s">
        <v>427</v>
      </c>
      <c r="AS169" t="s">
        <v>427</v>
      </c>
      <c r="AT169" t="s">
        <v>427</v>
      </c>
      <c r="AU169" t="s">
        <v>427</v>
      </c>
      <c r="AV169" t="s">
        <v>427</v>
      </c>
      <c r="AW169" t="s">
        <v>427</v>
      </c>
      <c r="AX169" t="s">
        <v>427</v>
      </c>
      <c r="AY169" t="s">
        <v>400</v>
      </c>
      <c r="AZ169" t="s">
        <v>400</v>
      </c>
      <c r="BA169" t="s">
        <v>400</v>
      </c>
      <c r="BB169" t="s">
        <v>400</v>
      </c>
      <c r="BC169" t="s">
        <v>400</v>
      </c>
      <c r="BD169" t="s">
        <v>400</v>
      </c>
      <c r="BE169" t="s">
        <v>400</v>
      </c>
      <c r="BF169" t="s">
        <v>400</v>
      </c>
      <c r="BG169" t="s">
        <v>400</v>
      </c>
      <c r="BH169" t="s">
        <v>400</v>
      </c>
      <c r="BI169" t="s">
        <v>400</v>
      </c>
    </row>
    <row r="170" spans="13:64" x14ac:dyDescent="0.25">
      <c r="R170" t="s">
        <v>430</v>
      </c>
      <c r="AE170" t="s">
        <v>424</v>
      </c>
      <c r="AF170" t="s">
        <v>424</v>
      </c>
      <c r="AG170" t="s">
        <v>424</v>
      </c>
      <c r="AH170" t="s">
        <v>424</v>
      </c>
      <c r="AI170" t="s">
        <v>424</v>
      </c>
      <c r="AJ170" t="s">
        <v>424</v>
      </c>
      <c r="AK170" t="s">
        <v>424</v>
      </c>
      <c r="AL170" t="s">
        <v>424</v>
      </c>
      <c r="AM170" t="s">
        <v>424</v>
      </c>
      <c r="AN170" t="s">
        <v>427</v>
      </c>
      <c r="AO170" t="s">
        <v>427</v>
      </c>
      <c r="AP170" t="s">
        <v>427</v>
      </c>
      <c r="AQ170" t="s">
        <v>427</v>
      </c>
      <c r="AR170" t="s">
        <v>427</v>
      </c>
      <c r="AS170" t="s">
        <v>427</v>
      </c>
      <c r="AT170" t="s">
        <v>427</v>
      </c>
      <c r="AU170" t="s">
        <v>427</v>
      </c>
      <c r="AV170" t="s">
        <v>427</v>
      </c>
      <c r="AW170" t="s">
        <v>427</v>
      </c>
      <c r="AX170" t="s">
        <v>427</v>
      </c>
      <c r="AY170" t="s">
        <v>400</v>
      </c>
      <c r="AZ170" t="s">
        <v>400</v>
      </c>
      <c r="BA170" t="s">
        <v>400</v>
      </c>
      <c r="BB170" t="s">
        <v>400</v>
      </c>
      <c r="BC170" t="s">
        <v>400</v>
      </c>
      <c r="BD170" t="s">
        <v>400</v>
      </c>
      <c r="BE170" t="s">
        <v>400</v>
      </c>
      <c r="BF170" t="s">
        <v>400</v>
      </c>
      <c r="BG170" t="s">
        <v>400</v>
      </c>
      <c r="BH170" t="s">
        <v>400</v>
      </c>
      <c r="BI170" t="s">
        <v>400</v>
      </c>
    </row>
    <row r="171" spans="13:64" x14ac:dyDescent="0.25">
      <c r="R171" t="s">
        <v>430</v>
      </c>
      <c r="AE171" t="s">
        <v>424</v>
      </c>
      <c r="AF171" t="s">
        <v>424</v>
      </c>
      <c r="AG171" t="s">
        <v>424</v>
      </c>
      <c r="AH171" t="s">
        <v>424</v>
      </c>
      <c r="AI171" t="s">
        <v>424</v>
      </c>
      <c r="AJ171" t="s">
        <v>424</v>
      </c>
      <c r="AK171" t="s">
        <v>424</v>
      </c>
      <c r="AL171" t="s">
        <v>424</v>
      </c>
      <c r="AM171" t="s">
        <v>424</v>
      </c>
      <c r="AN171" t="s">
        <v>427</v>
      </c>
      <c r="AO171" t="s">
        <v>427</v>
      </c>
      <c r="AP171" t="s">
        <v>427</v>
      </c>
      <c r="AQ171" t="s">
        <v>427</v>
      </c>
      <c r="AR171" t="s">
        <v>427</v>
      </c>
      <c r="AS171" t="s">
        <v>427</v>
      </c>
      <c r="AT171" t="s">
        <v>427</v>
      </c>
      <c r="AU171" t="s">
        <v>427</v>
      </c>
      <c r="AV171" t="s">
        <v>427</v>
      </c>
      <c r="AW171" t="s">
        <v>427</v>
      </c>
      <c r="AX171" t="s">
        <v>427</v>
      </c>
      <c r="AY171" t="s">
        <v>400</v>
      </c>
      <c r="AZ171" t="s">
        <v>400</v>
      </c>
      <c r="BA171" t="s">
        <v>400</v>
      </c>
      <c r="BB171" t="s">
        <v>400</v>
      </c>
      <c r="BC171" t="s">
        <v>400</v>
      </c>
      <c r="BD171" t="s">
        <v>400</v>
      </c>
      <c r="BE171" t="s">
        <v>400</v>
      </c>
      <c r="BF171" t="s">
        <v>400</v>
      </c>
      <c r="BG171" t="s">
        <v>400</v>
      </c>
      <c r="BH171" t="s">
        <v>400</v>
      </c>
      <c r="BI171" t="s">
        <v>400</v>
      </c>
    </row>
    <row r="172" spans="13:64" x14ac:dyDescent="0.25">
      <c r="R172" t="s">
        <v>430</v>
      </c>
      <c r="AE172" t="s">
        <v>424</v>
      </c>
      <c r="AF172" t="s">
        <v>424</v>
      </c>
      <c r="AG172" t="s">
        <v>424</v>
      </c>
      <c r="AH172" t="s">
        <v>424</v>
      </c>
      <c r="AI172" t="s">
        <v>424</v>
      </c>
      <c r="AJ172" t="s">
        <v>424</v>
      </c>
      <c r="AK172" t="s">
        <v>424</v>
      </c>
      <c r="AL172" t="s">
        <v>424</v>
      </c>
      <c r="AM172" t="s">
        <v>427</v>
      </c>
      <c r="AN172" t="s">
        <v>427</v>
      </c>
      <c r="AO172" t="s">
        <v>427</v>
      </c>
      <c r="AP172" t="s">
        <v>427</v>
      </c>
      <c r="AQ172" t="s">
        <v>427</v>
      </c>
      <c r="AR172" t="s">
        <v>427</v>
      </c>
      <c r="AS172" t="s">
        <v>427</v>
      </c>
      <c r="AT172" t="s">
        <v>427</v>
      </c>
      <c r="AU172" t="s">
        <v>427</v>
      </c>
      <c r="AV172" t="s">
        <v>427</v>
      </c>
      <c r="AW172" t="s">
        <v>427</v>
      </c>
      <c r="AX172" t="s">
        <v>427</v>
      </c>
      <c r="AY172" t="s">
        <v>400</v>
      </c>
      <c r="AZ172" t="s">
        <v>400</v>
      </c>
      <c r="BA172" t="s">
        <v>400</v>
      </c>
      <c r="BB172" t="s">
        <v>400</v>
      </c>
      <c r="BC172" t="s">
        <v>400</v>
      </c>
      <c r="BD172" t="s">
        <v>400</v>
      </c>
      <c r="BE172" t="s">
        <v>400</v>
      </c>
      <c r="BF172" t="s">
        <v>400</v>
      </c>
      <c r="BG172" t="s">
        <v>400</v>
      </c>
      <c r="BH172" t="s">
        <v>400</v>
      </c>
      <c r="BI172" t="s">
        <v>400</v>
      </c>
    </row>
    <row r="173" spans="13:64" x14ac:dyDescent="0.25">
      <c r="R173" t="s">
        <v>430</v>
      </c>
      <c r="AK173" t="s">
        <v>427</v>
      </c>
      <c r="AL173" t="s">
        <v>427</v>
      </c>
      <c r="AM173" t="s">
        <v>427</v>
      </c>
      <c r="AN173" t="s">
        <v>427</v>
      </c>
      <c r="AO173" t="s">
        <v>427</v>
      </c>
      <c r="AP173" t="s">
        <v>427</v>
      </c>
      <c r="AQ173" t="s">
        <v>427</v>
      </c>
      <c r="AR173" t="s">
        <v>427</v>
      </c>
      <c r="AS173" t="s">
        <v>427</v>
      </c>
      <c r="AT173" t="s">
        <v>427</v>
      </c>
      <c r="AU173" t="s">
        <v>427</v>
      </c>
      <c r="AV173" t="s">
        <v>427</v>
      </c>
      <c r="AW173" t="s">
        <v>427</v>
      </c>
      <c r="AX173" t="s">
        <v>427</v>
      </c>
      <c r="AY173" t="s">
        <v>400</v>
      </c>
      <c r="AZ173" t="s">
        <v>400</v>
      </c>
      <c r="BA173" t="s">
        <v>400</v>
      </c>
      <c r="BB173" t="s">
        <v>400</v>
      </c>
      <c r="BC173" t="s">
        <v>400</v>
      </c>
      <c r="BD173" t="s">
        <v>400</v>
      </c>
      <c r="BE173" t="s">
        <v>400</v>
      </c>
      <c r="BF173" t="s">
        <v>400</v>
      </c>
      <c r="BG173" t="s">
        <v>400</v>
      </c>
      <c r="BH173" t="s">
        <v>400</v>
      </c>
      <c r="BI173" t="s">
        <v>400</v>
      </c>
    </row>
    <row r="174" spans="13:64" x14ac:dyDescent="0.25">
      <c r="R174" t="s">
        <v>430</v>
      </c>
      <c r="AK174" t="s">
        <v>427</v>
      </c>
      <c r="AL174" t="s">
        <v>427</v>
      </c>
      <c r="AM174" t="s">
        <v>427</v>
      </c>
      <c r="AN174" t="s">
        <v>427</v>
      </c>
      <c r="AO174" t="s">
        <v>427</v>
      </c>
      <c r="AP174" t="s">
        <v>427</v>
      </c>
      <c r="AQ174" t="s">
        <v>427</v>
      </c>
      <c r="AR174" t="s">
        <v>427</v>
      </c>
      <c r="AS174" t="s">
        <v>427</v>
      </c>
      <c r="AT174" t="s">
        <v>427</v>
      </c>
      <c r="AU174" t="s">
        <v>427</v>
      </c>
      <c r="AV174" t="s">
        <v>427</v>
      </c>
      <c r="AW174" t="s">
        <v>427</v>
      </c>
      <c r="AX174" t="s">
        <v>427</v>
      </c>
    </row>
    <row r="175" spans="13:64" x14ac:dyDescent="0.25">
      <c r="R175" t="s">
        <v>430</v>
      </c>
    </row>
    <row r="177" spans="1:70" x14ac:dyDescent="0.25">
      <c r="A177" t="s">
        <v>698</v>
      </c>
    </row>
    <row r="181" spans="1:70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</row>
    <row r="182" spans="1:70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</row>
    <row r="183" spans="1:70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20</v>
      </c>
      <c r="Z183">
        <v>20</v>
      </c>
      <c r="AA183">
        <v>20</v>
      </c>
      <c r="AB183">
        <v>20</v>
      </c>
      <c r="AC183">
        <v>20</v>
      </c>
      <c r="AD183">
        <v>20</v>
      </c>
      <c r="AE183">
        <v>20</v>
      </c>
      <c r="AF183">
        <v>20</v>
      </c>
      <c r="AG183">
        <v>20</v>
      </c>
      <c r="AH183">
        <v>20</v>
      </c>
      <c r="AI183">
        <v>20</v>
      </c>
      <c r="AJ183">
        <v>20</v>
      </c>
      <c r="AK183">
        <v>20</v>
      </c>
      <c r="AL183">
        <v>20</v>
      </c>
      <c r="AM183">
        <v>20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</row>
    <row r="184" spans="1:70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20</v>
      </c>
      <c r="Z184">
        <v>20</v>
      </c>
      <c r="AA184">
        <v>20</v>
      </c>
      <c r="AB184">
        <v>20</v>
      </c>
      <c r="AC184">
        <v>20</v>
      </c>
      <c r="AD184">
        <v>20</v>
      </c>
      <c r="AE184">
        <v>20</v>
      </c>
      <c r="AF184">
        <v>20</v>
      </c>
      <c r="AG184">
        <v>20</v>
      </c>
      <c r="AH184">
        <v>20</v>
      </c>
      <c r="AI184">
        <v>20</v>
      </c>
      <c r="AJ184">
        <v>20</v>
      </c>
      <c r="AK184">
        <v>20</v>
      </c>
      <c r="AL184">
        <v>20</v>
      </c>
      <c r="AM184">
        <v>20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</row>
    <row r="185" spans="1:70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20</v>
      </c>
      <c r="Z185">
        <v>20</v>
      </c>
      <c r="AA185">
        <v>20</v>
      </c>
      <c r="AB185">
        <v>20</v>
      </c>
      <c r="AC185">
        <v>20</v>
      </c>
      <c r="AD185">
        <v>20</v>
      </c>
      <c r="AE185">
        <v>20</v>
      </c>
      <c r="AF185">
        <v>20</v>
      </c>
      <c r="AG185">
        <v>20</v>
      </c>
      <c r="AH185">
        <v>20</v>
      </c>
      <c r="AI185">
        <v>20</v>
      </c>
      <c r="AJ185">
        <v>20</v>
      </c>
      <c r="AK185">
        <v>20</v>
      </c>
      <c r="AL185">
        <v>20</v>
      </c>
      <c r="AM185">
        <v>20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</row>
    <row r="186" spans="1:70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13</v>
      </c>
      <c r="K186">
        <v>13</v>
      </c>
      <c r="L186">
        <v>13</v>
      </c>
      <c r="M186">
        <v>13</v>
      </c>
      <c r="N186">
        <v>13</v>
      </c>
      <c r="O186">
        <v>13</v>
      </c>
      <c r="P186">
        <v>13</v>
      </c>
      <c r="Q186">
        <v>13</v>
      </c>
      <c r="R186">
        <v>13</v>
      </c>
      <c r="S186">
        <v>13</v>
      </c>
      <c r="T186">
        <v>13</v>
      </c>
      <c r="U186">
        <v>13</v>
      </c>
      <c r="V186">
        <v>13</v>
      </c>
      <c r="W186">
        <v>13</v>
      </c>
      <c r="X186">
        <v>13</v>
      </c>
      <c r="Y186">
        <v>20</v>
      </c>
      <c r="Z186">
        <v>20</v>
      </c>
      <c r="AA186">
        <v>20</v>
      </c>
      <c r="AB186">
        <v>20</v>
      </c>
      <c r="AC186">
        <v>20</v>
      </c>
      <c r="AD186">
        <v>20</v>
      </c>
      <c r="AE186">
        <v>20</v>
      </c>
      <c r="AF186">
        <v>20</v>
      </c>
      <c r="AG186">
        <v>20</v>
      </c>
      <c r="AH186">
        <v>20</v>
      </c>
      <c r="AI186">
        <v>20</v>
      </c>
      <c r="AJ186">
        <v>20</v>
      </c>
      <c r="AK186">
        <v>20</v>
      </c>
      <c r="AL186">
        <v>20</v>
      </c>
      <c r="AM186">
        <v>20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</row>
    <row r="187" spans="1:70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13</v>
      </c>
      <c r="K187">
        <v>13</v>
      </c>
      <c r="L187">
        <v>13</v>
      </c>
      <c r="M187">
        <v>13</v>
      </c>
      <c r="N187">
        <v>13</v>
      </c>
      <c r="O187">
        <v>13</v>
      </c>
      <c r="P187">
        <v>13</v>
      </c>
      <c r="Q187">
        <v>13</v>
      </c>
      <c r="R187">
        <v>13</v>
      </c>
      <c r="S187">
        <v>13</v>
      </c>
      <c r="T187">
        <v>13</v>
      </c>
      <c r="U187">
        <v>13</v>
      </c>
      <c r="V187">
        <v>13</v>
      </c>
      <c r="W187">
        <v>13</v>
      </c>
      <c r="X187">
        <v>13</v>
      </c>
      <c r="Y187">
        <v>20</v>
      </c>
      <c r="Z187">
        <v>20</v>
      </c>
      <c r="AA187">
        <v>20</v>
      </c>
      <c r="AB187">
        <v>20</v>
      </c>
      <c r="AC187">
        <v>20</v>
      </c>
      <c r="AD187">
        <v>20</v>
      </c>
      <c r="AE187">
        <v>20</v>
      </c>
      <c r="AF187">
        <v>20</v>
      </c>
      <c r="AG187">
        <v>20</v>
      </c>
      <c r="AH187">
        <v>20</v>
      </c>
      <c r="AI187">
        <v>20</v>
      </c>
      <c r="AJ187">
        <v>20</v>
      </c>
      <c r="AK187">
        <v>20</v>
      </c>
      <c r="AL187">
        <v>20</v>
      </c>
      <c r="AM187">
        <v>20</v>
      </c>
      <c r="AN187">
        <v>12</v>
      </c>
      <c r="AO187">
        <v>12</v>
      </c>
      <c r="AP187">
        <v>12</v>
      </c>
      <c r="AQ187">
        <v>12</v>
      </c>
      <c r="AR187">
        <v>12</v>
      </c>
      <c r="AS187">
        <v>12</v>
      </c>
      <c r="AT187">
        <v>12</v>
      </c>
      <c r="AU187">
        <v>12</v>
      </c>
      <c r="AV187">
        <v>12</v>
      </c>
      <c r="AW187">
        <v>12</v>
      </c>
      <c r="AX187">
        <v>12</v>
      </c>
      <c r="AY187">
        <v>12</v>
      </c>
      <c r="AZ187">
        <v>12</v>
      </c>
      <c r="BA187">
        <v>12</v>
      </c>
      <c r="BB187">
        <v>12</v>
      </c>
      <c r="BC187">
        <v>12</v>
      </c>
      <c r="BD187">
        <v>14</v>
      </c>
      <c r="BE187">
        <v>14</v>
      </c>
      <c r="BF187">
        <v>14</v>
      </c>
      <c r="BG187">
        <v>14</v>
      </c>
      <c r="BH187">
        <v>14</v>
      </c>
      <c r="BI187">
        <v>14</v>
      </c>
      <c r="BJ187">
        <v>14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</row>
    <row r="188" spans="1:70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13</v>
      </c>
      <c r="K188">
        <v>13</v>
      </c>
      <c r="L188">
        <v>13</v>
      </c>
      <c r="M188">
        <v>13</v>
      </c>
      <c r="N188">
        <v>13</v>
      </c>
      <c r="O188">
        <v>13</v>
      </c>
      <c r="P188">
        <v>13</v>
      </c>
      <c r="Q188">
        <v>13</v>
      </c>
      <c r="R188">
        <v>13</v>
      </c>
      <c r="S188">
        <v>13</v>
      </c>
      <c r="T188">
        <v>13</v>
      </c>
      <c r="U188">
        <v>13</v>
      </c>
      <c r="V188">
        <v>13</v>
      </c>
      <c r="W188">
        <v>13</v>
      </c>
      <c r="X188">
        <v>13</v>
      </c>
      <c r="Y188">
        <v>20</v>
      </c>
      <c r="Z188">
        <v>20</v>
      </c>
      <c r="AA188">
        <v>20</v>
      </c>
      <c r="AB188">
        <v>20</v>
      </c>
      <c r="AC188">
        <v>20</v>
      </c>
      <c r="AD188">
        <v>20</v>
      </c>
      <c r="AE188">
        <v>20</v>
      </c>
      <c r="AF188">
        <v>20</v>
      </c>
      <c r="AG188">
        <v>20</v>
      </c>
      <c r="AH188">
        <v>20</v>
      </c>
      <c r="AI188">
        <v>20</v>
      </c>
      <c r="AJ188">
        <v>20</v>
      </c>
      <c r="AK188">
        <v>20</v>
      </c>
      <c r="AL188">
        <v>20</v>
      </c>
      <c r="AM188">
        <v>20</v>
      </c>
      <c r="AN188">
        <v>12</v>
      </c>
      <c r="AO188">
        <v>12</v>
      </c>
      <c r="AP188">
        <v>12</v>
      </c>
      <c r="AQ188">
        <v>12</v>
      </c>
      <c r="AR188">
        <v>12</v>
      </c>
      <c r="AS188">
        <v>12</v>
      </c>
      <c r="AT188">
        <v>12</v>
      </c>
      <c r="AU188">
        <v>12</v>
      </c>
      <c r="AV188">
        <v>12</v>
      </c>
      <c r="AW188">
        <v>12</v>
      </c>
      <c r="AX188">
        <v>12</v>
      </c>
      <c r="AY188">
        <v>12</v>
      </c>
      <c r="AZ188">
        <v>12</v>
      </c>
      <c r="BA188">
        <v>12</v>
      </c>
      <c r="BB188">
        <v>12</v>
      </c>
      <c r="BC188">
        <v>14</v>
      </c>
      <c r="BD188">
        <v>14</v>
      </c>
      <c r="BE188">
        <v>14</v>
      </c>
      <c r="BF188">
        <v>14</v>
      </c>
      <c r="BG188">
        <v>14</v>
      </c>
      <c r="BH188">
        <v>14</v>
      </c>
      <c r="BI188">
        <v>14</v>
      </c>
      <c r="BJ188">
        <v>14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</row>
    <row r="189" spans="1:70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13</v>
      </c>
      <c r="K189">
        <v>13</v>
      </c>
      <c r="L189">
        <v>13</v>
      </c>
      <c r="M189">
        <v>13</v>
      </c>
      <c r="N189">
        <v>13</v>
      </c>
      <c r="O189">
        <v>13</v>
      </c>
      <c r="P189">
        <v>13</v>
      </c>
      <c r="Q189">
        <v>13</v>
      </c>
      <c r="R189">
        <v>13</v>
      </c>
      <c r="S189">
        <v>13</v>
      </c>
      <c r="T189">
        <v>13</v>
      </c>
      <c r="U189">
        <v>13</v>
      </c>
      <c r="V189">
        <v>13</v>
      </c>
      <c r="W189">
        <v>13</v>
      </c>
      <c r="X189">
        <v>13</v>
      </c>
      <c r="Y189">
        <v>20</v>
      </c>
      <c r="Z189">
        <v>20</v>
      </c>
      <c r="AA189">
        <v>20</v>
      </c>
      <c r="AB189">
        <v>20</v>
      </c>
      <c r="AC189">
        <v>20</v>
      </c>
      <c r="AD189">
        <v>20</v>
      </c>
      <c r="AE189">
        <v>20</v>
      </c>
      <c r="AF189">
        <v>20</v>
      </c>
      <c r="AG189">
        <v>20</v>
      </c>
      <c r="AH189">
        <v>20</v>
      </c>
      <c r="AI189">
        <v>20</v>
      </c>
      <c r="AJ189">
        <v>20</v>
      </c>
      <c r="AK189">
        <v>20</v>
      </c>
      <c r="AL189">
        <v>20</v>
      </c>
      <c r="AM189">
        <v>20</v>
      </c>
      <c r="AN189">
        <v>12</v>
      </c>
      <c r="AO189">
        <v>12</v>
      </c>
      <c r="AP189">
        <v>12</v>
      </c>
      <c r="AQ189">
        <v>12</v>
      </c>
      <c r="AR189">
        <v>12</v>
      </c>
      <c r="AS189">
        <v>12</v>
      </c>
      <c r="AT189">
        <v>12</v>
      </c>
      <c r="AU189">
        <v>12</v>
      </c>
      <c r="AV189">
        <v>12</v>
      </c>
      <c r="AW189">
        <v>12</v>
      </c>
      <c r="AX189">
        <v>12</v>
      </c>
      <c r="AY189">
        <v>12</v>
      </c>
      <c r="AZ189">
        <v>12</v>
      </c>
      <c r="BA189">
        <v>12</v>
      </c>
      <c r="BB189">
        <v>12</v>
      </c>
      <c r="BC189">
        <v>14</v>
      </c>
      <c r="BD189">
        <v>14</v>
      </c>
      <c r="BE189">
        <v>14</v>
      </c>
      <c r="BF189">
        <v>14</v>
      </c>
      <c r="BG189">
        <v>14</v>
      </c>
      <c r="BH189">
        <v>14</v>
      </c>
      <c r="BI189">
        <v>14</v>
      </c>
      <c r="BJ189">
        <v>14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</row>
    <row r="190" spans="1:70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13</v>
      </c>
      <c r="K190">
        <v>13</v>
      </c>
      <c r="L190">
        <v>13</v>
      </c>
      <c r="M190">
        <v>13</v>
      </c>
      <c r="N190">
        <v>13</v>
      </c>
      <c r="O190">
        <v>13</v>
      </c>
      <c r="P190">
        <v>13</v>
      </c>
      <c r="Q190">
        <v>13</v>
      </c>
      <c r="R190">
        <v>13</v>
      </c>
      <c r="S190">
        <v>13</v>
      </c>
      <c r="T190">
        <v>13</v>
      </c>
      <c r="U190">
        <v>13</v>
      </c>
      <c r="V190">
        <v>13</v>
      </c>
      <c r="W190">
        <v>13</v>
      </c>
      <c r="X190">
        <v>13</v>
      </c>
      <c r="Y190">
        <v>20</v>
      </c>
      <c r="Z190">
        <v>20</v>
      </c>
      <c r="AA190">
        <v>20</v>
      </c>
      <c r="AB190">
        <v>20</v>
      </c>
      <c r="AC190">
        <v>20</v>
      </c>
      <c r="AD190">
        <v>20</v>
      </c>
      <c r="AE190">
        <v>20</v>
      </c>
      <c r="AF190">
        <v>20</v>
      </c>
      <c r="AG190">
        <v>20</v>
      </c>
      <c r="AH190">
        <v>20</v>
      </c>
      <c r="AI190">
        <v>20</v>
      </c>
      <c r="AJ190">
        <v>20</v>
      </c>
      <c r="AK190">
        <v>20</v>
      </c>
      <c r="AL190">
        <v>20</v>
      </c>
      <c r="AM190">
        <v>20</v>
      </c>
      <c r="AN190">
        <v>12</v>
      </c>
      <c r="AO190">
        <v>12</v>
      </c>
      <c r="AP190">
        <v>12</v>
      </c>
      <c r="AQ190">
        <v>12</v>
      </c>
      <c r="AR190">
        <v>12</v>
      </c>
      <c r="AS190">
        <v>12</v>
      </c>
      <c r="AT190">
        <v>12</v>
      </c>
      <c r="AU190">
        <v>12</v>
      </c>
      <c r="AV190">
        <v>12</v>
      </c>
      <c r="AW190">
        <v>12</v>
      </c>
      <c r="AX190">
        <v>12</v>
      </c>
      <c r="AY190">
        <v>12</v>
      </c>
      <c r="AZ190">
        <v>12</v>
      </c>
      <c r="BA190">
        <v>12</v>
      </c>
      <c r="BB190">
        <v>12</v>
      </c>
      <c r="BC190">
        <v>14</v>
      </c>
      <c r="BD190">
        <v>14</v>
      </c>
      <c r="BE190">
        <v>14</v>
      </c>
      <c r="BF190">
        <v>14</v>
      </c>
      <c r="BG190">
        <v>14</v>
      </c>
      <c r="BH190">
        <v>14</v>
      </c>
      <c r="BI190">
        <v>14</v>
      </c>
      <c r="BJ190">
        <v>14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</row>
    <row r="191" spans="1:70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13</v>
      </c>
      <c r="K191">
        <v>13</v>
      </c>
      <c r="L191">
        <v>13</v>
      </c>
      <c r="M191">
        <v>13</v>
      </c>
      <c r="N191">
        <v>13</v>
      </c>
      <c r="O191">
        <v>13</v>
      </c>
      <c r="P191">
        <v>13</v>
      </c>
      <c r="Q191">
        <v>13</v>
      </c>
      <c r="R191">
        <v>13</v>
      </c>
      <c r="S191">
        <v>13</v>
      </c>
      <c r="T191">
        <v>13</v>
      </c>
      <c r="U191">
        <v>13</v>
      </c>
      <c r="V191">
        <v>13</v>
      </c>
      <c r="W191">
        <v>13</v>
      </c>
      <c r="X191">
        <v>13</v>
      </c>
      <c r="Y191">
        <v>13</v>
      </c>
      <c r="Z191">
        <v>20</v>
      </c>
      <c r="AA191">
        <v>20</v>
      </c>
      <c r="AB191">
        <v>20</v>
      </c>
      <c r="AC191">
        <v>20</v>
      </c>
      <c r="AD191">
        <v>20</v>
      </c>
      <c r="AE191">
        <v>20</v>
      </c>
      <c r="AF191">
        <v>20</v>
      </c>
      <c r="AG191">
        <v>20</v>
      </c>
      <c r="AH191">
        <v>20</v>
      </c>
      <c r="AI191">
        <v>20</v>
      </c>
      <c r="AJ191">
        <v>20</v>
      </c>
      <c r="AK191">
        <v>20</v>
      </c>
      <c r="AL191">
        <v>20</v>
      </c>
      <c r="AM191">
        <v>20</v>
      </c>
      <c r="AN191">
        <v>12</v>
      </c>
      <c r="AO191">
        <v>12</v>
      </c>
      <c r="AP191">
        <v>12</v>
      </c>
      <c r="AQ191">
        <v>12</v>
      </c>
      <c r="AR191">
        <v>12</v>
      </c>
      <c r="AS191">
        <v>12</v>
      </c>
      <c r="AT191">
        <v>12</v>
      </c>
      <c r="AU191">
        <v>12</v>
      </c>
      <c r="AV191">
        <v>12</v>
      </c>
      <c r="AW191">
        <v>12</v>
      </c>
      <c r="AX191">
        <v>12</v>
      </c>
      <c r="AY191">
        <v>12</v>
      </c>
      <c r="AZ191">
        <v>12</v>
      </c>
      <c r="BA191">
        <v>12</v>
      </c>
      <c r="BB191">
        <v>14</v>
      </c>
      <c r="BC191">
        <v>14</v>
      </c>
      <c r="BD191">
        <v>14</v>
      </c>
      <c r="BE191">
        <v>14</v>
      </c>
      <c r="BF191">
        <v>14</v>
      </c>
      <c r="BG191">
        <v>14</v>
      </c>
      <c r="BH191">
        <v>14</v>
      </c>
      <c r="BI191">
        <v>14</v>
      </c>
      <c r="BJ191">
        <v>14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</row>
    <row r="192" spans="1:70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13</v>
      </c>
      <c r="K192">
        <v>13</v>
      </c>
      <c r="L192">
        <v>13</v>
      </c>
      <c r="M192">
        <v>13</v>
      </c>
      <c r="N192">
        <v>13</v>
      </c>
      <c r="O192">
        <v>13</v>
      </c>
      <c r="P192">
        <v>13</v>
      </c>
      <c r="Q192">
        <v>13</v>
      </c>
      <c r="R192">
        <v>13</v>
      </c>
      <c r="S192">
        <v>13</v>
      </c>
      <c r="T192">
        <v>13</v>
      </c>
      <c r="U192">
        <v>13</v>
      </c>
      <c r="V192">
        <v>13</v>
      </c>
      <c r="W192">
        <v>13</v>
      </c>
      <c r="X192">
        <v>13</v>
      </c>
      <c r="Y192">
        <v>13</v>
      </c>
      <c r="Z192">
        <v>20</v>
      </c>
      <c r="AA192">
        <v>20</v>
      </c>
      <c r="AB192">
        <v>20</v>
      </c>
      <c r="AC192">
        <v>20</v>
      </c>
      <c r="AD192">
        <v>20</v>
      </c>
      <c r="AE192">
        <v>20</v>
      </c>
      <c r="AF192">
        <v>20</v>
      </c>
      <c r="AG192">
        <v>20</v>
      </c>
      <c r="AH192">
        <v>20</v>
      </c>
      <c r="AI192">
        <v>20</v>
      </c>
      <c r="AJ192">
        <v>20</v>
      </c>
      <c r="AK192">
        <v>20</v>
      </c>
      <c r="AL192">
        <v>20</v>
      </c>
      <c r="AM192">
        <v>20</v>
      </c>
      <c r="AN192">
        <v>12</v>
      </c>
      <c r="AO192">
        <v>12</v>
      </c>
      <c r="AP192">
        <v>12</v>
      </c>
      <c r="AQ192">
        <v>12</v>
      </c>
      <c r="AR192">
        <v>12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12</v>
      </c>
      <c r="AZ192">
        <v>12</v>
      </c>
      <c r="BA192">
        <v>12</v>
      </c>
      <c r="BB192">
        <v>14</v>
      </c>
      <c r="BC192">
        <v>14</v>
      </c>
      <c r="BD192">
        <v>14</v>
      </c>
      <c r="BE192">
        <v>14</v>
      </c>
      <c r="BF192">
        <v>14</v>
      </c>
      <c r="BG192">
        <v>14</v>
      </c>
      <c r="BH192">
        <v>14</v>
      </c>
      <c r="BI192">
        <v>14</v>
      </c>
      <c r="BJ192">
        <v>14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</row>
    <row r="193" spans="1:70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13</v>
      </c>
      <c r="K193">
        <v>13</v>
      </c>
      <c r="L193">
        <v>13</v>
      </c>
      <c r="M193">
        <v>13</v>
      </c>
      <c r="N193">
        <v>13</v>
      </c>
      <c r="O193">
        <v>13</v>
      </c>
      <c r="P193">
        <v>13</v>
      </c>
      <c r="Q193">
        <v>13</v>
      </c>
      <c r="R193">
        <v>13</v>
      </c>
      <c r="S193">
        <v>13</v>
      </c>
      <c r="T193">
        <v>13</v>
      </c>
      <c r="U193">
        <v>13</v>
      </c>
      <c r="V193">
        <v>13</v>
      </c>
      <c r="W193">
        <v>13</v>
      </c>
      <c r="X193">
        <v>13</v>
      </c>
      <c r="Y193">
        <v>13</v>
      </c>
      <c r="Z193">
        <v>20</v>
      </c>
      <c r="AA193">
        <v>20</v>
      </c>
      <c r="AB193">
        <v>20</v>
      </c>
      <c r="AC193">
        <v>20</v>
      </c>
      <c r="AD193">
        <v>20</v>
      </c>
      <c r="AE193">
        <v>20</v>
      </c>
      <c r="AF193">
        <v>20</v>
      </c>
      <c r="AG193">
        <v>20</v>
      </c>
      <c r="AH193">
        <v>20</v>
      </c>
      <c r="AI193">
        <v>20</v>
      </c>
      <c r="AJ193">
        <v>20</v>
      </c>
      <c r="AK193">
        <v>20</v>
      </c>
      <c r="AL193">
        <v>20</v>
      </c>
      <c r="AM193">
        <v>20</v>
      </c>
      <c r="AN193">
        <v>12</v>
      </c>
      <c r="AO193">
        <v>12</v>
      </c>
      <c r="AP193">
        <v>12</v>
      </c>
      <c r="AQ193">
        <v>12</v>
      </c>
      <c r="AR193">
        <v>12</v>
      </c>
      <c r="AS193">
        <v>12</v>
      </c>
      <c r="AT193">
        <v>12</v>
      </c>
      <c r="AU193">
        <v>12</v>
      </c>
      <c r="AV193">
        <v>12</v>
      </c>
      <c r="AW193">
        <v>12</v>
      </c>
      <c r="AX193">
        <v>12</v>
      </c>
      <c r="AY193">
        <v>12</v>
      </c>
      <c r="AZ193">
        <v>12</v>
      </c>
      <c r="BA193">
        <v>12</v>
      </c>
      <c r="BB193">
        <v>14</v>
      </c>
      <c r="BC193">
        <v>14</v>
      </c>
      <c r="BD193">
        <v>14</v>
      </c>
      <c r="BE193">
        <v>14</v>
      </c>
      <c r="BF193">
        <v>14</v>
      </c>
      <c r="BG193">
        <v>14</v>
      </c>
      <c r="BH193">
        <v>14</v>
      </c>
      <c r="BI193">
        <v>14</v>
      </c>
      <c r="BJ193">
        <v>14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</row>
    <row r="194" spans="1:70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13</v>
      </c>
      <c r="K194">
        <v>13</v>
      </c>
      <c r="L194">
        <v>13</v>
      </c>
      <c r="M194">
        <v>13</v>
      </c>
      <c r="N194">
        <v>13</v>
      </c>
      <c r="O194">
        <v>13</v>
      </c>
      <c r="P194">
        <v>13</v>
      </c>
      <c r="Q194">
        <v>13</v>
      </c>
      <c r="R194">
        <v>13</v>
      </c>
      <c r="S194">
        <v>13</v>
      </c>
      <c r="T194">
        <v>13</v>
      </c>
      <c r="U194">
        <v>13</v>
      </c>
      <c r="V194">
        <v>13</v>
      </c>
      <c r="W194">
        <v>13</v>
      </c>
      <c r="X194">
        <v>13</v>
      </c>
      <c r="Y194">
        <v>13</v>
      </c>
      <c r="Z194">
        <v>20</v>
      </c>
      <c r="AA194">
        <v>20</v>
      </c>
      <c r="AB194">
        <v>20</v>
      </c>
      <c r="AC194">
        <v>20</v>
      </c>
      <c r="AD194">
        <v>20</v>
      </c>
      <c r="AE194">
        <v>20</v>
      </c>
      <c r="AF194">
        <v>20</v>
      </c>
      <c r="AG194">
        <v>20</v>
      </c>
      <c r="AH194">
        <v>20</v>
      </c>
      <c r="AI194">
        <v>20</v>
      </c>
      <c r="AJ194">
        <v>20</v>
      </c>
      <c r="AK194">
        <v>20</v>
      </c>
      <c r="AL194">
        <v>20</v>
      </c>
      <c r="AM194">
        <v>20</v>
      </c>
      <c r="AN194">
        <v>12</v>
      </c>
      <c r="AO194">
        <v>12</v>
      </c>
      <c r="AP194">
        <v>12</v>
      </c>
      <c r="AQ194">
        <v>12</v>
      </c>
      <c r="AR194">
        <v>12</v>
      </c>
      <c r="AS194">
        <v>12</v>
      </c>
      <c r="AT194">
        <v>12</v>
      </c>
      <c r="AU194">
        <v>12</v>
      </c>
      <c r="AV194">
        <v>12</v>
      </c>
      <c r="AW194">
        <v>12</v>
      </c>
      <c r="AX194">
        <v>12</v>
      </c>
      <c r="AY194">
        <v>12</v>
      </c>
      <c r="AZ194">
        <v>12</v>
      </c>
      <c r="BA194">
        <v>14</v>
      </c>
      <c r="BB194">
        <v>14</v>
      </c>
      <c r="BC194">
        <v>14</v>
      </c>
      <c r="BD194">
        <v>14</v>
      </c>
      <c r="BE194">
        <v>14</v>
      </c>
      <c r="BF194">
        <v>14</v>
      </c>
      <c r="BG194">
        <v>14</v>
      </c>
      <c r="BH194">
        <v>14</v>
      </c>
      <c r="BI194">
        <v>14</v>
      </c>
      <c r="BJ194">
        <v>14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</row>
    <row r="195" spans="1:70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13</v>
      </c>
      <c r="K195">
        <v>13</v>
      </c>
      <c r="L195">
        <v>13</v>
      </c>
      <c r="M195">
        <v>13</v>
      </c>
      <c r="N195">
        <v>13</v>
      </c>
      <c r="O195">
        <v>13</v>
      </c>
      <c r="P195">
        <v>13</v>
      </c>
      <c r="Q195">
        <v>13</v>
      </c>
      <c r="R195">
        <v>13</v>
      </c>
      <c r="S195">
        <v>13</v>
      </c>
      <c r="T195">
        <v>13</v>
      </c>
      <c r="U195">
        <v>13</v>
      </c>
      <c r="V195">
        <v>13</v>
      </c>
      <c r="W195">
        <v>13</v>
      </c>
      <c r="X195">
        <v>13</v>
      </c>
      <c r="Y195">
        <v>13</v>
      </c>
      <c r="Z195">
        <v>20</v>
      </c>
      <c r="AA195">
        <v>20</v>
      </c>
      <c r="AB195">
        <v>20</v>
      </c>
      <c r="AC195">
        <v>20</v>
      </c>
      <c r="AD195">
        <v>20</v>
      </c>
      <c r="AE195">
        <v>20</v>
      </c>
      <c r="AF195">
        <v>20</v>
      </c>
      <c r="AG195">
        <v>20</v>
      </c>
      <c r="AH195">
        <v>20</v>
      </c>
      <c r="AI195">
        <v>15</v>
      </c>
      <c r="AJ195">
        <v>15</v>
      </c>
      <c r="AK195">
        <v>15</v>
      </c>
      <c r="AL195">
        <v>15</v>
      </c>
      <c r="AM195">
        <v>15</v>
      </c>
      <c r="AN195">
        <v>15</v>
      </c>
      <c r="AO195">
        <v>12</v>
      </c>
      <c r="AP195">
        <v>12</v>
      </c>
      <c r="AQ195">
        <v>12</v>
      </c>
      <c r="AR195">
        <v>12</v>
      </c>
      <c r="AS195">
        <v>12</v>
      </c>
      <c r="AT195">
        <v>12</v>
      </c>
      <c r="AU195">
        <v>12</v>
      </c>
      <c r="AV195">
        <v>12</v>
      </c>
      <c r="AW195">
        <v>12</v>
      </c>
      <c r="AX195">
        <v>12</v>
      </c>
      <c r="AY195">
        <v>12</v>
      </c>
      <c r="AZ195">
        <v>12</v>
      </c>
      <c r="BA195">
        <v>14</v>
      </c>
      <c r="BB195">
        <v>14</v>
      </c>
      <c r="BC195">
        <v>14</v>
      </c>
      <c r="BD195">
        <v>14</v>
      </c>
      <c r="BE195">
        <v>14</v>
      </c>
      <c r="BF195">
        <v>14</v>
      </c>
      <c r="BG195">
        <v>14</v>
      </c>
      <c r="BH195">
        <v>14</v>
      </c>
      <c r="BI195">
        <v>14</v>
      </c>
      <c r="BJ195">
        <v>14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</row>
    <row r="196" spans="1:70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13</v>
      </c>
      <c r="K196">
        <v>13</v>
      </c>
      <c r="L196">
        <v>13</v>
      </c>
      <c r="M196">
        <v>13</v>
      </c>
      <c r="N196">
        <v>13</v>
      </c>
      <c r="O196">
        <v>13</v>
      </c>
      <c r="P196">
        <v>13</v>
      </c>
      <c r="Q196">
        <v>13</v>
      </c>
      <c r="R196">
        <v>13</v>
      </c>
      <c r="S196">
        <v>13</v>
      </c>
      <c r="T196">
        <v>13</v>
      </c>
      <c r="U196">
        <v>13</v>
      </c>
      <c r="V196">
        <v>13</v>
      </c>
      <c r="W196">
        <v>13</v>
      </c>
      <c r="X196">
        <v>13</v>
      </c>
      <c r="Y196">
        <v>13</v>
      </c>
      <c r="Z196">
        <v>18</v>
      </c>
      <c r="AA196">
        <v>15</v>
      </c>
      <c r="AB196">
        <v>15</v>
      </c>
      <c r="AC196">
        <v>15</v>
      </c>
      <c r="AD196">
        <v>15</v>
      </c>
      <c r="AE196">
        <v>15</v>
      </c>
      <c r="AF196">
        <v>15</v>
      </c>
      <c r="AG196">
        <v>15</v>
      </c>
      <c r="AH196">
        <v>15</v>
      </c>
      <c r="AI196">
        <v>15</v>
      </c>
      <c r="AJ196">
        <v>15</v>
      </c>
      <c r="AK196">
        <v>15</v>
      </c>
      <c r="AL196">
        <v>15</v>
      </c>
      <c r="AM196">
        <v>15</v>
      </c>
      <c r="AN196">
        <v>15</v>
      </c>
      <c r="AO196">
        <v>12</v>
      </c>
      <c r="AP196">
        <v>12</v>
      </c>
      <c r="AQ196">
        <v>12</v>
      </c>
      <c r="AR196">
        <v>12</v>
      </c>
      <c r="AS196">
        <v>12</v>
      </c>
      <c r="AT196">
        <v>12</v>
      </c>
      <c r="AU196">
        <v>12</v>
      </c>
      <c r="AV196">
        <v>12</v>
      </c>
      <c r="AW196">
        <v>12</v>
      </c>
      <c r="AX196">
        <v>12</v>
      </c>
      <c r="AY196">
        <v>12</v>
      </c>
      <c r="AZ196">
        <v>14</v>
      </c>
      <c r="BA196">
        <v>14</v>
      </c>
      <c r="BB196">
        <v>14</v>
      </c>
      <c r="BC196">
        <v>14</v>
      </c>
      <c r="BD196">
        <v>14</v>
      </c>
      <c r="BE196">
        <v>14</v>
      </c>
      <c r="BF196">
        <v>14</v>
      </c>
      <c r="BG196">
        <v>14</v>
      </c>
      <c r="BH196">
        <v>14</v>
      </c>
      <c r="BI196">
        <v>14</v>
      </c>
      <c r="BJ196">
        <v>14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</row>
    <row r="197" spans="1:70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13</v>
      </c>
      <c r="K197">
        <v>13</v>
      </c>
      <c r="L197">
        <v>13</v>
      </c>
      <c r="M197">
        <v>13</v>
      </c>
      <c r="N197">
        <v>13</v>
      </c>
      <c r="O197">
        <v>13</v>
      </c>
      <c r="P197">
        <v>13</v>
      </c>
      <c r="Q197">
        <v>13</v>
      </c>
      <c r="R197">
        <v>13</v>
      </c>
      <c r="S197">
        <v>13</v>
      </c>
      <c r="T197">
        <v>13</v>
      </c>
      <c r="U197">
        <v>13</v>
      </c>
      <c r="V197">
        <v>13</v>
      </c>
      <c r="W197">
        <v>13</v>
      </c>
      <c r="X197">
        <v>13</v>
      </c>
      <c r="Y197">
        <v>13</v>
      </c>
      <c r="Z197">
        <v>18</v>
      </c>
      <c r="AA197">
        <v>15</v>
      </c>
      <c r="AB197">
        <v>15</v>
      </c>
      <c r="AC197">
        <v>15</v>
      </c>
      <c r="AD197">
        <v>15</v>
      </c>
      <c r="AE197">
        <v>15</v>
      </c>
      <c r="AF197">
        <v>15</v>
      </c>
      <c r="AG197">
        <v>15</v>
      </c>
      <c r="AH197">
        <v>15</v>
      </c>
      <c r="AI197">
        <v>15</v>
      </c>
      <c r="AJ197">
        <v>15</v>
      </c>
      <c r="AK197">
        <v>15</v>
      </c>
      <c r="AL197">
        <v>15</v>
      </c>
      <c r="AM197">
        <v>15</v>
      </c>
      <c r="AN197">
        <v>15</v>
      </c>
      <c r="AO197">
        <v>12</v>
      </c>
      <c r="AP197">
        <v>12</v>
      </c>
      <c r="AQ197">
        <v>12</v>
      </c>
      <c r="AR197">
        <v>12</v>
      </c>
      <c r="AS197">
        <v>12</v>
      </c>
      <c r="AT197">
        <v>12</v>
      </c>
      <c r="AU197">
        <v>12</v>
      </c>
      <c r="AV197">
        <v>12</v>
      </c>
      <c r="AW197">
        <v>12</v>
      </c>
      <c r="AX197">
        <v>12</v>
      </c>
      <c r="AY197">
        <v>12</v>
      </c>
      <c r="AZ197">
        <v>14</v>
      </c>
      <c r="BA197">
        <v>14</v>
      </c>
      <c r="BB197">
        <v>14</v>
      </c>
      <c r="BC197">
        <v>14</v>
      </c>
      <c r="BD197">
        <v>14</v>
      </c>
      <c r="BE197">
        <v>14</v>
      </c>
      <c r="BF197">
        <v>14</v>
      </c>
      <c r="BG197">
        <v>14</v>
      </c>
      <c r="BH197">
        <v>14</v>
      </c>
      <c r="BI197">
        <v>14</v>
      </c>
      <c r="BJ197">
        <v>14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</row>
    <row r="198" spans="1:70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13</v>
      </c>
      <c r="K198">
        <v>13</v>
      </c>
      <c r="L198">
        <v>13</v>
      </c>
      <c r="M198">
        <v>13</v>
      </c>
      <c r="N198">
        <v>13</v>
      </c>
      <c r="O198">
        <v>13</v>
      </c>
      <c r="P198">
        <v>13</v>
      </c>
      <c r="Q198">
        <v>13</v>
      </c>
      <c r="R198">
        <v>13</v>
      </c>
      <c r="S198">
        <v>13</v>
      </c>
      <c r="T198">
        <v>13</v>
      </c>
      <c r="U198">
        <v>13</v>
      </c>
      <c r="V198">
        <v>13</v>
      </c>
      <c r="W198">
        <v>13</v>
      </c>
      <c r="X198">
        <v>13</v>
      </c>
      <c r="Y198">
        <v>13</v>
      </c>
      <c r="Z198">
        <v>18</v>
      </c>
      <c r="AA198">
        <v>15</v>
      </c>
      <c r="AB198">
        <v>15</v>
      </c>
      <c r="AC198">
        <v>15</v>
      </c>
      <c r="AD198">
        <v>15</v>
      </c>
      <c r="AE198">
        <v>15</v>
      </c>
      <c r="AF198">
        <v>15</v>
      </c>
      <c r="AG198">
        <v>15</v>
      </c>
      <c r="AH198">
        <v>15</v>
      </c>
      <c r="AI198">
        <v>15</v>
      </c>
      <c r="AJ198">
        <v>15</v>
      </c>
      <c r="AK198">
        <v>15</v>
      </c>
      <c r="AL198">
        <v>15</v>
      </c>
      <c r="AM198">
        <v>15</v>
      </c>
      <c r="AN198">
        <v>15</v>
      </c>
      <c r="AO198">
        <v>12</v>
      </c>
      <c r="AP198">
        <v>12</v>
      </c>
      <c r="AQ198">
        <v>12</v>
      </c>
      <c r="AR198">
        <v>12</v>
      </c>
      <c r="AS198">
        <v>12</v>
      </c>
      <c r="AT198">
        <v>12</v>
      </c>
      <c r="AU198">
        <v>12</v>
      </c>
      <c r="AV198">
        <v>12</v>
      </c>
      <c r="AW198">
        <v>12</v>
      </c>
      <c r="AX198">
        <v>12</v>
      </c>
      <c r="AY198">
        <v>12</v>
      </c>
      <c r="AZ198">
        <v>14</v>
      </c>
      <c r="BA198">
        <v>14</v>
      </c>
      <c r="BB198">
        <v>14</v>
      </c>
      <c r="BC198">
        <v>14</v>
      </c>
      <c r="BD198">
        <v>14</v>
      </c>
      <c r="BE198">
        <v>14</v>
      </c>
      <c r="BF198">
        <v>14</v>
      </c>
      <c r="BG198">
        <v>14</v>
      </c>
      <c r="BH198">
        <v>14</v>
      </c>
      <c r="BI198">
        <v>14</v>
      </c>
      <c r="BJ198">
        <v>14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</row>
    <row r="199" spans="1:70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13</v>
      </c>
      <c r="K199">
        <v>13</v>
      </c>
      <c r="L199">
        <v>13</v>
      </c>
      <c r="M199">
        <v>13</v>
      </c>
      <c r="N199">
        <v>13</v>
      </c>
      <c r="O199">
        <v>13</v>
      </c>
      <c r="P199">
        <v>13</v>
      </c>
      <c r="Q199">
        <v>13</v>
      </c>
      <c r="R199">
        <v>13</v>
      </c>
      <c r="S199">
        <v>13</v>
      </c>
      <c r="T199">
        <v>13</v>
      </c>
      <c r="U199">
        <v>13</v>
      </c>
      <c r="V199">
        <v>13</v>
      </c>
      <c r="W199">
        <v>13</v>
      </c>
      <c r="X199">
        <v>13</v>
      </c>
      <c r="Y199">
        <v>13</v>
      </c>
      <c r="Z199">
        <v>18</v>
      </c>
      <c r="AA199">
        <v>18</v>
      </c>
      <c r="AB199">
        <v>15</v>
      </c>
      <c r="AC199">
        <v>15</v>
      </c>
      <c r="AD199">
        <v>15</v>
      </c>
      <c r="AE199">
        <v>15</v>
      </c>
      <c r="AF199">
        <v>15</v>
      </c>
      <c r="AG199">
        <v>15</v>
      </c>
      <c r="AH199">
        <v>15</v>
      </c>
      <c r="AI199">
        <v>15</v>
      </c>
      <c r="AJ199">
        <v>15</v>
      </c>
      <c r="AK199">
        <v>15</v>
      </c>
      <c r="AL199">
        <v>15</v>
      </c>
      <c r="AM199">
        <v>15</v>
      </c>
      <c r="AN199">
        <v>15</v>
      </c>
      <c r="AO199">
        <v>19</v>
      </c>
      <c r="AP199">
        <v>19</v>
      </c>
      <c r="AQ199">
        <v>19</v>
      </c>
      <c r="AR199">
        <v>19</v>
      </c>
      <c r="AS199">
        <v>19</v>
      </c>
      <c r="AT199">
        <v>19</v>
      </c>
      <c r="AU199">
        <v>19</v>
      </c>
      <c r="AV199">
        <v>19</v>
      </c>
      <c r="AW199">
        <v>19</v>
      </c>
      <c r="AX199">
        <v>19</v>
      </c>
      <c r="AY199">
        <v>14</v>
      </c>
      <c r="AZ199">
        <v>14</v>
      </c>
      <c r="BA199">
        <v>14</v>
      </c>
      <c r="BB199">
        <v>14</v>
      </c>
      <c r="BC199">
        <v>14</v>
      </c>
      <c r="BD199">
        <v>14</v>
      </c>
      <c r="BE199">
        <v>14</v>
      </c>
      <c r="BF199">
        <v>14</v>
      </c>
      <c r="BG199">
        <v>14</v>
      </c>
      <c r="BH199">
        <v>14</v>
      </c>
      <c r="BI199">
        <v>14</v>
      </c>
      <c r="BJ199">
        <v>14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</row>
    <row r="200" spans="1:70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13</v>
      </c>
      <c r="K200">
        <v>13</v>
      </c>
      <c r="L200">
        <v>13</v>
      </c>
      <c r="M200">
        <v>13</v>
      </c>
      <c r="N200">
        <v>13</v>
      </c>
      <c r="O200">
        <v>13</v>
      </c>
      <c r="P200">
        <v>13</v>
      </c>
      <c r="Q200">
        <v>13</v>
      </c>
      <c r="R200">
        <v>13</v>
      </c>
      <c r="S200">
        <v>13</v>
      </c>
      <c r="T200">
        <v>13</v>
      </c>
      <c r="U200">
        <v>13</v>
      </c>
      <c r="V200">
        <v>13</v>
      </c>
      <c r="W200">
        <v>13</v>
      </c>
      <c r="X200">
        <v>13</v>
      </c>
      <c r="Y200">
        <v>18</v>
      </c>
      <c r="Z200">
        <v>18</v>
      </c>
      <c r="AA200">
        <v>18</v>
      </c>
      <c r="AB200">
        <v>18</v>
      </c>
      <c r="AC200">
        <v>15</v>
      </c>
      <c r="AD200">
        <v>15</v>
      </c>
      <c r="AE200">
        <v>15</v>
      </c>
      <c r="AF200">
        <v>15</v>
      </c>
      <c r="AG200">
        <v>15</v>
      </c>
      <c r="AH200">
        <v>15</v>
      </c>
      <c r="AI200">
        <v>15</v>
      </c>
      <c r="AJ200">
        <v>15</v>
      </c>
      <c r="AK200">
        <v>15</v>
      </c>
      <c r="AL200">
        <v>15</v>
      </c>
      <c r="AM200">
        <v>15</v>
      </c>
      <c r="AN200">
        <v>15</v>
      </c>
      <c r="AO200">
        <v>19</v>
      </c>
      <c r="AP200">
        <v>19</v>
      </c>
      <c r="AQ200">
        <v>19</v>
      </c>
      <c r="AR200">
        <v>19</v>
      </c>
      <c r="AS200">
        <v>19</v>
      </c>
      <c r="AT200">
        <v>19</v>
      </c>
      <c r="AU200">
        <v>19</v>
      </c>
      <c r="AV200">
        <v>19</v>
      </c>
      <c r="AW200">
        <v>19</v>
      </c>
      <c r="AX200">
        <v>19</v>
      </c>
      <c r="AY200">
        <v>14</v>
      </c>
      <c r="AZ200">
        <v>14</v>
      </c>
      <c r="BA200">
        <v>14</v>
      </c>
      <c r="BB200">
        <v>14</v>
      </c>
      <c r="BC200">
        <v>14</v>
      </c>
      <c r="BD200">
        <v>14</v>
      </c>
      <c r="BE200">
        <v>14</v>
      </c>
      <c r="BF200">
        <v>14</v>
      </c>
      <c r="BG200">
        <v>14</v>
      </c>
      <c r="BH200">
        <v>14</v>
      </c>
      <c r="BI200">
        <v>14</v>
      </c>
      <c r="BJ200">
        <v>14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</row>
    <row r="201" spans="1:70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13</v>
      </c>
      <c r="K201">
        <v>13</v>
      </c>
      <c r="L201">
        <v>16</v>
      </c>
      <c r="M201">
        <v>16</v>
      </c>
      <c r="N201">
        <v>16</v>
      </c>
      <c r="O201">
        <v>16</v>
      </c>
      <c r="P201">
        <v>16</v>
      </c>
      <c r="Q201">
        <v>16</v>
      </c>
      <c r="R201">
        <v>13</v>
      </c>
      <c r="S201">
        <v>13</v>
      </c>
      <c r="T201">
        <v>13</v>
      </c>
      <c r="U201">
        <v>13</v>
      </c>
      <c r="V201">
        <v>13</v>
      </c>
      <c r="W201">
        <v>13</v>
      </c>
      <c r="X201">
        <v>18</v>
      </c>
      <c r="Y201">
        <v>18</v>
      </c>
      <c r="Z201">
        <v>18</v>
      </c>
      <c r="AA201">
        <v>18</v>
      </c>
      <c r="AB201">
        <v>18</v>
      </c>
      <c r="AC201">
        <v>18</v>
      </c>
      <c r="AD201">
        <v>15</v>
      </c>
      <c r="AE201">
        <v>15</v>
      </c>
      <c r="AF201">
        <v>15</v>
      </c>
      <c r="AG201">
        <v>15</v>
      </c>
      <c r="AH201">
        <v>15</v>
      </c>
      <c r="AI201">
        <v>15</v>
      </c>
      <c r="AJ201">
        <v>15</v>
      </c>
      <c r="AK201">
        <v>15</v>
      </c>
      <c r="AL201">
        <v>15</v>
      </c>
      <c r="AM201">
        <v>15</v>
      </c>
      <c r="AN201">
        <v>15</v>
      </c>
      <c r="AO201">
        <v>19</v>
      </c>
      <c r="AP201">
        <v>19</v>
      </c>
      <c r="AQ201">
        <v>19</v>
      </c>
      <c r="AR201">
        <v>19</v>
      </c>
      <c r="AS201">
        <v>19</v>
      </c>
      <c r="AT201">
        <v>19</v>
      </c>
      <c r="AU201">
        <v>19</v>
      </c>
      <c r="AV201">
        <v>19</v>
      </c>
      <c r="AW201">
        <v>19</v>
      </c>
      <c r="AX201">
        <v>19</v>
      </c>
      <c r="AY201">
        <v>19</v>
      </c>
      <c r="AZ201">
        <v>14</v>
      </c>
      <c r="BA201">
        <v>14</v>
      </c>
      <c r="BB201">
        <v>14</v>
      </c>
      <c r="BC201">
        <v>14</v>
      </c>
      <c r="BD201">
        <v>14</v>
      </c>
      <c r="BE201">
        <v>14</v>
      </c>
      <c r="BF201">
        <v>14</v>
      </c>
      <c r="BG201">
        <v>14</v>
      </c>
      <c r="BH201">
        <v>14</v>
      </c>
      <c r="BI201">
        <v>14</v>
      </c>
      <c r="BJ201">
        <v>14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</row>
    <row r="202" spans="1:70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13</v>
      </c>
      <c r="K202">
        <v>13</v>
      </c>
      <c r="L202">
        <v>16</v>
      </c>
      <c r="M202">
        <v>16</v>
      </c>
      <c r="N202">
        <v>16</v>
      </c>
      <c r="O202">
        <v>16</v>
      </c>
      <c r="P202">
        <v>16</v>
      </c>
      <c r="Q202">
        <v>16</v>
      </c>
      <c r="R202">
        <v>16</v>
      </c>
      <c r="S202">
        <v>16</v>
      </c>
      <c r="T202">
        <v>16</v>
      </c>
      <c r="U202">
        <v>16</v>
      </c>
      <c r="V202">
        <v>18</v>
      </c>
      <c r="W202">
        <v>18</v>
      </c>
      <c r="X202">
        <v>18</v>
      </c>
      <c r="Y202">
        <v>18</v>
      </c>
      <c r="Z202">
        <v>18</v>
      </c>
      <c r="AA202">
        <v>18</v>
      </c>
      <c r="AB202">
        <v>18</v>
      </c>
      <c r="AC202">
        <v>18</v>
      </c>
      <c r="AD202">
        <v>18</v>
      </c>
      <c r="AE202">
        <v>15</v>
      </c>
      <c r="AF202">
        <v>15</v>
      </c>
      <c r="AG202">
        <v>15</v>
      </c>
      <c r="AH202">
        <v>15</v>
      </c>
      <c r="AI202">
        <v>15</v>
      </c>
      <c r="AJ202">
        <v>15</v>
      </c>
      <c r="AK202">
        <v>15</v>
      </c>
      <c r="AL202">
        <v>15</v>
      </c>
      <c r="AM202">
        <v>15</v>
      </c>
      <c r="AN202">
        <v>15</v>
      </c>
      <c r="AO202">
        <v>19</v>
      </c>
      <c r="AP202">
        <v>19</v>
      </c>
      <c r="AQ202">
        <v>19</v>
      </c>
      <c r="AR202">
        <v>19</v>
      </c>
      <c r="AS202">
        <v>19</v>
      </c>
      <c r="AT202">
        <v>19</v>
      </c>
      <c r="AU202">
        <v>19</v>
      </c>
      <c r="AV202">
        <v>19</v>
      </c>
      <c r="AW202">
        <v>19</v>
      </c>
      <c r="AX202">
        <v>19</v>
      </c>
      <c r="AY202">
        <v>19</v>
      </c>
      <c r="AZ202">
        <v>19</v>
      </c>
      <c r="BA202">
        <v>14</v>
      </c>
      <c r="BB202">
        <v>14</v>
      </c>
      <c r="BC202">
        <v>14</v>
      </c>
      <c r="BD202">
        <v>14</v>
      </c>
      <c r="BE202">
        <v>14</v>
      </c>
      <c r="BF202">
        <v>14</v>
      </c>
      <c r="BG202">
        <v>14</v>
      </c>
      <c r="BH202">
        <v>14</v>
      </c>
      <c r="BI202">
        <v>14</v>
      </c>
      <c r="BJ202">
        <v>14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</row>
    <row r="203" spans="1:70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16</v>
      </c>
      <c r="M203">
        <v>16</v>
      </c>
      <c r="N203">
        <v>16</v>
      </c>
      <c r="O203">
        <v>16</v>
      </c>
      <c r="P203">
        <v>16</v>
      </c>
      <c r="Q203">
        <v>16</v>
      </c>
      <c r="R203">
        <v>16</v>
      </c>
      <c r="S203">
        <v>16</v>
      </c>
      <c r="T203">
        <v>16</v>
      </c>
      <c r="U203">
        <v>16</v>
      </c>
      <c r="V203">
        <v>18</v>
      </c>
      <c r="W203">
        <v>18</v>
      </c>
      <c r="X203">
        <v>18</v>
      </c>
      <c r="Y203">
        <v>18</v>
      </c>
      <c r="Z203">
        <v>18</v>
      </c>
      <c r="AA203">
        <v>18</v>
      </c>
      <c r="AB203">
        <v>18</v>
      </c>
      <c r="AC203">
        <v>18</v>
      </c>
      <c r="AD203">
        <v>18</v>
      </c>
      <c r="AE203">
        <v>18</v>
      </c>
      <c r="AF203">
        <v>15</v>
      </c>
      <c r="AG203">
        <v>15</v>
      </c>
      <c r="AH203">
        <v>15</v>
      </c>
      <c r="AI203">
        <v>15</v>
      </c>
      <c r="AJ203">
        <v>15</v>
      </c>
      <c r="AK203">
        <v>15</v>
      </c>
      <c r="AL203">
        <v>15</v>
      </c>
      <c r="AM203">
        <v>15</v>
      </c>
      <c r="AN203">
        <v>15</v>
      </c>
      <c r="AO203">
        <v>19</v>
      </c>
      <c r="AP203">
        <v>19</v>
      </c>
      <c r="AQ203">
        <v>19</v>
      </c>
      <c r="AR203">
        <v>19</v>
      </c>
      <c r="AS203">
        <v>19</v>
      </c>
      <c r="AT203">
        <v>19</v>
      </c>
      <c r="AU203">
        <v>19</v>
      </c>
      <c r="AV203">
        <v>19</v>
      </c>
      <c r="AW203">
        <v>19</v>
      </c>
      <c r="AX203">
        <v>19</v>
      </c>
      <c r="AY203">
        <v>19</v>
      </c>
      <c r="AZ203">
        <v>19</v>
      </c>
      <c r="BA203">
        <v>19</v>
      </c>
      <c r="BB203">
        <v>19</v>
      </c>
      <c r="BC203">
        <v>14</v>
      </c>
      <c r="BD203">
        <v>14</v>
      </c>
      <c r="BE203">
        <v>14</v>
      </c>
      <c r="BF203">
        <v>14</v>
      </c>
      <c r="BG203">
        <v>14</v>
      </c>
      <c r="BH203">
        <v>14</v>
      </c>
      <c r="BI203">
        <v>14</v>
      </c>
      <c r="BJ203">
        <v>14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</row>
    <row r="204" spans="1:70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16</v>
      </c>
      <c r="M204">
        <v>16</v>
      </c>
      <c r="N204">
        <v>16</v>
      </c>
      <c r="O204">
        <v>16</v>
      </c>
      <c r="P204">
        <v>16</v>
      </c>
      <c r="Q204">
        <v>16</v>
      </c>
      <c r="R204">
        <v>16</v>
      </c>
      <c r="S204">
        <v>16</v>
      </c>
      <c r="T204">
        <v>16</v>
      </c>
      <c r="U204">
        <v>16</v>
      </c>
      <c r="V204">
        <v>18</v>
      </c>
      <c r="W204">
        <v>18</v>
      </c>
      <c r="X204">
        <v>18</v>
      </c>
      <c r="Y204">
        <v>18</v>
      </c>
      <c r="Z204">
        <v>18</v>
      </c>
      <c r="AA204">
        <v>18</v>
      </c>
      <c r="AB204">
        <v>18</v>
      </c>
      <c r="AC204">
        <v>18</v>
      </c>
      <c r="AD204">
        <v>18</v>
      </c>
      <c r="AE204">
        <v>18</v>
      </c>
      <c r="AF204">
        <v>18</v>
      </c>
      <c r="AG204">
        <v>15</v>
      </c>
      <c r="AH204">
        <v>15</v>
      </c>
      <c r="AI204">
        <v>15</v>
      </c>
      <c r="AJ204">
        <v>15</v>
      </c>
      <c r="AK204">
        <v>15</v>
      </c>
      <c r="AL204">
        <v>15</v>
      </c>
      <c r="AM204">
        <v>15</v>
      </c>
      <c r="AN204">
        <v>15</v>
      </c>
      <c r="AO204">
        <v>19</v>
      </c>
      <c r="AP204">
        <v>19</v>
      </c>
      <c r="AQ204">
        <v>19</v>
      </c>
      <c r="AR204">
        <v>19</v>
      </c>
      <c r="AS204">
        <v>19</v>
      </c>
      <c r="AT204">
        <v>19</v>
      </c>
      <c r="AU204">
        <v>19</v>
      </c>
      <c r="AV204">
        <v>19</v>
      </c>
      <c r="AW204">
        <v>19</v>
      </c>
      <c r="AX204">
        <v>19</v>
      </c>
      <c r="AY204">
        <v>19</v>
      </c>
      <c r="AZ204">
        <v>19</v>
      </c>
      <c r="BA204">
        <v>19</v>
      </c>
      <c r="BB204">
        <v>19</v>
      </c>
      <c r="BC204">
        <v>19</v>
      </c>
      <c r="BD204">
        <v>14</v>
      </c>
      <c r="BE204">
        <v>14</v>
      </c>
      <c r="BF204">
        <v>14</v>
      </c>
      <c r="BG204">
        <v>14</v>
      </c>
      <c r="BH204">
        <v>14</v>
      </c>
      <c r="BI204">
        <v>14</v>
      </c>
      <c r="BJ204">
        <v>14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</row>
    <row r="205" spans="1:70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16</v>
      </c>
      <c r="M205">
        <v>16</v>
      </c>
      <c r="N205">
        <v>16</v>
      </c>
      <c r="O205">
        <v>16</v>
      </c>
      <c r="P205">
        <v>16</v>
      </c>
      <c r="Q205">
        <v>16</v>
      </c>
      <c r="R205">
        <v>16</v>
      </c>
      <c r="S205">
        <v>16</v>
      </c>
      <c r="T205">
        <v>16</v>
      </c>
      <c r="U205">
        <v>16</v>
      </c>
      <c r="V205">
        <v>18</v>
      </c>
      <c r="W205">
        <v>18</v>
      </c>
      <c r="X205">
        <v>18</v>
      </c>
      <c r="Y205">
        <v>18</v>
      </c>
      <c r="Z205">
        <v>18</v>
      </c>
      <c r="AA205">
        <v>18</v>
      </c>
      <c r="AB205">
        <v>18</v>
      </c>
      <c r="AC205">
        <v>18</v>
      </c>
      <c r="AD205">
        <v>18</v>
      </c>
      <c r="AE205">
        <v>18</v>
      </c>
      <c r="AF205">
        <v>18</v>
      </c>
      <c r="AG205">
        <v>18</v>
      </c>
      <c r="AH205">
        <v>15</v>
      </c>
      <c r="AI205">
        <v>15</v>
      </c>
      <c r="AJ205">
        <v>15</v>
      </c>
      <c r="AK205">
        <v>15</v>
      </c>
      <c r="AL205">
        <v>15</v>
      </c>
      <c r="AM205">
        <v>15</v>
      </c>
      <c r="AN205">
        <v>15</v>
      </c>
      <c r="AO205">
        <v>19</v>
      </c>
      <c r="AP205">
        <v>19</v>
      </c>
      <c r="AQ205">
        <v>19</v>
      </c>
      <c r="AR205">
        <v>19</v>
      </c>
      <c r="AS205">
        <v>19</v>
      </c>
      <c r="AT205">
        <v>19</v>
      </c>
      <c r="AU205">
        <v>19</v>
      </c>
      <c r="AV205">
        <v>19</v>
      </c>
      <c r="AW205">
        <v>19</v>
      </c>
      <c r="AX205">
        <v>19</v>
      </c>
      <c r="AY205">
        <v>19</v>
      </c>
      <c r="AZ205">
        <v>19</v>
      </c>
      <c r="BA205">
        <v>19</v>
      </c>
      <c r="BB205">
        <v>19</v>
      </c>
      <c r="BC205">
        <v>19</v>
      </c>
      <c r="BD205">
        <v>19</v>
      </c>
      <c r="BE205">
        <v>14</v>
      </c>
      <c r="BF205">
        <v>14</v>
      </c>
      <c r="BG205">
        <v>14</v>
      </c>
      <c r="BH205">
        <v>14</v>
      </c>
      <c r="BI205">
        <v>14</v>
      </c>
      <c r="BJ205">
        <v>14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</row>
    <row r="206" spans="1:70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16</v>
      </c>
      <c r="M206">
        <v>16</v>
      </c>
      <c r="N206">
        <v>16</v>
      </c>
      <c r="O206">
        <v>16</v>
      </c>
      <c r="P206">
        <v>16</v>
      </c>
      <c r="Q206">
        <v>16</v>
      </c>
      <c r="R206">
        <v>16</v>
      </c>
      <c r="S206">
        <v>16</v>
      </c>
      <c r="T206">
        <v>16</v>
      </c>
      <c r="U206">
        <v>16</v>
      </c>
      <c r="V206">
        <v>18</v>
      </c>
      <c r="W206">
        <v>18</v>
      </c>
      <c r="X206">
        <v>18</v>
      </c>
      <c r="Y206">
        <v>18</v>
      </c>
      <c r="Z206">
        <v>18</v>
      </c>
      <c r="AA206">
        <v>18</v>
      </c>
      <c r="AB206">
        <v>18</v>
      </c>
      <c r="AC206">
        <v>18</v>
      </c>
      <c r="AD206">
        <v>18</v>
      </c>
      <c r="AE206">
        <v>18</v>
      </c>
      <c r="AF206">
        <v>18</v>
      </c>
      <c r="AG206">
        <v>18</v>
      </c>
      <c r="AH206">
        <v>18</v>
      </c>
      <c r="AI206">
        <v>18</v>
      </c>
      <c r="AJ206">
        <v>18</v>
      </c>
      <c r="AK206">
        <v>17</v>
      </c>
      <c r="AL206">
        <v>17</v>
      </c>
      <c r="AM206">
        <v>17</v>
      </c>
      <c r="AN206">
        <v>17</v>
      </c>
      <c r="AO206">
        <v>17</v>
      </c>
      <c r="AP206">
        <v>19</v>
      </c>
      <c r="AQ206">
        <v>19</v>
      </c>
      <c r="AR206">
        <v>19</v>
      </c>
      <c r="AS206">
        <v>19</v>
      </c>
      <c r="AT206">
        <v>19</v>
      </c>
      <c r="AU206">
        <v>19</v>
      </c>
      <c r="AV206">
        <v>19</v>
      </c>
      <c r="AW206">
        <v>19</v>
      </c>
      <c r="AX206">
        <v>19</v>
      </c>
      <c r="AY206">
        <v>19</v>
      </c>
      <c r="AZ206">
        <v>19</v>
      </c>
      <c r="BA206">
        <v>19</v>
      </c>
      <c r="BB206">
        <v>19</v>
      </c>
      <c r="BC206">
        <v>19</v>
      </c>
      <c r="BD206">
        <v>19</v>
      </c>
      <c r="BE206">
        <v>19</v>
      </c>
      <c r="BF206">
        <v>19</v>
      </c>
      <c r="BG206">
        <v>5</v>
      </c>
      <c r="BH206">
        <v>5</v>
      </c>
      <c r="BI206">
        <v>5</v>
      </c>
      <c r="BJ206">
        <v>5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</row>
    <row r="207" spans="1:70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16</v>
      </c>
      <c r="M207">
        <v>16</v>
      </c>
      <c r="N207">
        <v>16</v>
      </c>
      <c r="O207">
        <v>16</v>
      </c>
      <c r="P207">
        <v>16</v>
      </c>
      <c r="Q207">
        <v>16</v>
      </c>
      <c r="R207">
        <v>16</v>
      </c>
      <c r="S207">
        <v>16</v>
      </c>
      <c r="T207">
        <v>16</v>
      </c>
      <c r="U207">
        <v>16</v>
      </c>
      <c r="V207">
        <v>18</v>
      </c>
      <c r="W207">
        <v>18</v>
      </c>
      <c r="X207">
        <v>18</v>
      </c>
      <c r="Y207">
        <v>18</v>
      </c>
      <c r="Z207">
        <v>18</v>
      </c>
      <c r="AA207">
        <v>18</v>
      </c>
      <c r="AB207">
        <v>18</v>
      </c>
      <c r="AC207">
        <v>18</v>
      </c>
      <c r="AD207">
        <v>18</v>
      </c>
      <c r="AE207">
        <v>18</v>
      </c>
      <c r="AF207">
        <v>18</v>
      </c>
      <c r="AG207">
        <v>18</v>
      </c>
      <c r="AH207">
        <v>18</v>
      </c>
      <c r="AI207">
        <v>18</v>
      </c>
      <c r="AJ207">
        <v>17</v>
      </c>
      <c r="AK207">
        <v>17</v>
      </c>
      <c r="AL207">
        <v>17</v>
      </c>
      <c r="AM207">
        <v>17</v>
      </c>
      <c r="AN207">
        <v>17</v>
      </c>
      <c r="AO207">
        <v>17</v>
      </c>
      <c r="AP207">
        <v>19</v>
      </c>
      <c r="AQ207">
        <v>19</v>
      </c>
      <c r="AR207">
        <v>19</v>
      </c>
      <c r="AS207">
        <v>19</v>
      </c>
      <c r="AT207">
        <v>19</v>
      </c>
      <c r="AU207">
        <v>19</v>
      </c>
      <c r="AV207">
        <v>19</v>
      </c>
      <c r="AW207">
        <v>19</v>
      </c>
      <c r="AX207">
        <v>19</v>
      </c>
      <c r="AY207">
        <v>19</v>
      </c>
      <c r="AZ207">
        <v>19</v>
      </c>
      <c r="BA207">
        <v>19</v>
      </c>
      <c r="BB207">
        <v>19</v>
      </c>
      <c r="BC207">
        <v>19</v>
      </c>
      <c r="BD207">
        <v>19</v>
      </c>
      <c r="BE207">
        <v>19</v>
      </c>
      <c r="BF207">
        <v>19</v>
      </c>
      <c r="BG207">
        <v>5</v>
      </c>
      <c r="BH207">
        <v>5</v>
      </c>
      <c r="BI207">
        <v>5</v>
      </c>
      <c r="BJ207">
        <v>5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</row>
    <row r="208" spans="1:70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16</v>
      </c>
      <c r="M208">
        <v>16</v>
      </c>
      <c r="N208">
        <v>16</v>
      </c>
      <c r="O208">
        <v>16</v>
      </c>
      <c r="P208">
        <v>16</v>
      </c>
      <c r="Q208">
        <v>16</v>
      </c>
      <c r="R208">
        <v>16</v>
      </c>
      <c r="S208">
        <v>16</v>
      </c>
      <c r="T208">
        <v>16</v>
      </c>
      <c r="U208">
        <v>16</v>
      </c>
      <c r="V208">
        <v>18</v>
      </c>
      <c r="W208">
        <v>18</v>
      </c>
      <c r="X208">
        <v>18</v>
      </c>
      <c r="Y208">
        <v>18</v>
      </c>
      <c r="Z208">
        <v>18</v>
      </c>
      <c r="AA208">
        <v>18</v>
      </c>
      <c r="AB208">
        <v>18</v>
      </c>
      <c r="AC208">
        <v>18</v>
      </c>
      <c r="AD208">
        <v>18</v>
      </c>
      <c r="AE208">
        <v>18</v>
      </c>
      <c r="AF208">
        <v>18</v>
      </c>
      <c r="AG208">
        <v>18</v>
      </c>
      <c r="AH208">
        <v>18</v>
      </c>
      <c r="AI208">
        <v>18</v>
      </c>
      <c r="AJ208">
        <v>17</v>
      </c>
      <c r="AK208">
        <v>17</v>
      </c>
      <c r="AL208">
        <v>17</v>
      </c>
      <c r="AM208">
        <v>17</v>
      </c>
      <c r="AN208">
        <v>17</v>
      </c>
      <c r="AO208">
        <v>17</v>
      </c>
      <c r="AP208">
        <v>17</v>
      </c>
      <c r="AQ208">
        <v>19</v>
      </c>
      <c r="AR208">
        <v>19</v>
      </c>
      <c r="AS208">
        <v>19</v>
      </c>
      <c r="AT208">
        <v>19</v>
      </c>
      <c r="AU208">
        <v>19</v>
      </c>
      <c r="AV208">
        <v>19</v>
      </c>
      <c r="AW208">
        <v>19</v>
      </c>
      <c r="AX208">
        <v>19</v>
      </c>
      <c r="AY208">
        <v>19</v>
      </c>
      <c r="AZ208">
        <v>19</v>
      </c>
      <c r="BA208">
        <v>19</v>
      </c>
      <c r="BB208">
        <v>19</v>
      </c>
      <c r="BC208">
        <v>19</v>
      </c>
      <c r="BD208">
        <v>19</v>
      </c>
      <c r="BE208">
        <v>19</v>
      </c>
      <c r="BF208">
        <v>5</v>
      </c>
      <c r="BG208">
        <v>5</v>
      </c>
      <c r="BH208">
        <v>5</v>
      </c>
      <c r="BI208">
        <v>5</v>
      </c>
      <c r="BJ208">
        <v>5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</row>
    <row r="209" spans="1:70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16</v>
      </c>
      <c r="M209">
        <v>16</v>
      </c>
      <c r="N209">
        <v>16</v>
      </c>
      <c r="O209">
        <v>16</v>
      </c>
      <c r="P209">
        <v>16</v>
      </c>
      <c r="Q209">
        <v>16</v>
      </c>
      <c r="R209">
        <v>16</v>
      </c>
      <c r="S209">
        <v>16</v>
      </c>
      <c r="T209">
        <v>16</v>
      </c>
      <c r="U209">
        <v>16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18</v>
      </c>
      <c r="AE209">
        <v>18</v>
      </c>
      <c r="AF209">
        <v>18</v>
      </c>
      <c r="AG209">
        <v>18</v>
      </c>
      <c r="AH209">
        <v>18</v>
      </c>
      <c r="AI209">
        <v>17</v>
      </c>
      <c r="AJ209">
        <v>17</v>
      </c>
      <c r="AK209">
        <v>17</v>
      </c>
      <c r="AL209">
        <v>17</v>
      </c>
      <c r="AM209">
        <v>17</v>
      </c>
      <c r="AN209">
        <v>17</v>
      </c>
      <c r="AO209">
        <v>17</v>
      </c>
      <c r="AP209">
        <v>17</v>
      </c>
      <c r="AQ209">
        <v>17</v>
      </c>
      <c r="AR209">
        <v>19</v>
      </c>
      <c r="AS209">
        <v>19</v>
      </c>
      <c r="AT209">
        <v>19</v>
      </c>
      <c r="AU209">
        <v>19</v>
      </c>
      <c r="AV209">
        <v>19</v>
      </c>
      <c r="AW209">
        <v>19</v>
      </c>
      <c r="AX209">
        <v>19</v>
      </c>
      <c r="AY209">
        <v>19</v>
      </c>
      <c r="AZ209">
        <v>19</v>
      </c>
      <c r="BA209">
        <v>19</v>
      </c>
      <c r="BB209">
        <v>19</v>
      </c>
      <c r="BC209">
        <v>19</v>
      </c>
      <c r="BD209">
        <v>19</v>
      </c>
      <c r="BE209">
        <v>5</v>
      </c>
      <c r="BF209">
        <v>5</v>
      </c>
      <c r="BG209">
        <v>5</v>
      </c>
      <c r="BH209">
        <v>5</v>
      </c>
      <c r="BI209">
        <v>5</v>
      </c>
      <c r="BJ209">
        <v>5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</row>
    <row r="210" spans="1:70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16</v>
      </c>
      <c r="M210">
        <v>16</v>
      </c>
      <c r="N210">
        <v>16</v>
      </c>
      <c r="O210">
        <v>16</v>
      </c>
      <c r="P210">
        <v>16</v>
      </c>
      <c r="Q210">
        <v>16</v>
      </c>
      <c r="R210">
        <v>16</v>
      </c>
      <c r="S210">
        <v>16</v>
      </c>
      <c r="T210">
        <v>16</v>
      </c>
      <c r="U210">
        <v>16</v>
      </c>
      <c r="V210">
        <v>18</v>
      </c>
      <c r="W210">
        <v>18</v>
      </c>
      <c r="X210">
        <v>18</v>
      </c>
      <c r="Y210">
        <v>18</v>
      </c>
      <c r="Z210">
        <v>18</v>
      </c>
      <c r="AA210">
        <v>18</v>
      </c>
      <c r="AB210">
        <v>18</v>
      </c>
      <c r="AC210">
        <v>18</v>
      </c>
      <c r="AD210">
        <v>18</v>
      </c>
      <c r="AE210">
        <v>18</v>
      </c>
      <c r="AF210">
        <v>18</v>
      </c>
      <c r="AG210">
        <v>18</v>
      </c>
      <c r="AH210">
        <v>17</v>
      </c>
      <c r="AI210">
        <v>17</v>
      </c>
      <c r="AJ210">
        <v>17</v>
      </c>
      <c r="AK210">
        <v>17</v>
      </c>
      <c r="AL210">
        <v>17</v>
      </c>
      <c r="AM210">
        <v>17</v>
      </c>
      <c r="AN210">
        <v>17</v>
      </c>
      <c r="AO210">
        <v>17</v>
      </c>
      <c r="AP210">
        <v>17</v>
      </c>
      <c r="AQ210">
        <v>17</v>
      </c>
      <c r="AR210">
        <v>19</v>
      </c>
      <c r="AS210">
        <v>19</v>
      </c>
      <c r="AT210">
        <v>19</v>
      </c>
      <c r="AU210">
        <v>19</v>
      </c>
      <c r="AV210">
        <v>19</v>
      </c>
      <c r="AW210">
        <v>19</v>
      </c>
      <c r="AX210">
        <v>19</v>
      </c>
      <c r="AY210">
        <v>19</v>
      </c>
      <c r="AZ210">
        <v>19</v>
      </c>
      <c r="BA210">
        <v>19</v>
      </c>
      <c r="BB210">
        <v>19</v>
      </c>
      <c r="BC210">
        <v>19</v>
      </c>
      <c r="BD210">
        <v>5</v>
      </c>
      <c r="BE210">
        <v>5</v>
      </c>
      <c r="BF210">
        <v>5</v>
      </c>
      <c r="BG210">
        <v>5</v>
      </c>
      <c r="BH210">
        <v>5</v>
      </c>
      <c r="BI210">
        <v>5</v>
      </c>
      <c r="BJ210">
        <v>5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</row>
    <row r="211" spans="1:70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16</v>
      </c>
      <c r="M211">
        <v>16</v>
      </c>
      <c r="N211">
        <v>16</v>
      </c>
      <c r="O211">
        <v>16</v>
      </c>
      <c r="P211">
        <v>16</v>
      </c>
      <c r="Q211">
        <v>16</v>
      </c>
      <c r="R211">
        <v>16</v>
      </c>
      <c r="S211">
        <v>16</v>
      </c>
      <c r="T211">
        <v>16</v>
      </c>
      <c r="U211">
        <v>16</v>
      </c>
      <c r="V211">
        <v>18</v>
      </c>
      <c r="W211">
        <v>18</v>
      </c>
      <c r="X211">
        <v>18</v>
      </c>
      <c r="Y211">
        <v>18</v>
      </c>
      <c r="Z211">
        <v>18</v>
      </c>
      <c r="AA211">
        <v>18</v>
      </c>
      <c r="AB211">
        <v>18</v>
      </c>
      <c r="AC211">
        <v>18</v>
      </c>
      <c r="AD211">
        <v>18</v>
      </c>
      <c r="AE211">
        <v>18</v>
      </c>
      <c r="AF211">
        <v>18</v>
      </c>
      <c r="AG211">
        <v>18</v>
      </c>
      <c r="AH211">
        <v>17</v>
      </c>
      <c r="AI211">
        <v>17</v>
      </c>
      <c r="AJ211">
        <v>17</v>
      </c>
      <c r="AK211">
        <v>17</v>
      </c>
      <c r="AL211">
        <v>17</v>
      </c>
      <c r="AM211">
        <v>17</v>
      </c>
      <c r="AN211">
        <v>17</v>
      </c>
      <c r="AO211">
        <v>17</v>
      </c>
      <c r="AP211">
        <v>17</v>
      </c>
      <c r="AQ211">
        <v>17</v>
      </c>
      <c r="AR211">
        <v>17</v>
      </c>
      <c r="AS211">
        <v>19</v>
      </c>
      <c r="AT211">
        <v>19</v>
      </c>
      <c r="AU211">
        <v>19</v>
      </c>
      <c r="AV211">
        <v>19</v>
      </c>
      <c r="AW211">
        <v>19</v>
      </c>
      <c r="AX211">
        <v>19</v>
      </c>
      <c r="AY211">
        <v>19</v>
      </c>
      <c r="AZ211">
        <v>19</v>
      </c>
      <c r="BA211">
        <v>19</v>
      </c>
      <c r="BB211">
        <v>19</v>
      </c>
      <c r="BC211">
        <v>5</v>
      </c>
      <c r="BD211">
        <v>5</v>
      </c>
      <c r="BE211">
        <v>5</v>
      </c>
      <c r="BF211">
        <v>5</v>
      </c>
      <c r="BG211">
        <v>5</v>
      </c>
      <c r="BH211">
        <v>5</v>
      </c>
      <c r="BI211">
        <v>5</v>
      </c>
      <c r="BJ211">
        <v>5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</row>
    <row r="212" spans="1:70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16</v>
      </c>
      <c r="M212">
        <v>16</v>
      </c>
      <c r="N212">
        <v>16</v>
      </c>
      <c r="O212">
        <v>16</v>
      </c>
      <c r="P212">
        <v>16</v>
      </c>
      <c r="Q212">
        <v>16</v>
      </c>
      <c r="R212">
        <v>16</v>
      </c>
      <c r="S212">
        <v>16</v>
      </c>
      <c r="T212">
        <v>16</v>
      </c>
      <c r="U212">
        <v>16</v>
      </c>
      <c r="V212">
        <v>6</v>
      </c>
      <c r="W212">
        <v>6</v>
      </c>
      <c r="X212">
        <v>18</v>
      </c>
      <c r="Y212">
        <v>18</v>
      </c>
      <c r="Z212">
        <v>18</v>
      </c>
      <c r="AA212">
        <v>18</v>
      </c>
      <c r="AB212">
        <v>18</v>
      </c>
      <c r="AC212">
        <v>18</v>
      </c>
      <c r="AD212">
        <v>18</v>
      </c>
      <c r="AE212">
        <v>18</v>
      </c>
      <c r="AF212">
        <v>18</v>
      </c>
      <c r="AG212">
        <v>17</v>
      </c>
      <c r="AH212">
        <v>17</v>
      </c>
      <c r="AI212">
        <v>17</v>
      </c>
      <c r="AJ212">
        <v>17</v>
      </c>
      <c r="AK212">
        <v>17</v>
      </c>
      <c r="AL212">
        <v>17</v>
      </c>
      <c r="AM212">
        <v>17</v>
      </c>
      <c r="AN212">
        <v>17</v>
      </c>
      <c r="AO212">
        <v>17</v>
      </c>
      <c r="AP212">
        <v>17</v>
      </c>
      <c r="AQ212">
        <v>17</v>
      </c>
      <c r="AR212">
        <v>17</v>
      </c>
      <c r="AS212">
        <v>17</v>
      </c>
      <c r="AT212">
        <v>19</v>
      </c>
      <c r="AU212">
        <v>19</v>
      </c>
      <c r="AV212">
        <v>19</v>
      </c>
      <c r="AW212">
        <v>19</v>
      </c>
      <c r="AX212">
        <v>19</v>
      </c>
      <c r="AY212">
        <v>19</v>
      </c>
      <c r="AZ212">
        <v>19</v>
      </c>
      <c r="BA212">
        <v>19</v>
      </c>
      <c r="BB212">
        <v>5</v>
      </c>
      <c r="BC212">
        <v>5</v>
      </c>
      <c r="BD212">
        <v>5</v>
      </c>
      <c r="BE212">
        <v>5</v>
      </c>
      <c r="BF212">
        <v>5</v>
      </c>
      <c r="BG212">
        <v>5</v>
      </c>
      <c r="BH212">
        <v>5</v>
      </c>
      <c r="BI212">
        <v>5</v>
      </c>
      <c r="BJ212">
        <v>5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</row>
    <row r="213" spans="1:70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16</v>
      </c>
      <c r="M213">
        <v>16</v>
      </c>
      <c r="N213">
        <v>16</v>
      </c>
      <c r="O213">
        <v>16</v>
      </c>
      <c r="P213">
        <v>16</v>
      </c>
      <c r="Q213">
        <v>16</v>
      </c>
      <c r="R213">
        <v>16</v>
      </c>
      <c r="S213">
        <v>16</v>
      </c>
      <c r="T213">
        <v>16</v>
      </c>
      <c r="U213">
        <v>6</v>
      </c>
      <c r="V213">
        <v>6</v>
      </c>
      <c r="W213">
        <v>6</v>
      </c>
      <c r="X213">
        <v>6</v>
      </c>
      <c r="Y213">
        <v>6</v>
      </c>
      <c r="Z213">
        <v>18</v>
      </c>
      <c r="AA213">
        <v>18</v>
      </c>
      <c r="AB213">
        <v>18</v>
      </c>
      <c r="AC213">
        <v>18</v>
      </c>
      <c r="AD213">
        <v>18</v>
      </c>
      <c r="AE213">
        <v>18</v>
      </c>
      <c r="AF213">
        <v>17</v>
      </c>
      <c r="AG213">
        <v>17</v>
      </c>
      <c r="AH213">
        <v>17</v>
      </c>
      <c r="AI213">
        <v>17</v>
      </c>
      <c r="AJ213">
        <v>17</v>
      </c>
      <c r="AK213">
        <v>17</v>
      </c>
      <c r="AL213">
        <v>17</v>
      </c>
      <c r="AM213">
        <v>17</v>
      </c>
      <c r="AN213">
        <v>17</v>
      </c>
      <c r="AO213">
        <v>17</v>
      </c>
      <c r="AP213">
        <v>17</v>
      </c>
      <c r="AQ213">
        <v>17</v>
      </c>
      <c r="AR213">
        <v>17</v>
      </c>
      <c r="AS213">
        <v>17</v>
      </c>
      <c r="AT213">
        <v>19</v>
      </c>
      <c r="AU213">
        <v>19</v>
      </c>
      <c r="AV213">
        <v>19</v>
      </c>
      <c r="AW213">
        <v>19</v>
      </c>
      <c r="AX213">
        <v>19</v>
      </c>
      <c r="AY213">
        <v>19</v>
      </c>
      <c r="AZ213">
        <v>19</v>
      </c>
      <c r="BA213">
        <v>5</v>
      </c>
      <c r="BB213">
        <v>5</v>
      </c>
      <c r="BC213">
        <v>5</v>
      </c>
      <c r="BD213">
        <v>5</v>
      </c>
      <c r="BE213">
        <v>5</v>
      </c>
      <c r="BF213">
        <v>5</v>
      </c>
      <c r="BG213">
        <v>5</v>
      </c>
      <c r="BH213">
        <v>5</v>
      </c>
      <c r="BI213">
        <v>5</v>
      </c>
      <c r="BJ213">
        <v>5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</row>
    <row r="214" spans="1:70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16</v>
      </c>
      <c r="M214">
        <v>16</v>
      </c>
      <c r="N214">
        <v>16</v>
      </c>
      <c r="O214">
        <v>16</v>
      </c>
      <c r="P214">
        <v>16</v>
      </c>
      <c r="Q214">
        <v>16</v>
      </c>
      <c r="R214">
        <v>16</v>
      </c>
      <c r="S214">
        <v>6</v>
      </c>
      <c r="T214">
        <v>6</v>
      </c>
      <c r="U214">
        <v>6</v>
      </c>
      <c r="V214">
        <v>6</v>
      </c>
      <c r="W214">
        <v>6</v>
      </c>
      <c r="X214">
        <v>6</v>
      </c>
      <c r="Y214">
        <v>6</v>
      </c>
      <c r="Z214">
        <v>6</v>
      </c>
      <c r="AA214">
        <v>6</v>
      </c>
      <c r="AB214">
        <v>18</v>
      </c>
      <c r="AC214">
        <v>18</v>
      </c>
      <c r="AD214">
        <v>18</v>
      </c>
      <c r="AE214">
        <v>18</v>
      </c>
      <c r="AF214">
        <v>17</v>
      </c>
      <c r="AG214">
        <v>17</v>
      </c>
      <c r="AH214">
        <v>17</v>
      </c>
      <c r="AI214">
        <v>17</v>
      </c>
      <c r="AJ214">
        <v>17</v>
      </c>
      <c r="AK214">
        <v>17</v>
      </c>
      <c r="AL214">
        <v>17</v>
      </c>
      <c r="AM214">
        <v>17</v>
      </c>
      <c r="AN214">
        <v>17</v>
      </c>
      <c r="AO214">
        <v>17</v>
      </c>
      <c r="AP214">
        <v>17</v>
      </c>
      <c r="AQ214">
        <v>17</v>
      </c>
      <c r="AR214">
        <v>17</v>
      </c>
      <c r="AS214">
        <v>17</v>
      </c>
      <c r="AT214">
        <v>19</v>
      </c>
      <c r="AU214">
        <v>19</v>
      </c>
      <c r="AV214">
        <v>19</v>
      </c>
      <c r="AW214">
        <v>19</v>
      </c>
      <c r="AX214">
        <v>19</v>
      </c>
      <c r="AY214">
        <v>19</v>
      </c>
      <c r="AZ214">
        <v>19</v>
      </c>
      <c r="BA214">
        <v>5</v>
      </c>
      <c r="BB214">
        <v>5</v>
      </c>
      <c r="BC214">
        <v>5</v>
      </c>
      <c r="BD214">
        <v>5</v>
      </c>
      <c r="BE214">
        <v>5</v>
      </c>
      <c r="BF214">
        <v>5</v>
      </c>
      <c r="BG214">
        <v>5</v>
      </c>
      <c r="BH214">
        <v>5</v>
      </c>
      <c r="BI214">
        <v>5</v>
      </c>
      <c r="BJ214">
        <v>5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</row>
    <row r="215" spans="1:70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6</v>
      </c>
      <c r="N215">
        <v>6</v>
      </c>
      <c r="O215">
        <v>6</v>
      </c>
      <c r="P215">
        <v>6</v>
      </c>
      <c r="Q215">
        <v>6</v>
      </c>
      <c r="R215">
        <v>6</v>
      </c>
      <c r="S215">
        <v>6</v>
      </c>
      <c r="T215">
        <v>6</v>
      </c>
      <c r="U215">
        <v>6</v>
      </c>
      <c r="V215">
        <v>6</v>
      </c>
      <c r="W215">
        <v>6</v>
      </c>
      <c r="X215">
        <v>6</v>
      </c>
      <c r="Y215">
        <v>6</v>
      </c>
      <c r="Z215">
        <v>6</v>
      </c>
      <c r="AA215">
        <v>6</v>
      </c>
      <c r="AB215">
        <v>6</v>
      </c>
      <c r="AC215">
        <v>6</v>
      </c>
      <c r="AD215">
        <v>18</v>
      </c>
      <c r="AE215">
        <v>18</v>
      </c>
      <c r="AF215">
        <v>17</v>
      </c>
      <c r="AG215">
        <v>17</v>
      </c>
      <c r="AH215">
        <v>17</v>
      </c>
      <c r="AI215">
        <v>17</v>
      </c>
      <c r="AJ215">
        <v>17</v>
      </c>
      <c r="AK215">
        <v>17</v>
      </c>
      <c r="AL215">
        <v>17</v>
      </c>
      <c r="AM215">
        <v>17</v>
      </c>
      <c r="AN215">
        <v>17</v>
      </c>
      <c r="AO215">
        <v>17</v>
      </c>
      <c r="AP215">
        <v>17</v>
      </c>
      <c r="AQ215">
        <v>17</v>
      </c>
      <c r="AR215">
        <v>17</v>
      </c>
      <c r="AS215">
        <v>17</v>
      </c>
      <c r="AT215">
        <v>19</v>
      </c>
      <c r="AU215">
        <v>19</v>
      </c>
      <c r="AV215">
        <v>19</v>
      </c>
      <c r="AW215">
        <v>19</v>
      </c>
      <c r="AX215">
        <v>19</v>
      </c>
      <c r="AY215">
        <v>19</v>
      </c>
      <c r="AZ215">
        <v>5</v>
      </c>
      <c r="BA215">
        <v>5</v>
      </c>
      <c r="BB215">
        <v>5</v>
      </c>
      <c r="BC215">
        <v>5</v>
      </c>
      <c r="BD215">
        <v>5</v>
      </c>
      <c r="BE215">
        <v>5</v>
      </c>
      <c r="BF215">
        <v>5</v>
      </c>
      <c r="BG215">
        <v>5</v>
      </c>
      <c r="BH215">
        <v>5</v>
      </c>
      <c r="BI215">
        <v>5</v>
      </c>
      <c r="BJ215">
        <v>5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</row>
    <row r="216" spans="1:70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6</v>
      </c>
      <c r="N216">
        <v>6</v>
      </c>
      <c r="O216">
        <v>6</v>
      </c>
      <c r="P216">
        <v>6</v>
      </c>
      <c r="Q216">
        <v>6</v>
      </c>
      <c r="R216">
        <v>6</v>
      </c>
      <c r="S216">
        <v>6</v>
      </c>
      <c r="T216">
        <v>6</v>
      </c>
      <c r="U216">
        <v>6</v>
      </c>
      <c r="V216">
        <v>6</v>
      </c>
      <c r="W216">
        <v>6</v>
      </c>
      <c r="X216">
        <v>6</v>
      </c>
      <c r="Y216">
        <v>6</v>
      </c>
      <c r="Z216">
        <v>6</v>
      </c>
      <c r="AA216">
        <v>6</v>
      </c>
      <c r="AB216">
        <v>6</v>
      </c>
      <c r="AC216">
        <v>6</v>
      </c>
      <c r="AD216">
        <v>18</v>
      </c>
      <c r="AE216">
        <v>18</v>
      </c>
      <c r="AF216">
        <v>17</v>
      </c>
      <c r="AG216">
        <v>17</v>
      </c>
      <c r="AH216">
        <v>17</v>
      </c>
      <c r="AI216">
        <v>17</v>
      </c>
      <c r="AJ216">
        <v>17</v>
      </c>
      <c r="AK216">
        <v>17</v>
      </c>
      <c r="AL216">
        <v>17</v>
      </c>
      <c r="AM216">
        <v>17</v>
      </c>
      <c r="AN216">
        <v>17</v>
      </c>
      <c r="AO216">
        <v>17</v>
      </c>
      <c r="AP216">
        <v>17</v>
      </c>
      <c r="AQ216">
        <v>17</v>
      </c>
      <c r="AR216">
        <v>17</v>
      </c>
      <c r="AS216">
        <v>7</v>
      </c>
      <c r="AT216">
        <v>7</v>
      </c>
      <c r="AU216">
        <v>7</v>
      </c>
      <c r="AV216">
        <v>7</v>
      </c>
      <c r="AW216">
        <v>7</v>
      </c>
      <c r="AX216">
        <v>7</v>
      </c>
      <c r="AY216">
        <v>7</v>
      </c>
      <c r="AZ216">
        <v>5</v>
      </c>
      <c r="BA216">
        <v>5</v>
      </c>
      <c r="BB216">
        <v>5</v>
      </c>
      <c r="BC216">
        <v>5</v>
      </c>
      <c r="BD216">
        <v>5</v>
      </c>
      <c r="BE216">
        <v>5</v>
      </c>
      <c r="BF216">
        <v>5</v>
      </c>
      <c r="BG216">
        <v>5</v>
      </c>
      <c r="BH216">
        <v>5</v>
      </c>
      <c r="BI216">
        <v>5</v>
      </c>
      <c r="BJ216">
        <v>5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</row>
    <row r="217" spans="1:70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6</v>
      </c>
      <c r="N217">
        <v>6</v>
      </c>
      <c r="O217">
        <v>6</v>
      </c>
      <c r="P217">
        <v>6</v>
      </c>
      <c r="Q217">
        <v>6</v>
      </c>
      <c r="R217">
        <v>6</v>
      </c>
      <c r="S217">
        <v>6</v>
      </c>
      <c r="T217">
        <v>6</v>
      </c>
      <c r="U217">
        <v>6</v>
      </c>
      <c r="V217">
        <v>6</v>
      </c>
      <c r="W217">
        <v>6</v>
      </c>
      <c r="X217">
        <v>6</v>
      </c>
      <c r="Y217">
        <v>6</v>
      </c>
      <c r="Z217">
        <v>6</v>
      </c>
      <c r="AA217">
        <v>6</v>
      </c>
      <c r="AB217">
        <v>8</v>
      </c>
      <c r="AC217">
        <v>8</v>
      </c>
      <c r="AD217">
        <v>8</v>
      </c>
      <c r="AE217">
        <v>8</v>
      </c>
      <c r="AF217">
        <v>8</v>
      </c>
      <c r="AG217">
        <v>8</v>
      </c>
      <c r="AH217">
        <v>17</v>
      </c>
      <c r="AI217">
        <v>17</v>
      </c>
      <c r="AJ217">
        <v>17</v>
      </c>
      <c r="AK217">
        <v>17</v>
      </c>
      <c r="AL217">
        <v>17</v>
      </c>
      <c r="AM217">
        <v>17</v>
      </c>
      <c r="AN217">
        <v>17</v>
      </c>
      <c r="AO217">
        <v>17</v>
      </c>
      <c r="AP217">
        <v>17</v>
      </c>
      <c r="AQ217">
        <v>17</v>
      </c>
      <c r="AR217">
        <v>7</v>
      </c>
      <c r="AS217">
        <v>7</v>
      </c>
      <c r="AT217">
        <v>7</v>
      </c>
      <c r="AU217">
        <v>7</v>
      </c>
      <c r="AV217">
        <v>7</v>
      </c>
      <c r="AW217">
        <v>7</v>
      </c>
      <c r="AX217">
        <v>7</v>
      </c>
      <c r="AY217">
        <v>7</v>
      </c>
      <c r="AZ217">
        <v>7</v>
      </c>
      <c r="BA217">
        <v>5</v>
      </c>
      <c r="BB217">
        <v>5</v>
      </c>
      <c r="BC217">
        <v>5</v>
      </c>
      <c r="BD217">
        <v>5</v>
      </c>
      <c r="BE217">
        <v>5</v>
      </c>
      <c r="BF217">
        <v>5</v>
      </c>
      <c r="BG217">
        <v>5</v>
      </c>
      <c r="BH217">
        <v>5</v>
      </c>
      <c r="BI217">
        <v>5</v>
      </c>
      <c r="BJ217">
        <v>5</v>
      </c>
      <c r="BK217">
        <v>5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</row>
    <row r="218" spans="1:70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6</v>
      </c>
      <c r="N218">
        <v>6</v>
      </c>
      <c r="O218">
        <v>6</v>
      </c>
      <c r="P218">
        <v>6</v>
      </c>
      <c r="Q218">
        <v>6</v>
      </c>
      <c r="R218">
        <v>6</v>
      </c>
      <c r="S218">
        <v>6</v>
      </c>
      <c r="T218">
        <v>6</v>
      </c>
      <c r="U218">
        <v>6</v>
      </c>
      <c r="V218">
        <v>6</v>
      </c>
      <c r="W218">
        <v>6</v>
      </c>
      <c r="X218">
        <v>6</v>
      </c>
      <c r="Y218">
        <v>6</v>
      </c>
      <c r="Z218">
        <v>6</v>
      </c>
      <c r="AA218">
        <v>6</v>
      </c>
      <c r="AB218">
        <v>8</v>
      </c>
      <c r="AC218">
        <v>8</v>
      </c>
      <c r="AD218">
        <v>8</v>
      </c>
      <c r="AE218">
        <v>8</v>
      </c>
      <c r="AF218">
        <v>8</v>
      </c>
      <c r="AG218">
        <v>8</v>
      </c>
      <c r="AH218">
        <v>8</v>
      </c>
      <c r="AI218">
        <v>17</v>
      </c>
      <c r="AJ218">
        <v>17</v>
      </c>
      <c r="AK218">
        <v>17</v>
      </c>
      <c r="AL218">
        <v>17</v>
      </c>
      <c r="AM218">
        <v>17</v>
      </c>
      <c r="AN218">
        <v>17</v>
      </c>
      <c r="AO218">
        <v>17</v>
      </c>
      <c r="AP218">
        <v>17</v>
      </c>
      <c r="AQ218">
        <v>7</v>
      </c>
      <c r="AR218">
        <v>7</v>
      </c>
      <c r="AS218">
        <v>7</v>
      </c>
      <c r="AT218">
        <v>7</v>
      </c>
      <c r="AU218">
        <v>7</v>
      </c>
      <c r="AV218">
        <v>7</v>
      </c>
      <c r="AW218">
        <v>7</v>
      </c>
      <c r="AX218">
        <v>7</v>
      </c>
      <c r="AY218">
        <v>7</v>
      </c>
      <c r="AZ218">
        <v>7</v>
      </c>
      <c r="BA218">
        <v>5</v>
      </c>
      <c r="BB218">
        <v>5</v>
      </c>
      <c r="BC218">
        <v>5</v>
      </c>
      <c r="BD218">
        <v>5</v>
      </c>
      <c r="BE218">
        <v>5</v>
      </c>
      <c r="BF218">
        <v>5</v>
      </c>
      <c r="BG218">
        <v>5</v>
      </c>
      <c r="BH218">
        <v>5</v>
      </c>
      <c r="BI218">
        <v>5</v>
      </c>
      <c r="BJ218">
        <v>5</v>
      </c>
      <c r="BK218">
        <v>5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</row>
    <row r="219" spans="1:70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6</v>
      </c>
      <c r="N219">
        <v>6</v>
      </c>
      <c r="O219">
        <v>6</v>
      </c>
      <c r="P219">
        <v>6</v>
      </c>
      <c r="Q219">
        <v>6</v>
      </c>
      <c r="R219">
        <v>6</v>
      </c>
      <c r="S219">
        <v>6</v>
      </c>
      <c r="T219">
        <v>6</v>
      </c>
      <c r="U219">
        <v>6</v>
      </c>
      <c r="V219">
        <v>6</v>
      </c>
      <c r="W219">
        <v>6</v>
      </c>
      <c r="X219">
        <v>6</v>
      </c>
      <c r="Y219">
        <v>6</v>
      </c>
      <c r="Z219">
        <v>6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8</v>
      </c>
      <c r="AH219">
        <v>8</v>
      </c>
      <c r="AI219">
        <v>17</v>
      </c>
      <c r="AJ219">
        <v>17</v>
      </c>
      <c r="AK219">
        <v>17</v>
      </c>
      <c r="AL219">
        <v>17</v>
      </c>
      <c r="AM219">
        <v>17</v>
      </c>
      <c r="AN219">
        <v>17</v>
      </c>
      <c r="AO219">
        <v>17</v>
      </c>
      <c r="AP219">
        <v>7</v>
      </c>
      <c r="AQ219">
        <v>7</v>
      </c>
      <c r="AR219">
        <v>7</v>
      </c>
      <c r="AS219">
        <v>7</v>
      </c>
      <c r="AT219">
        <v>7</v>
      </c>
      <c r="AU219">
        <v>7</v>
      </c>
      <c r="AV219">
        <v>7</v>
      </c>
      <c r="AW219">
        <v>7</v>
      </c>
      <c r="AX219">
        <v>7</v>
      </c>
      <c r="AY219">
        <v>7</v>
      </c>
      <c r="AZ219">
        <v>7</v>
      </c>
      <c r="BA219">
        <v>5</v>
      </c>
      <c r="BB219">
        <v>5</v>
      </c>
      <c r="BC219">
        <v>5</v>
      </c>
      <c r="BD219">
        <v>5</v>
      </c>
      <c r="BE219">
        <v>5</v>
      </c>
      <c r="BF219">
        <v>5</v>
      </c>
      <c r="BG219">
        <v>5</v>
      </c>
      <c r="BH219">
        <v>5</v>
      </c>
      <c r="BI219">
        <v>5</v>
      </c>
      <c r="BJ219">
        <v>5</v>
      </c>
      <c r="BK219">
        <v>5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</row>
    <row r="220" spans="1:70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6</v>
      </c>
      <c r="N220">
        <v>6</v>
      </c>
      <c r="O220">
        <v>6</v>
      </c>
      <c r="P220">
        <v>6</v>
      </c>
      <c r="Q220">
        <v>6</v>
      </c>
      <c r="R220">
        <v>6</v>
      </c>
      <c r="S220">
        <v>6</v>
      </c>
      <c r="T220">
        <v>6</v>
      </c>
      <c r="U220">
        <v>6</v>
      </c>
      <c r="V220">
        <v>6</v>
      </c>
      <c r="W220">
        <v>6</v>
      </c>
      <c r="X220">
        <v>6</v>
      </c>
      <c r="Y220">
        <v>6</v>
      </c>
      <c r="Z220">
        <v>6</v>
      </c>
      <c r="AA220">
        <v>8</v>
      </c>
      <c r="AB220">
        <v>8</v>
      </c>
      <c r="AC220">
        <v>8</v>
      </c>
      <c r="AD220">
        <v>8</v>
      </c>
      <c r="AE220">
        <v>8</v>
      </c>
      <c r="AF220">
        <v>8</v>
      </c>
      <c r="AG220">
        <v>8</v>
      </c>
      <c r="AH220">
        <v>8</v>
      </c>
      <c r="AI220">
        <v>11</v>
      </c>
      <c r="AJ220">
        <v>11</v>
      </c>
      <c r="AK220">
        <v>11</v>
      </c>
      <c r="AL220">
        <v>11</v>
      </c>
      <c r="AM220">
        <v>11</v>
      </c>
      <c r="AN220">
        <v>11</v>
      </c>
      <c r="AO220">
        <v>7</v>
      </c>
      <c r="AP220">
        <v>7</v>
      </c>
      <c r="AQ220">
        <v>7</v>
      </c>
      <c r="AR220">
        <v>7</v>
      </c>
      <c r="AS220">
        <v>7</v>
      </c>
      <c r="AT220">
        <v>7</v>
      </c>
      <c r="AU220">
        <v>7</v>
      </c>
      <c r="AV220">
        <v>7</v>
      </c>
      <c r="AW220">
        <v>7</v>
      </c>
      <c r="AX220">
        <v>7</v>
      </c>
      <c r="AY220">
        <v>7</v>
      </c>
      <c r="AZ220">
        <v>7</v>
      </c>
      <c r="BA220">
        <v>5</v>
      </c>
      <c r="BB220">
        <v>5</v>
      </c>
      <c r="BC220">
        <v>5</v>
      </c>
      <c r="BD220">
        <v>5</v>
      </c>
      <c r="BE220">
        <v>5</v>
      </c>
      <c r="BF220">
        <v>5</v>
      </c>
      <c r="BG220">
        <v>5</v>
      </c>
      <c r="BH220">
        <v>5</v>
      </c>
      <c r="BI220">
        <v>5</v>
      </c>
      <c r="BJ220">
        <v>5</v>
      </c>
      <c r="BK220">
        <v>5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</row>
    <row r="221" spans="1:70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6</v>
      </c>
      <c r="N221">
        <v>6</v>
      </c>
      <c r="O221">
        <v>6</v>
      </c>
      <c r="P221">
        <v>6</v>
      </c>
      <c r="Q221">
        <v>6</v>
      </c>
      <c r="R221">
        <v>6</v>
      </c>
      <c r="S221">
        <v>6</v>
      </c>
      <c r="T221">
        <v>6</v>
      </c>
      <c r="U221">
        <v>6</v>
      </c>
      <c r="V221">
        <v>6</v>
      </c>
      <c r="W221">
        <v>6</v>
      </c>
      <c r="X221">
        <v>6</v>
      </c>
      <c r="Y221">
        <v>6</v>
      </c>
      <c r="Z221">
        <v>6</v>
      </c>
      <c r="AA221">
        <v>8</v>
      </c>
      <c r="AB221">
        <v>8</v>
      </c>
      <c r="AC221">
        <v>8</v>
      </c>
      <c r="AD221">
        <v>8</v>
      </c>
      <c r="AE221">
        <v>8</v>
      </c>
      <c r="AF221">
        <v>8</v>
      </c>
      <c r="AG221">
        <v>8</v>
      </c>
      <c r="AH221">
        <v>8</v>
      </c>
      <c r="AI221">
        <v>11</v>
      </c>
      <c r="AJ221">
        <v>11</v>
      </c>
      <c r="AK221">
        <v>11</v>
      </c>
      <c r="AL221">
        <v>11</v>
      </c>
      <c r="AM221">
        <v>11</v>
      </c>
      <c r="AN221">
        <v>11</v>
      </c>
      <c r="AO221">
        <v>7</v>
      </c>
      <c r="AP221">
        <v>7</v>
      </c>
      <c r="AQ221">
        <v>7</v>
      </c>
      <c r="AR221">
        <v>7</v>
      </c>
      <c r="AS221">
        <v>7</v>
      </c>
      <c r="AT221">
        <v>7</v>
      </c>
      <c r="AU221">
        <v>7</v>
      </c>
      <c r="AV221">
        <v>7</v>
      </c>
      <c r="AW221">
        <v>7</v>
      </c>
      <c r="AX221">
        <v>7</v>
      </c>
      <c r="AY221">
        <v>7</v>
      </c>
      <c r="AZ221">
        <v>7</v>
      </c>
      <c r="BA221">
        <v>9</v>
      </c>
      <c r="BB221">
        <v>9</v>
      </c>
      <c r="BC221">
        <v>5</v>
      </c>
      <c r="BD221">
        <v>5</v>
      </c>
      <c r="BE221">
        <v>5</v>
      </c>
      <c r="BF221">
        <v>5</v>
      </c>
      <c r="BG221">
        <v>5</v>
      </c>
      <c r="BH221">
        <v>5</v>
      </c>
      <c r="BI221">
        <v>5</v>
      </c>
      <c r="BJ221">
        <v>5</v>
      </c>
      <c r="BK221">
        <v>5</v>
      </c>
      <c r="BL221">
        <v>5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</row>
    <row r="222" spans="1:70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6</v>
      </c>
      <c r="N222">
        <v>6</v>
      </c>
      <c r="O222">
        <v>6</v>
      </c>
      <c r="P222">
        <v>6</v>
      </c>
      <c r="Q222">
        <v>6</v>
      </c>
      <c r="R222">
        <v>6</v>
      </c>
      <c r="S222">
        <v>6</v>
      </c>
      <c r="T222">
        <v>6</v>
      </c>
      <c r="U222">
        <v>6</v>
      </c>
      <c r="V222">
        <v>6</v>
      </c>
      <c r="W222">
        <v>6</v>
      </c>
      <c r="X222">
        <v>6</v>
      </c>
      <c r="Y222">
        <v>6</v>
      </c>
      <c r="Z222">
        <v>8</v>
      </c>
      <c r="AA222">
        <v>8</v>
      </c>
      <c r="AB222">
        <v>8</v>
      </c>
      <c r="AC222">
        <v>8</v>
      </c>
      <c r="AD222">
        <v>8</v>
      </c>
      <c r="AE222">
        <v>8</v>
      </c>
      <c r="AF222">
        <v>8</v>
      </c>
      <c r="AG222">
        <v>8</v>
      </c>
      <c r="AH222">
        <v>8</v>
      </c>
      <c r="AI222">
        <v>11</v>
      </c>
      <c r="AJ222">
        <v>11</v>
      </c>
      <c r="AK222">
        <v>11</v>
      </c>
      <c r="AL222">
        <v>11</v>
      </c>
      <c r="AM222">
        <v>11</v>
      </c>
      <c r="AN222">
        <v>11</v>
      </c>
      <c r="AO222">
        <v>11</v>
      </c>
      <c r="AP222">
        <v>7</v>
      </c>
      <c r="AQ222">
        <v>7</v>
      </c>
      <c r="AR222">
        <v>7</v>
      </c>
      <c r="AS222">
        <v>7</v>
      </c>
      <c r="AT222">
        <v>7</v>
      </c>
      <c r="AU222">
        <v>7</v>
      </c>
      <c r="AV222">
        <v>7</v>
      </c>
      <c r="AW222">
        <v>7</v>
      </c>
      <c r="AX222">
        <v>7</v>
      </c>
      <c r="AY222">
        <v>7</v>
      </c>
      <c r="AZ222">
        <v>7</v>
      </c>
      <c r="BA222">
        <v>9</v>
      </c>
      <c r="BB222">
        <v>9</v>
      </c>
      <c r="BC222">
        <v>9</v>
      </c>
      <c r="BD222">
        <v>9</v>
      </c>
      <c r="BE222">
        <v>9</v>
      </c>
      <c r="BF222">
        <v>9</v>
      </c>
      <c r="BG222">
        <v>5</v>
      </c>
      <c r="BH222">
        <v>5</v>
      </c>
      <c r="BI222">
        <v>5</v>
      </c>
      <c r="BJ222">
        <v>5</v>
      </c>
      <c r="BK222">
        <v>5</v>
      </c>
      <c r="BL222">
        <v>5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</row>
    <row r="223" spans="1:70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6</v>
      </c>
      <c r="N223">
        <v>6</v>
      </c>
      <c r="O223">
        <v>6</v>
      </c>
      <c r="P223">
        <v>6</v>
      </c>
      <c r="Q223">
        <v>6</v>
      </c>
      <c r="R223">
        <v>6</v>
      </c>
      <c r="S223">
        <v>6</v>
      </c>
      <c r="T223">
        <v>6</v>
      </c>
      <c r="U223">
        <v>6</v>
      </c>
      <c r="V223">
        <v>6</v>
      </c>
      <c r="W223">
        <v>6</v>
      </c>
      <c r="X223">
        <v>6</v>
      </c>
      <c r="Y223">
        <v>6</v>
      </c>
      <c r="Z223">
        <v>8</v>
      </c>
      <c r="AA223">
        <v>8</v>
      </c>
      <c r="AB223">
        <v>8</v>
      </c>
      <c r="AC223">
        <v>8</v>
      </c>
      <c r="AD223">
        <v>8</v>
      </c>
      <c r="AE223">
        <v>8</v>
      </c>
      <c r="AF223">
        <v>8</v>
      </c>
      <c r="AG223">
        <v>8</v>
      </c>
      <c r="AH223">
        <v>8</v>
      </c>
      <c r="AI223">
        <v>11</v>
      </c>
      <c r="AJ223">
        <v>11</v>
      </c>
      <c r="AK223">
        <v>11</v>
      </c>
      <c r="AL223">
        <v>11</v>
      </c>
      <c r="AM223">
        <v>11</v>
      </c>
      <c r="AN223">
        <v>11</v>
      </c>
      <c r="AO223">
        <v>11</v>
      </c>
      <c r="AP223">
        <v>7</v>
      </c>
      <c r="AQ223">
        <v>7</v>
      </c>
      <c r="AR223">
        <v>7</v>
      </c>
      <c r="AS223">
        <v>7</v>
      </c>
      <c r="AT223">
        <v>7</v>
      </c>
      <c r="AU223">
        <v>7</v>
      </c>
      <c r="AV223">
        <v>7</v>
      </c>
      <c r="AW223">
        <v>7</v>
      </c>
      <c r="AX223">
        <v>7</v>
      </c>
      <c r="AY223">
        <v>7</v>
      </c>
      <c r="AZ223">
        <v>7</v>
      </c>
      <c r="BA223">
        <v>9</v>
      </c>
      <c r="BB223">
        <v>9</v>
      </c>
      <c r="BC223">
        <v>9</v>
      </c>
      <c r="BD223">
        <v>9</v>
      </c>
      <c r="BE223">
        <v>9</v>
      </c>
      <c r="BF223">
        <v>9</v>
      </c>
      <c r="BG223">
        <v>9</v>
      </c>
      <c r="BH223">
        <v>9</v>
      </c>
      <c r="BI223">
        <v>9</v>
      </c>
      <c r="BJ223">
        <v>5</v>
      </c>
      <c r="BK223">
        <v>5</v>
      </c>
      <c r="BL223">
        <v>5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</row>
    <row r="224" spans="1:70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6</v>
      </c>
      <c r="Q224">
        <v>6</v>
      </c>
      <c r="R224">
        <v>6</v>
      </c>
      <c r="S224">
        <v>6</v>
      </c>
      <c r="T224">
        <v>6</v>
      </c>
      <c r="U224">
        <v>6</v>
      </c>
      <c r="V224">
        <v>6</v>
      </c>
      <c r="W224">
        <v>6</v>
      </c>
      <c r="X224">
        <v>6</v>
      </c>
      <c r="Y224">
        <v>8</v>
      </c>
      <c r="Z224">
        <v>8</v>
      </c>
      <c r="AA224">
        <v>8</v>
      </c>
      <c r="AB224">
        <v>8</v>
      </c>
      <c r="AC224">
        <v>8</v>
      </c>
      <c r="AD224">
        <v>8</v>
      </c>
      <c r="AE224">
        <v>8</v>
      </c>
      <c r="AF224">
        <v>8</v>
      </c>
      <c r="AG224">
        <v>8</v>
      </c>
      <c r="AH224">
        <v>11</v>
      </c>
      <c r="AI224">
        <v>11</v>
      </c>
      <c r="AJ224">
        <v>11</v>
      </c>
      <c r="AK224">
        <v>11</v>
      </c>
      <c r="AL224">
        <v>11</v>
      </c>
      <c r="AM224">
        <v>11</v>
      </c>
      <c r="AN224">
        <v>11</v>
      </c>
      <c r="AO224">
        <v>11</v>
      </c>
      <c r="AP224">
        <v>7</v>
      </c>
      <c r="AQ224">
        <v>7</v>
      </c>
      <c r="AR224">
        <v>7</v>
      </c>
      <c r="AS224">
        <v>7</v>
      </c>
      <c r="AT224">
        <v>7</v>
      </c>
      <c r="AU224">
        <v>7</v>
      </c>
      <c r="AV224">
        <v>7</v>
      </c>
      <c r="AW224">
        <v>7</v>
      </c>
      <c r="AX224">
        <v>7</v>
      </c>
      <c r="AY224">
        <v>7</v>
      </c>
      <c r="AZ224">
        <v>9</v>
      </c>
      <c r="BA224">
        <v>9</v>
      </c>
      <c r="BB224">
        <v>9</v>
      </c>
      <c r="BC224">
        <v>9</v>
      </c>
      <c r="BD224">
        <v>9</v>
      </c>
      <c r="BE224">
        <v>9</v>
      </c>
      <c r="BF224">
        <v>9</v>
      </c>
      <c r="BG224">
        <v>9</v>
      </c>
      <c r="BH224">
        <v>9</v>
      </c>
      <c r="BI224">
        <v>9</v>
      </c>
      <c r="BJ224">
        <v>5</v>
      </c>
      <c r="BK224">
        <v>5</v>
      </c>
      <c r="BL224">
        <v>5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</row>
    <row r="225" spans="1:70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6</v>
      </c>
      <c r="R225">
        <v>6</v>
      </c>
      <c r="S225">
        <v>6</v>
      </c>
      <c r="T225">
        <v>6</v>
      </c>
      <c r="U225">
        <v>6</v>
      </c>
      <c r="V225">
        <v>6</v>
      </c>
      <c r="W225">
        <v>6</v>
      </c>
      <c r="X225">
        <v>6</v>
      </c>
      <c r="Y225">
        <v>8</v>
      </c>
      <c r="Z225">
        <v>8</v>
      </c>
      <c r="AA225">
        <v>8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11</v>
      </c>
      <c r="AI225">
        <v>11</v>
      </c>
      <c r="AJ225">
        <v>11</v>
      </c>
      <c r="AK225">
        <v>11</v>
      </c>
      <c r="AL225">
        <v>11</v>
      </c>
      <c r="AM225">
        <v>11</v>
      </c>
      <c r="AN225">
        <v>11</v>
      </c>
      <c r="AO225">
        <v>11</v>
      </c>
      <c r="AP225">
        <v>10</v>
      </c>
      <c r="AQ225">
        <v>10</v>
      </c>
      <c r="AR225">
        <v>10</v>
      </c>
      <c r="AS225">
        <v>7</v>
      </c>
      <c r="AT225">
        <v>7</v>
      </c>
      <c r="AU225">
        <v>7</v>
      </c>
      <c r="AV225">
        <v>7</v>
      </c>
      <c r="AW225">
        <v>7</v>
      </c>
      <c r="AX225">
        <v>7</v>
      </c>
      <c r="AY225">
        <v>7</v>
      </c>
      <c r="AZ225">
        <v>9</v>
      </c>
      <c r="BA225">
        <v>9</v>
      </c>
      <c r="BB225">
        <v>9</v>
      </c>
      <c r="BC225">
        <v>9</v>
      </c>
      <c r="BD225">
        <v>9</v>
      </c>
      <c r="BE225">
        <v>9</v>
      </c>
      <c r="BF225">
        <v>9</v>
      </c>
      <c r="BG225">
        <v>9</v>
      </c>
      <c r="BH225">
        <v>9</v>
      </c>
      <c r="BI225">
        <v>9</v>
      </c>
      <c r="BJ225">
        <v>0</v>
      </c>
      <c r="BK225">
        <v>5</v>
      </c>
      <c r="BL225">
        <v>5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</row>
    <row r="226" spans="1:70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6</v>
      </c>
      <c r="S226">
        <v>6</v>
      </c>
      <c r="T226">
        <v>6</v>
      </c>
      <c r="U226">
        <v>6</v>
      </c>
      <c r="V226">
        <v>6</v>
      </c>
      <c r="W226">
        <v>6</v>
      </c>
      <c r="X226">
        <v>6</v>
      </c>
      <c r="Y226">
        <v>8</v>
      </c>
      <c r="Z226">
        <v>8</v>
      </c>
      <c r="AA226">
        <v>8</v>
      </c>
      <c r="AB226">
        <v>8</v>
      </c>
      <c r="AC226">
        <v>8</v>
      </c>
      <c r="AD226">
        <v>8</v>
      </c>
      <c r="AE226">
        <v>8</v>
      </c>
      <c r="AF226">
        <v>8</v>
      </c>
      <c r="AG226">
        <v>8</v>
      </c>
      <c r="AH226">
        <v>11</v>
      </c>
      <c r="AI226">
        <v>11</v>
      </c>
      <c r="AJ226">
        <v>11</v>
      </c>
      <c r="AK226">
        <v>11</v>
      </c>
      <c r="AL226">
        <v>11</v>
      </c>
      <c r="AM226">
        <v>11</v>
      </c>
      <c r="AN226">
        <v>11</v>
      </c>
      <c r="AO226">
        <v>11</v>
      </c>
      <c r="AP226">
        <v>10</v>
      </c>
      <c r="AQ226">
        <v>10</v>
      </c>
      <c r="AR226">
        <v>10</v>
      </c>
      <c r="AS226">
        <v>10</v>
      </c>
      <c r="AT226">
        <v>10</v>
      </c>
      <c r="AU226">
        <v>10</v>
      </c>
      <c r="AV226">
        <v>10</v>
      </c>
      <c r="AW226">
        <v>10</v>
      </c>
      <c r="AX226">
        <v>9</v>
      </c>
      <c r="AY226">
        <v>9</v>
      </c>
      <c r="AZ226">
        <v>9</v>
      </c>
      <c r="BA226">
        <v>9</v>
      </c>
      <c r="BB226">
        <v>9</v>
      </c>
      <c r="BC226">
        <v>9</v>
      </c>
      <c r="BD226">
        <v>9</v>
      </c>
      <c r="BE226">
        <v>9</v>
      </c>
      <c r="BF226">
        <v>9</v>
      </c>
      <c r="BG226">
        <v>9</v>
      </c>
      <c r="BH226">
        <v>9</v>
      </c>
      <c r="BI226">
        <v>9</v>
      </c>
      <c r="BJ226">
        <v>0</v>
      </c>
      <c r="BK226">
        <v>5</v>
      </c>
      <c r="BL226">
        <v>5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</row>
    <row r="227" spans="1:70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8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11</v>
      </c>
      <c r="AH227">
        <v>11</v>
      </c>
      <c r="AI227">
        <v>11</v>
      </c>
      <c r="AJ227">
        <v>11</v>
      </c>
      <c r="AK227">
        <v>11</v>
      </c>
      <c r="AL227">
        <v>11</v>
      </c>
      <c r="AM227">
        <v>11</v>
      </c>
      <c r="AN227">
        <v>11</v>
      </c>
      <c r="AO227">
        <v>11</v>
      </c>
      <c r="AP227">
        <v>10</v>
      </c>
      <c r="AQ227">
        <v>10</v>
      </c>
      <c r="AR227">
        <v>10</v>
      </c>
      <c r="AS227">
        <v>10</v>
      </c>
      <c r="AT227">
        <v>10</v>
      </c>
      <c r="AU227">
        <v>10</v>
      </c>
      <c r="AV227">
        <v>10</v>
      </c>
      <c r="AW227">
        <v>10</v>
      </c>
      <c r="AX227">
        <v>9</v>
      </c>
      <c r="AY227">
        <v>9</v>
      </c>
      <c r="AZ227">
        <v>9</v>
      </c>
      <c r="BA227">
        <v>9</v>
      </c>
      <c r="BB227">
        <v>9</v>
      </c>
      <c r="BC227">
        <v>9</v>
      </c>
      <c r="BD227">
        <v>9</v>
      </c>
      <c r="BE227">
        <v>9</v>
      </c>
      <c r="BF227">
        <v>9</v>
      </c>
      <c r="BG227">
        <v>9</v>
      </c>
      <c r="BH227">
        <v>9</v>
      </c>
      <c r="BI227">
        <v>9</v>
      </c>
      <c r="BJ227">
        <v>0</v>
      </c>
      <c r="BK227">
        <v>5</v>
      </c>
      <c r="BL227">
        <v>5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</row>
    <row r="228" spans="1:70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</v>
      </c>
      <c r="AF228">
        <v>11</v>
      </c>
      <c r="AG228">
        <v>11</v>
      </c>
      <c r="AH228">
        <v>11</v>
      </c>
      <c r="AI228">
        <v>11</v>
      </c>
      <c r="AJ228">
        <v>11</v>
      </c>
      <c r="AK228">
        <v>11</v>
      </c>
      <c r="AL228">
        <v>11</v>
      </c>
      <c r="AM228">
        <v>11</v>
      </c>
      <c r="AN228">
        <v>11</v>
      </c>
      <c r="AO228">
        <v>10</v>
      </c>
      <c r="AP228">
        <v>10</v>
      </c>
      <c r="AQ228">
        <v>10</v>
      </c>
      <c r="AR228">
        <v>10</v>
      </c>
      <c r="AS228">
        <v>10</v>
      </c>
      <c r="AT228">
        <v>10</v>
      </c>
      <c r="AU228">
        <v>10</v>
      </c>
      <c r="AV228">
        <v>10</v>
      </c>
      <c r="AW228">
        <v>10</v>
      </c>
      <c r="AX228">
        <v>10</v>
      </c>
      <c r="AY228">
        <v>9</v>
      </c>
      <c r="AZ228">
        <v>9</v>
      </c>
      <c r="BA228">
        <v>9</v>
      </c>
      <c r="BB228">
        <v>9</v>
      </c>
      <c r="BC228">
        <v>9</v>
      </c>
      <c r="BD228">
        <v>9</v>
      </c>
      <c r="BE228">
        <v>9</v>
      </c>
      <c r="BF228">
        <v>9</v>
      </c>
      <c r="BG228">
        <v>9</v>
      </c>
      <c r="BH228">
        <v>9</v>
      </c>
      <c r="BI228">
        <v>9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</row>
    <row r="229" spans="1:70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11</v>
      </c>
      <c r="AF229">
        <v>11</v>
      </c>
      <c r="AG229">
        <v>11</v>
      </c>
      <c r="AH229">
        <v>11</v>
      </c>
      <c r="AI229">
        <v>11</v>
      </c>
      <c r="AJ229">
        <v>11</v>
      </c>
      <c r="AK229">
        <v>11</v>
      </c>
      <c r="AL229">
        <v>11</v>
      </c>
      <c r="AM229">
        <v>11</v>
      </c>
      <c r="AN229">
        <v>11</v>
      </c>
      <c r="AO229">
        <v>10</v>
      </c>
      <c r="AP229">
        <v>10</v>
      </c>
      <c r="AQ229">
        <v>10</v>
      </c>
      <c r="AR229">
        <v>10</v>
      </c>
      <c r="AS229">
        <v>10</v>
      </c>
      <c r="AT229">
        <v>10</v>
      </c>
      <c r="AU229">
        <v>10</v>
      </c>
      <c r="AV229">
        <v>10</v>
      </c>
      <c r="AW229">
        <v>10</v>
      </c>
      <c r="AX229">
        <v>10</v>
      </c>
      <c r="AY229">
        <v>9</v>
      </c>
      <c r="AZ229">
        <v>9</v>
      </c>
      <c r="BA229">
        <v>9</v>
      </c>
      <c r="BB229">
        <v>9</v>
      </c>
      <c r="BC229">
        <v>9</v>
      </c>
      <c r="BD229">
        <v>9</v>
      </c>
      <c r="BE229">
        <v>9</v>
      </c>
      <c r="BF229">
        <v>9</v>
      </c>
      <c r="BG229">
        <v>9</v>
      </c>
      <c r="BH229">
        <v>9</v>
      </c>
      <c r="BI229">
        <v>9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</row>
    <row r="230" spans="1:70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11</v>
      </c>
      <c r="AF230">
        <v>11</v>
      </c>
      <c r="AG230">
        <v>11</v>
      </c>
      <c r="AH230">
        <v>11</v>
      </c>
      <c r="AI230">
        <v>11</v>
      </c>
      <c r="AJ230">
        <v>11</v>
      </c>
      <c r="AK230">
        <v>11</v>
      </c>
      <c r="AL230">
        <v>11</v>
      </c>
      <c r="AM230">
        <v>11</v>
      </c>
      <c r="AN230">
        <v>10</v>
      </c>
      <c r="AO230">
        <v>10</v>
      </c>
      <c r="AP230">
        <v>10</v>
      </c>
      <c r="AQ230">
        <v>10</v>
      </c>
      <c r="AR230">
        <v>10</v>
      </c>
      <c r="AS230">
        <v>10</v>
      </c>
      <c r="AT230">
        <v>10</v>
      </c>
      <c r="AU230">
        <v>10</v>
      </c>
      <c r="AV230">
        <v>10</v>
      </c>
      <c r="AW230">
        <v>10</v>
      </c>
      <c r="AX230">
        <v>10</v>
      </c>
      <c r="AY230">
        <v>9</v>
      </c>
      <c r="AZ230">
        <v>9</v>
      </c>
      <c r="BA230">
        <v>9</v>
      </c>
      <c r="BB230">
        <v>9</v>
      </c>
      <c r="BC230">
        <v>9</v>
      </c>
      <c r="BD230">
        <v>9</v>
      </c>
      <c r="BE230">
        <v>9</v>
      </c>
      <c r="BF230">
        <v>9</v>
      </c>
      <c r="BG230">
        <v>9</v>
      </c>
      <c r="BH230">
        <v>9</v>
      </c>
      <c r="BI230">
        <v>9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</row>
    <row r="231" spans="1:70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11</v>
      </c>
      <c r="AF231">
        <v>11</v>
      </c>
      <c r="AG231">
        <v>11</v>
      </c>
      <c r="AH231">
        <v>11</v>
      </c>
      <c r="AI231">
        <v>11</v>
      </c>
      <c r="AJ231">
        <v>11</v>
      </c>
      <c r="AK231">
        <v>11</v>
      </c>
      <c r="AL231">
        <v>11</v>
      </c>
      <c r="AM231">
        <v>11</v>
      </c>
      <c r="AN231">
        <v>10</v>
      </c>
      <c r="AO231">
        <v>10</v>
      </c>
      <c r="AP231">
        <v>10</v>
      </c>
      <c r="AQ231">
        <v>10</v>
      </c>
      <c r="AR231">
        <v>10</v>
      </c>
      <c r="AS231">
        <v>10</v>
      </c>
      <c r="AT231">
        <v>10</v>
      </c>
      <c r="AU231">
        <v>10</v>
      </c>
      <c r="AV231">
        <v>10</v>
      </c>
      <c r="AW231">
        <v>10</v>
      </c>
      <c r="AX231">
        <v>10</v>
      </c>
      <c r="AY231">
        <v>9</v>
      </c>
      <c r="AZ231">
        <v>9</v>
      </c>
      <c r="BA231">
        <v>9</v>
      </c>
      <c r="BB231">
        <v>9</v>
      </c>
      <c r="BC231">
        <v>9</v>
      </c>
      <c r="BD231">
        <v>9</v>
      </c>
      <c r="BE231">
        <v>9</v>
      </c>
      <c r="BF231">
        <v>9</v>
      </c>
      <c r="BG231">
        <v>9</v>
      </c>
      <c r="BH231">
        <v>9</v>
      </c>
      <c r="BI231">
        <v>9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</row>
    <row r="232" spans="1:70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11</v>
      </c>
      <c r="AF232">
        <v>11</v>
      </c>
      <c r="AG232">
        <v>11</v>
      </c>
      <c r="AH232">
        <v>11</v>
      </c>
      <c r="AI232">
        <v>11</v>
      </c>
      <c r="AJ232">
        <v>11</v>
      </c>
      <c r="AK232">
        <v>11</v>
      </c>
      <c r="AL232">
        <v>11</v>
      </c>
      <c r="AM232">
        <v>10</v>
      </c>
      <c r="AN232">
        <v>10</v>
      </c>
      <c r="AO232">
        <v>10</v>
      </c>
      <c r="AP232">
        <v>10</v>
      </c>
      <c r="AQ232">
        <v>10</v>
      </c>
      <c r="AR232">
        <v>10</v>
      </c>
      <c r="AS232">
        <v>10</v>
      </c>
      <c r="AT232">
        <v>10</v>
      </c>
      <c r="AU232">
        <v>10</v>
      </c>
      <c r="AV232">
        <v>10</v>
      </c>
      <c r="AW232">
        <v>10</v>
      </c>
      <c r="AX232">
        <v>10</v>
      </c>
      <c r="AY232">
        <v>9</v>
      </c>
      <c r="AZ232">
        <v>9</v>
      </c>
      <c r="BA232">
        <v>9</v>
      </c>
      <c r="BB232">
        <v>9</v>
      </c>
      <c r="BC232">
        <v>9</v>
      </c>
      <c r="BD232">
        <v>9</v>
      </c>
      <c r="BE232">
        <v>9</v>
      </c>
      <c r="BF232">
        <v>9</v>
      </c>
      <c r="BG232">
        <v>9</v>
      </c>
      <c r="BH232">
        <v>9</v>
      </c>
      <c r="BI232">
        <v>9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</row>
    <row r="233" spans="1:70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10</v>
      </c>
      <c r="AL233">
        <v>10</v>
      </c>
      <c r="AM233">
        <v>10</v>
      </c>
      <c r="AN233">
        <v>10</v>
      </c>
      <c r="AO233">
        <v>10</v>
      </c>
      <c r="AP233">
        <v>10</v>
      </c>
      <c r="AQ233">
        <v>10</v>
      </c>
      <c r="AR233">
        <v>10</v>
      </c>
      <c r="AS233">
        <v>10</v>
      </c>
      <c r="AT233">
        <v>10</v>
      </c>
      <c r="AU233">
        <v>10</v>
      </c>
      <c r="AV233">
        <v>10</v>
      </c>
      <c r="AW233">
        <v>10</v>
      </c>
      <c r="AX233">
        <v>10</v>
      </c>
      <c r="AY233">
        <v>9</v>
      </c>
      <c r="AZ233">
        <v>9</v>
      </c>
      <c r="BA233">
        <v>9</v>
      </c>
      <c r="BB233">
        <v>9</v>
      </c>
      <c r="BC233">
        <v>9</v>
      </c>
      <c r="BD233">
        <v>9</v>
      </c>
      <c r="BE233">
        <v>9</v>
      </c>
      <c r="BF233">
        <v>9</v>
      </c>
      <c r="BG233">
        <v>9</v>
      </c>
      <c r="BH233">
        <v>9</v>
      </c>
      <c r="BI233">
        <v>9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</row>
    <row r="234" spans="1:70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10</v>
      </c>
      <c r="AL234">
        <v>10</v>
      </c>
      <c r="AM234">
        <v>10</v>
      </c>
      <c r="AN234">
        <v>10</v>
      </c>
      <c r="AO234">
        <v>10</v>
      </c>
      <c r="AP234">
        <v>10</v>
      </c>
      <c r="AQ234">
        <v>10</v>
      </c>
      <c r="AR234">
        <v>10</v>
      </c>
      <c r="AS234">
        <v>10</v>
      </c>
      <c r="AT234">
        <v>10</v>
      </c>
      <c r="AU234">
        <v>10</v>
      </c>
      <c r="AV234">
        <v>10</v>
      </c>
      <c r="AW234">
        <v>10</v>
      </c>
      <c r="AX234">
        <v>10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</row>
    <row r="235" spans="1:70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</row>
    <row r="236" spans="1:70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</row>
    <row r="237" spans="1:70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2:A316"/>
  <sheetViews>
    <sheetView workbookViewId="0">
      <selection activeCell="K17" sqref="K17"/>
    </sheetView>
  </sheetViews>
  <sheetFormatPr defaultRowHeight="15" x14ac:dyDescent="0.25"/>
  <sheetData>
    <row r="2" spans="1:1" x14ac:dyDescent="0.25">
      <c r="A2" t="s">
        <v>476</v>
      </c>
    </row>
    <row r="3" spans="1:1" x14ac:dyDescent="0.25">
      <c r="A3" t="s">
        <v>477</v>
      </c>
    </row>
    <row r="4" spans="1:1" x14ac:dyDescent="0.25">
      <c r="A4" t="s">
        <v>478</v>
      </c>
    </row>
    <row r="5" spans="1:1" x14ac:dyDescent="0.25">
      <c r="A5" t="s">
        <v>479</v>
      </c>
    </row>
    <row r="6" spans="1:1" x14ac:dyDescent="0.25">
      <c r="A6" t="s">
        <v>480</v>
      </c>
    </row>
    <row r="7" spans="1:1" x14ac:dyDescent="0.25">
      <c r="A7" t="s">
        <v>481</v>
      </c>
    </row>
    <row r="8" spans="1:1" x14ac:dyDescent="0.25">
      <c r="A8" t="s">
        <v>482</v>
      </c>
    </row>
    <row r="9" spans="1:1" x14ac:dyDescent="0.25">
      <c r="A9" t="s">
        <v>483</v>
      </c>
    </row>
    <row r="10" spans="1:1" x14ac:dyDescent="0.25">
      <c r="A10" t="s">
        <v>484</v>
      </c>
    </row>
    <row r="11" spans="1:1" x14ac:dyDescent="0.25">
      <c r="A11" t="s">
        <v>485</v>
      </c>
    </row>
    <row r="12" spans="1:1" x14ac:dyDescent="0.25">
      <c r="A12" s="26" t="s">
        <v>486</v>
      </c>
    </row>
    <row r="13" spans="1:1" x14ac:dyDescent="0.25">
      <c r="A13" t="s">
        <v>447</v>
      </c>
    </row>
    <row r="14" spans="1:1" x14ac:dyDescent="0.25">
      <c r="A14" t="s">
        <v>487</v>
      </c>
    </row>
    <row r="15" spans="1:1" x14ac:dyDescent="0.25">
      <c r="A15" t="s">
        <v>488</v>
      </c>
    </row>
    <row r="16" spans="1:1" x14ac:dyDescent="0.25">
      <c r="A16" t="s">
        <v>489</v>
      </c>
    </row>
    <row r="17" spans="1:1" x14ac:dyDescent="0.25">
      <c r="A17" t="s">
        <v>438</v>
      </c>
    </row>
    <row r="18" spans="1:1" x14ac:dyDescent="0.25">
      <c r="A18" t="s">
        <v>490</v>
      </c>
    </row>
    <row r="19" spans="1:1" x14ac:dyDescent="0.25">
      <c r="A19" t="s">
        <v>449</v>
      </c>
    </row>
    <row r="20" spans="1:1" x14ac:dyDescent="0.25">
      <c r="A20" t="s">
        <v>450</v>
      </c>
    </row>
    <row r="21" spans="1:1" x14ac:dyDescent="0.25">
      <c r="A21" t="s">
        <v>445</v>
      </c>
    </row>
    <row r="22" spans="1:1" x14ac:dyDescent="0.25">
      <c r="A22" t="s">
        <v>439</v>
      </c>
    </row>
    <row r="23" spans="1:1" x14ac:dyDescent="0.25">
      <c r="A23" t="s">
        <v>491</v>
      </c>
    </row>
    <row r="24" spans="1:1" x14ac:dyDescent="0.25">
      <c r="A24" t="s">
        <v>441</v>
      </c>
    </row>
    <row r="25" spans="1:1" x14ac:dyDescent="0.25">
      <c r="A25" t="s">
        <v>492</v>
      </c>
    </row>
    <row r="26" spans="1:1" x14ac:dyDescent="0.25">
      <c r="A26" t="s">
        <v>493</v>
      </c>
    </row>
    <row r="27" spans="1:1" x14ac:dyDescent="0.25">
      <c r="A27" t="s">
        <v>494</v>
      </c>
    </row>
    <row r="28" spans="1:1" x14ac:dyDescent="0.25">
      <c r="A28" t="s">
        <v>436</v>
      </c>
    </row>
    <row r="29" spans="1:1" x14ac:dyDescent="0.25">
      <c r="A29" t="s">
        <v>487</v>
      </c>
    </row>
    <row r="30" spans="1:1" x14ac:dyDescent="0.25">
      <c r="A30" t="s">
        <v>495</v>
      </c>
    </row>
    <row r="31" spans="1:1" x14ac:dyDescent="0.25">
      <c r="A31" t="s">
        <v>496</v>
      </c>
    </row>
    <row r="32" spans="1:1" x14ac:dyDescent="0.25">
      <c r="A32" t="s">
        <v>488</v>
      </c>
    </row>
    <row r="33" spans="1:1" x14ac:dyDescent="0.25">
      <c r="A33" t="s">
        <v>497</v>
      </c>
    </row>
    <row r="34" spans="1:1" x14ac:dyDescent="0.25">
      <c r="A34" t="s">
        <v>498</v>
      </c>
    </row>
    <row r="35" spans="1:1" x14ac:dyDescent="0.25">
      <c r="A35" t="s">
        <v>499</v>
      </c>
    </row>
    <row r="36" spans="1:1" x14ac:dyDescent="0.25">
      <c r="A36" t="s">
        <v>500</v>
      </c>
    </row>
    <row r="37" spans="1:1" x14ac:dyDescent="0.25">
      <c r="A37" t="s">
        <v>501</v>
      </c>
    </row>
    <row r="38" spans="1:1" x14ac:dyDescent="0.25">
      <c r="A38" t="s">
        <v>488</v>
      </c>
    </row>
    <row r="39" spans="1:1" x14ac:dyDescent="0.25">
      <c r="A39" t="s">
        <v>502</v>
      </c>
    </row>
    <row r="40" spans="1:1" x14ac:dyDescent="0.25">
      <c r="A40" t="s">
        <v>503</v>
      </c>
    </row>
    <row r="41" spans="1:1" x14ac:dyDescent="0.25">
      <c r="A41" t="s">
        <v>504</v>
      </c>
    </row>
    <row r="42" spans="1:1" x14ac:dyDescent="0.25">
      <c r="A42" t="s">
        <v>505</v>
      </c>
    </row>
    <row r="43" spans="1:1" x14ac:dyDescent="0.25">
      <c r="A43" t="s">
        <v>506</v>
      </c>
    </row>
    <row r="44" spans="1:1" x14ac:dyDescent="0.25">
      <c r="A44" t="s">
        <v>507</v>
      </c>
    </row>
    <row r="45" spans="1:1" x14ac:dyDescent="0.25">
      <c r="A45" t="s">
        <v>495</v>
      </c>
    </row>
    <row r="46" spans="1:1" x14ac:dyDescent="0.25">
      <c r="A46" t="s">
        <v>508</v>
      </c>
    </row>
    <row r="47" spans="1:1" x14ac:dyDescent="0.25">
      <c r="A47" t="s">
        <v>509</v>
      </c>
    </row>
    <row r="48" spans="1:1" x14ac:dyDescent="0.25">
      <c r="A48" t="s">
        <v>510</v>
      </c>
    </row>
    <row r="49" spans="1:1" x14ac:dyDescent="0.25">
      <c r="A49" t="s">
        <v>511</v>
      </c>
    </row>
    <row r="50" spans="1:1" x14ac:dyDescent="0.25">
      <c r="A50" t="s">
        <v>512</v>
      </c>
    </row>
    <row r="51" spans="1:1" x14ac:dyDescent="0.25">
      <c r="A51" t="s">
        <v>513</v>
      </c>
    </row>
    <row r="52" spans="1:1" x14ac:dyDescent="0.25">
      <c r="A52" t="s">
        <v>514</v>
      </c>
    </row>
    <row r="53" spans="1:1" x14ac:dyDescent="0.25">
      <c r="A53" t="s">
        <v>515</v>
      </c>
    </row>
    <row r="54" spans="1:1" x14ac:dyDescent="0.25">
      <c r="A54" t="s">
        <v>516</v>
      </c>
    </row>
    <row r="55" spans="1:1" x14ac:dyDescent="0.25">
      <c r="A55" t="s">
        <v>517</v>
      </c>
    </row>
    <row r="56" spans="1:1" x14ac:dyDescent="0.25">
      <c r="A56" t="s">
        <v>518</v>
      </c>
    </row>
    <row r="57" spans="1:1" x14ac:dyDescent="0.25">
      <c r="A57" t="s">
        <v>519</v>
      </c>
    </row>
    <row r="58" spans="1:1" x14ac:dyDescent="0.25">
      <c r="A58" t="s">
        <v>520</v>
      </c>
    </row>
    <row r="59" spans="1:1" x14ac:dyDescent="0.25">
      <c r="A59" t="s">
        <v>521</v>
      </c>
    </row>
    <row r="60" spans="1:1" x14ac:dyDescent="0.25">
      <c r="A60" t="s">
        <v>522</v>
      </c>
    </row>
    <row r="61" spans="1:1" x14ac:dyDescent="0.25">
      <c r="A61" t="s">
        <v>523</v>
      </c>
    </row>
    <row r="62" spans="1:1" x14ac:dyDescent="0.25">
      <c r="A62" t="s">
        <v>524</v>
      </c>
    </row>
    <row r="63" spans="1:1" x14ac:dyDescent="0.25">
      <c r="A63" t="s">
        <v>525</v>
      </c>
    </row>
    <row r="64" spans="1:1" x14ac:dyDescent="0.25">
      <c r="A64" t="s">
        <v>526</v>
      </c>
    </row>
    <row r="65" spans="1:1" x14ac:dyDescent="0.25">
      <c r="A65" t="s">
        <v>527</v>
      </c>
    </row>
    <row r="66" spans="1:1" x14ac:dyDescent="0.25">
      <c r="A66" t="s">
        <v>522</v>
      </c>
    </row>
    <row r="67" spans="1:1" x14ac:dyDescent="0.25">
      <c r="A67" t="s">
        <v>528</v>
      </c>
    </row>
    <row r="68" spans="1:1" x14ac:dyDescent="0.25">
      <c r="A68" t="s">
        <v>526</v>
      </c>
    </row>
    <row r="69" spans="1:1" x14ac:dyDescent="0.25">
      <c r="A69" t="s">
        <v>529</v>
      </c>
    </row>
    <row r="70" spans="1:1" x14ac:dyDescent="0.25">
      <c r="A70" t="s">
        <v>530</v>
      </c>
    </row>
    <row r="71" spans="1:1" x14ac:dyDescent="0.25">
      <c r="A71" t="s">
        <v>531</v>
      </c>
    </row>
    <row r="72" spans="1:1" x14ac:dyDescent="0.25">
      <c r="A72" t="s">
        <v>532</v>
      </c>
    </row>
    <row r="73" spans="1:1" x14ac:dyDescent="0.25">
      <c r="A73" t="s">
        <v>533</v>
      </c>
    </row>
    <row r="74" spans="1:1" x14ac:dyDescent="0.25">
      <c r="A74" t="s">
        <v>534</v>
      </c>
    </row>
    <row r="75" spans="1:1" x14ac:dyDescent="0.25">
      <c r="A75" t="s">
        <v>533</v>
      </c>
    </row>
    <row r="76" spans="1:1" x14ac:dyDescent="0.25">
      <c r="A76" t="s">
        <v>535</v>
      </c>
    </row>
    <row r="77" spans="1:1" x14ac:dyDescent="0.25">
      <c r="A77" t="s">
        <v>536</v>
      </c>
    </row>
    <row r="78" spans="1:1" x14ac:dyDescent="0.25">
      <c r="A78" t="s">
        <v>537</v>
      </c>
    </row>
    <row r="79" spans="1:1" x14ac:dyDescent="0.25">
      <c r="A79" t="s">
        <v>538</v>
      </c>
    </row>
    <row r="80" spans="1:1" x14ac:dyDescent="0.25">
      <c r="A80" t="s">
        <v>537</v>
      </c>
    </row>
    <row r="81" spans="1:1" x14ac:dyDescent="0.25">
      <c r="A81" t="s">
        <v>539</v>
      </c>
    </row>
    <row r="82" spans="1:1" x14ac:dyDescent="0.25">
      <c r="A82" t="s">
        <v>540</v>
      </c>
    </row>
    <row r="83" spans="1:1" x14ac:dyDescent="0.25">
      <c r="A83" t="s">
        <v>541</v>
      </c>
    </row>
    <row r="84" spans="1:1" x14ac:dyDescent="0.25">
      <c r="A84" t="s">
        <v>542</v>
      </c>
    </row>
    <row r="85" spans="1:1" x14ac:dyDescent="0.25">
      <c r="A85" t="s">
        <v>540</v>
      </c>
    </row>
    <row r="86" spans="1:1" x14ac:dyDescent="0.25">
      <c r="A86" t="s">
        <v>504</v>
      </c>
    </row>
    <row r="87" spans="1:1" x14ac:dyDescent="0.25">
      <c r="A87" t="s">
        <v>504</v>
      </c>
    </row>
    <row r="88" spans="1:1" x14ac:dyDescent="0.25">
      <c r="A88" t="s">
        <v>543</v>
      </c>
    </row>
    <row r="89" spans="1:1" x14ac:dyDescent="0.25">
      <c r="A89" t="s">
        <v>544</v>
      </c>
    </row>
    <row r="90" spans="1:1" x14ac:dyDescent="0.25">
      <c r="A90" t="s">
        <v>539</v>
      </c>
    </row>
    <row r="91" spans="1:1" x14ac:dyDescent="0.25">
      <c r="A91" t="s">
        <v>545</v>
      </c>
    </row>
    <row r="92" spans="1:1" x14ac:dyDescent="0.25">
      <c r="A92" t="s">
        <v>546</v>
      </c>
    </row>
    <row r="93" spans="1:1" x14ac:dyDescent="0.25">
      <c r="A93" t="s">
        <v>546</v>
      </c>
    </row>
    <row r="94" spans="1:1" x14ac:dyDescent="0.25">
      <c r="A94" t="s">
        <v>505</v>
      </c>
    </row>
    <row r="95" spans="1:1" x14ac:dyDescent="0.25">
      <c r="A95" t="s">
        <v>519</v>
      </c>
    </row>
    <row r="96" spans="1:1" x14ac:dyDescent="0.25">
      <c r="A96" t="s">
        <v>547</v>
      </c>
    </row>
    <row r="97" spans="1:1" x14ac:dyDescent="0.25">
      <c r="A97" t="s">
        <v>506</v>
      </c>
    </row>
    <row r="98" spans="1:1" x14ac:dyDescent="0.25">
      <c r="A98" t="s">
        <v>507</v>
      </c>
    </row>
    <row r="99" spans="1:1" x14ac:dyDescent="0.25">
      <c r="A99" t="s">
        <v>489</v>
      </c>
    </row>
    <row r="100" spans="1:1" x14ac:dyDescent="0.25">
      <c r="A100" t="s">
        <v>548</v>
      </c>
    </row>
    <row r="101" spans="1:1" x14ac:dyDescent="0.25">
      <c r="A101" t="s">
        <v>446</v>
      </c>
    </row>
    <row r="102" spans="1:1" x14ac:dyDescent="0.25">
      <c r="A102" t="s">
        <v>507</v>
      </c>
    </row>
    <row r="103" spans="1:1" x14ac:dyDescent="0.25">
      <c r="A103" t="s">
        <v>451</v>
      </c>
    </row>
    <row r="104" spans="1:1" x14ac:dyDescent="0.25">
      <c r="A104" t="s">
        <v>548</v>
      </c>
    </row>
    <row r="105" spans="1:1" x14ac:dyDescent="0.25">
      <c r="A105" t="s">
        <v>507</v>
      </c>
    </row>
    <row r="106" spans="1:1" x14ac:dyDescent="0.25">
      <c r="A106" t="s">
        <v>549</v>
      </c>
    </row>
    <row r="107" spans="1:1" x14ac:dyDescent="0.25">
      <c r="A107" t="s">
        <v>550</v>
      </c>
    </row>
    <row r="108" spans="1:1" x14ac:dyDescent="0.25">
      <c r="A108" t="s">
        <v>444</v>
      </c>
    </row>
    <row r="109" spans="1:1" x14ac:dyDescent="0.25">
      <c r="A109" t="s">
        <v>550</v>
      </c>
    </row>
    <row r="110" spans="1:1" x14ac:dyDescent="0.25">
      <c r="A110" t="s">
        <v>551</v>
      </c>
    </row>
    <row r="111" spans="1:1" x14ac:dyDescent="0.25">
      <c r="A111" t="s">
        <v>552</v>
      </c>
    </row>
    <row r="112" spans="1:1" x14ac:dyDescent="0.25">
      <c r="A112" t="s">
        <v>553</v>
      </c>
    </row>
    <row r="113" spans="1:1" x14ac:dyDescent="0.25">
      <c r="A113" t="s">
        <v>554</v>
      </c>
    </row>
    <row r="114" spans="1:1" x14ac:dyDescent="0.25">
      <c r="A114" t="s">
        <v>555</v>
      </c>
    </row>
    <row r="115" spans="1:1" x14ac:dyDescent="0.25">
      <c r="A115" t="s">
        <v>556</v>
      </c>
    </row>
    <row r="116" spans="1:1" x14ac:dyDescent="0.25">
      <c r="A116" t="s">
        <v>557</v>
      </c>
    </row>
    <row r="117" spans="1:1" x14ac:dyDescent="0.25">
      <c r="A117" t="s">
        <v>558</v>
      </c>
    </row>
    <row r="118" spans="1:1" x14ac:dyDescent="0.25">
      <c r="A118" t="s">
        <v>559</v>
      </c>
    </row>
    <row r="119" spans="1:1" x14ac:dyDescent="0.25">
      <c r="A119" t="s">
        <v>560</v>
      </c>
    </row>
    <row r="120" spans="1:1" x14ac:dyDescent="0.25">
      <c r="A120" t="s">
        <v>561</v>
      </c>
    </row>
    <row r="121" spans="1:1" x14ac:dyDescent="0.25">
      <c r="A121" t="s">
        <v>559</v>
      </c>
    </row>
    <row r="122" spans="1:1" x14ac:dyDescent="0.25">
      <c r="A122" t="s">
        <v>562</v>
      </c>
    </row>
    <row r="123" spans="1:1" x14ac:dyDescent="0.25">
      <c r="A123" t="s">
        <v>563</v>
      </c>
    </row>
    <row r="124" spans="1:1" x14ac:dyDescent="0.25">
      <c r="A124" t="s">
        <v>564</v>
      </c>
    </row>
    <row r="125" spans="1:1" x14ac:dyDescent="0.25">
      <c r="A125" t="s">
        <v>565</v>
      </c>
    </row>
    <row r="126" spans="1:1" x14ac:dyDescent="0.25">
      <c r="A126" t="s">
        <v>566</v>
      </c>
    </row>
    <row r="127" spans="1:1" x14ac:dyDescent="0.25">
      <c r="A127" t="s">
        <v>567</v>
      </c>
    </row>
    <row r="128" spans="1:1" x14ac:dyDescent="0.25">
      <c r="A128" t="s">
        <v>568</v>
      </c>
    </row>
    <row r="129" spans="1:1" x14ac:dyDescent="0.25">
      <c r="A129" t="s">
        <v>568</v>
      </c>
    </row>
    <row r="130" spans="1:1" x14ac:dyDescent="0.25">
      <c r="A130" t="s">
        <v>569</v>
      </c>
    </row>
    <row r="131" spans="1:1" x14ac:dyDescent="0.25">
      <c r="A131" t="s">
        <v>570</v>
      </c>
    </row>
    <row r="132" spans="1:1" x14ac:dyDescent="0.25">
      <c r="A132" t="s">
        <v>538</v>
      </c>
    </row>
    <row r="133" spans="1:1" x14ac:dyDescent="0.25">
      <c r="A133" t="s">
        <v>571</v>
      </c>
    </row>
    <row r="134" spans="1:1" x14ac:dyDescent="0.25">
      <c r="A134" t="s">
        <v>572</v>
      </c>
    </row>
    <row r="135" spans="1:1" x14ac:dyDescent="0.25">
      <c r="A135" t="s">
        <v>573</v>
      </c>
    </row>
    <row r="136" spans="1:1" x14ac:dyDescent="0.25">
      <c r="A136" t="s">
        <v>574</v>
      </c>
    </row>
    <row r="137" spans="1:1" x14ac:dyDescent="0.25">
      <c r="A137" t="s">
        <v>542</v>
      </c>
    </row>
    <row r="138" spans="1:1" x14ac:dyDescent="0.25">
      <c r="A138" t="s">
        <v>575</v>
      </c>
    </row>
    <row r="139" spans="1:1" x14ac:dyDescent="0.25">
      <c r="A139" t="s">
        <v>576</v>
      </c>
    </row>
    <row r="140" spans="1:1" x14ac:dyDescent="0.25">
      <c r="A140" t="s">
        <v>577</v>
      </c>
    </row>
    <row r="141" spans="1:1" x14ac:dyDescent="0.25">
      <c r="A141" t="s">
        <v>558</v>
      </c>
    </row>
    <row r="142" spans="1:1" x14ac:dyDescent="0.25">
      <c r="A142" t="s">
        <v>578</v>
      </c>
    </row>
    <row r="143" spans="1:1" x14ac:dyDescent="0.25">
      <c r="A143" t="s">
        <v>448</v>
      </c>
    </row>
    <row r="144" spans="1:1" x14ac:dyDescent="0.25">
      <c r="A144" t="s">
        <v>549</v>
      </c>
    </row>
    <row r="145" spans="1:1" x14ac:dyDescent="0.25">
      <c r="A145" t="s">
        <v>549</v>
      </c>
    </row>
    <row r="146" spans="1:1" x14ac:dyDescent="0.25">
      <c r="A146" t="s">
        <v>495</v>
      </c>
    </row>
    <row r="147" spans="1:1" x14ac:dyDescent="0.25">
      <c r="A147" t="s">
        <v>579</v>
      </c>
    </row>
    <row r="148" spans="1:1" x14ac:dyDescent="0.25">
      <c r="A148" t="s">
        <v>580</v>
      </c>
    </row>
    <row r="149" spans="1:1" x14ac:dyDescent="0.25">
      <c r="A149" t="s">
        <v>454</v>
      </c>
    </row>
    <row r="150" spans="1:1" x14ac:dyDescent="0.25">
      <c r="A150" t="s">
        <v>495</v>
      </c>
    </row>
    <row r="151" spans="1:1" x14ac:dyDescent="0.25">
      <c r="A151" t="s">
        <v>581</v>
      </c>
    </row>
    <row r="152" spans="1:1" x14ac:dyDescent="0.25">
      <c r="A152" t="s">
        <v>582</v>
      </c>
    </row>
    <row r="153" spans="1:1" x14ac:dyDescent="0.25">
      <c r="A153" t="s">
        <v>583</v>
      </c>
    </row>
    <row r="154" spans="1:1" x14ac:dyDescent="0.25">
      <c r="A154" t="s">
        <v>584</v>
      </c>
    </row>
    <row r="155" spans="1:1" x14ac:dyDescent="0.25">
      <c r="A155" t="s">
        <v>585</v>
      </c>
    </row>
    <row r="156" spans="1:1" x14ac:dyDescent="0.25">
      <c r="A156" t="s">
        <v>586</v>
      </c>
    </row>
    <row r="157" spans="1:1" x14ac:dyDescent="0.25">
      <c r="A157" t="s">
        <v>544</v>
      </c>
    </row>
    <row r="158" spans="1:1" x14ac:dyDescent="0.25">
      <c r="A158" t="s">
        <v>544</v>
      </c>
    </row>
    <row r="159" spans="1:1" x14ac:dyDescent="0.25">
      <c r="A159" t="s">
        <v>587</v>
      </c>
    </row>
    <row r="160" spans="1:1" x14ac:dyDescent="0.25">
      <c r="A160" t="s">
        <v>587</v>
      </c>
    </row>
    <row r="161" spans="1:1" x14ac:dyDescent="0.25">
      <c r="A161" t="s">
        <v>588</v>
      </c>
    </row>
    <row r="162" spans="1:1" x14ac:dyDescent="0.25">
      <c r="A162" t="s">
        <v>588</v>
      </c>
    </row>
    <row r="163" spans="1:1" x14ac:dyDescent="0.25">
      <c r="A163" t="s">
        <v>588</v>
      </c>
    </row>
    <row r="164" spans="1:1" x14ac:dyDescent="0.25">
      <c r="A164" t="s">
        <v>589</v>
      </c>
    </row>
    <row r="165" spans="1:1" x14ac:dyDescent="0.25">
      <c r="A165" t="s">
        <v>589</v>
      </c>
    </row>
    <row r="166" spans="1:1" x14ac:dyDescent="0.25">
      <c r="A166" t="s">
        <v>590</v>
      </c>
    </row>
    <row r="167" spans="1:1" x14ac:dyDescent="0.25">
      <c r="A167" t="s">
        <v>590</v>
      </c>
    </row>
    <row r="168" spans="1:1" x14ac:dyDescent="0.25">
      <c r="A168" t="s">
        <v>591</v>
      </c>
    </row>
    <row r="169" spans="1:1" x14ac:dyDescent="0.25">
      <c r="A169" t="s">
        <v>591</v>
      </c>
    </row>
    <row r="170" spans="1:1" x14ac:dyDescent="0.25">
      <c r="A170" t="s">
        <v>505</v>
      </c>
    </row>
    <row r="171" spans="1:1" x14ac:dyDescent="0.25">
      <c r="A171" t="s">
        <v>592</v>
      </c>
    </row>
    <row r="172" spans="1:1" x14ac:dyDescent="0.25">
      <c r="A172" t="s">
        <v>506</v>
      </c>
    </row>
    <row r="173" spans="1:1" x14ac:dyDescent="0.25">
      <c r="A173" t="s">
        <v>507</v>
      </c>
    </row>
    <row r="174" spans="1:1" x14ac:dyDescent="0.25">
      <c r="A174" t="s">
        <v>507</v>
      </c>
    </row>
    <row r="175" spans="1:1" x14ac:dyDescent="0.25">
      <c r="A175" t="s">
        <v>495</v>
      </c>
    </row>
    <row r="176" spans="1:1" x14ac:dyDescent="0.25">
      <c r="A176" t="s">
        <v>593</v>
      </c>
    </row>
    <row r="177" spans="1:1" x14ac:dyDescent="0.25">
      <c r="A177" t="s">
        <v>593</v>
      </c>
    </row>
    <row r="178" spans="1:1" x14ac:dyDescent="0.25">
      <c r="A178" t="s">
        <v>594</v>
      </c>
    </row>
    <row r="179" spans="1:1" x14ac:dyDescent="0.25">
      <c r="A179" t="s">
        <v>594</v>
      </c>
    </row>
    <row r="180" spans="1:1" x14ac:dyDescent="0.25">
      <c r="A180" t="s">
        <v>595</v>
      </c>
    </row>
    <row r="181" spans="1:1" x14ac:dyDescent="0.25">
      <c r="A181" t="s">
        <v>596</v>
      </c>
    </row>
    <row r="182" spans="1:1" x14ac:dyDescent="0.25">
      <c r="A182" t="s">
        <v>597</v>
      </c>
    </row>
    <row r="183" spans="1:1" x14ac:dyDescent="0.25">
      <c r="A183" t="s">
        <v>598</v>
      </c>
    </row>
    <row r="184" spans="1:1" x14ac:dyDescent="0.25">
      <c r="A184" t="s">
        <v>599</v>
      </c>
    </row>
    <row r="185" spans="1:1" x14ac:dyDescent="0.25">
      <c r="A185" t="s">
        <v>600</v>
      </c>
    </row>
    <row r="186" spans="1:1" x14ac:dyDescent="0.25">
      <c r="A186" t="s">
        <v>601</v>
      </c>
    </row>
    <row r="187" spans="1:1" x14ac:dyDescent="0.25">
      <c r="A187" t="s">
        <v>602</v>
      </c>
    </row>
    <row r="188" spans="1:1" x14ac:dyDescent="0.25">
      <c r="A188" t="s">
        <v>603</v>
      </c>
    </row>
    <row r="189" spans="1:1" x14ac:dyDescent="0.25">
      <c r="A189" t="s">
        <v>442</v>
      </c>
    </row>
    <row r="190" spans="1:1" x14ac:dyDescent="0.25">
      <c r="A190" t="s">
        <v>604</v>
      </c>
    </row>
    <row r="191" spans="1:1" x14ac:dyDescent="0.25">
      <c r="A191" t="s">
        <v>605</v>
      </c>
    </row>
    <row r="192" spans="1:1" x14ac:dyDescent="0.25">
      <c r="A192" t="s">
        <v>606</v>
      </c>
    </row>
    <row r="193" spans="1:1" x14ac:dyDescent="0.25">
      <c r="A193" t="s">
        <v>440</v>
      </c>
    </row>
    <row r="194" spans="1:1" x14ac:dyDescent="0.25">
      <c r="A194" t="s">
        <v>488</v>
      </c>
    </row>
    <row r="195" spans="1:1" x14ac:dyDescent="0.25">
      <c r="A195" t="s">
        <v>502</v>
      </c>
    </row>
    <row r="196" spans="1:1" x14ac:dyDescent="0.25">
      <c r="A196" t="s">
        <v>503</v>
      </c>
    </row>
    <row r="197" spans="1:1" x14ac:dyDescent="0.25">
      <c r="A197" t="s">
        <v>482</v>
      </c>
    </row>
    <row r="198" spans="1:1" x14ac:dyDescent="0.25">
      <c r="A198" t="s">
        <v>492</v>
      </c>
    </row>
    <row r="199" spans="1:1" x14ac:dyDescent="0.25">
      <c r="A199" t="s">
        <v>497</v>
      </c>
    </row>
    <row r="200" spans="1:1" x14ac:dyDescent="0.25">
      <c r="A200" t="s">
        <v>498</v>
      </c>
    </row>
    <row r="201" spans="1:1" x14ac:dyDescent="0.25">
      <c r="A201" t="s">
        <v>499</v>
      </c>
    </row>
    <row r="202" spans="1:1" x14ac:dyDescent="0.25">
      <c r="A202" t="s">
        <v>493</v>
      </c>
    </row>
    <row r="203" spans="1:1" x14ac:dyDescent="0.25">
      <c r="A203" t="s">
        <v>500</v>
      </c>
    </row>
    <row r="204" spans="1:1" x14ac:dyDescent="0.25">
      <c r="A204" t="s">
        <v>501</v>
      </c>
    </row>
    <row r="205" spans="1:1" x14ac:dyDescent="0.25">
      <c r="A205" t="s">
        <v>443</v>
      </c>
    </row>
    <row r="206" spans="1:1" x14ac:dyDescent="0.25">
      <c r="A206" t="s">
        <v>607</v>
      </c>
    </row>
    <row r="207" spans="1:1" x14ac:dyDescent="0.25">
      <c r="A207" t="s">
        <v>608</v>
      </c>
    </row>
    <row r="208" spans="1:1" x14ac:dyDescent="0.25">
      <c r="A208" t="s">
        <v>609</v>
      </c>
    </row>
    <row r="209" spans="1:1" x14ac:dyDescent="0.25">
      <c r="A209" t="s">
        <v>487</v>
      </c>
    </row>
    <row r="210" spans="1:1" x14ac:dyDescent="0.25">
      <c r="A210" t="s">
        <v>452</v>
      </c>
    </row>
    <row r="211" spans="1:1" x14ac:dyDescent="0.25">
      <c r="A211" t="s">
        <v>610</v>
      </c>
    </row>
    <row r="212" spans="1:1" x14ac:dyDescent="0.25">
      <c r="A212" t="s">
        <v>611</v>
      </c>
    </row>
    <row r="213" spans="1:1" x14ac:dyDescent="0.25">
      <c r="A213" t="s">
        <v>612</v>
      </c>
    </row>
    <row r="214" spans="1:1" x14ac:dyDescent="0.25">
      <c r="A214" t="s">
        <v>448</v>
      </c>
    </row>
    <row r="215" spans="1:1" x14ac:dyDescent="0.25">
      <c r="A215" t="s">
        <v>613</v>
      </c>
    </row>
    <row r="216" spans="1:1" x14ac:dyDescent="0.25">
      <c r="A216" t="s">
        <v>437</v>
      </c>
    </row>
    <row r="217" spans="1:1" x14ac:dyDescent="0.25">
      <c r="A217" t="s">
        <v>614</v>
      </c>
    </row>
    <row r="218" spans="1:1" x14ac:dyDescent="0.25">
      <c r="A218" t="s">
        <v>615</v>
      </c>
    </row>
    <row r="219" spans="1:1" x14ac:dyDescent="0.25">
      <c r="A219" t="s">
        <v>616</v>
      </c>
    </row>
    <row r="220" spans="1:1" x14ac:dyDescent="0.25">
      <c r="A220" t="s">
        <v>617</v>
      </c>
    </row>
    <row r="221" spans="1:1" x14ac:dyDescent="0.25">
      <c r="A221" t="s">
        <v>554</v>
      </c>
    </row>
    <row r="222" spans="1:1" x14ac:dyDescent="0.25">
      <c r="A222" t="s">
        <v>618</v>
      </c>
    </row>
    <row r="223" spans="1:1" x14ac:dyDescent="0.25">
      <c r="A223" t="s">
        <v>551</v>
      </c>
    </row>
    <row r="224" spans="1:1" x14ac:dyDescent="0.25">
      <c r="A224" t="s">
        <v>619</v>
      </c>
    </row>
    <row r="225" spans="1:1" x14ac:dyDescent="0.25">
      <c r="A225" t="s">
        <v>620</v>
      </c>
    </row>
    <row r="226" spans="1:1" x14ac:dyDescent="0.25">
      <c r="A226" t="s">
        <v>621</v>
      </c>
    </row>
    <row r="227" spans="1:1" x14ac:dyDescent="0.25">
      <c r="A227" t="s">
        <v>622</v>
      </c>
    </row>
    <row r="228" spans="1:1" x14ac:dyDescent="0.25">
      <c r="A228" t="s">
        <v>623</v>
      </c>
    </row>
    <row r="229" spans="1:1" x14ac:dyDescent="0.25">
      <c r="A229" t="s">
        <v>624</v>
      </c>
    </row>
    <row r="230" spans="1:1" x14ac:dyDescent="0.25">
      <c r="A230" t="s">
        <v>625</v>
      </c>
    </row>
    <row r="231" spans="1:1" x14ac:dyDescent="0.25">
      <c r="A231" t="s">
        <v>626</v>
      </c>
    </row>
    <row r="232" spans="1:1" x14ac:dyDescent="0.25">
      <c r="A232" t="s">
        <v>627</v>
      </c>
    </row>
    <row r="233" spans="1:1" x14ac:dyDescent="0.25">
      <c r="A233" t="s">
        <v>552</v>
      </c>
    </row>
    <row r="234" spans="1:1" x14ac:dyDescent="0.25">
      <c r="A234" t="s">
        <v>628</v>
      </c>
    </row>
    <row r="235" spans="1:1" x14ac:dyDescent="0.25">
      <c r="A235" t="s">
        <v>555</v>
      </c>
    </row>
    <row r="236" spans="1:1" x14ac:dyDescent="0.25">
      <c r="A236" t="s">
        <v>629</v>
      </c>
    </row>
    <row r="237" spans="1:1" x14ac:dyDescent="0.25">
      <c r="A237" t="s">
        <v>630</v>
      </c>
    </row>
    <row r="238" spans="1:1" x14ac:dyDescent="0.25">
      <c r="A238" t="s">
        <v>557</v>
      </c>
    </row>
    <row r="239" spans="1:1" x14ac:dyDescent="0.25">
      <c r="A239" t="s">
        <v>631</v>
      </c>
    </row>
    <row r="240" spans="1:1" x14ac:dyDescent="0.25">
      <c r="A240" t="s">
        <v>632</v>
      </c>
    </row>
    <row r="241" spans="1:1" x14ac:dyDescent="0.25">
      <c r="A241" t="s">
        <v>633</v>
      </c>
    </row>
    <row r="242" spans="1:1" x14ac:dyDescent="0.25">
      <c r="A242" t="s">
        <v>634</v>
      </c>
    </row>
    <row r="243" spans="1:1" x14ac:dyDescent="0.25">
      <c r="A243" t="s">
        <v>635</v>
      </c>
    </row>
    <row r="244" spans="1:1" x14ac:dyDescent="0.25">
      <c r="A244" t="s">
        <v>636</v>
      </c>
    </row>
    <row r="245" spans="1:1" x14ac:dyDescent="0.25">
      <c r="A245" t="s">
        <v>556</v>
      </c>
    </row>
    <row r="246" spans="1:1" x14ac:dyDescent="0.25">
      <c r="A246" t="s">
        <v>637</v>
      </c>
    </row>
    <row r="247" spans="1:1" x14ac:dyDescent="0.25">
      <c r="A247" t="s">
        <v>638</v>
      </c>
    </row>
    <row r="248" spans="1:1" x14ac:dyDescent="0.25">
      <c r="A248" t="s">
        <v>453</v>
      </c>
    </row>
    <row r="249" spans="1:1" x14ac:dyDescent="0.25">
      <c r="A249" t="s">
        <v>639</v>
      </c>
    </row>
    <row r="250" spans="1:1" x14ac:dyDescent="0.25">
      <c r="A250" t="s">
        <v>640</v>
      </c>
    </row>
    <row r="251" spans="1:1" x14ac:dyDescent="0.25">
      <c r="A251" t="s">
        <v>641</v>
      </c>
    </row>
    <row r="252" spans="1:1" x14ac:dyDescent="0.25">
      <c r="A252" t="s">
        <v>642</v>
      </c>
    </row>
    <row r="253" spans="1:1" x14ac:dyDescent="0.25">
      <c r="A253" t="s">
        <v>643</v>
      </c>
    </row>
    <row r="254" spans="1:1" x14ac:dyDescent="0.25">
      <c r="A254" t="s">
        <v>508</v>
      </c>
    </row>
    <row r="255" spans="1:1" x14ac:dyDescent="0.25">
      <c r="A255" t="s">
        <v>644</v>
      </c>
    </row>
    <row r="256" spans="1:1" x14ac:dyDescent="0.25">
      <c r="A256" t="s">
        <v>645</v>
      </c>
    </row>
    <row r="257" spans="1:1" x14ac:dyDescent="0.25">
      <c r="A257" t="s">
        <v>646</v>
      </c>
    </row>
    <row r="258" spans="1:1" x14ac:dyDescent="0.25">
      <c r="A258" t="s">
        <v>647</v>
      </c>
    </row>
    <row r="259" spans="1:1" x14ac:dyDescent="0.25">
      <c r="A259" t="s">
        <v>508</v>
      </c>
    </row>
    <row r="260" spans="1:1" x14ac:dyDescent="0.25">
      <c r="A260" t="s">
        <v>648</v>
      </c>
    </row>
    <row r="261" spans="1:1" x14ac:dyDescent="0.25">
      <c r="A261" t="s">
        <v>455</v>
      </c>
    </row>
    <row r="262" spans="1:1" x14ac:dyDescent="0.25">
      <c r="A262" t="s">
        <v>455</v>
      </c>
    </row>
    <row r="263" spans="1:1" x14ac:dyDescent="0.25">
      <c r="A263" t="s">
        <v>456</v>
      </c>
    </row>
    <row r="264" spans="1:1" x14ac:dyDescent="0.25">
      <c r="A264" t="s">
        <v>457</v>
      </c>
    </row>
    <row r="265" spans="1:1" x14ac:dyDescent="0.25">
      <c r="A265" t="s">
        <v>508</v>
      </c>
    </row>
    <row r="266" spans="1:1" x14ac:dyDescent="0.25">
      <c r="A266" t="s">
        <v>508</v>
      </c>
    </row>
    <row r="267" spans="1:1" x14ac:dyDescent="0.25">
      <c r="A267" t="s">
        <v>458</v>
      </c>
    </row>
    <row r="268" spans="1:1" x14ac:dyDescent="0.25">
      <c r="A268" t="s">
        <v>508</v>
      </c>
    </row>
    <row r="269" spans="1:1" x14ac:dyDescent="0.25">
      <c r="A269" t="s">
        <v>459</v>
      </c>
    </row>
    <row r="270" spans="1:1" x14ac:dyDescent="0.25">
      <c r="A270" t="s">
        <v>460</v>
      </c>
    </row>
    <row r="271" spans="1:1" x14ac:dyDescent="0.25">
      <c r="A271" t="s">
        <v>461</v>
      </c>
    </row>
    <row r="272" spans="1:1" x14ac:dyDescent="0.25">
      <c r="A272" t="s">
        <v>462</v>
      </c>
    </row>
    <row r="273" spans="1:1" x14ac:dyDescent="0.25">
      <c r="A273" t="s">
        <v>508</v>
      </c>
    </row>
    <row r="274" spans="1:1" x14ac:dyDescent="0.25">
      <c r="A274" t="s">
        <v>463</v>
      </c>
    </row>
    <row r="275" spans="1:1" x14ac:dyDescent="0.25">
      <c r="A275" t="s">
        <v>464</v>
      </c>
    </row>
    <row r="276" spans="1:1" x14ac:dyDescent="0.25">
      <c r="A276" t="s">
        <v>465</v>
      </c>
    </row>
    <row r="277" spans="1:1" x14ac:dyDescent="0.25">
      <c r="A277" t="s">
        <v>466</v>
      </c>
    </row>
    <row r="278" spans="1:1" x14ac:dyDescent="0.25">
      <c r="A278" t="s">
        <v>467</v>
      </c>
    </row>
    <row r="279" spans="1:1" x14ac:dyDescent="0.25">
      <c r="A279" t="s">
        <v>508</v>
      </c>
    </row>
    <row r="280" spans="1:1" x14ac:dyDescent="0.25">
      <c r="A280" t="s">
        <v>649</v>
      </c>
    </row>
    <row r="281" spans="1:1" x14ac:dyDescent="0.25">
      <c r="A281" t="s">
        <v>650</v>
      </c>
    </row>
    <row r="282" spans="1:1" x14ac:dyDescent="0.25">
      <c r="A282" t="s">
        <v>468</v>
      </c>
    </row>
    <row r="283" spans="1:1" x14ac:dyDescent="0.25">
      <c r="A283" t="s">
        <v>469</v>
      </c>
    </row>
    <row r="284" spans="1:1" x14ac:dyDescent="0.25">
      <c r="A284" t="s">
        <v>651</v>
      </c>
    </row>
    <row r="285" spans="1:1" x14ac:dyDescent="0.25">
      <c r="A285" t="s">
        <v>652</v>
      </c>
    </row>
    <row r="286" spans="1:1" x14ac:dyDescent="0.25">
      <c r="A286" t="s">
        <v>653</v>
      </c>
    </row>
    <row r="287" spans="1:1" x14ac:dyDescent="0.25">
      <c r="A287" t="s">
        <v>654</v>
      </c>
    </row>
    <row r="288" spans="1:1" x14ac:dyDescent="0.25">
      <c r="A288" t="s">
        <v>508</v>
      </c>
    </row>
    <row r="289" spans="1:1" x14ac:dyDescent="0.25">
      <c r="A289" t="s">
        <v>655</v>
      </c>
    </row>
    <row r="290" spans="1:1" x14ac:dyDescent="0.25">
      <c r="A290" t="s">
        <v>656</v>
      </c>
    </row>
    <row r="291" spans="1:1" x14ac:dyDescent="0.25">
      <c r="A291" t="s">
        <v>657</v>
      </c>
    </row>
    <row r="292" spans="1:1" x14ac:dyDescent="0.25">
      <c r="A292" t="s">
        <v>508</v>
      </c>
    </row>
    <row r="293" spans="1:1" x14ac:dyDescent="0.25">
      <c r="A293" t="s">
        <v>658</v>
      </c>
    </row>
    <row r="294" spans="1:1" x14ac:dyDescent="0.25">
      <c r="A294" t="s">
        <v>659</v>
      </c>
    </row>
    <row r="295" spans="1:1" x14ac:dyDescent="0.25">
      <c r="A295" t="s">
        <v>660</v>
      </c>
    </row>
    <row r="296" spans="1:1" x14ac:dyDescent="0.25">
      <c r="A296" t="s">
        <v>661</v>
      </c>
    </row>
    <row r="297" spans="1:1" x14ac:dyDescent="0.25">
      <c r="A297" t="s">
        <v>662</v>
      </c>
    </row>
    <row r="298" spans="1:1" x14ac:dyDescent="0.25">
      <c r="A298" t="s">
        <v>663</v>
      </c>
    </row>
    <row r="299" spans="1:1" x14ac:dyDescent="0.25">
      <c r="A299" t="s">
        <v>664</v>
      </c>
    </row>
    <row r="300" spans="1:1" x14ac:dyDescent="0.25">
      <c r="A300" t="s">
        <v>665</v>
      </c>
    </row>
    <row r="301" spans="1:1" x14ac:dyDescent="0.25">
      <c r="A301" t="s">
        <v>666</v>
      </c>
    </row>
    <row r="302" spans="1:1" x14ac:dyDescent="0.25">
      <c r="A302" t="s">
        <v>667</v>
      </c>
    </row>
    <row r="303" spans="1:1" x14ac:dyDescent="0.25">
      <c r="A303" t="s">
        <v>668</v>
      </c>
    </row>
    <row r="304" spans="1:1" x14ac:dyDescent="0.25">
      <c r="A304" t="s">
        <v>669</v>
      </c>
    </row>
    <row r="305" spans="1:1" x14ac:dyDescent="0.25">
      <c r="A305" t="s">
        <v>670</v>
      </c>
    </row>
    <row r="306" spans="1:1" x14ac:dyDescent="0.25">
      <c r="A306" t="s">
        <v>671</v>
      </c>
    </row>
    <row r="307" spans="1:1" x14ac:dyDescent="0.25">
      <c r="A307" t="s">
        <v>672</v>
      </c>
    </row>
    <row r="308" spans="1:1" x14ac:dyDescent="0.25">
      <c r="A308" t="s">
        <v>673</v>
      </c>
    </row>
    <row r="309" spans="1:1" x14ac:dyDescent="0.25">
      <c r="A309" t="s">
        <v>470</v>
      </c>
    </row>
    <row r="310" spans="1:1" x14ac:dyDescent="0.25">
      <c r="A310" t="s">
        <v>471</v>
      </c>
    </row>
    <row r="311" spans="1:1" x14ac:dyDescent="0.25">
      <c r="A311" t="s">
        <v>472</v>
      </c>
    </row>
    <row r="312" spans="1:1" x14ac:dyDescent="0.25">
      <c r="A312" t="s">
        <v>473</v>
      </c>
    </row>
    <row r="313" spans="1:1" x14ac:dyDescent="0.25">
      <c r="A313" t="s">
        <v>461</v>
      </c>
    </row>
    <row r="314" spans="1:1" x14ac:dyDescent="0.25">
      <c r="A314" t="s">
        <v>674</v>
      </c>
    </row>
    <row r="315" spans="1:1" x14ac:dyDescent="0.25">
      <c r="A315" t="s">
        <v>474</v>
      </c>
    </row>
    <row r="316" spans="1:1" x14ac:dyDescent="0.25">
      <c r="A316" t="s">
        <v>475</v>
      </c>
    </row>
  </sheetData>
  <hyperlinks>
    <hyperlink ref="A12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Q12"/>
  <sheetViews>
    <sheetView workbookViewId="0">
      <selection activeCell="G18" sqref="G18"/>
    </sheetView>
  </sheetViews>
  <sheetFormatPr defaultRowHeight="15" x14ac:dyDescent="0.25"/>
  <sheetData>
    <row r="1" spans="1:17" x14ac:dyDescent="0.25">
      <c r="I1" t="s">
        <v>677</v>
      </c>
      <c r="J1" t="s">
        <v>677</v>
      </c>
    </row>
    <row r="2" spans="1:17" x14ac:dyDescent="0.25">
      <c r="E2" t="s">
        <v>675</v>
      </c>
      <c r="F2" t="s">
        <v>675</v>
      </c>
      <c r="G2" t="s">
        <v>675</v>
      </c>
      <c r="H2" t="s">
        <v>676</v>
      </c>
      <c r="I2" t="s">
        <v>677</v>
      </c>
      <c r="J2" t="s">
        <v>677</v>
      </c>
      <c r="K2" t="s">
        <v>678</v>
      </c>
      <c r="L2" t="s">
        <v>678</v>
      </c>
      <c r="M2" t="s">
        <v>678</v>
      </c>
    </row>
    <row r="3" spans="1:17" x14ac:dyDescent="0.25">
      <c r="C3" t="s">
        <v>679</v>
      </c>
      <c r="D3" t="s">
        <v>679</v>
      </c>
      <c r="E3" t="s">
        <v>675</v>
      </c>
      <c r="F3" t="s">
        <v>675</v>
      </c>
      <c r="G3" t="s">
        <v>675</v>
      </c>
      <c r="H3" t="s">
        <v>676</v>
      </c>
      <c r="I3" t="s">
        <v>676</v>
      </c>
      <c r="J3" t="s">
        <v>677</v>
      </c>
      <c r="K3" t="s">
        <v>678</v>
      </c>
      <c r="L3" t="s">
        <v>678</v>
      </c>
      <c r="M3" t="s">
        <v>678</v>
      </c>
    </row>
    <row r="4" spans="1:17" x14ac:dyDescent="0.25">
      <c r="C4" t="s">
        <v>679</v>
      </c>
      <c r="D4" t="s">
        <v>680</v>
      </c>
      <c r="E4" t="s">
        <v>680</v>
      </c>
      <c r="F4" t="s">
        <v>680</v>
      </c>
      <c r="G4" t="s">
        <v>675</v>
      </c>
      <c r="H4" t="s">
        <v>680</v>
      </c>
      <c r="I4" t="s">
        <v>676</v>
      </c>
      <c r="J4" t="s">
        <v>681</v>
      </c>
      <c r="K4" t="s">
        <v>681</v>
      </c>
      <c r="L4" t="s">
        <v>678</v>
      </c>
      <c r="M4" t="s">
        <v>678</v>
      </c>
      <c r="N4" t="s">
        <v>682</v>
      </c>
      <c r="O4" t="s">
        <v>682</v>
      </c>
      <c r="P4" t="s">
        <v>682</v>
      </c>
      <c r="Q4" t="s">
        <v>682</v>
      </c>
    </row>
    <row r="5" spans="1:17" x14ac:dyDescent="0.25">
      <c r="C5" t="s">
        <v>679</v>
      </c>
      <c r="D5" t="s">
        <v>680</v>
      </c>
      <c r="E5" t="s">
        <v>680</v>
      </c>
      <c r="F5" t="s">
        <v>680</v>
      </c>
      <c r="G5" t="s">
        <v>680</v>
      </c>
      <c r="H5" t="s">
        <v>680</v>
      </c>
      <c r="I5" t="s">
        <v>681</v>
      </c>
      <c r="J5" t="s">
        <v>681</v>
      </c>
      <c r="K5" t="s">
        <v>681</v>
      </c>
      <c r="L5" t="s">
        <v>678</v>
      </c>
      <c r="M5" t="s">
        <v>678</v>
      </c>
      <c r="N5" t="s">
        <v>682</v>
      </c>
      <c r="O5" t="s">
        <v>682</v>
      </c>
      <c r="P5" t="s">
        <v>682</v>
      </c>
      <c r="Q5" t="s">
        <v>682</v>
      </c>
    </row>
    <row r="6" spans="1:17" x14ac:dyDescent="0.25">
      <c r="A6" t="s">
        <v>683</v>
      </c>
      <c r="B6" t="s">
        <v>683</v>
      </c>
      <c r="C6" t="s">
        <v>683</v>
      </c>
      <c r="D6" t="s">
        <v>680</v>
      </c>
      <c r="E6" t="s">
        <v>680</v>
      </c>
      <c r="F6" t="s">
        <v>680</v>
      </c>
      <c r="G6" t="s">
        <v>680</v>
      </c>
      <c r="H6" t="s">
        <v>694</v>
      </c>
      <c r="I6" t="s">
        <v>685</v>
      </c>
      <c r="J6" t="s">
        <v>685</v>
      </c>
      <c r="K6" t="s">
        <v>685</v>
      </c>
      <c r="L6" t="s">
        <v>682</v>
      </c>
      <c r="M6" t="s">
        <v>682</v>
      </c>
      <c r="N6" t="s">
        <v>682</v>
      </c>
      <c r="O6" t="s">
        <v>682</v>
      </c>
      <c r="P6" t="s">
        <v>682</v>
      </c>
      <c r="Q6" t="s">
        <v>682</v>
      </c>
    </row>
    <row r="7" spans="1:17" x14ac:dyDescent="0.25">
      <c r="A7" t="s">
        <v>683</v>
      </c>
      <c r="B7" t="s">
        <v>683</v>
      </c>
      <c r="C7" t="s">
        <v>683</v>
      </c>
      <c r="D7" t="s">
        <v>683</v>
      </c>
      <c r="E7" t="s">
        <v>683</v>
      </c>
      <c r="F7" t="s">
        <v>683</v>
      </c>
      <c r="G7" t="s">
        <v>684</v>
      </c>
      <c r="H7" t="s">
        <v>684</v>
      </c>
      <c r="I7" t="s">
        <v>685</v>
      </c>
      <c r="J7" t="s">
        <v>685</v>
      </c>
      <c r="K7" t="s">
        <v>686</v>
      </c>
      <c r="L7" t="s">
        <v>686</v>
      </c>
      <c r="M7" t="s">
        <v>686</v>
      </c>
      <c r="N7" t="s">
        <v>687</v>
      </c>
      <c r="O7" t="s">
        <v>682</v>
      </c>
      <c r="P7" t="s">
        <v>687</v>
      </c>
      <c r="Q7" t="s">
        <v>682</v>
      </c>
    </row>
    <row r="8" spans="1:17" x14ac:dyDescent="0.25">
      <c r="A8" t="s">
        <v>683</v>
      </c>
      <c r="B8" t="s">
        <v>683</v>
      </c>
      <c r="C8" t="s">
        <v>683</v>
      </c>
      <c r="D8" t="s">
        <v>683</v>
      </c>
      <c r="E8" t="s">
        <v>683</v>
      </c>
      <c r="F8" t="s">
        <v>683</v>
      </c>
      <c r="G8" t="s">
        <v>684</v>
      </c>
      <c r="H8" t="s">
        <v>684</v>
      </c>
      <c r="I8" t="s">
        <v>685</v>
      </c>
      <c r="J8" t="s">
        <v>685</v>
      </c>
      <c r="K8" t="s">
        <v>685</v>
      </c>
      <c r="L8" t="s">
        <v>686</v>
      </c>
      <c r="M8" t="s">
        <v>686</v>
      </c>
      <c r="N8" t="s">
        <v>687</v>
      </c>
      <c r="O8" t="s">
        <v>687</v>
      </c>
      <c r="P8" t="s">
        <v>687</v>
      </c>
    </row>
    <row r="9" spans="1:17" x14ac:dyDescent="0.25">
      <c r="B9" t="s">
        <v>688</v>
      </c>
      <c r="C9" t="s">
        <v>688</v>
      </c>
      <c r="D9" t="s">
        <v>688</v>
      </c>
      <c r="E9" t="s">
        <v>688</v>
      </c>
      <c r="F9" t="s">
        <v>689</v>
      </c>
      <c r="G9" t="s">
        <v>684</v>
      </c>
      <c r="H9" t="s">
        <v>684</v>
      </c>
      <c r="I9" t="s">
        <v>690</v>
      </c>
      <c r="J9" t="s">
        <v>690</v>
      </c>
      <c r="K9" t="s">
        <v>685</v>
      </c>
      <c r="L9" t="s">
        <v>686</v>
      </c>
      <c r="M9" t="s">
        <v>686</v>
      </c>
      <c r="N9" t="s">
        <v>687</v>
      </c>
      <c r="O9" t="s">
        <v>687</v>
      </c>
      <c r="P9" t="s">
        <v>687</v>
      </c>
    </row>
    <row r="10" spans="1:17" x14ac:dyDescent="0.25">
      <c r="B10" t="s">
        <v>688</v>
      </c>
      <c r="C10" t="s">
        <v>688</v>
      </c>
      <c r="D10" t="s">
        <v>688</v>
      </c>
      <c r="E10" t="s">
        <v>688</v>
      </c>
      <c r="F10" t="s">
        <v>689</v>
      </c>
      <c r="G10" t="s">
        <v>689</v>
      </c>
      <c r="H10" t="s">
        <v>690</v>
      </c>
      <c r="I10" t="s">
        <v>690</v>
      </c>
      <c r="J10" t="s">
        <v>690</v>
      </c>
      <c r="K10" t="s">
        <v>691</v>
      </c>
      <c r="L10" t="s">
        <v>691</v>
      </c>
      <c r="M10" t="s">
        <v>691</v>
      </c>
      <c r="N10" t="s">
        <v>691</v>
      </c>
    </row>
    <row r="11" spans="1:17" x14ac:dyDescent="0.25">
      <c r="B11" t="s">
        <v>692</v>
      </c>
      <c r="C11" t="s">
        <v>692</v>
      </c>
      <c r="D11" t="s">
        <v>692</v>
      </c>
      <c r="F11" t="s">
        <v>689</v>
      </c>
      <c r="G11" t="s">
        <v>689</v>
      </c>
      <c r="I11" t="s">
        <v>693</v>
      </c>
      <c r="J11" t="s">
        <v>693</v>
      </c>
      <c r="K11" t="s">
        <v>693</v>
      </c>
    </row>
    <row r="12" spans="1:17" x14ac:dyDescent="0.25">
      <c r="B12" t="s">
        <v>692</v>
      </c>
      <c r="C12" t="s">
        <v>692</v>
      </c>
      <c r="D12" t="s">
        <v>692</v>
      </c>
      <c r="I12" t="s">
        <v>693</v>
      </c>
      <c r="J12" t="s">
        <v>693</v>
      </c>
      <c r="K12" t="s">
        <v>693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17</vt:i4>
      </vt:variant>
    </vt:vector>
  </HeadingPairs>
  <TitlesOfParts>
    <vt:vector size="22" baseType="lpstr">
      <vt:lpstr>Powiaty</vt:lpstr>
      <vt:lpstr>Mapka dane</vt:lpstr>
      <vt:lpstr>Mapy pomocnicze</vt:lpstr>
      <vt:lpstr>Arkusz1</vt:lpstr>
      <vt:lpstr>Arkusz2</vt:lpstr>
      <vt:lpstr>CałaMapa</vt:lpstr>
      <vt:lpstr>JastrzębieZdrój</vt:lpstr>
      <vt:lpstr>komX</vt:lpstr>
      <vt:lpstr>komY</vt:lpstr>
      <vt:lpstr>kraj</vt:lpstr>
      <vt:lpstr>llll</vt:lpstr>
      <vt:lpstr>mapa</vt:lpstr>
      <vt:lpstr>myszX</vt:lpstr>
      <vt:lpstr>myszY</vt:lpstr>
      <vt:lpstr>oo</vt:lpstr>
      <vt:lpstr>Plansza</vt:lpstr>
      <vt:lpstr>powiat</vt:lpstr>
      <vt:lpstr>woj</vt:lpstr>
      <vt:lpstr>wybor</vt:lpstr>
      <vt:lpstr>YAKRES</vt:lpstr>
      <vt:lpstr>zakr1</vt:lpstr>
      <vt:lpstr>ZAKRES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</dc:creator>
  <cp:lastModifiedBy>Mateusz</cp:lastModifiedBy>
  <dcterms:created xsi:type="dcterms:W3CDTF">2013-07-19T23:17:51Z</dcterms:created>
  <dcterms:modified xsi:type="dcterms:W3CDTF">2014-04-28T20:22:15Z</dcterms:modified>
</cp:coreProperties>
</file>