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quantum/cal/BiasMOR_Fer/"/>
    </mc:Choice>
  </mc:AlternateContent>
  <xr:revisionPtr revIDLastSave="0" documentId="13_ncr:1_{27AEC41C-A22F-2A4B-BE25-6112C48085DE}" xr6:coauthVersionLast="47" xr6:coauthVersionMax="47" xr10:uidLastSave="{00000000-0000-0000-0000-000000000000}"/>
  <bookViews>
    <workbookView xWindow="0" yWindow="500" windowWidth="33600" windowHeight="19120" xr2:uid="{00000000-000D-0000-FFFF-FFFF00000000}"/>
  </bookViews>
  <sheets>
    <sheet name="data" sheetId="1" r:id="rId1"/>
    <sheet name="data_GTPgS" sheetId="6" r:id="rId2"/>
    <sheet name="data_AMPc" sheetId="7" r:id="rId3"/>
    <sheet name="data_Barr" sheetId="8" r:id="rId4"/>
    <sheet name="data_descript_GTPgS" sheetId="5" r:id="rId5"/>
    <sheet name="data_descript_cAMP" sheetId="3" r:id="rId6"/>
    <sheet name="data_decript_Barr" sheetId="4" r:id="rId7"/>
  </sheets>
  <definedNames>
    <definedName name="_xlnm._FilterDatabase" localSheetId="0" hidden="1">data!$A$1:$W$212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JALYkEHISuLKukux5+o3CcKHTUJU2XwG2gv537YxLrI="/>
    </ext>
  </extLst>
</workbook>
</file>

<file path=xl/calcChain.xml><?xml version="1.0" encoding="utf-8"?>
<calcChain xmlns="http://schemas.openxmlformats.org/spreadsheetml/2006/main">
  <c r="B192" i="8" l="1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22" i="1" l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21" i="1"/>
  <c r="B120" i="1"/>
  <c r="B185" i="1"/>
  <c r="B186" i="1"/>
  <c r="B139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8" i="1"/>
  <c r="B137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<sst xmlns="http://schemas.openxmlformats.org/spreadsheetml/2006/main" count="2603" uniqueCount="686">
  <si>
    <t>DOI</t>
  </si>
  <si>
    <t>Molecule</t>
  </si>
  <si>
    <t>BiasDB</t>
  </si>
  <si>
    <t>RacemicMixture</t>
  </si>
  <si>
    <t>SMILES</t>
  </si>
  <si>
    <t>Reference Ligand</t>
  </si>
  <si>
    <t>Ensayo Binding</t>
  </si>
  <si>
    <t>Ensayo cAMP</t>
  </si>
  <si>
    <t>Ensayo Barr</t>
  </si>
  <si>
    <t>EC50_GTPgS</t>
  </si>
  <si>
    <t>SEM_GTPgS</t>
  </si>
  <si>
    <t>Em_GTPgS</t>
  </si>
  <si>
    <t>SEMEm_GTPgS</t>
  </si>
  <si>
    <t>EC50_cAMP</t>
  </si>
  <si>
    <t>SEMEC50_cAMP</t>
  </si>
  <si>
    <t>Em_cAMP</t>
  </si>
  <si>
    <t>EmSEM_cAMP</t>
  </si>
  <si>
    <t>EC50_Barr2</t>
  </si>
  <si>
    <t>SEMEC50_Barr2</t>
  </si>
  <si>
    <t>Em_Barr2</t>
  </si>
  <si>
    <t>EmSEM_Barr2</t>
  </si>
  <si>
    <t>ID001</t>
  </si>
  <si>
    <t>DAMGO</t>
  </si>
  <si>
    <t xml:space="preserve">GTPgS </t>
  </si>
  <si>
    <t>PathHunter</t>
  </si>
  <si>
    <t>ID002</t>
  </si>
  <si>
    <t>O=c1[nH]c2cc(Cl)c(Cl)cc2n1C1CCN(Cc2ccc(Cl)cc2)CC1</t>
  </si>
  <si>
    <t>FRET-cAMP-HiRange</t>
  </si>
  <si>
    <t>ID003</t>
  </si>
  <si>
    <t>CC(c1ccc(Br)cc1)N1CCC(n2c(=O)[nH]c3cc(Cl)c(Cl)cc32)CC1</t>
  </si>
  <si>
    <t>ID004</t>
  </si>
  <si>
    <t>CC(c1ccc(Cl)cc1F)N1CCC(n2c(=O)[nH]c3cc(Cl)c(Cl)cc32)CC1</t>
  </si>
  <si>
    <t>ID005</t>
  </si>
  <si>
    <t>O=c1[nH]c2cc(Cl)c(Cl)cc2n1C1CCN(Cc2ccc(Cl)cc2F)CC1</t>
  </si>
  <si>
    <t>ID006</t>
  </si>
  <si>
    <t>O=c1[nH]c2cc(Cl)c(Cl)cc2n1C1CCN(Cc2ccccc2)CC1</t>
  </si>
  <si>
    <t>ID007</t>
  </si>
  <si>
    <t>O=C1NC2=C(C=CC=C2)N1C3CCN(CC4=CC=CC=C4)CC3</t>
  </si>
  <si>
    <t>ID008</t>
  </si>
  <si>
    <t>O=C1NC2=C(C=CC=C2)N1C3CCN(CC4=C(Cl)C=CC=C4)CC3</t>
  </si>
  <si>
    <t>ID009</t>
  </si>
  <si>
    <t>O=C1NC2=C(C=CC=C2)N1C3CCN(CC4=CC(Cl)=CC=C4)CC3</t>
  </si>
  <si>
    <t>ID010</t>
  </si>
  <si>
    <t>O=C1NC2=C(C=CC=C2)N1C3CCN(CC4=CC=C(Cl)C=C4)CC3</t>
  </si>
  <si>
    <t>ID011</t>
  </si>
  <si>
    <t>O=C1NC2=C(C=CC=C2)N1C3CCN(CC4=CC=C(C)C=C4)CC3</t>
  </si>
  <si>
    <t>ID012</t>
  </si>
  <si>
    <t>O=C1NC2=C(C=CC=C2)N1C3CCN(CC4=CC=C(Br)C=C4)CC3</t>
  </si>
  <si>
    <t>ID013</t>
  </si>
  <si>
    <t>O=C1NC2=C(C=CC=C2)N1C3CCN(CC4=CC=C(OC)C=C4)CC3</t>
  </si>
  <si>
    <t>ID014</t>
  </si>
  <si>
    <t>O=C1NC2=C(C=CC=C2)N1C3CCN(CC4=CC=C(NC(C)=O)C=C4)CC3</t>
  </si>
  <si>
    <t>ID015</t>
  </si>
  <si>
    <t>O=C1NC2=C(C=CC=C2)N1C3CCN(CC4=CC=C(C#N)C=C4)CC3</t>
  </si>
  <si>
    <t>ID016</t>
  </si>
  <si>
    <t>O=C1NC2=C(C=CC=C2)N1C3CCN(CC4=CC=C(C(N)=O)C=C4)CC3</t>
  </si>
  <si>
    <t>ID017</t>
  </si>
  <si>
    <t>O=C1NC2=C(C=CC=C2)N1C3CCN(CC4=CC(OC)=CC=C4)CC3</t>
  </si>
  <si>
    <t>ID018</t>
  </si>
  <si>
    <t>O=C1NC2=C(C=CC=C2)N1C3CCN(CC4=CC(OC(F)(F)F)=CC=C4)CC3</t>
  </si>
  <si>
    <t>ID019</t>
  </si>
  <si>
    <t>O=C1NC2=C(C=CC=C2)N1C3CCN(CC4=CC(Cl)=C(Cl)C=C4)CC3</t>
  </si>
  <si>
    <t>ID020</t>
  </si>
  <si>
    <t>O=C1NC2=C(C=CC=C2)N1C3CCN(CC4=C(C)C=C(Cl)C=C4)CC3</t>
  </si>
  <si>
    <t>ID021</t>
  </si>
  <si>
    <t>O=C1NC2=C(C=CC=C2)N1C3CCN(CC4=C(F)C=C(Br)C=C4)CC3</t>
  </si>
  <si>
    <t>ID022</t>
  </si>
  <si>
    <t>O=C1NC2=C(C=CC=C2)N1C3CCN(C(C)C4=CC=CC=C4)CC3</t>
  </si>
  <si>
    <t>ID023</t>
  </si>
  <si>
    <t>O=C1NC2=C(C=CC=C2)N1C3CCN(C(C)C4=C(Cl)C=CC=C4)CC3</t>
  </si>
  <si>
    <t>ID024</t>
  </si>
  <si>
    <t>O=C1NC2=C(C=CC=C2)N1C3CCN(C(C)C4=CC=C(Cl)C=C4)CC3</t>
  </si>
  <si>
    <t>ID025</t>
  </si>
  <si>
    <t>O=C1NC2=C(C=CC=C2)N1C3CCN(C(CC)C4=CC=C(Cl)C=C4)CC3</t>
  </si>
  <si>
    <t>ID026</t>
  </si>
  <si>
    <t>O=C1NC2=C(C=CC=C2)N1C3CCN(C(C)C4=CC=C(F)C=C4)CC3</t>
  </si>
  <si>
    <t>ID027</t>
  </si>
  <si>
    <t>O=C1NC2=C(C=CC=C2)N1C3CCN(C(C)C4=CC=C(Br)C=C4)CC3</t>
  </si>
  <si>
    <t>ID028</t>
  </si>
  <si>
    <t>O=C1NC2=C(C=CC=C2)N1C3CCN(C(C)C4=CC=C(OC)C=C4)CC3</t>
  </si>
  <si>
    <t>ID029</t>
  </si>
  <si>
    <t>O=C1NC2=C(C=CC=C2)N1C3CCN(C(C)C4=CC=C(OCC)C=C4)CC3</t>
  </si>
  <si>
    <t>ID030</t>
  </si>
  <si>
    <t>O=C1NC2=C(C=CC=C2)N1C3CCN(C(C)C4=CC=C(OC(C)C)C=C4)CC3</t>
  </si>
  <si>
    <t>ID031</t>
  </si>
  <si>
    <t>O=C1NC2=C(C=CC=C2)N1C3CCN(C(C)C4=CC(OCCO5)=C5C=C4)CC3</t>
  </si>
  <si>
    <t>ID032</t>
  </si>
  <si>
    <t>O=C1NC2=C(C=CC=C2)N1C3CCN(C(C)C4=CC=C(OC(F)(F)F)C=C4)CC3</t>
  </si>
  <si>
    <t>ID033</t>
  </si>
  <si>
    <t>O=C1NC2=C(C=CC=C2)N1C3CCN(C(C)C4=C(F)C=C(Br)C=C4)CC3</t>
  </si>
  <si>
    <t>ID034</t>
  </si>
  <si>
    <t>O=C1NC2=C(C=CC=C2)N1C3CCN(C(C)C4=C(F)C=C(Cl)C=C4)CC3</t>
  </si>
  <si>
    <t>ID035</t>
  </si>
  <si>
    <t>O=C1NC2=C(C=CC=C2Cl)N1C3CCN(CC4=C(Cl)C=CC=C4)CC3</t>
  </si>
  <si>
    <t>ID036</t>
  </si>
  <si>
    <t>O=C1NC2=C(C=CC(Cl)=C2)N1C3CCN(CC4=C(Cl)C=CC=C4)CC3</t>
  </si>
  <si>
    <t>ID037</t>
  </si>
  <si>
    <t>O=C1NC2=C(C=C(Cl)C=C2)N1C3CCN(CC4=C(Cl)C=CC=C4)CC3</t>
  </si>
  <si>
    <t>ID038</t>
  </si>
  <si>
    <t>O=C1NC2=C(C(Cl)=CC=C2)N1C3CCN(CC4=C(Cl)C=CC=C4)CC3</t>
  </si>
  <si>
    <t>ID039</t>
  </si>
  <si>
    <t>O=C1NC2=C(C=CC(C)=C2)N1C3CCN(CC4=C(Cl)C=CC=C4)CC3</t>
  </si>
  <si>
    <t>ID040</t>
  </si>
  <si>
    <t>O=C1NC2=C(C=CC(Br)=C2)N1C3CCN(CC4=C(Cl)C=CC=C4)CC3</t>
  </si>
  <si>
    <t>ID041</t>
  </si>
  <si>
    <t>O=C1NC2=C(C=CC(F)=C2)N1C3CCN(CC4=C(Cl)C=CC=C4)CC3</t>
  </si>
  <si>
    <t>ID042</t>
  </si>
  <si>
    <t>O=C1NC2=C(C=CC(OC)=C2)N1C3CCN(CC4=C(Cl)C=CC=C4)CC3</t>
  </si>
  <si>
    <t>ID043</t>
  </si>
  <si>
    <t>O=C1NC2=C(C=CC(OC(F)(F)F)=C2)N1C3CCN(CC4=C(Cl)C=CC=C4)CC3</t>
  </si>
  <si>
    <t>ID044</t>
  </si>
  <si>
    <t>O=C1NC2=C(C=CC(S(=O)(C)=O)=C2)N1C3CCN(CC4=C(Cl)C=CC=C4)CC3</t>
  </si>
  <si>
    <t>ID045</t>
  </si>
  <si>
    <t>O=C1NC2=C(C=CC(C#N)=C2)N1C3CCN(CC4=C(Cl)C=CC=C4)CC3</t>
  </si>
  <si>
    <t>ID046</t>
  </si>
  <si>
    <t>O=C1NC2=C(C=CC=C2Cl)N1C3CCN(CC4=C(F)C=C(Br)C=C4)CC3</t>
  </si>
  <si>
    <t>ID047</t>
  </si>
  <si>
    <t>O=C1NC2=C(C=CC(Cl)=C2)N1C3CCN(CC4=C(F)C=C(Br)C=C4)CC3</t>
  </si>
  <si>
    <t>ID048</t>
  </si>
  <si>
    <t>O=C1NC2=C(C=C(Cl)C=C2)N1C3CCN(CC4=C(F)C=C(Br)C=C4)CC3</t>
  </si>
  <si>
    <t>ID049</t>
  </si>
  <si>
    <t>O=C1NC2=C(C=C(Cl)C=C2Cl)N1C3CCN(CC4=C(F)C=C(Br)C=C4)CC3</t>
  </si>
  <si>
    <t>ID050</t>
  </si>
  <si>
    <t>O=C1NC2=C(C=C(Cl)C(Cl)=C2)N1C3CCN(CC4=C(F)C=C(Br)C=C4)CC3</t>
  </si>
  <si>
    <t>ID051</t>
  </si>
  <si>
    <t>O=C1NC2=C(C(Cl)=CC(Cl)=C2Cl)N1C3CCN(CC4=C(F)C=C(Br)C=C4)CC3</t>
  </si>
  <si>
    <t>ID052</t>
  </si>
  <si>
    <t>O=C1NC2=C(C=C(Cl)C(Cl)=C2)N1C3CCN(CC4=CC=C(Br)C=C4)CC3</t>
  </si>
  <si>
    <t>ID053</t>
  </si>
  <si>
    <t>O=C1NC2=C(C=C(Cl)C(Cl)=C2)N1C3CCN(CC4=CC=C(Br)C=C4)CCC3</t>
  </si>
  <si>
    <t>ID054</t>
  </si>
  <si>
    <t>O=C1NC2=C(C=C(Cl)C(Cl)=C2)N1[C@@H]3CCN(CC4=CC=C(Br)C=C4)C3</t>
  </si>
  <si>
    <t>ID055</t>
  </si>
  <si>
    <t>O=C1NC2=C(C=C(Cl)C(Cl)=C2)N1[C@H]3CCN(CC4=CC=C(Br)C=C4)C3</t>
  </si>
  <si>
    <t>ID056</t>
  </si>
  <si>
    <t>O=C1NC2=C(C=C(Cl)C(Cl)=C2)N1[C@@H]3CCCN(CC4=CC=C(Br)C=C4)C3</t>
  </si>
  <si>
    <t>ID057</t>
  </si>
  <si>
    <t>O=C1NC2=C(C=C(Cl)C(Cl)=C2)N1[C@H]3CCCN(CC4=CC=C(Br)C=C4)C3</t>
  </si>
  <si>
    <t>ID058</t>
  </si>
  <si>
    <t>ID120</t>
  </si>
  <si>
    <t>Morphine</t>
  </si>
  <si>
    <t>CN1CC[C@]23[C@@H]4[C@H]1CC5=C2C(=C(C=C5)O)O[C@H]3[C@H](C=C4)O</t>
  </si>
  <si>
    <t>cAMP-HTRF kit</t>
  </si>
  <si>
    <t>ID119</t>
  </si>
  <si>
    <t>OC1=CC=C2C3=C1O[C@@H]4[C@@]35[C@]([C@@H](C2)N(CC6CC6)CC5)(CC7)C[C@H]([C@](C(C)(C)C)(C)O)[C@@]47OC</t>
  </si>
  <si>
    <t>ID121</t>
  </si>
  <si>
    <t>Oc1c(CNCCC2(CCO[C@@](CC)(C)C2)c3ccc(C)cc3)cccc1</t>
  </si>
  <si>
    <t>ID105</t>
  </si>
  <si>
    <t>OC1=CC=CC=C1CNCCC2(CCOCC2)C3=CC=C(C)C=C3</t>
  </si>
  <si>
    <t>ID122</t>
  </si>
  <si>
    <t>Oc1c(CNCCC2(CCO[C@@](CC)(C)C2)c3ccc(F)cc3)cccc1</t>
  </si>
  <si>
    <t>ID106</t>
  </si>
  <si>
    <t>FC1=CC=C(C2(CCNCC3=CC=CC=C3O)CC(C)(C)OCC2)C=C1</t>
  </si>
  <si>
    <t>ID123</t>
  </si>
  <si>
    <t>FC1=CC=C(C2(CCNCC3=CC=CC=C3)CC(CC)(CC)OCC2)C=C1</t>
  </si>
  <si>
    <t>ID124</t>
  </si>
  <si>
    <t>FC1=CC=C(C(CCNCC2=CC=CC=C2)(C3)CCOC43CCCC4)C=C1</t>
  </si>
  <si>
    <t>ID125</t>
  </si>
  <si>
    <t>Fc1ccc([C@]2(CCNCc3ccccc3)CCOC3(CCCC3)C2)cc1</t>
  </si>
  <si>
    <t>ID126</t>
  </si>
  <si>
    <t>Fc1ccc([C@@]2(CCNCc3ccccc3)CCOC3(CCCC3)C2)cc1</t>
  </si>
  <si>
    <t>ID127</t>
  </si>
  <si>
    <t>FC1=CC=C(C2(CCNCC3=CC=CC=C3)CCOC4(CCCCC4)C2)C=C1</t>
  </si>
  <si>
    <t>ID107</t>
  </si>
  <si>
    <t>FC1=CC=C([C@@]2(CCN[C@@H](C)C3=CC=CC=C3)CC4(CCCC4)OCC2)C=C1</t>
  </si>
  <si>
    <t>ID108</t>
  </si>
  <si>
    <t>FC1=CC=C([C@@]2(CCN[C@H](C)C3=CC=CC=C3)CC4(CCCC4)OCC2)C=C1</t>
  </si>
  <si>
    <t>ID109</t>
  </si>
  <si>
    <t>FC1=CC=C([C@@]2(CCNC(C)(C)C3=CC=CC=C3)CC4(CCCC4)OCC2)C=C1</t>
  </si>
  <si>
    <t>ID128</t>
  </si>
  <si>
    <t>c1ccc(CNCC[C@@]2(c3ccccn3)CCOC3(CCCC3)C2)cc1</t>
  </si>
  <si>
    <t>ID129</t>
  </si>
  <si>
    <t>c1ccc(CNCC[C@]2(c3ccccn3)CCOC3(CCCC3)C2)cc1</t>
  </si>
  <si>
    <t>ID110</t>
  </si>
  <si>
    <t>ClC1=CC=CC=C1CNCC[C@@]2(CC3(CCCC3)OCC2)C4=NC=CC=C4</t>
  </si>
  <si>
    <t>ID130</t>
  </si>
  <si>
    <t>Clc1cccc(CNCC[C@@]2(c3ccccn3)CCOC3(CCCC3)C2)c1</t>
  </si>
  <si>
    <t>ID111</t>
  </si>
  <si>
    <t>C1([C@@]2(CCNCC3=NC=CC=C3)CC4(CCCC4)OCC2)=CC=CC=N1</t>
  </si>
  <si>
    <t>ID112</t>
  </si>
  <si>
    <t>C1([C@@]2(CCNCC3=CC=CN=C3)CC4(CCCC4)OCC2)=NC=CC=C1</t>
  </si>
  <si>
    <t>ID113</t>
  </si>
  <si>
    <t>C1([C@@]2(CCNCC3=CC=NC=C3)CC4(CCCC4)OCC2)=NC=CC=C1</t>
  </si>
  <si>
    <t>ID114</t>
  </si>
  <si>
    <t>C1([C@@]2(CCNCC3=CN=CC=N3)CC4(CCCC4)OCC2)=NC=CC=C1</t>
  </si>
  <si>
    <t>ID131</t>
  </si>
  <si>
    <t>c1([C@@]2(CCOC3(C2)CCCC3)CCNCc4ncncc4)ncccc1</t>
  </si>
  <si>
    <t>ID132</t>
  </si>
  <si>
    <t>c1ccc([C@]2(CCNCc3cccs3)CCOC3(CCCC3)C2)nc1</t>
  </si>
  <si>
    <t>ID133</t>
  </si>
  <si>
    <t>c1ccc([C@]2(CCNCc3ccsc3)CCOC3(CCCC3)C2)nc1</t>
  </si>
  <si>
    <t>ID134</t>
  </si>
  <si>
    <t>c1ccc([C@]2(CCNCc3ccc4ccccc4c3)CCOC3(CCCC3)C2)nc1</t>
  </si>
  <si>
    <t>ID115</t>
  </si>
  <si>
    <t>C1([C@@]2(CCNCC3CCCC3)CC4(CCCC4)OCC2)=NC=CC=C1</t>
  </si>
  <si>
    <t>ID116</t>
  </si>
  <si>
    <t>CC1=C(CC(C[C@@]2(CC3(CCCC3)OCC2)C4=NC=CC=C4)N)SC=C1</t>
  </si>
  <si>
    <t>ID135</t>
  </si>
  <si>
    <t>Cc1csc(CNCC[C@@]2(c3ccccn3)CCOC3(CCCC3)C2)c1</t>
  </si>
  <si>
    <t>ID117</t>
  </si>
  <si>
    <t>CC1=CC=C(CC(C[C@@]2(CC3(CCCC3)OCC2)C4=NC=CC=C4)N)S1</t>
  </si>
  <si>
    <t>ID136</t>
  </si>
  <si>
    <t>Cc1ccc(CNCC[C@@]2(c3ccccn3)CCOC3(CCCC3)C2)o1</t>
  </si>
  <si>
    <t>ID137</t>
  </si>
  <si>
    <t>Cc1cc(C)c(CNCC[C@@]2(c3ccccn3)CCOC3(CCCC3)C2)s1</t>
  </si>
  <si>
    <t>ID138</t>
  </si>
  <si>
    <t>Cc1cc(CNCC[C@@]2(c3ccccn3)CCOC3(CCCC3)C2)sc1C</t>
  </si>
  <si>
    <t>ID139</t>
  </si>
  <si>
    <t>Cc1cc(CNCC[C@@]2(c3ccccn3)CCOC3(CCCC3)C2)oc1C</t>
  </si>
  <si>
    <t>ID118</t>
  </si>
  <si>
    <t>COC1=C(CNCC[C@@]2(CC3(CCCC3)OCC2)C4=NC=CC=C4)SC=C1</t>
  </si>
  <si>
    <t>ID140</t>
  </si>
  <si>
    <t>C[C@H](C(=O)NCC(=O)N(C)[C@@H](CC1=CC=CC=C1)C(=O)NCCO)NC(=O)[C@H](CC2=CC=C(C=C2)O)N</t>
  </si>
  <si>
    <t>ID141</t>
  </si>
  <si>
    <t>c1ccc([C@]2(CCNCc3scc4c3COC4)CCOC3(CCCC3)C2)nc1</t>
  </si>
  <si>
    <t>ID142</t>
  </si>
  <si>
    <t>FC1(F)Cc2csc(CNCC[C@@]3(c4ccccn4)CCOC4(CCCC4)C3)c2C1</t>
  </si>
  <si>
    <t xml:space="preserve">2.0				</t>
  </si>
  <si>
    <t>ID143</t>
  </si>
  <si>
    <t>FC1(F)CCc2csc(CNCC[C@@]3(c4ccccn4)CCOC4(CCCC4)C3)c2C1</t>
  </si>
  <si>
    <t>ID144</t>
  </si>
  <si>
    <t>COc1ccsc1CNCC[C@@]1(c2ccccn2)CCO[C@]2(CCOC2)C1</t>
  </si>
  <si>
    <t>ID145</t>
  </si>
  <si>
    <t>COc1ccsc1CNCC[C@@]1(c2ccccn2)CCO[C@@]2(CCOC2)C1</t>
  </si>
  <si>
    <t>ID146</t>
  </si>
  <si>
    <t>Clc1cccc(CNCC[C@@]2(c3ccccn3)CCOC3(CCOC3)C2)c1</t>
  </si>
  <si>
    <t>ID147</t>
  </si>
  <si>
    <t>Fc1ccc(CNCC[C@@]2(c3ccccn3)CCOC3(CCOC3)C2)cc1Cl</t>
  </si>
  <si>
    <t>ID148</t>
  </si>
  <si>
    <t>c1ccc([C@]2(CCNCc3scc4c3COC4)CCOC3(CCOC3)C2)nc1</t>
  </si>
  <si>
    <t>ID149</t>
  </si>
  <si>
    <t>FC1(F)CCc2c(csc2CNCC[C@@]2(c3ccccn3)CCOC3(CCOC3)C2)C1</t>
  </si>
  <si>
    <t>ID150</t>
  </si>
  <si>
    <t>Clc1ccc(CNCC[C@@]2(c3ccccn3)CCOC3(CCOC3)C2)s1</t>
  </si>
  <si>
    <t>ID151</t>
  </si>
  <si>
    <t>c1ccc([C@]2(CCNCc3scc4c3CCC4)CCO[C@]3(CCOC3)C2)nc1</t>
  </si>
  <si>
    <t>ID152</t>
  </si>
  <si>
    <t>Cc1cc(CNCC[C@]2(CCOC3(C2)CCOC3)c4ncccc4)ccc1</t>
  </si>
  <si>
    <t>ID153</t>
  </si>
  <si>
    <t>Cc1cc(CNCC[C@]2(CCOC3(C2)CCOC3)c4ncccc4)cc(C)c1</t>
  </si>
  <si>
    <t>ID154</t>
  </si>
  <si>
    <t>c1([C@@]2(CCOC3(C2)CCOC3)CCNCc4cc5ccccc5cc4)ncccc1</t>
  </si>
  <si>
    <t>ID155</t>
  </si>
  <si>
    <t>c1([C@@]2(CCOC3(C2)CCOC3)CCNCC4CCCCC4)ncccc1</t>
  </si>
  <si>
    <t>ID156</t>
  </si>
  <si>
    <t>Fc1cnc([C@@]2(CCO[C@@]3(C2)CCOC3)CCNCc4scc5c4CCC5)cc1</t>
  </si>
  <si>
    <t>ID157</t>
  </si>
  <si>
    <t>Fc1cnc([C@@]2(CCO[C@@]3(C2)CCOC3)CCNCc4cccc(Cl)c4)cc1</t>
  </si>
  <si>
    <t>ID158</t>
  </si>
  <si>
    <t>Fc1cnc([C@@]2(CCO[C@@]3(C2)CCOC3)CCNCc4cccc(C)c4)cc1</t>
  </si>
  <si>
    <t>ID159</t>
  </si>
  <si>
    <t>Fc1cnc([C@@]2(CCO[C@@]3(C2)CCOC3)CCNCc4cccc(F)c4)cc1</t>
  </si>
  <si>
    <t>ID160</t>
  </si>
  <si>
    <t>Fc1cnc([C@@]2(CCO[C@@]3(C2)CCOC3)CCNCc4scc5c4CCCC5)cc1</t>
  </si>
  <si>
    <t>ID161</t>
  </si>
  <si>
    <t>Fc1ccc([C@@]2(CCNCc3c(CCC4)c4cs3)CC5(CCOC5)OCC2)cc1</t>
  </si>
  <si>
    <t>ID162</t>
  </si>
  <si>
    <t>Fc1ccc([C@@]2(CCOC3(C2)CCOC3)CCNCc4sccc4)cc1</t>
  </si>
  <si>
    <t>ID163</t>
  </si>
  <si>
    <t>Fc1ccc([C@@]2(CCNCc3c(C)ccs3)CC4(CCOC4)OCC2)cc1</t>
  </si>
  <si>
    <t>ID164</t>
  </si>
  <si>
    <t>Fc1ccc([C@@]2(CCNCc3c(COC4)c4cs3)CC5(CCOC5)OCC2)cc1</t>
  </si>
  <si>
    <t>ID165</t>
  </si>
  <si>
    <t>Fc1ccc([C@@]2(CCO[C@@]3(COCC3)C2)CCNCc4cncc(Cl)c4)cc1</t>
  </si>
  <si>
    <t>ID166</t>
  </si>
  <si>
    <t>Fc1ccc([C@]2(CCNCc3scc4c3CCC4)CCOC5(CCOCC5)C2)nc1</t>
  </si>
  <si>
    <t>ID059</t>
  </si>
  <si>
    <t>ID060</t>
  </si>
  <si>
    <t>O[C@]1(C2=CC(O)=CC=C2)CCCC[C@@H]1CN(C)C</t>
  </si>
  <si>
    <t>MET-enkephalin</t>
  </si>
  <si>
    <t>HitHunter cAMP CHO-K1</t>
  </si>
  <si>
    <t>ID061</t>
  </si>
  <si>
    <t>O[C@@]1(C2=CC(O)=CC=C2)CCCC[C@H]1CN(C)C</t>
  </si>
  <si>
    <t>ID062</t>
  </si>
  <si>
    <t>O=C([C@H]1[C@@](C2)(C)[C@@H]3[C@](CC1)(C)[C@@H](C[C@@H](C3=O)OC(C4=CC=CC=C4)=O)C(OC)=O)O[C@@H]2C5=COC=C5</t>
  </si>
  <si>
    <t>GTPgS</t>
  </si>
  <si>
    <t>ID063</t>
  </si>
  <si>
    <t>ID064</t>
  </si>
  <si>
    <t>O=C(NCc1ccsc1)N(CC2)CCN2[C@H](Cc3cc(O)ccc3)c4ccccc4</t>
  </si>
  <si>
    <t>cAMP HTRF</t>
  </si>
  <si>
    <t>ID065</t>
  </si>
  <si>
    <t>O=C(NCc1ccsc1)N(CC2)CCN2[C@@H](Cc3cc(O)ccc3)c4ccccc4</t>
  </si>
  <si>
    <t>ID066</t>
  </si>
  <si>
    <t>O=C(N[C@H]1CC[C@@H](F)C1)N(CC2)CCN2[C@H](Cc3cc(O)ccc3)c4ccccc4</t>
  </si>
  <si>
    <t>ID067</t>
  </si>
  <si>
    <t>O=C(N[C@H]1C[C@@H](F)CC1)N(CC2)CCN2[C@@H](Cc3cc(O)ccc3)c4ccccc4</t>
  </si>
  <si>
    <t>ID068</t>
  </si>
  <si>
    <t>O=C(NCC(C)C)N(CC1)CCN1[C@H](Cc2cc(O)ccc2)c3ccccc3</t>
  </si>
  <si>
    <t>ID069</t>
  </si>
  <si>
    <t>O=C(NCC(C)C)N(CC1)CCN1[C@@H](Cc2cc(O)ccc2)c3ccccc3</t>
  </si>
  <si>
    <t>ID070</t>
  </si>
  <si>
    <t>O=C(N[C@@H]1C(C=CC=C2)=C2CC1)N(CC3)CCN3[C@H](Cc4cc(O)ccc4)c5ccccc5</t>
  </si>
  <si>
    <t>ID071</t>
  </si>
  <si>
    <t>O=C(N[C@@H]1C(C=CC=C2)=C2CC1)N(CC3)CCN3[C@@H](Cc4cc(O)ccc4)c5ccccc5</t>
  </si>
  <si>
    <t>ID072</t>
  </si>
  <si>
    <t>CCC[C@H]1[C@@H]2CCC[C@]1(CCN2CCC1=CC=CC=C1)C1=CC=CC(O)=C1</t>
  </si>
  <si>
    <t>ID073</t>
  </si>
  <si>
    <t>OC\C=C/[C@H]1[C@@H]2CCC[C@]1(CCN2CCC1=CC=CC=C1)C1=CC=CC(O)=C1</t>
  </si>
  <si>
    <t>ID074</t>
  </si>
  <si>
    <t xml:space="preserve">OCCC[C@H]1[C@@H]2CCC[C@]1(CCN2CCC1=CC=CC=C1)C1=CC=CC(O)=C1 </t>
  </si>
  <si>
    <t>ID075</t>
  </si>
  <si>
    <t>O=C(OC)CC[C@H]1[C@@]2([H])N(CCC3=CC=CC=C3)CC[C@]1(C4=CC=CC(O)=C4)CCC2</t>
  </si>
  <si>
    <t>ID076</t>
  </si>
  <si>
    <t>O=C(O)CC[C@H]1[C@@]2([H])N(CCC3=CC=CC=C3)CC[C@]1(C4=CC=CC(O)=C4)CCC2</t>
  </si>
  <si>
    <t>ID077</t>
  </si>
  <si>
    <t>O=C(OC)CC[C@@H]1[C@]2([H])N(CCC3=CC=CC=C3)CC[C@@]1(C4=CC=CC(O)=C4)CCC2</t>
  </si>
  <si>
    <t>ID078</t>
  </si>
  <si>
    <t>OC1=CC=CC([C@]23CCN(CCC4=CC=CC=C4)[C@]([C@H]3CCCO)([H])CCC2)=C1</t>
  </si>
  <si>
    <t>ID079</t>
  </si>
  <si>
    <t>O=C(OC)/C=C/[C@H]1[C@@]2([H])N(CCC3=CC=CC=C3)CC[C@]1(C4=CC=CC(O)=C4)CCC2</t>
  </si>
  <si>
    <t>ID080</t>
  </si>
  <si>
    <t>O=C(OCC)CC[C@H]1[C@@]2([H])N(CCC3=CC=CC=C3)CC[C@]1(C4=CC=CC(O)=C4)CCC2</t>
  </si>
  <si>
    <t>ID081</t>
  </si>
  <si>
    <t>O=C(OC)CC[C@@H]1[C@@]2([H])N(CCC3=CC=CC=C3)CC[C@]1(C4=CC=CC(O)=C4)CCC2</t>
  </si>
  <si>
    <t>ID082</t>
  </si>
  <si>
    <t>ID083</t>
  </si>
  <si>
    <t>O=C([C@@H]1C=C(OC(C2=CC=CS2)=O)C([C@]([C@@]1(C)CC[C@]34[H])([H])[C@@]3(C)C[C@@H](C5=COC=C5)OC4=O)=O)OC</t>
  </si>
  <si>
    <t>ID084</t>
  </si>
  <si>
    <t>O=C(OC)[C@@H]1C=C(C([C@]([H])([C@]2(C[C@H](OC3=O)C4=COC=C4)C)[C@]1(CC[C@]23[H])C)=O)OC(C5=CC=C(C=C5)CO)=O</t>
  </si>
  <si>
    <t>ID085</t>
  </si>
  <si>
    <t>O=C(OC)[C@@H]1C=C(C([C@]([H])([C@]2(C[C@H](OC3=O)C4=COC=C4)C)[C@]1(CC[C@]23[H])C)=O)OC(C5=CC=C(C(Br)=C5)O)=O</t>
  </si>
  <si>
    <t>ID086</t>
  </si>
  <si>
    <t>O=C(OC)[C@@H]1C=C(C([C@]([H])([C@]2(C[C@H](OC3=O)C4=COC=C4)C)[C@]1(CC[C@]23[H])C)=O)OC(C5=CC=C(C(F)=C5)OCOC)=O</t>
  </si>
  <si>
    <t>ID087</t>
  </si>
  <si>
    <t>C[C@@]12CC[C@H]3C(=O)O[C@@H](C[C@@]3([C@H]1C(=O)C(=C[C@H]2C(=O)OC)OC(=O)C4=CC=CC=C4)C)C5=COC=C5</t>
  </si>
  <si>
    <t>ID088</t>
  </si>
  <si>
    <t>COC(=O)[C@@H]1C=C(OC(=O)c2cccnc2)C(=O)[C@H]2[C@@]1(C)CC[C@H]1C(=O)O[C@H](c3ccoc3)C[C@]21C</t>
  </si>
  <si>
    <t>ID089</t>
  </si>
  <si>
    <t>COC(=O)[C@@H]1C=C(OC(=O)c2ccncc2)C(=O)[C@H]2[C@@]1(C)CC[C@H]1C(=O)O[C@H](c3ccoc3)C[C@]21C</t>
  </si>
  <si>
    <t>ID090</t>
  </si>
  <si>
    <t>COC(=O)[C@@H]1C=C(OC(=O)c2ccc(OC)nc2)C(=O)[C@H]2[C@@]1(C)CC[C@H]1C(=O)O[C@H](c3ccoc3)C[C@]21C</t>
  </si>
  <si>
    <t>ID091</t>
  </si>
  <si>
    <t>COC(=O)[C@@H]1C=C(OC(=O)c2cc3ccccc3s2)C(=O)[C@H]2[C@@]1(C)CC[C@H]1C(=O)O[C@H](c3ccoc3)C[C@]21C</t>
  </si>
  <si>
    <t>ID092</t>
  </si>
  <si>
    <t>COC(=O)[C@@H]1C=C(OC(=O)c2ccsc2)C(=O)[C@H]2[C@@]1(C)CC[C@H]1C(=O)O[C@H](c3ccoc3)C[C@]21C</t>
  </si>
  <si>
    <t>ID093</t>
  </si>
  <si>
    <t>COC(=O)[C@@H]1C=C(OC(=O)c2cncs2)C(=O)[C@H]2[C@@]1(C)CC[C@H]1C(=O)O[C@H](c3ccoc3)C[C@]21C</t>
  </si>
  <si>
    <t>ID094</t>
  </si>
  <si>
    <t>COC(=O)[C@@H]1C=C(OC(=O)/C=C/c2ccccc2)C(=O)[C@H]2[C@@]1(C)CC[C@H]1C(=O)O[C@H](c3ccoc3)C[C@]21C</t>
  </si>
  <si>
    <t>ID095</t>
  </si>
  <si>
    <t>COC(=O)[C@@H]1C=C(OC(=O)c2cccc(O)c2)C(=O)[C@H]2[C@@]1(C)CC[C@H]1C(=O)O[C@H](c3ccoc3)C[C@]21C</t>
  </si>
  <si>
    <t>ID096</t>
  </si>
  <si>
    <t>COC(=O)[C@@H]1C=C(OC(=O)c2ccc(O)cc2)C(=O)[C@H]2[C@@]1(C)CC[C@H]1C(=O)O[C@H](c3ccoc3)C[C@]21C</t>
  </si>
  <si>
    <t>ID097</t>
  </si>
  <si>
    <t>COC(=O)[C@@H]1C=C(OC(=O)c2ccc(O)c(F)c2)C(=O)[C@H]2[C@@]1(C)CC[C@H]1C(=O)O[C@H](c3ccoc3)C[C@]21C</t>
  </si>
  <si>
    <t>ID098</t>
  </si>
  <si>
    <t>COC(=O)[C@@H]1C=C(OC(=O)c2ccc(O)c(Cl)c2)C(=O)[C@H]2[C@@]1(C)CC[C@H]1C(=O)O[C@H](c3ccoc3)C[C@]21C</t>
  </si>
  <si>
    <t>ID099</t>
  </si>
  <si>
    <t>COC(=O)[C@@H]1C=C(OC(=O)c2ccc3ccoc3c2)C(=O)[C@H]2[C@@]1(C)CC[C@H]1C(=O)O[C@H](c3ccoc3)C[C@]21C</t>
  </si>
  <si>
    <t>ID100</t>
  </si>
  <si>
    <t>COC(=O)[C@@H]1C=C(OC(=O)c2ccc3occc3c2)C(=O)[C@H]2[C@@]1(C)CC[C@H]1C(=O)O[C@H](c3ccoc3)C[C@]21C</t>
  </si>
  <si>
    <t>ID101</t>
  </si>
  <si>
    <t>COCc1ccc(C(=O)OC2=C[C@@H](C(=O)OC)[C@]3(C)CC[C@H]4C(=O)O[C@H](c5ccoc5)C[C@]4(C)[C@H]3C2=O)cc1</t>
  </si>
  <si>
    <t>ID102</t>
  </si>
  <si>
    <t>COC([C@@H]1C=C(C([C@H]2[C@]1(CC[C@H]3C(O[C@@H](C[C@]23C)c4cocc4)=O)C)=O)OC(c5ccc(CO)cc5)=O)=O</t>
  </si>
  <si>
    <t>ID103</t>
  </si>
  <si>
    <t>CN(C)[C@H](CNC(=O)NCCc1ccccc1)Cc1cccc2c1OCO2</t>
  </si>
  <si>
    <t>NanoLuc Luciferasa</t>
  </si>
  <si>
    <t>ID104</t>
  </si>
  <si>
    <t>CN(C)[C@H](CNC(=O)NCc1ccccc1)Cc1cccc2c1OCO2</t>
  </si>
  <si>
    <t>ID167</t>
  </si>
  <si>
    <t>C[C@@H](Cc1ccsc1)NC(=O)NC[C@H](Cc1cccc2ccccc12)N(C)C</t>
  </si>
  <si>
    <t>ID168</t>
  </si>
  <si>
    <t>C[C@@H](Cc1ccsc1)NC(=O)NC[C@H](Cc1ccc2ccccc2c1)N(C)C</t>
  </si>
  <si>
    <t>CN(C)[C@H](CNC(=O)NCCc1ccsc1)Cc1cccc2ccccc12</t>
  </si>
  <si>
    <t>ID170</t>
  </si>
  <si>
    <t>CN(C)[C@H](CNC(=O)NCCc1ccsc1)Cc1ccc2ccccc2c1</t>
  </si>
  <si>
    <t>ID171</t>
  </si>
  <si>
    <t>CN(C)[C@H](CNC(=O)NCCc1cccs1)Cc1ccc2ccccc2c1</t>
  </si>
  <si>
    <t>ID172</t>
  </si>
  <si>
    <t>ID173</t>
  </si>
  <si>
    <t>CC[C@@H]1CN2CCc3c([nH]c4cccc(OC)c34)[C@@H]2C[C@@H]1/C(=C\OC)C(=O)OC</t>
  </si>
  <si>
    <t>BRET</t>
  </si>
  <si>
    <t>ID174</t>
  </si>
  <si>
    <t>CC[C@@H]1CN2CC[C@@]3(O)C(=Nc4cccc(OC)c43)[C@@H]2C[C@@H]1/C(=C\OC)C(=O)OC</t>
  </si>
  <si>
    <t>ID175</t>
  </si>
  <si>
    <t>ID176</t>
  </si>
  <si>
    <t>C=C[C@H]1CN2CCc3c([nH]c4cccc(OC)c34)[C@@H]2C[C@@H]1/C(=C\OC)C(=O)OC</t>
  </si>
  <si>
    <t>ID177</t>
  </si>
  <si>
    <t>CC[C@H]1CN2CCc3c([nH]c4cccc(OC)c34)[C@@H]2C[C@@H]1/C(=C\OC)C(=O)OC</t>
  </si>
  <si>
    <t>ID178</t>
  </si>
  <si>
    <t>CC[C@@H]1CN2CCc3c([nH]c4cccc(OC)c34)[C@H]2C[C@@H]1/C(=C\OC)C(=O)OC</t>
  </si>
  <si>
    <t>CC[C@@H]1CN2CCc3c([nH]c4cccc(O)c34)[C@@H]2C[C@@H]1/C(=C\OC)C(=O)OC</t>
  </si>
  <si>
    <t>CC[C@@H]1CN2CCc3c([nH]c4cccc(OC)c34)[C@@H]2C[C@@H]1CC(=O)OC</t>
  </si>
  <si>
    <t>CC[C@@H]1CN2CCc3c([nH]c4cccc(OC)c34)[C@@H]2C[C@@H]1/C(=C/OC)C(=O)OC</t>
  </si>
  <si>
    <t>ID182</t>
  </si>
  <si>
    <t>CO/C=C(/C(=O)OC)[C@@H]1CCN2CCc3c([nH]c4cccc(OC)c34)[C@@H]2C1</t>
  </si>
  <si>
    <t>ID183</t>
  </si>
  <si>
    <t>GloSensor cAMP assay</t>
  </si>
  <si>
    <t>ID184</t>
  </si>
  <si>
    <t>ID185</t>
  </si>
  <si>
    <t>ID186</t>
  </si>
  <si>
    <t>ID187</t>
  </si>
  <si>
    <t>ID188</t>
  </si>
  <si>
    <t>ID189</t>
  </si>
  <si>
    <t>ID190</t>
  </si>
  <si>
    <t>ID191</t>
  </si>
  <si>
    <t>ID192</t>
  </si>
  <si>
    <t>ID193</t>
  </si>
  <si>
    <t>O=C(NC[C@@H](CC1=CC=CC=C1)N(C)C)NC(C)CC2=CSC=C2</t>
  </si>
  <si>
    <t>ID194</t>
  </si>
  <si>
    <t>O=C(N[C@@H](C)CC1=CSC=C1)NC[C@@H](N(C)C)CC2=CC=C(O)C=C2</t>
  </si>
  <si>
    <t>O=C(N[C@@H](C)CC1=CSC=C1)NC[C@@H](N(C)C)CC2=CC=CC=C2</t>
  </si>
  <si>
    <t>O=C(NC[C@H](CC1=CC=CC=C1)N(C)C)N[C@@H](CC2=CSC=C2)C</t>
  </si>
  <si>
    <t>O=C(NC[C@@H](CC1=CC=CC=C1)N(C)C)N[C@H](CC2=CSC=C2)C</t>
  </si>
  <si>
    <t>ID198</t>
  </si>
  <si>
    <t>O=C(NC[C@@H](CC1=CC=CC=C1)N(C)C)N[C@@H](CC2=CSC=C2)C</t>
  </si>
  <si>
    <t>O=C(NC[C@H](CC1=CC=C(C=C1)O)N(C)C)N[C@@H](CC2=CSC=C2)C</t>
  </si>
  <si>
    <t>O=C(NC[C@@H](CC1=CC=C(C=C1)O)N(C)C)N[C@H](CC2=CSC=C2)C</t>
  </si>
  <si>
    <t>O=C(NC[C@@H](CC1=CC=C(C=C1)O)N(C)C)N[C@@H](CC2=CSC=C2)C</t>
  </si>
  <si>
    <t>ClC1=CC=C(C2(CCN(CCC(C3=CC=CC=C3)(C(N(C)C)=O)C4=CC=CC=C4)CC2)O)C=C1</t>
  </si>
  <si>
    <t>CAMYEL BRET biosensor</t>
  </si>
  <si>
    <t>OC1=CC=C2C3=C1O[C@@H]4[C@@]35[C@H]([C@@H](C2)N(C)CC5)C=C[C@@H]4O</t>
  </si>
  <si>
    <t>HitHunter</t>
  </si>
  <si>
    <t>O=C(CC)N(C1CCN(CC1)CCC2=CC=CC=C2)C3=CC=CC=C3</t>
  </si>
  <si>
    <t>Met-enkephalin</t>
  </si>
  <si>
    <t>CN1CC[C@]23[C@@H]4C(=O)CC[C@]2([C@H]1CC5=C3C(=C(C=C5)OC)O4)O</t>
  </si>
  <si>
    <t>OC1=CC=C2C3=C1O[C@H]4[C@](CC[C@]5(O)[C@@]34CCCN(CC6CC6)[C@@H]5C2)([H])NC(C7=CC=NC=C7)=O</t>
  </si>
  <si>
    <t>PathHunter eXpress OPRM1 CHO-K</t>
  </si>
  <si>
    <t>CatchPoint</t>
  </si>
  <si>
    <t>ID181</t>
  </si>
  <si>
    <t>[C@@H]1(CCC2(SCCS2)C3=C1C=CC=C3)NCC[C@]4(C5=NC=CC=C5)CC6(OCC4)CCCC6</t>
  </si>
  <si>
    <t>ID169</t>
  </si>
  <si>
    <t>ID179</t>
  </si>
  <si>
    <t>ID180</t>
  </si>
  <si>
    <t>TRV130-morphine</t>
  </si>
  <si>
    <t>cAMP-ONEGlo</t>
  </si>
  <si>
    <t>cAMP-HTRF</t>
  </si>
  <si>
    <t xml:space="preserve">cAMP-HTRF </t>
  </si>
  <si>
    <t>[C@H]1(NCC[C@@]2(CC3(CCCC3)OCC2)C4=NC=CC=C4)CCOC5=C1C=CC=C5</t>
  </si>
  <si>
    <t>FC(C=C1)=CC2=C1OCC[C@@H]2NCC[C@@]3(CC4(CCCC4)OCC3)C5=NC=CC=C5</t>
  </si>
  <si>
    <t>[C@H]1(NCC[C@@]2(CC3(CCCC3)OCC2)C4=NC=CC=C4)CCCC5=C1C=CC=C5</t>
  </si>
  <si>
    <t>O[C@H]1CC[C@H](NCC[C@@]2(CC3(CCCC3)OCC2)C4=NC=CC=C4)C5=C1C=CC=C5</t>
  </si>
  <si>
    <t>O[C@@H]1CC[C@H](NCC[C@@]2(CC3(CCCC3)OCC2)C4=NC=CC=C4)C5=C1C=CC=C5</t>
  </si>
  <si>
    <t>CO[C@@H]1CC[C@H](NCC[C@@]2(CC3(CCCC3)OCC2)C4=NC=CC=C4)C5=C1C=CC=C5</t>
  </si>
  <si>
    <t>CO[C@H]1CC[C@H](NCC[C@@]2(CC3(CCCC3)OCC2)C4=NC=CC=C4)C5=C1C=CC=C5</t>
  </si>
  <si>
    <t>O=C1CC[C@H](NCC[C@@]2(CC3(CCCC3)OCC2)C4=NC=CC=C4)C5=C1C=CC=C5</t>
  </si>
  <si>
    <t>N#C/C=C1CC[C@H](NCC[C@@]2(CC3(CCCC3)OCC2)C4=NC=CC=C4)C5=C\1C=CC=C5</t>
  </si>
  <si>
    <t>[C@H]1(NCC[C@@]2(CC3(CCCC3)OCC2)C4=NC=CC=C4)CCC5=C1C=CC=C5</t>
  </si>
  <si>
    <t>CO[C@H](C1)[C@H](NCC[C@@]2(CC3(CCCC3)OCC2)C4=NC=CC=C4)C5=C1C=CC=C5</t>
  </si>
  <si>
    <t>[C@H]1(NCC[C@@]2(CC3(CCCC3)OCC2)C4=NC=CC=C4)CCCC5=C1C=CS5</t>
  </si>
  <si>
    <t>O=C1C2=C(C=CS2)[C@@H](NCC[C@@]3(CC4(CCCC4)OCC3)C5=NC=CC=C5)CC1</t>
  </si>
  <si>
    <t>O=C1C2=C(SC=C2)[C@@H](NCC[C@@]3(CC4(CCCC4)OCC3)C5=NC=CC=C5)CC1</t>
  </si>
  <si>
    <t>[C@H]1(NCC[C@@]2(CC3(CCCC3)OCC2)C4=NC=CC=C4)CCC5(OCCO5)C6=C1C=CS6</t>
  </si>
  <si>
    <t>[C@H]1(NCC[C@@]2(CC3(CCCC3)OCC2)C4=NC=CC=C4)CCC5(OCCO5)C6=C1C=CC=C6</t>
  </si>
  <si>
    <t>ID199</t>
  </si>
  <si>
    <t>ID200</t>
  </si>
  <si>
    <t>ID201</t>
  </si>
  <si>
    <t>ID202</t>
  </si>
  <si>
    <t>ID203</t>
  </si>
  <si>
    <t>ID204</t>
  </si>
  <si>
    <t>ID205</t>
  </si>
  <si>
    <t>ID206</t>
  </si>
  <si>
    <t>ID207</t>
  </si>
  <si>
    <t>ID208</t>
  </si>
  <si>
    <t>ID209</t>
  </si>
  <si>
    <t>ID210</t>
  </si>
  <si>
    <t>ID211</t>
  </si>
  <si>
    <t>ID212</t>
  </si>
  <si>
    <t>ID213</t>
  </si>
  <si>
    <t>ID214</t>
  </si>
  <si>
    <t>Kennedy_1</t>
  </si>
  <si>
    <t>Kennedy_2</t>
  </si>
  <si>
    <t>Kennedy_3</t>
  </si>
  <si>
    <t>Kennedy_4</t>
  </si>
  <si>
    <t>Kennedy_5</t>
  </si>
  <si>
    <t>Kennedy_6</t>
  </si>
  <si>
    <t>Kennedy_7</t>
  </si>
  <si>
    <t>Kennedy_8</t>
  </si>
  <si>
    <t>Kennedy_9</t>
  </si>
  <si>
    <t>Kennedy_10</t>
  </si>
  <si>
    <t>Kennedy_11</t>
  </si>
  <si>
    <t>Kennedy_12</t>
  </si>
  <si>
    <t>Kennedy_13</t>
  </si>
  <si>
    <t>Kennedy_14</t>
  </si>
  <si>
    <t>Kennedy_15</t>
  </si>
  <si>
    <t>Kennedy_16</t>
  </si>
  <si>
    <t>Kennedy_17</t>
  </si>
  <si>
    <t>Kennedy_18</t>
  </si>
  <si>
    <t>Kennedy_19</t>
  </si>
  <si>
    <t>Kennedy_20</t>
  </si>
  <si>
    <t>Kennedy_21</t>
  </si>
  <si>
    <t>Kennedy_22</t>
  </si>
  <si>
    <t>Kennedy_23</t>
  </si>
  <si>
    <t>Kennedy_24</t>
  </si>
  <si>
    <t>Kennedy_25</t>
  </si>
  <si>
    <t>Kennedy_26</t>
  </si>
  <si>
    <t>Kennedy_27</t>
  </si>
  <si>
    <t>Kennedy_28</t>
  </si>
  <si>
    <t>Kennedy_29</t>
  </si>
  <si>
    <t>Kennedy_30</t>
  </si>
  <si>
    <t>Kennedy_31</t>
  </si>
  <si>
    <t>Kennedy_32</t>
  </si>
  <si>
    <t>Kennedy_33</t>
  </si>
  <si>
    <t>Kennedy_34</t>
  </si>
  <si>
    <t>Kennedy_35</t>
  </si>
  <si>
    <t>Kennedy_36</t>
  </si>
  <si>
    <t>Kennedy_37</t>
  </si>
  <si>
    <t>Kennedy_38</t>
  </si>
  <si>
    <t>Kennedy_39</t>
  </si>
  <si>
    <t>Kennedy_40</t>
  </si>
  <si>
    <t>Kennedy_41</t>
  </si>
  <si>
    <t>Kennedy_42</t>
  </si>
  <si>
    <t>Kennedy_43</t>
  </si>
  <si>
    <t>Kennedy_44</t>
  </si>
  <si>
    <t>Kennedy_45</t>
  </si>
  <si>
    <t>Kennedy_46</t>
  </si>
  <si>
    <t>Kennedy_47</t>
  </si>
  <si>
    <t>Kennedy_48</t>
  </si>
  <si>
    <t>Kennedy_49</t>
  </si>
  <si>
    <t>Kennedy_50</t>
  </si>
  <si>
    <t>Kennedy_51</t>
  </si>
  <si>
    <t>Chen_1</t>
  </si>
  <si>
    <t>Chen_2</t>
  </si>
  <si>
    <t>Chen_3</t>
  </si>
  <si>
    <t>Chen_4</t>
  </si>
  <si>
    <t>Chen_5</t>
  </si>
  <si>
    <t>Chen_6</t>
  </si>
  <si>
    <t>Chen_R6</t>
  </si>
  <si>
    <t>Chen_S6</t>
  </si>
  <si>
    <t>Chen_7</t>
  </si>
  <si>
    <t>Chen_R8</t>
  </si>
  <si>
    <t>Chen_R9</t>
  </si>
  <si>
    <t>Chen_R10</t>
  </si>
  <si>
    <t>Chen_R11</t>
  </si>
  <si>
    <t>Chen_S11</t>
  </si>
  <si>
    <t>Chen_R12</t>
  </si>
  <si>
    <t>Chen_R13</t>
  </si>
  <si>
    <t>Chen_R14</t>
  </si>
  <si>
    <t>Chen_R15</t>
  </si>
  <si>
    <t>Chen_R16</t>
  </si>
  <si>
    <t>Chen_R17</t>
  </si>
  <si>
    <t>Chen_R18</t>
  </si>
  <si>
    <t>Chen_R19</t>
  </si>
  <si>
    <t>Chen_R20</t>
  </si>
  <si>
    <t>Chen_R21</t>
  </si>
  <si>
    <t>Chen_R22</t>
  </si>
  <si>
    <t>Chen_R23</t>
  </si>
  <si>
    <t>Chen_R24</t>
  </si>
  <si>
    <t>Chen_R25</t>
  </si>
  <si>
    <t>Chen_R26</t>
  </si>
  <si>
    <t>Chen_R27</t>
  </si>
  <si>
    <t>Chen_R28</t>
  </si>
  <si>
    <t>Chen_R29</t>
  </si>
  <si>
    <t>Yang_10a</t>
  </si>
  <si>
    <t>Yang_10b</t>
  </si>
  <si>
    <t>Yang_10c</t>
  </si>
  <si>
    <t>Yang_19b</t>
  </si>
  <si>
    <t>Yang_19c</t>
  </si>
  <si>
    <t>Yang_19d</t>
  </si>
  <si>
    <t>Yang_19e</t>
  </si>
  <si>
    <t>Yang_19f</t>
  </si>
  <si>
    <t>Yang_19g</t>
  </si>
  <si>
    <t>Yang_19h</t>
  </si>
  <si>
    <t>Yang_19i</t>
  </si>
  <si>
    <t>Yang_19j</t>
  </si>
  <si>
    <t>Yang_19k</t>
  </si>
  <si>
    <t>Yang_19l</t>
  </si>
  <si>
    <t>Yang_19m</t>
  </si>
  <si>
    <t>Yang_19n</t>
  </si>
  <si>
    <t>Yang_19o</t>
  </si>
  <si>
    <t>Yang_19p</t>
  </si>
  <si>
    <t>Yang_19q</t>
  </si>
  <si>
    <t>Yang_19r</t>
  </si>
  <si>
    <t>Yang_19s</t>
  </si>
  <si>
    <t>Yang_19t</t>
  </si>
  <si>
    <t>Yang_19u</t>
  </si>
  <si>
    <t>Yang_19v</t>
  </si>
  <si>
    <t>li_2</t>
  </si>
  <si>
    <t>li_3</t>
  </si>
  <si>
    <t>li_4</t>
  </si>
  <si>
    <t>li_5</t>
  </si>
  <si>
    <t>li_6</t>
  </si>
  <si>
    <t>li_7</t>
  </si>
  <si>
    <t>li_8</t>
  </si>
  <si>
    <t>li_9</t>
  </si>
  <si>
    <t>li_10</t>
  </si>
  <si>
    <t>li_11</t>
  </si>
  <si>
    <t>li_12</t>
  </si>
  <si>
    <t>li_13</t>
  </si>
  <si>
    <t>li_14</t>
  </si>
  <si>
    <t>li_15</t>
  </si>
  <si>
    <t>li_16</t>
  </si>
  <si>
    <t>li_17</t>
  </si>
  <si>
    <t>Zebala_RRDSMT</t>
  </si>
  <si>
    <t>Zebala_SSDSMT</t>
  </si>
  <si>
    <t>Dror_1R</t>
  </si>
  <si>
    <t>Dror_1S</t>
  </si>
  <si>
    <t>Dror_2R</t>
  </si>
  <si>
    <t>Dror_2S</t>
  </si>
  <si>
    <t>Dror_3R</t>
  </si>
  <si>
    <t>Dror_3S</t>
  </si>
  <si>
    <t>Dror_4R</t>
  </si>
  <si>
    <t>Dror_4S</t>
  </si>
  <si>
    <t>Gutman_12</t>
  </si>
  <si>
    <t>Gutman_13</t>
  </si>
  <si>
    <t>Gutman_15a</t>
  </si>
  <si>
    <t>Gutman_14a</t>
  </si>
  <si>
    <t>Gutman_17</t>
  </si>
  <si>
    <t>Gutman_14b</t>
  </si>
  <si>
    <t>Gutman_15b</t>
  </si>
  <si>
    <t>Gutman_11a</t>
  </si>
  <si>
    <t>Gutman_22</t>
  </si>
  <si>
    <t>Gutman_16</t>
  </si>
  <si>
    <t>Crowely_10</t>
  </si>
  <si>
    <t>Crowely_26</t>
  </si>
  <si>
    <t>Crowely_22c</t>
  </si>
  <si>
    <t>Crowely_21a</t>
  </si>
  <si>
    <t>Crowely_1</t>
  </si>
  <si>
    <t>Crowely_5</t>
  </si>
  <si>
    <t>Crowely_6</t>
  </si>
  <si>
    <t>Crowely_7</t>
  </si>
  <si>
    <t>Crowely_9</t>
  </si>
  <si>
    <t>Crowely_11</t>
  </si>
  <si>
    <t>Crowely_13</t>
  </si>
  <si>
    <t>Crowely_18</t>
  </si>
  <si>
    <t>Crowely_19</t>
  </si>
  <si>
    <t>Crowely_20</t>
  </si>
  <si>
    <t>Crowely_22a</t>
  </si>
  <si>
    <t>Crowely_22b</t>
  </si>
  <si>
    <t>Crowely_23</t>
  </si>
  <si>
    <t>Crowely_24</t>
  </si>
  <si>
    <t>Crowely_27</t>
  </si>
  <si>
    <t>Crowely_25</t>
  </si>
  <si>
    <t>Ma_7i</t>
  </si>
  <si>
    <t>Ma_7j</t>
  </si>
  <si>
    <t>Ma_7a</t>
  </si>
  <si>
    <t>Ma_7b</t>
  </si>
  <si>
    <t>Ma_7d</t>
  </si>
  <si>
    <t>Ma_7e</t>
  </si>
  <si>
    <t>Ma_7g</t>
  </si>
  <si>
    <t>Kruegel_1</t>
  </si>
  <si>
    <t>Kruegel_2</t>
  </si>
  <si>
    <t>Kruegel_11</t>
  </si>
  <si>
    <t>Kruegel_3</t>
  </si>
  <si>
    <t>Manglik_12</t>
  </si>
  <si>
    <t>Schmid_SR17018</t>
  </si>
  <si>
    <t>Schmid_SR14968</t>
  </si>
  <si>
    <t>Schmid_SR14969</t>
  </si>
  <si>
    <t>Schmid_SR15098</t>
  </si>
  <si>
    <t>Schmid_SR20437</t>
  </si>
  <si>
    <t>Zhang_NAP</t>
  </si>
  <si>
    <t>li_SHR9352</t>
  </si>
  <si>
    <t>Kruegel_mg</t>
  </si>
  <si>
    <t>Gut_paynantheine</t>
  </si>
  <si>
    <t>Kruegel_7hmg</t>
  </si>
  <si>
    <t>Gut_speciogynine</t>
  </si>
  <si>
    <t>Manglik_pzm21</t>
  </si>
  <si>
    <t>Manglik_ss12</t>
  </si>
  <si>
    <t>Manglik_sr12</t>
  </si>
  <si>
    <t>Manglik_rs12</t>
  </si>
  <si>
    <t>Manglik_rr12</t>
  </si>
  <si>
    <t>Manglik_rr21</t>
  </si>
  <si>
    <t>Thomp_morfina</t>
  </si>
  <si>
    <t>Thomp_loperamida</t>
  </si>
  <si>
    <t>Winp_buprenorfina</t>
  </si>
  <si>
    <t>Eherl_fentanilo</t>
  </si>
  <si>
    <t>Eherl_oxicodona</t>
  </si>
  <si>
    <t>Eherl_buprenorfina</t>
  </si>
  <si>
    <t>Eherl_loperamida</t>
  </si>
  <si>
    <t>Kruegel_paynanteina</t>
  </si>
  <si>
    <t>Kruegel_specioginina</t>
  </si>
  <si>
    <t>Kruegel_speciociliatina</t>
  </si>
  <si>
    <t>Chen_morphine</t>
  </si>
  <si>
    <t>Chen_buprenorfina</t>
  </si>
  <si>
    <t>Chen_TRV130</t>
  </si>
  <si>
    <t>Yang_5S19a</t>
  </si>
  <si>
    <t>Yang_5R19a</t>
  </si>
  <si>
    <t>Xu_Herk</t>
  </si>
  <si>
    <t>ID</t>
  </si>
  <si>
    <t>Inhibition cAMP accumulation</t>
  </si>
  <si>
    <t xml:space="preserve">NanoBit assay </t>
  </si>
  <si>
    <t>DAMGOvsHerkinorina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</si>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</sst>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212121"/>
      <name val="Calibri"/>
      <family val="2"/>
    </font>
    <font>
      <u/>
      <sz val="11"/>
      <color theme="10"/>
      <name val="Calibri"/>
      <family val="2"/>
    </font>
    <font>
      <u/>
      <sz val="11"/>
      <color rgb="FF000000"/>
      <name val="Calibri"/>
      <family val="2"/>
    </font>
    <font>
      <sz val="11"/>
      <color rgb="FF222222"/>
      <name val="Calibri"/>
      <family val="2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2" fontId="4" fillId="0" borderId="0" xfId="0" applyNumberFormat="1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2" fontId="10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11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1" xfId="0" applyBorder="1"/>
    <xf numFmtId="0" fontId="11" fillId="0" borderId="2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183"/>
  <sheetViews>
    <sheetView tabSelected="1" zoomScale="79" zoomScaleNormal="79" workbookViewId="0">
      <pane xSplit="5" ySplit="1" topLeftCell="Q112" activePane="bottomRight" state="frozen"/>
      <selection pane="topRight" activeCell="F1" sqref="F1"/>
      <selection pane="bottomLeft" activeCell="A2" sqref="A2"/>
      <selection pane="bottomRight" activeCell="W139" sqref="W139"/>
    </sheetView>
  </sheetViews>
  <sheetFormatPr baseColWidth="10" defaultColWidth="11.1640625" defaultRowHeight="15" customHeight="1" x14ac:dyDescent="0.2"/>
  <cols>
    <col min="1" max="1" width="5.1640625" style="4" bestFit="1" customWidth="1"/>
    <col min="2" max="2" width="27.1640625" style="4" bestFit="1" customWidth="1"/>
    <col min="3" max="3" width="21.33203125" style="4" bestFit="1" customWidth="1"/>
    <col min="4" max="4" width="6" style="4" bestFit="1" customWidth="1"/>
    <col min="5" max="5" width="12.1640625" style="4" bestFit="1" customWidth="1"/>
    <col min="6" max="6" width="93" style="4" customWidth="1"/>
    <col min="7" max="7" width="14.1640625" style="4" customWidth="1"/>
    <col min="8" max="8" width="11.33203125" style="4" customWidth="1"/>
    <col min="9" max="9" width="23.83203125" style="4" bestFit="1" customWidth="1"/>
    <col min="10" max="10" width="26.6640625" style="4" bestFit="1" customWidth="1"/>
    <col min="11" max="11" width="10.6640625" style="4" bestFit="1" customWidth="1"/>
    <col min="12" max="12" width="10.5" style="4" bestFit="1" customWidth="1"/>
    <col min="13" max="13" width="9.5" style="4" bestFit="1" customWidth="1"/>
    <col min="14" max="14" width="13" style="4" bestFit="1" customWidth="1"/>
    <col min="15" max="15" width="10.1640625" style="4" bestFit="1" customWidth="1"/>
    <col min="16" max="16" width="13.6640625" style="4" bestFit="1" customWidth="1"/>
    <col min="17" max="17" width="8.83203125" style="4" bestFit="1" customWidth="1"/>
    <col min="18" max="18" width="12.33203125" style="4" bestFit="1" customWidth="1"/>
    <col min="19" max="19" width="11.33203125" style="4" bestFit="1" customWidth="1"/>
    <col min="20" max="20" width="13.33203125" style="4" bestFit="1" customWidth="1"/>
    <col min="21" max="21" width="8.6640625" style="4" bestFit="1" customWidth="1"/>
    <col min="22" max="22" width="12.1640625" style="4" bestFit="1" customWidth="1"/>
    <col min="23" max="23" width="33" style="4" bestFit="1" customWidth="1"/>
    <col min="24" max="34" width="10.5" style="4" customWidth="1"/>
    <col min="35" max="65" width="11.1640625" style="4" customWidth="1"/>
    <col min="66" max="16384" width="11.1640625" style="4"/>
  </cols>
  <sheetData>
    <row r="1" spans="1:65" x14ac:dyDescent="0.2">
      <c r="A1" s="1" t="s">
        <v>669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</row>
    <row r="2" spans="1:65" x14ac:dyDescent="0.2">
      <c r="A2" s="2" t="s">
        <v>21</v>
      </c>
      <c r="B2" s="3" t="str">
        <f>HYPERLINK("http://dx.doi.org/10.1021/acs.jmedchem.8b01136","2018Kennedy_JMedChem")</f>
        <v>2018Kennedy_JMedChem</v>
      </c>
      <c r="C2" s="2" t="s">
        <v>22</v>
      </c>
      <c r="D2" s="2">
        <v>0</v>
      </c>
      <c r="E2" s="2">
        <v>0</v>
      </c>
      <c r="F2" s="4" t="s">
        <v>212</v>
      </c>
      <c r="G2" s="2" t="s">
        <v>22</v>
      </c>
      <c r="H2" s="2" t="s">
        <v>23</v>
      </c>
      <c r="I2" s="2" t="s">
        <v>27</v>
      </c>
      <c r="J2" s="2" t="s">
        <v>24</v>
      </c>
      <c r="K2" s="2">
        <v>33</v>
      </c>
      <c r="L2" s="2">
        <v>1</v>
      </c>
      <c r="M2" s="2">
        <v>100</v>
      </c>
      <c r="N2" s="2"/>
      <c r="O2" s="2">
        <v>5.2</v>
      </c>
      <c r="P2" s="2">
        <v>0.6</v>
      </c>
      <c r="Q2" s="2">
        <v>100</v>
      </c>
      <c r="R2" s="2"/>
      <c r="S2" s="2">
        <v>220</v>
      </c>
      <c r="T2" s="2">
        <v>8.3000000000000007</v>
      </c>
      <c r="U2" s="2">
        <v>100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65" ht="15.75" customHeight="1" x14ac:dyDescent="0.2">
      <c r="A3" s="2" t="s">
        <v>25</v>
      </c>
      <c r="B3" s="3" t="str">
        <f t="shared" ref="B3:B7" si="0">HYPERLINK("https://doi.org/10.1016/j.cell.2017.10.035","2017Schmid_Cell")</f>
        <v>2017Schmid_Cell</v>
      </c>
      <c r="C3" s="2" t="s">
        <v>636</v>
      </c>
      <c r="D3" s="2">
        <v>1</v>
      </c>
      <c r="E3" s="2">
        <v>0</v>
      </c>
      <c r="F3" s="2" t="s">
        <v>26</v>
      </c>
      <c r="G3" s="2" t="s">
        <v>22</v>
      </c>
      <c r="H3" s="2" t="s">
        <v>23</v>
      </c>
      <c r="I3" s="2" t="s">
        <v>27</v>
      </c>
      <c r="J3" s="5" t="s">
        <v>24</v>
      </c>
      <c r="K3" s="5">
        <v>97</v>
      </c>
      <c r="L3" s="5">
        <v>13</v>
      </c>
      <c r="M3" s="5">
        <v>75</v>
      </c>
      <c r="N3" s="5">
        <v>4</v>
      </c>
      <c r="O3" s="2">
        <v>76</v>
      </c>
      <c r="P3" s="2">
        <v>11</v>
      </c>
      <c r="Q3" s="2">
        <v>105</v>
      </c>
      <c r="R3" s="2">
        <v>3</v>
      </c>
      <c r="S3" s="2">
        <v>10000</v>
      </c>
      <c r="T3" s="2"/>
      <c r="U3" s="2">
        <v>10</v>
      </c>
      <c r="V3" s="2">
        <v>6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65" ht="15.75" customHeight="1" x14ac:dyDescent="0.2">
      <c r="A4" s="2" t="s">
        <v>28</v>
      </c>
      <c r="B4" s="3" t="str">
        <f t="shared" si="0"/>
        <v>2017Schmid_Cell</v>
      </c>
      <c r="C4" s="2" t="s">
        <v>637</v>
      </c>
      <c r="D4" s="2">
        <v>1</v>
      </c>
      <c r="E4" s="2">
        <v>1</v>
      </c>
      <c r="F4" s="2" t="s">
        <v>29</v>
      </c>
      <c r="G4" s="2" t="s">
        <v>22</v>
      </c>
      <c r="H4" s="2" t="s">
        <v>23</v>
      </c>
      <c r="I4" s="2" t="s">
        <v>27</v>
      </c>
      <c r="J4" s="5" t="s">
        <v>24</v>
      </c>
      <c r="K4" s="5">
        <v>8.9</v>
      </c>
      <c r="L4" s="6">
        <v>3.8</v>
      </c>
      <c r="M4" s="5">
        <v>92</v>
      </c>
      <c r="N4" s="5">
        <v>1</v>
      </c>
      <c r="O4" s="2">
        <v>7.2</v>
      </c>
      <c r="P4" s="2">
        <v>0.75</v>
      </c>
      <c r="Q4" s="2">
        <v>100</v>
      </c>
      <c r="R4" s="2">
        <v>2</v>
      </c>
      <c r="S4" s="2">
        <v>2438</v>
      </c>
      <c r="T4" s="2">
        <v>710</v>
      </c>
      <c r="U4" s="2">
        <v>64</v>
      </c>
      <c r="V4" s="2">
        <v>5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65" ht="15.75" customHeight="1" x14ac:dyDescent="0.2">
      <c r="A5" s="2" t="s">
        <v>30</v>
      </c>
      <c r="B5" s="3" t="str">
        <f t="shared" si="0"/>
        <v>2017Schmid_Cell</v>
      </c>
      <c r="C5" s="2" t="s">
        <v>638</v>
      </c>
      <c r="D5" s="2">
        <v>1</v>
      </c>
      <c r="E5" s="2">
        <v>1</v>
      </c>
      <c r="F5" s="2" t="s">
        <v>31</v>
      </c>
      <c r="G5" s="2" t="s">
        <v>22</v>
      </c>
      <c r="H5" s="2" t="s">
        <v>23</v>
      </c>
      <c r="I5" s="2" t="s">
        <v>27</v>
      </c>
      <c r="J5" s="5" t="s">
        <v>24</v>
      </c>
      <c r="K5" s="5">
        <v>28</v>
      </c>
      <c r="L5" s="5">
        <v>7.7</v>
      </c>
      <c r="M5" s="5">
        <v>88</v>
      </c>
      <c r="N5" s="5">
        <v>2</v>
      </c>
      <c r="O5" s="2">
        <v>14</v>
      </c>
      <c r="P5" s="2">
        <v>2.7</v>
      </c>
      <c r="Q5" s="2">
        <v>103</v>
      </c>
      <c r="R5" s="2">
        <v>1</v>
      </c>
      <c r="S5" s="2">
        <v>2949</v>
      </c>
      <c r="T5" s="2">
        <v>789</v>
      </c>
      <c r="U5" s="2">
        <v>81</v>
      </c>
      <c r="V5" s="2">
        <v>6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65" ht="15.75" customHeight="1" x14ac:dyDescent="0.2">
      <c r="A6" s="2" t="s">
        <v>32</v>
      </c>
      <c r="B6" s="3" t="str">
        <f t="shared" si="0"/>
        <v>2017Schmid_Cell</v>
      </c>
      <c r="C6" s="2" t="s">
        <v>639</v>
      </c>
      <c r="D6" s="2">
        <v>1</v>
      </c>
      <c r="E6" s="2">
        <v>0</v>
      </c>
      <c r="F6" s="2" t="s">
        <v>33</v>
      </c>
      <c r="G6" s="2" t="s">
        <v>22</v>
      </c>
      <c r="H6" s="2" t="s">
        <v>23</v>
      </c>
      <c r="I6" s="2" t="s">
        <v>27</v>
      </c>
      <c r="J6" s="5" t="s">
        <v>24</v>
      </c>
      <c r="K6" s="5">
        <v>179</v>
      </c>
      <c r="L6" s="5">
        <v>24</v>
      </c>
      <c r="M6" s="5">
        <v>68</v>
      </c>
      <c r="N6" s="5">
        <v>4</v>
      </c>
      <c r="O6" s="2">
        <v>110</v>
      </c>
      <c r="P6" s="2">
        <v>13</v>
      </c>
      <c r="Q6" s="2">
        <v>103</v>
      </c>
      <c r="R6" s="2">
        <v>1</v>
      </c>
      <c r="S6" s="2">
        <v>10000</v>
      </c>
      <c r="T6" s="2"/>
      <c r="U6" s="2">
        <v>12</v>
      </c>
      <c r="V6" s="2">
        <v>5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65" ht="15.75" customHeight="1" x14ac:dyDescent="0.2">
      <c r="A7" s="2" t="s">
        <v>34</v>
      </c>
      <c r="B7" s="3" t="str">
        <f t="shared" si="0"/>
        <v>2017Schmid_Cell</v>
      </c>
      <c r="C7" s="2" t="s">
        <v>640</v>
      </c>
      <c r="D7" s="2">
        <v>0</v>
      </c>
      <c r="E7" s="2">
        <v>0</v>
      </c>
      <c r="F7" s="2" t="s">
        <v>35</v>
      </c>
      <c r="G7" s="2" t="s">
        <v>22</v>
      </c>
      <c r="H7" s="2" t="s">
        <v>23</v>
      </c>
      <c r="I7" s="2" t="s">
        <v>27</v>
      </c>
      <c r="J7" s="5" t="s">
        <v>24</v>
      </c>
      <c r="K7" s="5">
        <v>171</v>
      </c>
      <c r="L7" s="5">
        <v>24</v>
      </c>
      <c r="M7" s="5">
        <v>60</v>
      </c>
      <c r="N7" s="5">
        <v>5</v>
      </c>
      <c r="O7" s="2"/>
      <c r="P7" s="2"/>
      <c r="Q7" s="2"/>
      <c r="R7" s="2"/>
      <c r="S7" s="2">
        <v>1092</v>
      </c>
      <c r="T7" s="2">
        <v>273</v>
      </c>
      <c r="U7" s="2">
        <v>24</v>
      </c>
      <c r="V7" s="2">
        <v>3.6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65" ht="15.75" customHeight="1" x14ac:dyDescent="0.2">
      <c r="A8" s="2" t="s">
        <v>36</v>
      </c>
      <c r="B8" s="3" t="str">
        <f t="shared" ref="B8:B58" si="1">HYPERLINK("http://dx.doi.org/10.1021/acs.jmedchem.8b01136","2018Kennedy_JMedChem")</f>
        <v>2018Kennedy_JMedChem</v>
      </c>
      <c r="C8" s="2" t="s">
        <v>461</v>
      </c>
      <c r="D8" s="2">
        <v>0</v>
      </c>
      <c r="E8" s="2">
        <v>0</v>
      </c>
      <c r="F8" s="2" t="s">
        <v>37</v>
      </c>
      <c r="G8" s="2" t="s">
        <v>22</v>
      </c>
      <c r="H8" s="2" t="s">
        <v>23</v>
      </c>
      <c r="I8" s="2"/>
      <c r="J8" s="2" t="s">
        <v>24</v>
      </c>
      <c r="K8" s="2">
        <v>2183</v>
      </c>
      <c r="L8" s="2">
        <v>290</v>
      </c>
      <c r="M8" s="2">
        <v>78</v>
      </c>
      <c r="N8" s="2">
        <v>3</v>
      </c>
      <c r="O8" s="2"/>
      <c r="P8" s="2"/>
      <c r="Q8" s="2"/>
      <c r="R8" s="2"/>
      <c r="S8" s="2">
        <v>8255</v>
      </c>
      <c r="T8" s="2">
        <v>1676</v>
      </c>
      <c r="U8" s="2">
        <v>40</v>
      </c>
      <c r="V8" s="2">
        <v>2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65" ht="15.75" customHeight="1" x14ac:dyDescent="0.2">
      <c r="A9" s="2" t="s">
        <v>38</v>
      </c>
      <c r="B9" s="3" t="str">
        <f t="shared" si="1"/>
        <v>2018Kennedy_JMedChem</v>
      </c>
      <c r="C9" s="2" t="s">
        <v>462</v>
      </c>
      <c r="D9" s="2">
        <v>0</v>
      </c>
      <c r="E9" s="2">
        <v>0</v>
      </c>
      <c r="F9" s="2" t="s">
        <v>39</v>
      </c>
      <c r="G9" s="2" t="s">
        <v>22</v>
      </c>
      <c r="H9" s="2" t="s">
        <v>23</v>
      </c>
      <c r="I9" s="2"/>
      <c r="J9" s="2" t="s">
        <v>24</v>
      </c>
      <c r="K9" s="2">
        <v>200</v>
      </c>
      <c r="L9" s="2">
        <v>19</v>
      </c>
      <c r="M9" s="2">
        <v>92</v>
      </c>
      <c r="N9" s="2">
        <v>2</v>
      </c>
      <c r="O9" s="2"/>
      <c r="P9" s="2"/>
      <c r="Q9" s="2"/>
      <c r="R9" s="2"/>
      <c r="S9" s="2">
        <v>4487</v>
      </c>
      <c r="T9" s="2">
        <v>606</v>
      </c>
      <c r="U9" s="2">
        <v>96</v>
      </c>
      <c r="V9" s="2">
        <v>9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65" ht="15.75" customHeight="1" x14ac:dyDescent="0.2">
      <c r="A10" s="2" t="s">
        <v>40</v>
      </c>
      <c r="B10" s="3" t="str">
        <f t="shared" si="1"/>
        <v>2018Kennedy_JMedChem</v>
      </c>
      <c r="C10" s="2" t="s">
        <v>463</v>
      </c>
      <c r="D10" s="2">
        <v>0</v>
      </c>
      <c r="E10" s="2">
        <v>0</v>
      </c>
      <c r="F10" s="2" t="s">
        <v>41</v>
      </c>
      <c r="G10" s="2" t="s">
        <v>22</v>
      </c>
      <c r="H10" s="2" t="s">
        <v>23</v>
      </c>
      <c r="I10" s="2"/>
      <c r="J10" s="2" t="s">
        <v>24</v>
      </c>
      <c r="K10" s="2">
        <v>1354</v>
      </c>
      <c r="L10" s="2">
        <v>195</v>
      </c>
      <c r="M10" s="2">
        <v>71</v>
      </c>
      <c r="N10" s="2">
        <v>1</v>
      </c>
      <c r="O10" s="2"/>
      <c r="P10" s="2"/>
      <c r="Q10" s="2"/>
      <c r="R10" s="2"/>
      <c r="S10" s="2">
        <v>10000</v>
      </c>
      <c r="T10" s="2"/>
      <c r="U10" s="2">
        <v>10</v>
      </c>
      <c r="V10" s="2">
        <v>0.4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65" ht="15.75" customHeight="1" x14ac:dyDescent="0.2">
      <c r="A11" s="2" t="s">
        <v>42</v>
      </c>
      <c r="B11" s="3" t="str">
        <f t="shared" si="1"/>
        <v>2018Kennedy_JMedChem</v>
      </c>
      <c r="C11" s="2" t="s">
        <v>464</v>
      </c>
      <c r="D11" s="2">
        <v>0</v>
      </c>
      <c r="E11" s="2">
        <v>0</v>
      </c>
      <c r="F11" s="2" t="s">
        <v>43</v>
      </c>
      <c r="G11" s="2" t="s">
        <v>22</v>
      </c>
      <c r="H11" s="2" t="s">
        <v>23</v>
      </c>
      <c r="I11" s="2" t="s">
        <v>27</v>
      </c>
      <c r="J11" s="2" t="s">
        <v>24</v>
      </c>
      <c r="K11" s="2">
        <v>551</v>
      </c>
      <c r="L11" s="2">
        <v>58</v>
      </c>
      <c r="M11" s="2">
        <v>68</v>
      </c>
      <c r="N11" s="2">
        <v>4</v>
      </c>
      <c r="O11" s="2"/>
      <c r="P11" s="2"/>
      <c r="Q11" s="2"/>
      <c r="R11" s="2"/>
      <c r="S11" s="2">
        <v>7656</v>
      </c>
      <c r="T11" s="2">
        <v>1469</v>
      </c>
      <c r="U11" s="2">
        <v>67</v>
      </c>
      <c r="V11" s="2">
        <v>10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65" ht="15.75" customHeight="1" x14ac:dyDescent="0.2">
      <c r="A12" s="2" t="s">
        <v>44</v>
      </c>
      <c r="B12" s="3" t="str">
        <f t="shared" si="1"/>
        <v>2018Kennedy_JMedChem</v>
      </c>
      <c r="C12" s="2" t="s">
        <v>465</v>
      </c>
      <c r="D12" s="2">
        <v>0</v>
      </c>
      <c r="E12" s="2">
        <v>0</v>
      </c>
      <c r="F12" s="2" t="s">
        <v>45</v>
      </c>
      <c r="G12" s="2" t="s">
        <v>22</v>
      </c>
      <c r="H12" s="2" t="s">
        <v>23</v>
      </c>
      <c r="I12" s="2"/>
      <c r="J12" s="2" t="s">
        <v>24</v>
      </c>
      <c r="K12" s="2">
        <v>433</v>
      </c>
      <c r="L12" s="2">
        <v>47</v>
      </c>
      <c r="M12" s="2">
        <v>86</v>
      </c>
      <c r="N12" s="2">
        <v>2</v>
      </c>
      <c r="O12" s="2"/>
      <c r="P12" s="2"/>
      <c r="Q12" s="2"/>
      <c r="R12" s="2"/>
      <c r="S12" s="2">
        <v>2400</v>
      </c>
      <c r="T12" s="2">
        <v>497</v>
      </c>
      <c r="U12" s="2">
        <v>63</v>
      </c>
      <c r="V12" s="2">
        <v>3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65" ht="15.75" customHeight="1" x14ac:dyDescent="0.2">
      <c r="A13" s="2" t="s">
        <v>46</v>
      </c>
      <c r="B13" s="3" t="str">
        <f t="shared" si="1"/>
        <v>2018Kennedy_JMedChem</v>
      </c>
      <c r="C13" s="2" t="s">
        <v>466</v>
      </c>
      <c r="D13" s="2">
        <v>0</v>
      </c>
      <c r="E13" s="2">
        <v>0</v>
      </c>
      <c r="F13" s="2" t="s">
        <v>47</v>
      </c>
      <c r="G13" s="2" t="s">
        <v>22</v>
      </c>
      <c r="H13" s="2" t="s">
        <v>23</v>
      </c>
      <c r="I13" s="2"/>
      <c r="J13" s="2" t="s">
        <v>24</v>
      </c>
      <c r="K13" s="2">
        <v>367</v>
      </c>
      <c r="L13" s="2">
        <v>37</v>
      </c>
      <c r="M13" s="2">
        <v>76</v>
      </c>
      <c r="N13" s="2">
        <v>4</v>
      </c>
      <c r="O13" s="2"/>
      <c r="P13" s="2"/>
      <c r="Q13" s="2"/>
      <c r="R13" s="2"/>
      <c r="S13" s="2">
        <v>6611</v>
      </c>
      <c r="T13" s="2">
        <v>1076</v>
      </c>
      <c r="U13" s="2">
        <v>77</v>
      </c>
      <c r="V13" s="2">
        <v>6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65" ht="15.75" customHeight="1" x14ac:dyDescent="0.2">
      <c r="A14" s="2" t="s">
        <v>48</v>
      </c>
      <c r="B14" s="3" t="str">
        <f t="shared" si="1"/>
        <v>2018Kennedy_JMedChem</v>
      </c>
      <c r="C14" s="2" t="s">
        <v>467</v>
      </c>
      <c r="D14" s="2">
        <v>0</v>
      </c>
      <c r="E14" s="2">
        <v>0</v>
      </c>
      <c r="F14" s="2" t="s">
        <v>49</v>
      </c>
      <c r="G14" s="2" t="s">
        <v>22</v>
      </c>
      <c r="H14" s="2" t="s">
        <v>23</v>
      </c>
      <c r="I14" s="2"/>
      <c r="J14" s="2" t="s">
        <v>24</v>
      </c>
      <c r="K14" s="2">
        <v>591</v>
      </c>
      <c r="L14" s="2">
        <v>49</v>
      </c>
      <c r="M14" s="2">
        <v>88</v>
      </c>
      <c r="N14" s="2">
        <v>3</v>
      </c>
      <c r="O14" s="2"/>
      <c r="P14" s="2"/>
      <c r="Q14" s="2"/>
      <c r="R14" s="2"/>
      <c r="S14" s="2">
        <v>2254</v>
      </c>
      <c r="T14" s="2">
        <v>303</v>
      </c>
      <c r="U14" s="2">
        <v>41</v>
      </c>
      <c r="V14" s="2">
        <v>3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65" ht="15.75" customHeight="1" x14ac:dyDescent="0.2">
      <c r="A15" s="2" t="s">
        <v>50</v>
      </c>
      <c r="B15" s="3" t="str">
        <f t="shared" si="1"/>
        <v>2018Kennedy_JMedChem</v>
      </c>
      <c r="C15" s="2" t="s">
        <v>468</v>
      </c>
      <c r="D15" s="2">
        <v>0</v>
      </c>
      <c r="E15" s="2">
        <v>0</v>
      </c>
      <c r="F15" s="2" t="s">
        <v>51</v>
      </c>
      <c r="G15" s="2" t="s">
        <v>22</v>
      </c>
      <c r="H15" s="2" t="s">
        <v>23</v>
      </c>
      <c r="I15" s="2"/>
      <c r="J15" s="2" t="s">
        <v>24</v>
      </c>
      <c r="K15" s="2">
        <v>760</v>
      </c>
      <c r="L15" s="2">
        <v>75</v>
      </c>
      <c r="M15" s="2">
        <v>89</v>
      </c>
      <c r="N15" s="2">
        <v>6</v>
      </c>
      <c r="O15" s="2"/>
      <c r="P15" s="2"/>
      <c r="Q15" s="2"/>
      <c r="R15" s="2"/>
      <c r="S15" s="2">
        <v>3435</v>
      </c>
      <c r="T15" s="2">
        <v>889</v>
      </c>
      <c r="U15" s="2">
        <v>29</v>
      </c>
      <c r="V15" s="2">
        <v>3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65" ht="15.75" customHeight="1" x14ac:dyDescent="0.2">
      <c r="A16" s="2" t="s">
        <v>52</v>
      </c>
      <c r="B16" s="3" t="str">
        <f t="shared" si="1"/>
        <v>2018Kennedy_JMedChem</v>
      </c>
      <c r="C16" s="2" t="s">
        <v>469</v>
      </c>
      <c r="D16" s="2">
        <v>0</v>
      </c>
      <c r="E16" s="2">
        <v>0</v>
      </c>
      <c r="F16" s="2" t="s">
        <v>53</v>
      </c>
      <c r="G16" s="2" t="s">
        <v>22</v>
      </c>
      <c r="H16" s="2" t="s">
        <v>23</v>
      </c>
      <c r="I16" s="2"/>
      <c r="J16" s="2" t="s">
        <v>24</v>
      </c>
      <c r="K16" s="2">
        <v>3424</v>
      </c>
      <c r="L16" s="2">
        <v>693</v>
      </c>
      <c r="M16" s="2">
        <v>48</v>
      </c>
      <c r="N16" s="2">
        <v>2</v>
      </c>
      <c r="O16" s="2"/>
      <c r="P16" s="2"/>
      <c r="Q16" s="2"/>
      <c r="R16" s="2"/>
      <c r="S16" s="2">
        <v>10000</v>
      </c>
      <c r="T16" s="2"/>
      <c r="U16" s="2">
        <v>1</v>
      </c>
      <c r="V16" s="2">
        <v>0.5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5.75" customHeight="1" x14ac:dyDescent="0.2">
      <c r="A17" s="2" t="s">
        <v>54</v>
      </c>
      <c r="B17" s="3" t="str">
        <f t="shared" si="1"/>
        <v>2018Kennedy_JMedChem</v>
      </c>
      <c r="C17" s="2" t="s">
        <v>470</v>
      </c>
      <c r="D17" s="2">
        <v>0</v>
      </c>
      <c r="E17" s="2">
        <v>0</v>
      </c>
      <c r="F17" s="2" t="s">
        <v>55</v>
      </c>
      <c r="G17" s="2" t="s">
        <v>22</v>
      </c>
      <c r="H17" s="2" t="s">
        <v>23</v>
      </c>
      <c r="I17" s="2"/>
      <c r="J17" s="2" t="s">
        <v>24</v>
      </c>
      <c r="K17" s="2">
        <v>10000</v>
      </c>
      <c r="L17" s="2"/>
      <c r="M17" s="2">
        <v>7.7</v>
      </c>
      <c r="N17" s="2">
        <v>1</v>
      </c>
      <c r="O17" s="2"/>
      <c r="P17" s="2"/>
      <c r="Q17" s="2"/>
      <c r="R17" s="2"/>
      <c r="S17" s="2">
        <v>10000</v>
      </c>
      <c r="T17" s="2"/>
      <c r="U17" s="2">
        <v>0.03</v>
      </c>
      <c r="V17" s="2">
        <v>0.1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5.75" customHeight="1" x14ac:dyDescent="0.2">
      <c r="A18" s="2" t="s">
        <v>56</v>
      </c>
      <c r="B18" s="3" t="str">
        <f t="shared" si="1"/>
        <v>2018Kennedy_JMedChem</v>
      </c>
      <c r="C18" s="2" t="s">
        <v>471</v>
      </c>
      <c r="D18" s="2">
        <v>0</v>
      </c>
      <c r="E18" s="2">
        <v>0</v>
      </c>
      <c r="F18" s="2" t="s">
        <v>57</v>
      </c>
      <c r="G18" s="2" t="s">
        <v>22</v>
      </c>
      <c r="H18" s="2" t="s">
        <v>23</v>
      </c>
      <c r="I18" s="2"/>
      <c r="J18" s="2" t="s">
        <v>24</v>
      </c>
      <c r="K18" s="2">
        <v>1158</v>
      </c>
      <c r="L18" s="2">
        <v>160</v>
      </c>
      <c r="M18" s="2">
        <v>33</v>
      </c>
      <c r="N18" s="2">
        <v>1</v>
      </c>
      <c r="O18" s="2"/>
      <c r="P18" s="2"/>
      <c r="Q18" s="2"/>
      <c r="R18" s="2"/>
      <c r="S18" s="2">
        <v>10000</v>
      </c>
      <c r="T18" s="2"/>
      <c r="U18" s="2">
        <v>8</v>
      </c>
      <c r="V18" s="2">
        <v>1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5.75" customHeight="1" x14ac:dyDescent="0.2">
      <c r="A19" s="2" t="s">
        <v>58</v>
      </c>
      <c r="B19" s="3" t="str">
        <f t="shared" si="1"/>
        <v>2018Kennedy_JMedChem</v>
      </c>
      <c r="C19" s="2" t="s">
        <v>472</v>
      </c>
      <c r="D19" s="2">
        <v>0</v>
      </c>
      <c r="E19" s="2">
        <v>0</v>
      </c>
      <c r="F19" s="2" t="s">
        <v>59</v>
      </c>
      <c r="G19" s="2" t="s">
        <v>22</v>
      </c>
      <c r="H19" s="2" t="s">
        <v>23</v>
      </c>
      <c r="I19" s="2"/>
      <c r="J19" s="2" t="s">
        <v>24</v>
      </c>
      <c r="K19" s="2">
        <v>1621</v>
      </c>
      <c r="L19" s="2">
        <v>183</v>
      </c>
      <c r="M19" s="2">
        <v>64</v>
      </c>
      <c r="N19" s="2">
        <v>4</v>
      </c>
      <c r="O19" s="2"/>
      <c r="P19" s="2"/>
      <c r="Q19" s="2"/>
      <c r="R19" s="2"/>
      <c r="S19" s="2">
        <v>9326</v>
      </c>
      <c r="T19" s="2">
        <v>1738</v>
      </c>
      <c r="U19" s="2">
        <v>29</v>
      </c>
      <c r="V19" s="2">
        <v>4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5.75" customHeight="1" x14ac:dyDescent="0.2">
      <c r="A20" s="2" t="s">
        <v>60</v>
      </c>
      <c r="B20" s="3" t="str">
        <f t="shared" si="1"/>
        <v>2018Kennedy_JMedChem</v>
      </c>
      <c r="C20" s="2" t="s">
        <v>473</v>
      </c>
      <c r="D20" s="2">
        <v>0</v>
      </c>
      <c r="E20" s="2">
        <v>0</v>
      </c>
      <c r="F20" s="2" t="s">
        <v>61</v>
      </c>
      <c r="G20" s="2" t="s">
        <v>22</v>
      </c>
      <c r="H20" s="2" t="s">
        <v>23</v>
      </c>
      <c r="I20" s="2"/>
      <c r="J20" s="2" t="s">
        <v>24</v>
      </c>
      <c r="K20" s="2">
        <v>6423</v>
      </c>
      <c r="L20" s="2">
        <v>565</v>
      </c>
      <c r="M20" s="2">
        <v>27</v>
      </c>
      <c r="N20" s="2">
        <v>2</v>
      </c>
      <c r="O20" s="2"/>
      <c r="P20" s="2"/>
      <c r="Q20" s="2"/>
      <c r="R20" s="2"/>
      <c r="S20" s="2">
        <v>10000</v>
      </c>
      <c r="T20" s="2"/>
      <c r="U20" s="2">
        <v>4</v>
      </c>
      <c r="V20" s="2">
        <v>3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5.75" customHeight="1" x14ac:dyDescent="0.2">
      <c r="A21" s="2" t="s">
        <v>62</v>
      </c>
      <c r="B21" s="3" t="str">
        <f t="shared" si="1"/>
        <v>2018Kennedy_JMedChem</v>
      </c>
      <c r="C21" s="2" t="s">
        <v>474</v>
      </c>
      <c r="D21" s="2">
        <v>0</v>
      </c>
      <c r="E21" s="2">
        <v>0</v>
      </c>
      <c r="F21" s="2" t="s">
        <v>63</v>
      </c>
      <c r="G21" s="2" t="s">
        <v>22</v>
      </c>
      <c r="H21" s="2" t="s">
        <v>23</v>
      </c>
      <c r="I21" s="2"/>
      <c r="J21" s="2" t="s">
        <v>24</v>
      </c>
      <c r="K21" s="2">
        <v>152</v>
      </c>
      <c r="L21" s="2">
        <v>10</v>
      </c>
      <c r="M21" s="2">
        <v>93</v>
      </c>
      <c r="N21" s="2">
        <v>1</v>
      </c>
      <c r="O21" s="2"/>
      <c r="P21" s="2"/>
      <c r="Q21" s="2"/>
      <c r="R21" s="2"/>
      <c r="S21" s="2">
        <v>2880</v>
      </c>
      <c r="T21" s="2">
        <v>411</v>
      </c>
      <c r="U21" s="2">
        <v>75</v>
      </c>
      <c r="V21" s="2">
        <v>5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5.75" customHeight="1" x14ac:dyDescent="0.2">
      <c r="A22" s="2" t="s">
        <v>64</v>
      </c>
      <c r="B22" s="3" t="str">
        <f t="shared" si="1"/>
        <v>2018Kennedy_JMedChem</v>
      </c>
      <c r="C22" s="2" t="s">
        <v>475</v>
      </c>
      <c r="D22" s="2">
        <v>1</v>
      </c>
      <c r="E22" s="2">
        <v>0</v>
      </c>
      <c r="F22" s="2" t="s">
        <v>65</v>
      </c>
      <c r="G22" s="2" t="s">
        <v>22</v>
      </c>
      <c r="H22" s="2" t="s">
        <v>23</v>
      </c>
      <c r="I22" s="2"/>
      <c r="J22" s="2" t="s">
        <v>24</v>
      </c>
      <c r="K22" s="2">
        <v>110</v>
      </c>
      <c r="L22" s="2">
        <v>16</v>
      </c>
      <c r="M22" s="2">
        <v>96</v>
      </c>
      <c r="N22" s="2">
        <v>0.1</v>
      </c>
      <c r="O22" s="2"/>
      <c r="P22" s="2"/>
      <c r="Q22" s="2"/>
      <c r="R22" s="2"/>
      <c r="S22" s="2">
        <v>3357</v>
      </c>
      <c r="T22" s="2">
        <v>60</v>
      </c>
      <c r="U22" s="2">
        <v>94</v>
      </c>
      <c r="V22" s="2">
        <v>6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5.75" customHeight="1" x14ac:dyDescent="0.2">
      <c r="A23" s="2" t="s">
        <v>66</v>
      </c>
      <c r="B23" s="3" t="str">
        <f t="shared" si="1"/>
        <v>2018Kennedy_JMedChem</v>
      </c>
      <c r="C23" s="2" t="s">
        <v>476</v>
      </c>
      <c r="D23" s="2">
        <v>0</v>
      </c>
      <c r="E23" s="2">
        <v>1</v>
      </c>
      <c r="F23" s="2" t="s">
        <v>67</v>
      </c>
      <c r="G23" s="2" t="s">
        <v>22</v>
      </c>
      <c r="H23" s="2" t="s">
        <v>23</v>
      </c>
      <c r="I23" s="2" t="s">
        <v>27</v>
      </c>
      <c r="J23" s="2" t="s">
        <v>24</v>
      </c>
      <c r="K23" s="2">
        <v>102</v>
      </c>
      <c r="L23" s="2">
        <v>10</v>
      </c>
      <c r="M23" s="2">
        <v>89</v>
      </c>
      <c r="N23" s="2">
        <v>7</v>
      </c>
      <c r="O23" s="2"/>
      <c r="P23" s="2"/>
      <c r="Q23" s="2"/>
      <c r="R23" s="2"/>
      <c r="S23" s="2">
        <v>447</v>
      </c>
      <c r="T23" s="2">
        <v>52</v>
      </c>
      <c r="U23" s="2">
        <v>67</v>
      </c>
      <c r="V23" s="2">
        <v>4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5.75" customHeight="1" x14ac:dyDescent="0.2">
      <c r="A24" s="2" t="s">
        <v>68</v>
      </c>
      <c r="B24" s="3" t="str">
        <f t="shared" si="1"/>
        <v>2018Kennedy_JMedChem</v>
      </c>
      <c r="C24" s="2" t="s">
        <v>477</v>
      </c>
      <c r="D24" s="2">
        <v>0</v>
      </c>
      <c r="E24" s="2">
        <v>1</v>
      </c>
      <c r="F24" s="2" t="s">
        <v>69</v>
      </c>
      <c r="G24" s="2" t="s">
        <v>22</v>
      </c>
      <c r="H24" s="2" t="s">
        <v>23</v>
      </c>
      <c r="I24" s="2"/>
      <c r="J24" s="2" t="s">
        <v>24</v>
      </c>
      <c r="K24" s="2">
        <v>31</v>
      </c>
      <c r="L24" s="2">
        <v>0.21</v>
      </c>
      <c r="M24" s="2">
        <v>96</v>
      </c>
      <c r="N24" s="2">
        <v>1</v>
      </c>
      <c r="O24" s="2"/>
      <c r="P24" s="2"/>
      <c r="Q24" s="2"/>
      <c r="R24" s="2"/>
      <c r="S24" s="2">
        <v>199</v>
      </c>
      <c r="T24" s="2">
        <v>19</v>
      </c>
      <c r="U24" s="2">
        <v>79</v>
      </c>
      <c r="V24" s="2">
        <v>15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15.75" customHeight="1" x14ac:dyDescent="0.2">
      <c r="A25" s="2" t="s">
        <v>70</v>
      </c>
      <c r="B25" s="3" t="str">
        <f t="shared" si="1"/>
        <v>2018Kennedy_JMedChem</v>
      </c>
      <c r="C25" s="2" t="s">
        <v>478</v>
      </c>
      <c r="D25" s="2">
        <v>0</v>
      </c>
      <c r="E25" s="2">
        <v>1</v>
      </c>
      <c r="F25" s="2" t="s">
        <v>71</v>
      </c>
      <c r="G25" s="2" t="s">
        <v>22</v>
      </c>
      <c r="H25" s="2" t="s">
        <v>23</v>
      </c>
      <c r="I25" s="2" t="s">
        <v>27</v>
      </c>
      <c r="J25" s="2" t="s">
        <v>24</v>
      </c>
      <c r="K25" s="2">
        <v>16</v>
      </c>
      <c r="L25" s="2">
        <v>1.2</v>
      </c>
      <c r="M25" s="2">
        <v>97</v>
      </c>
      <c r="N25" s="2">
        <v>7</v>
      </c>
      <c r="O25" s="2"/>
      <c r="P25" s="2"/>
      <c r="Q25" s="2"/>
      <c r="R25" s="2"/>
      <c r="S25" s="2">
        <v>184</v>
      </c>
      <c r="T25" s="2">
        <v>24</v>
      </c>
      <c r="U25" s="2">
        <v>95</v>
      </c>
      <c r="V25" s="2">
        <v>4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ht="15.75" customHeight="1" x14ac:dyDescent="0.2">
      <c r="A26" s="2" t="s">
        <v>72</v>
      </c>
      <c r="B26" s="3" t="str">
        <f t="shared" si="1"/>
        <v>2018Kennedy_JMedChem</v>
      </c>
      <c r="C26" s="2" t="s">
        <v>479</v>
      </c>
      <c r="D26" s="2">
        <v>0</v>
      </c>
      <c r="E26" s="2">
        <v>1</v>
      </c>
      <c r="F26" s="2" t="s">
        <v>73</v>
      </c>
      <c r="G26" s="2" t="s">
        <v>22</v>
      </c>
      <c r="H26" s="2" t="s">
        <v>23</v>
      </c>
      <c r="I26" s="2"/>
      <c r="J26" s="2" t="s">
        <v>24</v>
      </c>
      <c r="K26" s="2">
        <v>1593</v>
      </c>
      <c r="L26" s="2">
        <v>194</v>
      </c>
      <c r="M26" s="2">
        <v>58</v>
      </c>
      <c r="N26" s="2">
        <v>1</v>
      </c>
      <c r="O26" s="2"/>
      <c r="P26" s="2"/>
      <c r="Q26" s="2"/>
      <c r="R26" s="2"/>
      <c r="S26" s="2">
        <v>6050</v>
      </c>
      <c r="T26" s="2">
        <v>1233</v>
      </c>
      <c r="U26" s="2">
        <v>32</v>
      </c>
      <c r="V26" s="2">
        <v>4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ht="15.75" customHeight="1" x14ac:dyDescent="0.2">
      <c r="A27" s="2" t="s">
        <v>74</v>
      </c>
      <c r="B27" s="3" t="str">
        <f t="shared" si="1"/>
        <v>2018Kennedy_JMedChem</v>
      </c>
      <c r="C27" s="2" t="s">
        <v>480</v>
      </c>
      <c r="D27" s="2">
        <v>0</v>
      </c>
      <c r="E27" s="2">
        <v>1</v>
      </c>
      <c r="F27" s="2" t="s">
        <v>75</v>
      </c>
      <c r="G27" s="2" t="s">
        <v>22</v>
      </c>
      <c r="H27" s="2" t="s">
        <v>23</v>
      </c>
      <c r="I27" s="2"/>
      <c r="J27" s="2" t="s">
        <v>24</v>
      </c>
      <c r="K27" s="2">
        <v>75</v>
      </c>
      <c r="L27" s="2">
        <v>8.3000000000000007</v>
      </c>
      <c r="M27" s="2">
        <v>93</v>
      </c>
      <c r="N27" s="2">
        <v>2</v>
      </c>
      <c r="O27" s="2"/>
      <c r="P27" s="2"/>
      <c r="Q27" s="2"/>
      <c r="R27" s="2"/>
      <c r="S27" s="2">
        <v>377</v>
      </c>
      <c r="T27" s="2">
        <v>76</v>
      </c>
      <c r="U27" s="2">
        <v>78</v>
      </c>
      <c r="V27" s="2">
        <v>5</v>
      </c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ht="15.75" customHeight="1" x14ac:dyDescent="0.2">
      <c r="A28" s="2" t="s">
        <v>76</v>
      </c>
      <c r="B28" s="3" t="str">
        <f t="shared" si="1"/>
        <v>2018Kennedy_JMedChem</v>
      </c>
      <c r="C28" s="2" t="s">
        <v>481</v>
      </c>
      <c r="D28" s="2">
        <v>0</v>
      </c>
      <c r="E28" s="2">
        <v>1</v>
      </c>
      <c r="F28" s="2" t="s">
        <v>77</v>
      </c>
      <c r="G28" s="2" t="s">
        <v>22</v>
      </c>
      <c r="H28" s="2" t="s">
        <v>23</v>
      </c>
      <c r="I28" s="2"/>
      <c r="J28" s="2" t="s">
        <v>24</v>
      </c>
      <c r="K28" s="2">
        <v>4.8</v>
      </c>
      <c r="L28" s="2">
        <v>0.41</v>
      </c>
      <c r="M28" s="2">
        <v>91</v>
      </c>
      <c r="N28" s="2">
        <v>2</v>
      </c>
      <c r="O28" s="2"/>
      <c r="P28" s="2"/>
      <c r="Q28" s="2"/>
      <c r="R28" s="2"/>
      <c r="S28" s="2">
        <v>182</v>
      </c>
      <c r="T28" s="2">
        <v>42</v>
      </c>
      <c r="U28" s="2">
        <v>92</v>
      </c>
      <c r="V28" s="2">
        <v>5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ht="15.75" customHeight="1" x14ac:dyDescent="0.2">
      <c r="A29" s="2" t="s">
        <v>78</v>
      </c>
      <c r="B29" s="3" t="str">
        <f t="shared" si="1"/>
        <v>2018Kennedy_JMedChem</v>
      </c>
      <c r="C29" s="2" t="s">
        <v>482</v>
      </c>
      <c r="D29" s="2">
        <v>0</v>
      </c>
      <c r="E29" s="2">
        <v>1</v>
      </c>
      <c r="F29" s="2" t="s">
        <v>79</v>
      </c>
      <c r="G29" s="2" t="s">
        <v>22</v>
      </c>
      <c r="H29" s="2" t="s">
        <v>23</v>
      </c>
      <c r="I29" s="2"/>
      <c r="J29" s="2" t="s">
        <v>24</v>
      </c>
      <c r="K29" s="2">
        <v>13</v>
      </c>
      <c r="L29" s="2">
        <v>0.64</v>
      </c>
      <c r="M29" s="2">
        <v>95</v>
      </c>
      <c r="N29" s="2">
        <v>2</v>
      </c>
      <c r="O29" s="2"/>
      <c r="P29" s="2"/>
      <c r="Q29" s="2"/>
      <c r="R29" s="2"/>
      <c r="S29" s="2">
        <v>87</v>
      </c>
      <c r="T29" s="2">
        <v>18</v>
      </c>
      <c r="U29" s="2">
        <v>75</v>
      </c>
      <c r="V29" s="2">
        <v>8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ht="15.75" customHeight="1" x14ac:dyDescent="0.2">
      <c r="A30" s="2" t="s">
        <v>80</v>
      </c>
      <c r="B30" s="3" t="str">
        <f t="shared" si="1"/>
        <v>2018Kennedy_JMedChem</v>
      </c>
      <c r="C30" s="2" t="s">
        <v>483</v>
      </c>
      <c r="D30" s="2">
        <v>0</v>
      </c>
      <c r="E30" s="2">
        <v>1</v>
      </c>
      <c r="F30" s="2" t="s">
        <v>81</v>
      </c>
      <c r="G30" s="2" t="s">
        <v>22</v>
      </c>
      <c r="H30" s="2" t="s">
        <v>23</v>
      </c>
      <c r="I30" s="2"/>
      <c r="J30" s="2" t="s">
        <v>24</v>
      </c>
      <c r="K30" s="2">
        <v>189</v>
      </c>
      <c r="L30" s="2">
        <v>25</v>
      </c>
      <c r="M30" s="2">
        <v>94</v>
      </c>
      <c r="N30" s="2">
        <v>2</v>
      </c>
      <c r="O30" s="2"/>
      <c r="P30" s="2"/>
      <c r="Q30" s="2"/>
      <c r="R30" s="2"/>
      <c r="S30" s="2">
        <v>1074</v>
      </c>
      <c r="T30" s="2">
        <v>165</v>
      </c>
      <c r="U30" s="2">
        <v>50</v>
      </c>
      <c r="V30" s="2">
        <v>3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ht="15.75" customHeight="1" x14ac:dyDescent="0.2">
      <c r="A31" s="2" t="s">
        <v>82</v>
      </c>
      <c r="B31" s="3" t="str">
        <f t="shared" si="1"/>
        <v>2018Kennedy_JMedChem</v>
      </c>
      <c r="C31" s="2" t="s">
        <v>484</v>
      </c>
      <c r="D31" s="2">
        <v>0</v>
      </c>
      <c r="E31" s="2">
        <v>1</v>
      </c>
      <c r="F31" s="2" t="s">
        <v>83</v>
      </c>
      <c r="G31" s="2" t="s">
        <v>22</v>
      </c>
      <c r="H31" s="2" t="s">
        <v>23</v>
      </c>
      <c r="I31" s="2"/>
      <c r="J31" s="2" t="s">
        <v>24</v>
      </c>
      <c r="K31" s="2">
        <v>399</v>
      </c>
      <c r="L31" s="2">
        <v>31</v>
      </c>
      <c r="M31" s="2">
        <v>83</v>
      </c>
      <c r="N31" s="2">
        <v>2</v>
      </c>
      <c r="O31" s="2"/>
      <c r="P31" s="2"/>
      <c r="Q31" s="2"/>
      <c r="R31" s="2"/>
      <c r="S31" s="2">
        <v>5413</v>
      </c>
      <c r="T31" s="2">
        <v>373</v>
      </c>
      <c r="U31" s="2">
        <v>33</v>
      </c>
      <c r="V31" s="2">
        <v>1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ht="15.75" customHeight="1" x14ac:dyDescent="0.2">
      <c r="A32" s="2" t="s">
        <v>84</v>
      </c>
      <c r="B32" s="3" t="str">
        <f t="shared" si="1"/>
        <v>2018Kennedy_JMedChem</v>
      </c>
      <c r="C32" s="2" t="s">
        <v>485</v>
      </c>
      <c r="D32" s="2">
        <v>0</v>
      </c>
      <c r="E32" s="2">
        <v>1</v>
      </c>
      <c r="F32" s="2" t="s">
        <v>85</v>
      </c>
      <c r="G32" s="2" t="s">
        <v>22</v>
      </c>
      <c r="H32" s="2" t="s">
        <v>23</v>
      </c>
      <c r="I32" s="2" t="s">
        <v>27</v>
      </c>
      <c r="J32" s="2" t="s">
        <v>24</v>
      </c>
      <c r="K32" s="2">
        <v>98</v>
      </c>
      <c r="L32" s="2">
        <v>8.5</v>
      </c>
      <c r="M32" s="2">
        <v>77</v>
      </c>
      <c r="N32" s="2">
        <v>3.9</v>
      </c>
      <c r="O32" s="2"/>
      <c r="P32" s="2"/>
      <c r="Q32" s="2"/>
      <c r="R32" s="2"/>
      <c r="S32" s="2">
        <v>407</v>
      </c>
      <c r="T32" s="2">
        <v>50</v>
      </c>
      <c r="U32" s="2">
        <v>59</v>
      </c>
      <c r="V32" s="2">
        <v>2.2000000000000002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ht="15.75" customHeight="1" x14ac:dyDescent="0.2">
      <c r="A33" s="2" t="s">
        <v>86</v>
      </c>
      <c r="B33" s="3" t="str">
        <f t="shared" si="1"/>
        <v>2018Kennedy_JMedChem</v>
      </c>
      <c r="C33" s="2" t="s">
        <v>486</v>
      </c>
      <c r="D33" s="2">
        <v>0</v>
      </c>
      <c r="E33" s="2">
        <v>1</v>
      </c>
      <c r="F33" s="2" t="s">
        <v>87</v>
      </c>
      <c r="G33" s="2" t="s">
        <v>22</v>
      </c>
      <c r="H33" s="2" t="s">
        <v>23</v>
      </c>
      <c r="I33" s="2"/>
      <c r="J33" s="2" t="s">
        <v>24</v>
      </c>
      <c r="K33" s="2">
        <v>31</v>
      </c>
      <c r="L33" s="2">
        <v>4.7</v>
      </c>
      <c r="M33" s="2">
        <v>96</v>
      </c>
      <c r="N33" s="2">
        <v>1</v>
      </c>
      <c r="O33" s="2"/>
      <c r="P33" s="2"/>
      <c r="Q33" s="2"/>
      <c r="R33" s="2"/>
      <c r="S33" s="2">
        <v>1678</v>
      </c>
      <c r="T33" s="2">
        <v>328</v>
      </c>
      <c r="U33" s="2">
        <v>100</v>
      </c>
      <c r="V33" s="2">
        <v>3</v>
      </c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ht="15.75" customHeight="1" x14ac:dyDescent="0.2">
      <c r="A34" s="2" t="s">
        <v>88</v>
      </c>
      <c r="B34" s="3" t="str">
        <f t="shared" si="1"/>
        <v>2018Kennedy_JMedChem</v>
      </c>
      <c r="C34" s="2" t="s">
        <v>487</v>
      </c>
      <c r="D34" s="2">
        <v>1</v>
      </c>
      <c r="E34" s="2">
        <v>1</v>
      </c>
      <c r="F34" s="2" t="s">
        <v>89</v>
      </c>
      <c r="G34" s="2" t="s">
        <v>22</v>
      </c>
      <c r="H34" s="2" t="s">
        <v>23</v>
      </c>
      <c r="I34" s="2"/>
      <c r="J34" s="2" t="s">
        <v>24</v>
      </c>
      <c r="K34" s="2">
        <v>18</v>
      </c>
      <c r="L34" s="2">
        <v>2.4</v>
      </c>
      <c r="M34" s="2">
        <v>93</v>
      </c>
      <c r="N34" s="2">
        <v>2</v>
      </c>
      <c r="O34" s="2"/>
      <c r="P34" s="2"/>
      <c r="Q34" s="2"/>
      <c r="R34" s="2"/>
      <c r="S34" s="2">
        <v>523</v>
      </c>
      <c r="T34" s="2">
        <v>67</v>
      </c>
      <c r="U34" s="2">
        <v>82</v>
      </c>
      <c r="V34" s="2">
        <v>7</v>
      </c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ht="15.75" customHeight="1" x14ac:dyDescent="0.2">
      <c r="A35" s="2" t="s">
        <v>90</v>
      </c>
      <c r="B35" s="3" t="str">
        <f t="shared" si="1"/>
        <v>2018Kennedy_JMedChem</v>
      </c>
      <c r="C35" s="2" t="s">
        <v>488</v>
      </c>
      <c r="D35" s="2">
        <v>0</v>
      </c>
      <c r="E35" s="2">
        <v>1</v>
      </c>
      <c r="F35" s="2" t="s">
        <v>91</v>
      </c>
      <c r="G35" s="2" t="s">
        <v>22</v>
      </c>
      <c r="H35" s="2" t="s">
        <v>23</v>
      </c>
      <c r="I35" s="2"/>
      <c r="J35" s="2" t="s">
        <v>24</v>
      </c>
      <c r="K35" s="2">
        <v>22</v>
      </c>
      <c r="L35" s="2">
        <v>2.1</v>
      </c>
      <c r="M35" s="2">
        <v>98</v>
      </c>
      <c r="N35" s="2">
        <v>3</v>
      </c>
      <c r="O35" s="2"/>
      <c r="P35" s="2"/>
      <c r="Q35" s="2"/>
      <c r="R35" s="2"/>
      <c r="S35" s="2">
        <v>484</v>
      </c>
      <c r="T35" s="2">
        <v>94</v>
      </c>
      <c r="U35" s="2">
        <v>82</v>
      </c>
      <c r="V35" s="2">
        <v>6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ht="15.75" customHeight="1" x14ac:dyDescent="0.2">
      <c r="A36" s="2" t="s">
        <v>92</v>
      </c>
      <c r="B36" s="3" t="str">
        <f t="shared" si="1"/>
        <v>2018Kennedy_JMedChem</v>
      </c>
      <c r="C36" s="2" t="s">
        <v>489</v>
      </c>
      <c r="D36" s="2">
        <v>0</v>
      </c>
      <c r="E36" s="2">
        <v>0</v>
      </c>
      <c r="F36" s="2" t="s">
        <v>93</v>
      </c>
      <c r="G36" s="2" t="s">
        <v>22</v>
      </c>
      <c r="H36" s="2" t="s">
        <v>23</v>
      </c>
      <c r="I36" s="2"/>
      <c r="J36" s="2" t="s">
        <v>24</v>
      </c>
      <c r="K36" s="2">
        <v>48</v>
      </c>
      <c r="L36" s="2">
        <v>6.7</v>
      </c>
      <c r="M36" s="2">
        <v>99</v>
      </c>
      <c r="N36" s="2">
        <v>1</v>
      </c>
      <c r="O36" s="2"/>
      <c r="P36" s="2"/>
      <c r="Q36" s="2"/>
      <c r="R36" s="2"/>
      <c r="S36" s="2">
        <v>1962</v>
      </c>
      <c r="T36" s="2">
        <v>326</v>
      </c>
      <c r="U36" s="2">
        <v>69</v>
      </c>
      <c r="V36" s="2">
        <v>10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ht="15.75" customHeight="1" x14ac:dyDescent="0.2">
      <c r="A37" s="2" t="s">
        <v>94</v>
      </c>
      <c r="B37" s="3" t="str">
        <f t="shared" si="1"/>
        <v>2018Kennedy_JMedChem</v>
      </c>
      <c r="C37" s="2" t="s">
        <v>490</v>
      </c>
      <c r="D37" s="2">
        <v>0</v>
      </c>
      <c r="E37" s="2">
        <v>0</v>
      </c>
      <c r="F37" s="2" t="s">
        <v>95</v>
      </c>
      <c r="G37" s="2" t="s">
        <v>22</v>
      </c>
      <c r="H37" s="2" t="s">
        <v>23</v>
      </c>
      <c r="I37" s="2"/>
      <c r="J37" s="2" t="s">
        <v>24</v>
      </c>
      <c r="K37" s="2">
        <v>184</v>
      </c>
      <c r="L37" s="2">
        <v>23</v>
      </c>
      <c r="M37" s="2">
        <v>93</v>
      </c>
      <c r="N37" s="2">
        <v>2</v>
      </c>
      <c r="O37" s="2"/>
      <c r="P37" s="2"/>
      <c r="Q37" s="2"/>
      <c r="R37" s="2"/>
      <c r="S37" s="2">
        <v>10000</v>
      </c>
      <c r="T37" s="2"/>
      <c r="U37" s="2">
        <v>47</v>
      </c>
      <c r="V37" s="2">
        <v>4</v>
      </c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ht="15.75" customHeight="1" x14ac:dyDescent="0.2">
      <c r="A38" s="2" t="s">
        <v>96</v>
      </c>
      <c r="B38" s="3" t="str">
        <f t="shared" si="1"/>
        <v>2018Kennedy_JMedChem</v>
      </c>
      <c r="C38" s="2" t="s">
        <v>491</v>
      </c>
      <c r="D38" s="2">
        <v>0</v>
      </c>
      <c r="E38" s="2">
        <v>0</v>
      </c>
      <c r="F38" s="2" t="s">
        <v>97</v>
      </c>
      <c r="G38" s="2" t="s">
        <v>22</v>
      </c>
      <c r="H38" s="2" t="s">
        <v>23</v>
      </c>
      <c r="I38" s="2"/>
      <c r="J38" s="2" t="s">
        <v>24</v>
      </c>
      <c r="K38" s="2">
        <v>148</v>
      </c>
      <c r="L38" s="2">
        <v>16</v>
      </c>
      <c r="M38" s="2">
        <v>99</v>
      </c>
      <c r="N38" s="2">
        <v>2</v>
      </c>
      <c r="O38" s="2"/>
      <c r="P38" s="2"/>
      <c r="Q38" s="2"/>
      <c r="R38" s="2"/>
      <c r="S38" s="2">
        <v>10000</v>
      </c>
      <c r="T38" s="2"/>
      <c r="U38" s="2">
        <v>40</v>
      </c>
      <c r="V38" s="2">
        <v>4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ht="15.75" customHeight="1" x14ac:dyDescent="0.2">
      <c r="A39" s="2" t="s">
        <v>98</v>
      </c>
      <c r="B39" s="3" t="str">
        <f t="shared" si="1"/>
        <v>2018Kennedy_JMedChem</v>
      </c>
      <c r="C39" s="2" t="s">
        <v>492</v>
      </c>
      <c r="D39" s="2">
        <v>0</v>
      </c>
      <c r="E39" s="2">
        <v>0</v>
      </c>
      <c r="F39" s="2" t="s">
        <v>99</v>
      </c>
      <c r="G39" s="2" t="s">
        <v>22</v>
      </c>
      <c r="H39" s="2" t="s">
        <v>23</v>
      </c>
      <c r="I39" s="2"/>
      <c r="J39" s="2" t="s">
        <v>24</v>
      </c>
      <c r="K39" s="2">
        <v>3109</v>
      </c>
      <c r="L39" s="2">
        <v>747</v>
      </c>
      <c r="M39" s="2">
        <v>66</v>
      </c>
      <c r="N39" s="2">
        <v>16</v>
      </c>
      <c r="O39" s="2"/>
      <c r="P39" s="2"/>
      <c r="Q39" s="2"/>
      <c r="R39" s="2"/>
      <c r="S39" s="2">
        <v>10000</v>
      </c>
      <c r="T39" s="2"/>
      <c r="U39" s="2">
        <v>1</v>
      </c>
      <c r="V39" s="2">
        <v>1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ht="15.75" customHeight="1" x14ac:dyDescent="0.2">
      <c r="A40" s="2" t="s">
        <v>100</v>
      </c>
      <c r="B40" s="3" t="str">
        <f t="shared" si="1"/>
        <v>2018Kennedy_JMedChem</v>
      </c>
      <c r="C40" s="2" t="s">
        <v>493</v>
      </c>
      <c r="D40" s="2">
        <v>0</v>
      </c>
      <c r="E40" s="2">
        <v>0</v>
      </c>
      <c r="F40" s="2" t="s">
        <v>101</v>
      </c>
      <c r="G40" s="2" t="s">
        <v>22</v>
      </c>
      <c r="H40" s="2" t="s">
        <v>23</v>
      </c>
      <c r="I40" s="2"/>
      <c r="J40" s="2" t="s">
        <v>24</v>
      </c>
      <c r="K40" s="2">
        <v>224</v>
      </c>
      <c r="L40" s="2">
        <v>9.6</v>
      </c>
      <c r="M40" s="2">
        <v>99</v>
      </c>
      <c r="N40" s="2">
        <v>2</v>
      </c>
      <c r="O40" s="2"/>
      <c r="P40" s="2"/>
      <c r="Q40" s="2"/>
      <c r="R40" s="2"/>
      <c r="S40" s="2">
        <v>6769</v>
      </c>
      <c r="T40" s="2">
        <v>1337</v>
      </c>
      <c r="U40" s="2">
        <v>79</v>
      </c>
      <c r="V40" s="2">
        <v>4</v>
      </c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ht="15.75" customHeight="1" x14ac:dyDescent="0.2">
      <c r="A41" s="2" t="s">
        <v>102</v>
      </c>
      <c r="B41" s="3" t="str">
        <f t="shared" si="1"/>
        <v>2018Kennedy_JMedChem</v>
      </c>
      <c r="C41" s="2" t="s">
        <v>494</v>
      </c>
      <c r="D41" s="2">
        <v>0</v>
      </c>
      <c r="E41" s="2">
        <v>0</v>
      </c>
      <c r="F41" s="2" t="s">
        <v>103</v>
      </c>
      <c r="G41" s="2" t="s">
        <v>22</v>
      </c>
      <c r="H41" s="2" t="s">
        <v>23</v>
      </c>
      <c r="I41" s="2"/>
      <c r="J41" s="2" t="s">
        <v>24</v>
      </c>
      <c r="K41" s="2">
        <v>57</v>
      </c>
      <c r="L41" s="2">
        <v>5</v>
      </c>
      <c r="M41" s="2">
        <v>97</v>
      </c>
      <c r="N41" s="2">
        <v>2</v>
      </c>
      <c r="O41" s="2"/>
      <c r="P41" s="2"/>
      <c r="Q41" s="2"/>
      <c r="R41" s="2"/>
      <c r="S41" s="2">
        <v>843</v>
      </c>
      <c r="T41" s="2">
        <v>31</v>
      </c>
      <c r="U41" s="2">
        <v>80</v>
      </c>
      <c r="V41" s="2">
        <v>3</v>
      </c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ht="15.75" customHeight="1" x14ac:dyDescent="0.2">
      <c r="A42" s="2" t="s">
        <v>104</v>
      </c>
      <c r="B42" s="3" t="str">
        <f t="shared" si="1"/>
        <v>2018Kennedy_JMedChem</v>
      </c>
      <c r="C42" s="2" t="s">
        <v>495</v>
      </c>
      <c r="D42" s="2">
        <v>0</v>
      </c>
      <c r="E42" s="2">
        <v>0</v>
      </c>
      <c r="F42" s="2" t="s">
        <v>105</v>
      </c>
      <c r="G42" s="2" t="s">
        <v>22</v>
      </c>
      <c r="H42" s="2" t="s">
        <v>23</v>
      </c>
      <c r="I42" s="2"/>
      <c r="J42" s="2" t="s">
        <v>24</v>
      </c>
      <c r="K42" s="2">
        <v>111</v>
      </c>
      <c r="L42" s="2">
        <v>16</v>
      </c>
      <c r="M42" s="2">
        <v>96</v>
      </c>
      <c r="N42" s="2">
        <v>1</v>
      </c>
      <c r="O42" s="2"/>
      <c r="P42" s="2"/>
      <c r="Q42" s="2"/>
      <c r="R42" s="2"/>
      <c r="S42" s="2">
        <v>1644</v>
      </c>
      <c r="T42" s="2">
        <v>315</v>
      </c>
      <c r="U42" s="2">
        <v>78</v>
      </c>
      <c r="V42" s="2">
        <v>6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ht="15.75" customHeight="1" x14ac:dyDescent="0.2">
      <c r="A43" s="2" t="s">
        <v>106</v>
      </c>
      <c r="B43" s="3" t="str">
        <f t="shared" si="1"/>
        <v>2018Kennedy_JMedChem</v>
      </c>
      <c r="C43" s="2" t="s">
        <v>496</v>
      </c>
      <c r="D43" s="2">
        <v>0</v>
      </c>
      <c r="E43" s="2">
        <v>0</v>
      </c>
      <c r="F43" s="2" t="s">
        <v>107</v>
      </c>
      <c r="G43" s="2" t="s">
        <v>22</v>
      </c>
      <c r="H43" s="2" t="s">
        <v>23</v>
      </c>
      <c r="I43" s="2"/>
      <c r="J43" s="2" t="s">
        <v>24</v>
      </c>
      <c r="K43" s="2">
        <v>2123</v>
      </c>
      <c r="L43" s="2">
        <v>76</v>
      </c>
      <c r="M43" s="2">
        <v>103</v>
      </c>
      <c r="N43" s="2">
        <v>3</v>
      </c>
      <c r="O43" s="2"/>
      <c r="P43" s="2"/>
      <c r="Q43" s="2"/>
      <c r="R43" s="2"/>
      <c r="S43" s="2">
        <v>10000</v>
      </c>
      <c r="T43" s="2"/>
      <c r="U43" s="2">
        <v>18</v>
      </c>
      <c r="V43" s="2">
        <v>2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ht="15.75" customHeight="1" x14ac:dyDescent="0.2">
      <c r="A44" s="2" t="s">
        <v>108</v>
      </c>
      <c r="B44" s="3" t="str">
        <f t="shared" si="1"/>
        <v>2018Kennedy_JMedChem</v>
      </c>
      <c r="C44" s="2" t="s">
        <v>497</v>
      </c>
      <c r="D44" s="2">
        <v>0</v>
      </c>
      <c r="E44" s="2">
        <v>0</v>
      </c>
      <c r="F44" s="2" t="s">
        <v>109</v>
      </c>
      <c r="G44" s="2" t="s">
        <v>22</v>
      </c>
      <c r="H44" s="2" t="s">
        <v>23</v>
      </c>
      <c r="I44" s="2"/>
      <c r="J44" s="2" t="s">
        <v>24</v>
      </c>
      <c r="K44" s="2">
        <v>1236</v>
      </c>
      <c r="L44" s="2">
        <v>111</v>
      </c>
      <c r="M44" s="2">
        <v>57</v>
      </c>
      <c r="N44" s="2">
        <v>1</v>
      </c>
      <c r="O44" s="2"/>
      <c r="P44" s="2"/>
      <c r="Q44" s="2"/>
      <c r="R44" s="2"/>
      <c r="S44" s="2">
        <v>10000</v>
      </c>
      <c r="T44" s="2"/>
      <c r="U44" s="2">
        <v>3</v>
      </c>
      <c r="V44" s="2">
        <v>1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ht="15.75" customHeight="1" x14ac:dyDescent="0.2">
      <c r="A45" s="2" t="s">
        <v>110</v>
      </c>
      <c r="B45" s="3" t="str">
        <f t="shared" si="1"/>
        <v>2018Kennedy_JMedChem</v>
      </c>
      <c r="C45" s="2" t="s">
        <v>498</v>
      </c>
      <c r="D45" s="2">
        <v>0</v>
      </c>
      <c r="E45" s="2">
        <v>0</v>
      </c>
      <c r="F45" s="2" t="s">
        <v>111</v>
      </c>
      <c r="G45" s="2" t="s">
        <v>22</v>
      </c>
      <c r="H45" s="2" t="s">
        <v>23</v>
      </c>
      <c r="I45" s="2"/>
      <c r="J45" s="2" t="s">
        <v>24</v>
      </c>
      <c r="K45" s="2">
        <v>7618</v>
      </c>
      <c r="L45" s="2">
        <v>737</v>
      </c>
      <c r="M45" s="2">
        <v>75</v>
      </c>
      <c r="N45" s="2">
        <v>7</v>
      </c>
      <c r="O45" s="2"/>
      <c r="P45" s="2"/>
      <c r="Q45" s="2"/>
      <c r="R45" s="2"/>
      <c r="S45" s="2">
        <v>10000</v>
      </c>
      <c r="T45" s="2"/>
      <c r="U45" s="2">
        <v>6</v>
      </c>
      <c r="V45" s="2">
        <v>1</v>
      </c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ht="15.75" customHeight="1" x14ac:dyDescent="0.2">
      <c r="A46" s="2" t="s">
        <v>112</v>
      </c>
      <c r="B46" s="3" t="str">
        <f t="shared" si="1"/>
        <v>2018Kennedy_JMedChem</v>
      </c>
      <c r="C46" s="2" t="s">
        <v>499</v>
      </c>
      <c r="D46" s="2">
        <v>0</v>
      </c>
      <c r="E46" s="2">
        <v>0</v>
      </c>
      <c r="F46" s="2" t="s">
        <v>113</v>
      </c>
      <c r="G46" s="2" t="s">
        <v>22</v>
      </c>
      <c r="H46" s="2" t="s">
        <v>23</v>
      </c>
      <c r="I46" s="2"/>
      <c r="J46" s="2" t="s">
        <v>24</v>
      </c>
      <c r="K46" s="2">
        <v>10000</v>
      </c>
      <c r="L46" s="2"/>
      <c r="M46" s="2">
        <v>17</v>
      </c>
      <c r="N46" s="2">
        <v>2</v>
      </c>
      <c r="O46" s="2"/>
      <c r="P46" s="2"/>
      <c r="Q46" s="2"/>
      <c r="R46" s="2"/>
      <c r="S46" s="2">
        <v>10000</v>
      </c>
      <c r="T46" s="2"/>
      <c r="U46" s="2">
        <v>-0.2</v>
      </c>
      <c r="V46" s="2">
        <v>0.2</v>
      </c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ht="15.75" customHeight="1" x14ac:dyDescent="0.2">
      <c r="A47" s="2" t="s">
        <v>114</v>
      </c>
      <c r="B47" s="3" t="str">
        <f t="shared" si="1"/>
        <v>2018Kennedy_JMedChem</v>
      </c>
      <c r="C47" s="2" t="s">
        <v>500</v>
      </c>
      <c r="D47" s="2">
        <v>0</v>
      </c>
      <c r="E47" s="2">
        <v>0</v>
      </c>
      <c r="F47" s="2" t="s">
        <v>115</v>
      </c>
      <c r="G47" s="2" t="s">
        <v>22</v>
      </c>
      <c r="H47" s="2" t="s">
        <v>23</v>
      </c>
      <c r="I47" s="2"/>
      <c r="J47" s="2" t="s">
        <v>24</v>
      </c>
      <c r="K47" s="2">
        <v>55</v>
      </c>
      <c r="L47" s="2">
        <v>8.1</v>
      </c>
      <c r="M47" s="2">
        <v>93</v>
      </c>
      <c r="N47" s="2">
        <v>2</v>
      </c>
      <c r="O47" s="2"/>
      <c r="P47" s="2"/>
      <c r="Q47" s="2"/>
      <c r="R47" s="2"/>
      <c r="S47" s="2">
        <v>2912</v>
      </c>
      <c r="T47" s="2">
        <v>189</v>
      </c>
      <c r="U47" s="2">
        <v>71</v>
      </c>
      <c r="V47" s="2">
        <v>6</v>
      </c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15.75" customHeight="1" x14ac:dyDescent="0.2">
      <c r="A48" s="2" t="s">
        <v>116</v>
      </c>
      <c r="B48" s="3" t="str">
        <f t="shared" si="1"/>
        <v>2018Kennedy_JMedChem</v>
      </c>
      <c r="C48" s="2" t="s">
        <v>501</v>
      </c>
      <c r="D48" s="2">
        <v>1</v>
      </c>
      <c r="E48" s="2">
        <v>0</v>
      </c>
      <c r="F48" s="2" t="s">
        <v>117</v>
      </c>
      <c r="G48" s="2" t="s">
        <v>22</v>
      </c>
      <c r="H48" s="2" t="s">
        <v>23</v>
      </c>
      <c r="I48" s="2"/>
      <c r="J48" s="2" t="s">
        <v>24</v>
      </c>
      <c r="K48" s="2">
        <v>355</v>
      </c>
      <c r="L48" s="2">
        <v>26</v>
      </c>
      <c r="M48" s="2">
        <v>89</v>
      </c>
      <c r="N48" s="2">
        <v>2</v>
      </c>
      <c r="O48" s="2"/>
      <c r="P48" s="2"/>
      <c r="Q48" s="2"/>
      <c r="R48" s="2"/>
      <c r="S48" s="2">
        <v>10000</v>
      </c>
      <c r="T48" s="2"/>
      <c r="U48" s="2">
        <v>14</v>
      </c>
      <c r="V48" s="2">
        <v>4</v>
      </c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15.75" customHeight="1" x14ac:dyDescent="0.2">
      <c r="A49" s="2" t="s">
        <v>118</v>
      </c>
      <c r="B49" s="3" t="str">
        <f t="shared" si="1"/>
        <v>2018Kennedy_JMedChem</v>
      </c>
      <c r="C49" s="2" t="s">
        <v>502</v>
      </c>
      <c r="D49" s="2">
        <v>0</v>
      </c>
      <c r="E49" s="2">
        <v>0</v>
      </c>
      <c r="F49" s="2" t="s">
        <v>119</v>
      </c>
      <c r="G49" s="2" t="s">
        <v>22</v>
      </c>
      <c r="H49" s="2" t="s">
        <v>23</v>
      </c>
      <c r="I49" s="2"/>
      <c r="J49" s="2" t="s">
        <v>24</v>
      </c>
      <c r="K49" s="2">
        <v>127</v>
      </c>
      <c r="L49" s="2">
        <v>11</v>
      </c>
      <c r="M49" s="2">
        <v>88</v>
      </c>
      <c r="N49" s="2">
        <v>7</v>
      </c>
      <c r="O49" s="2"/>
      <c r="P49" s="2"/>
      <c r="Q49" s="2"/>
      <c r="R49" s="2"/>
      <c r="S49" s="2">
        <v>3459</v>
      </c>
      <c r="T49" s="2">
        <v>634</v>
      </c>
      <c r="U49" s="2">
        <v>49</v>
      </c>
      <c r="V49" s="2">
        <v>9</v>
      </c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ht="15.75" customHeight="1" x14ac:dyDescent="0.2">
      <c r="A50" s="2" t="s">
        <v>120</v>
      </c>
      <c r="B50" s="3" t="str">
        <f t="shared" si="1"/>
        <v>2018Kennedy_JMedChem</v>
      </c>
      <c r="C50" s="2" t="s">
        <v>503</v>
      </c>
      <c r="D50" s="2">
        <v>1</v>
      </c>
      <c r="E50" s="2">
        <v>0</v>
      </c>
      <c r="F50" s="2" t="s">
        <v>121</v>
      </c>
      <c r="G50" s="2" t="s">
        <v>22</v>
      </c>
      <c r="H50" s="2" t="s">
        <v>23</v>
      </c>
      <c r="I50" s="2"/>
      <c r="J50" s="2" t="s">
        <v>24</v>
      </c>
      <c r="K50" s="2">
        <v>153</v>
      </c>
      <c r="L50" s="2">
        <v>32</v>
      </c>
      <c r="M50" s="2">
        <v>91</v>
      </c>
      <c r="N50" s="2">
        <v>2</v>
      </c>
      <c r="O50" s="2"/>
      <c r="P50" s="2"/>
      <c r="Q50" s="2"/>
      <c r="R50" s="2"/>
      <c r="S50" s="2">
        <v>10000</v>
      </c>
      <c r="T50" s="2"/>
      <c r="U50" s="2">
        <v>66</v>
      </c>
      <c r="V50" s="2">
        <v>10</v>
      </c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ht="15.75" customHeight="1" x14ac:dyDescent="0.2">
      <c r="A51" s="2" t="s">
        <v>122</v>
      </c>
      <c r="B51" s="3" t="str">
        <f t="shared" si="1"/>
        <v>2018Kennedy_JMedChem</v>
      </c>
      <c r="C51" s="2" t="s">
        <v>504</v>
      </c>
      <c r="D51" s="2">
        <v>1</v>
      </c>
      <c r="E51" s="2">
        <v>0</v>
      </c>
      <c r="F51" s="2" t="s">
        <v>123</v>
      </c>
      <c r="G51" s="2" t="s">
        <v>22</v>
      </c>
      <c r="H51" s="2" t="s">
        <v>23</v>
      </c>
      <c r="I51" s="2"/>
      <c r="J51" s="2" t="s">
        <v>24</v>
      </c>
      <c r="K51" s="2">
        <v>91</v>
      </c>
      <c r="L51" s="2">
        <v>5.5</v>
      </c>
      <c r="M51" s="2">
        <v>74</v>
      </c>
      <c r="N51" s="2">
        <v>4</v>
      </c>
      <c r="O51" s="2"/>
      <c r="P51" s="2"/>
      <c r="Q51" s="2"/>
      <c r="R51" s="2"/>
      <c r="S51" s="2">
        <v>10000</v>
      </c>
      <c r="T51" s="2"/>
      <c r="U51" s="2">
        <v>12</v>
      </c>
      <c r="V51" s="2">
        <v>5</v>
      </c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15.75" customHeight="1" x14ac:dyDescent="0.2">
      <c r="A52" s="2" t="s">
        <v>124</v>
      </c>
      <c r="B52" s="3" t="str">
        <f t="shared" si="1"/>
        <v>2018Kennedy_JMedChem</v>
      </c>
      <c r="C52" s="2" t="s">
        <v>505</v>
      </c>
      <c r="D52" s="2">
        <v>1</v>
      </c>
      <c r="E52" s="2">
        <v>0</v>
      </c>
      <c r="F52" s="2" t="s">
        <v>125</v>
      </c>
      <c r="G52" s="2" t="s">
        <v>22</v>
      </c>
      <c r="H52" s="2" t="s">
        <v>23</v>
      </c>
      <c r="I52" s="2"/>
      <c r="J52" s="2" t="s">
        <v>24</v>
      </c>
      <c r="K52" s="2">
        <v>1764</v>
      </c>
      <c r="L52" s="2">
        <v>384</v>
      </c>
      <c r="M52" s="2">
        <v>99</v>
      </c>
      <c r="N52" s="2">
        <v>3</v>
      </c>
      <c r="O52" s="2"/>
      <c r="P52" s="2"/>
      <c r="Q52" s="2"/>
      <c r="R52" s="2"/>
      <c r="S52" s="2">
        <v>10000</v>
      </c>
      <c r="T52" s="2"/>
      <c r="U52" s="2">
        <v>5.9</v>
      </c>
      <c r="V52" s="2">
        <v>3</v>
      </c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ht="15.75" customHeight="1" x14ac:dyDescent="0.2">
      <c r="A53" s="2" t="s">
        <v>126</v>
      </c>
      <c r="B53" s="3" t="str">
        <f t="shared" si="1"/>
        <v>2018Kennedy_JMedChem</v>
      </c>
      <c r="C53" s="2" t="s">
        <v>506</v>
      </c>
      <c r="D53" s="2">
        <v>1</v>
      </c>
      <c r="E53" s="2">
        <v>0</v>
      </c>
      <c r="F53" s="2" t="s">
        <v>127</v>
      </c>
      <c r="G53" s="2" t="s">
        <v>22</v>
      </c>
      <c r="H53" s="2" t="s">
        <v>23</v>
      </c>
      <c r="I53" s="2" t="s">
        <v>27</v>
      </c>
      <c r="J53" s="2" t="s">
        <v>24</v>
      </c>
      <c r="K53" s="2">
        <v>149</v>
      </c>
      <c r="L53" s="2">
        <v>9.1</v>
      </c>
      <c r="M53" s="2">
        <v>83</v>
      </c>
      <c r="N53" s="2">
        <v>4</v>
      </c>
      <c r="O53" s="2">
        <v>75</v>
      </c>
      <c r="P53" s="2">
        <v>15</v>
      </c>
      <c r="Q53" s="2">
        <v>101</v>
      </c>
      <c r="R53" s="2">
        <v>2</v>
      </c>
      <c r="S53" s="2">
        <v>10000</v>
      </c>
      <c r="T53" s="2"/>
      <c r="U53" s="2">
        <v>3.6</v>
      </c>
      <c r="V53" s="2">
        <v>1</v>
      </c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ht="15.75" customHeight="1" x14ac:dyDescent="0.2">
      <c r="A54" s="2" t="s">
        <v>128</v>
      </c>
      <c r="B54" s="3" t="str">
        <f t="shared" si="1"/>
        <v>2018Kennedy_JMedChem</v>
      </c>
      <c r="C54" s="2" t="s">
        <v>507</v>
      </c>
      <c r="D54" s="2">
        <v>0</v>
      </c>
      <c r="E54" s="2">
        <v>0</v>
      </c>
      <c r="F54" s="2" t="s">
        <v>129</v>
      </c>
      <c r="G54" s="2" t="s">
        <v>22</v>
      </c>
      <c r="H54" s="2" t="s">
        <v>23</v>
      </c>
      <c r="I54" s="2"/>
      <c r="J54" s="2" t="s">
        <v>24</v>
      </c>
      <c r="K54" s="2">
        <v>1403</v>
      </c>
      <c r="L54" s="2">
        <v>225</v>
      </c>
      <c r="M54" s="2">
        <v>90</v>
      </c>
      <c r="N54" s="2">
        <v>9</v>
      </c>
      <c r="O54" s="2"/>
      <c r="P54" s="2"/>
      <c r="Q54" s="2"/>
      <c r="R54" s="2"/>
      <c r="S54" s="2">
        <v>10000</v>
      </c>
      <c r="T54" s="2"/>
      <c r="U54" s="2">
        <v>6.7</v>
      </c>
      <c r="V54" s="2">
        <v>4</v>
      </c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ht="15.75" customHeight="1" x14ac:dyDescent="0.2">
      <c r="A55" s="2" t="s">
        <v>130</v>
      </c>
      <c r="B55" s="3" t="str">
        <f t="shared" si="1"/>
        <v>2018Kennedy_JMedChem</v>
      </c>
      <c r="C55" s="2" t="s">
        <v>508</v>
      </c>
      <c r="D55" s="2">
        <v>0</v>
      </c>
      <c r="E55" s="2">
        <v>0</v>
      </c>
      <c r="F55" s="2" t="s">
        <v>131</v>
      </c>
      <c r="G55" s="2" t="s">
        <v>22</v>
      </c>
      <c r="H55" s="2" t="s">
        <v>23</v>
      </c>
      <c r="I55" s="2"/>
      <c r="J55" s="2" t="s">
        <v>24</v>
      </c>
      <c r="K55" s="2">
        <v>2975</v>
      </c>
      <c r="L55" s="2">
        <v>400</v>
      </c>
      <c r="M55" s="2">
        <v>87</v>
      </c>
      <c r="N55" s="2">
        <v>6</v>
      </c>
      <c r="O55" s="2"/>
      <c r="P55" s="2"/>
      <c r="Q55" s="2"/>
      <c r="R55" s="2"/>
      <c r="S55" s="2">
        <v>10000</v>
      </c>
      <c r="T55" s="2"/>
      <c r="U55" s="2">
        <v>7.5</v>
      </c>
      <c r="V55" s="2">
        <v>3</v>
      </c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ht="15.75" customHeight="1" x14ac:dyDescent="0.2">
      <c r="A56" s="2" t="s">
        <v>132</v>
      </c>
      <c r="B56" s="3" t="str">
        <f t="shared" si="1"/>
        <v>2018Kennedy_JMedChem</v>
      </c>
      <c r="C56" s="2" t="s">
        <v>509</v>
      </c>
      <c r="D56" s="2">
        <v>0</v>
      </c>
      <c r="E56" s="2">
        <v>0</v>
      </c>
      <c r="F56" s="2" t="s">
        <v>133</v>
      </c>
      <c r="G56" s="2" t="s">
        <v>22</v>
      </c>
      <c r="H56" s="2" t="s">
        <v>23</v>
      </c>
      <c r="I56" s="2"/>
      <c r="J56" s="2" t="s">
        <v>24</v>
      </c>
      <c r="K56" s="2">
        <v>373</v>
      </c>
      <c r="L56" s="2">
        <v>31</v>
      </c>
      <c r="M56" s="2">
        <v>90</v>
      </c>
      <c r="N56" s="2">
        <v>4</v>
      </c>
      <c r="O56" s="2"/>
      <c r="P56" s="2"/>
      <c r="Q56" s="2"/>
      <c r="R56" s="2"/>
      <c r="S56" s="2">
        <v>10000</v>
      </c>
      <c r="T56" s="2"/>
      <c r="U56" s="2">
        <v>29</v>
      </c>
      <c r="V56" s="2">
        <v>6</v>
      </c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ht="15.75" customHeight="1" x14ac:dyDescent="0.2">
      <c r="A57" s="2" t="s">
        <v>134</v>
      </c>
      <c r="B57" s="3" t="str">
        <f t="shared" si="1"/>
        <v>2018Kennedy_JMedChem</v>
      </c>
      <c r="C57" s="2" t="s">
        <v>510</v>
      </c>
      <c r="D57" s="2">
        <v>0</v>
      </c>
      <c r="E57" s="2">
        <v>0</v>
      </c>
      <c r="F57" s="2" t="s">
        <v>135</v>
      </c>
      <c r="G57" s="2" t="s">
        <v>22</v>
      </c>
      <c r="H57" s="2" t="s">
        <v>23</v>
      </c>
      <c r="I57" s="2"/>
      <c r="J57" s="2" t="s">
        <v>24</v>
      </c>
      <c r="K57" s="2">
        <v>10000</v>
      </c>
      <c r="L57" s="2"/>
      <c r="M57" s="2">
        <v>24</v>
      </c>
      <c r="N57" s="2">
        <v>6</v>
      </c>
      <c r="O57" s="2"/>
      <c r="P57" s="2"/>
      <c r="Q57" s="2"/>
      <c r="R57" s="2"/>
      <c r="S57" s="2">
        <v>10000</v>
      </c>
      <c r="T57" s="2"/>
      <c r="U57" s="2">
        <v>-0.3</v>
      </c>
      <c r="V57" s="2">
        <v>0.1</v>
      </c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ht="15.75" customHeight="1" x14ac:dyDescent="0.2">
      <c r="A58" s="2" t="s">
        <v>136</v>
      </c>
      <c r="B58" s="3" t="str">
        <f t="shared" si="1"/>
        <v>2018Kennedy_JMedChem</v>
      </c>
      <c r="C58" s="2" t="s">
        <v>511</v>
      </c>
      <c r="D58" s="2">
        <v>0</v>
      </c>
      <c r="E58" s="2">
        <v>0</v>
      </c>
      <c r="F58" s="2" t="s">
        <v>137</v>
      </c>
      <c r="G58" s="2" t="s">
        <v>22</v>
      </c>
      <c r="H58" s="2" t="s">
        <v>23</v>
      </c>
      <c r="I58" s="2"/>
      <c r="J58" s="2" t="s">
        <v>24</v>
      </c>
      <c r="K58" s="2">
        <v>10000</v>
      </c>
      <c r="L58" s="2"/>
      <c r="M58" s="2">
        <v>21</v>
      </c>
      <c r="N58" s="2">
        <v>10</v>
      </c>
      <c r="O58" s="2"/>
      <c r="P58" s="2"/>
      <c r="Q58" s="2"/>
      <c r="R58" s="2"/>
      <c r="S58" s="2">
        <v>10000</v>
      </c>
      <c r="T58" s="2"/>
      <c r="U58" s="2">
        <v>-0.3</v>
      </c>
      <c r="V58" s="2">
        <v>0.2</v>
      </c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x14ac:dyDescent="0.2">
      <c r="A59" s="2" t="s">
        <v>138</v>
      </c>
      <c r="B59" s="3" t="str">
        <f t="shared" ref="B59:B93" si="2">HYPERLINK("https://doi.org/10.1021/jm4010829","2013Chen_JMedChem")</f>
        <v>2013Chen_JMedChem</v>
      </c>
      <c r="C59" s="2" t="s">
        <v>663</v>
      </c>
      <c r="D59" s="2">
        <v>0</v>
      </c>
      <c r="E59" s="2">
        <v>0</v>
      </c>
      <c r="F59" s="7" t="s">
        <v>141</v>
      </c>
      <c r="G59" s="2" t="s">
        <v>140</v>
      </c>
      <c r="H59" s="2"/>
      <c r="I59" s="2" t="s">
        <v>428</v>
      </c>
      <c r="J59" s="2" t="s">
        <v>24</v>
      </c>
      <c r="K59" s="2"/>
      <c r="L59" s="8"/>
      <c r="M59" s="2"/>
      <c r="N59" s="2"/>
      <c r="O59" s="8">
        <v>39.810717055349571</v>
      </c>
      <c r="P59" s="8">
        <v>9.1667563633051738</v>
      </c>
      <c r="Q59" s="2">
        <v>100</v>
      </c>
      <c r="R59" s="2">
        <v>1</v>
      </c>
      <c r="S59" s="8">
        <v>501.18723362727218</v>
      </c>
      <c r="T59" s="8">
        <v>115.40262529490811</v>
      </c>
      <c r="U59" s="2">
        <v>100</v>
      </c>
      <c r="V59" s="2">
        <v>3</v>
      </c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x14ac:dyDescent="0.2">
      <c r="A60" s="2" t="s">
        <v>266</v>
      </c>
      <c r="B60" s="3" t="str">
        <f t="shared" si="2"/>
        <v>2013Chen_JMedChem</v>
      </c>
      <c r="C60" s="2" t="s">
        <v>664</v>
      </c>
      <c r="D60" s="2">
        <v>0</v>
      </c>
      <c r="E60" s="2">
        <v>0</v>
      </c>
      <c r="F60" s="2" t="s">
        <v>144</v>
      </c>
      <c r="G60" s="2" t="s">
        <v>140</v>
      </c>
      <c r="H60" s="2"/>
      <c r="I60" s="2" t="s">
        <v>428</v>
      </c>
      <c r="J60" s="2" t="s">
        <v>24</v>
      </c>
      <c r="K60" s="2"/>
      <c r="L60" s="8"/>
      <c r="M60" s="2"/>
      <c r="N60" s="2"/>
      <c r="O60" s="8">
        <v>1.9952623149688824</v>
      </c>
      <c r="P60" s="8">
        <v>0.45942612630601398</v>
      </c>
      <c r="Q60" s="2">
        <v>55</v>
      </c>
      <c r="R60" s="2">
        <v>1</v>
      </c>
      <c r="S60" s="5">
        <v>10000</v>
      </c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x14ac:dyDescent="0.2">
      <c r="A61" s="2" t="s">
        <v>267</v>
      </c>
      <c r="B61" s="3" t="str">
        <f t="shared" si="2"/>
        <v>2013Chen_JMedChem</v>
      </c>
      <c r="C61" s="2" t="s">
        <v>512</v>
      </c>
      <c r="D61" s="2">
        <v>0</v>
      </c>
      <c r="E61" s="2">
        <v>1</v>
      </c>
      <c r="F61" s="2" t="s">
        <v>146</v>
      </c>
      <c r="G61" s="2" t="s">
        <v>140</v>
      </c>
      <c r="H61" s="2"/>
      <c r="I61" s="2" t="s">
        <v>427</v>
      </c>
      <c r="J61" s="2" t="s">
        <v>24</v>
      </c>
      <c r="K61" s="2"/>
      <c r="L61" s="8"/>
      <c r="M61" s="2"/>
      <c r="N61" s="2"/>
      <c r="O61" s="8">
        <v>501.18723362727218</v>
      </c>
      <c r="P61" s="8">
        <v>115.40262529490811</v>
      </c>
      <c r="Q61" s="2">
        <v>74</v>
      </c>
      <c r="R61" s="2">
        <v>1</v>
      </c>
      <c r="S61" s="8">
        <v>1995.262314968875</v>
      </c>
      <c r="T61" s="8">
        <v>1837.7045052240492</v>
      </c>
      <c r="U61" s="2">
        <v>32</v>
      </c>
      <c r="V61" s="2">
        <v>5</v>
      </c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x14ac:dyDescent="0.2">
      <c r="A62" s="2" t="s">
        <v>271</v>
      </c>
      <c r="B62" s="3" t="str">
        <f t="shared" si="2"/>
        <v>2013Chen_JMedChem</v>
      </c>
      <c r="C62" s="2" t="s">
        <v>513</v>
      </c>
      <c r="D62" s="2">
        <v>1</v>
      </c>
      <c r="E62" s="2">
        <v>1</v>
      </c>
      <c r="F62" s="2" t="s">
        <v>148</v>
      </c>
      <c r="G62" s="2" t="s">
        <v>140</v>
      </c>
      <c r="H62" s="2"/>
      <c r="I62" s="2" t="s">
        <v>428</v>
      </c>
      <c r="J62" s="2" t="s">
        <v>24</v>
      </c>
      <c r="K62" s="2"/>
      <c r="L62" s="8"/>
      <c r="M62" s="2"/>
      <c r="N62" s="2"/>
      <c r="O62" s="8">
        <v>10000</v>
      </c>
      <c r="P62" s="8">
        <v>2302.5850929940457</v>
      </c>
      <c r="Q62" s="2">
        <v>41</v>
      </c>
      <c r="R62" s="2">
        <v>1</v>
      </c>
      <c r="S62" s="5">
        <v>10000</v>
      </c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x14ac:dyDescent="0.2">
      <c r="A63" s="2" t="s">
        <v>273</v>
      </c>
      <c r="B63" s="3" t="str">
        <f t="shared" si="2"/>
        <v>2013Chen_JMedChem</v>
      </c>
      <c r="C63" s="2" t="s">
        <v>514</v>
      </c>
      <c r="D63" s="2">
        <v>0</v>
      </c>
      <c r="E63" s="2">
        <v>1</v>
      </c>
      <c r="F63" s="2" t="s">
        <v>150</v>
      </c>
      <c r="G63" s="2" t="s">
        <v>140</v>
      </c>
      <c r="H63" s="2"/>
      <c r="I63" s="2" t="s">
        <v>428</v>
      </c>
      <c r="J63" s="2" t="s">
        <v>24</v>
      </c>
      <c r="K63" s="2"/>
      <c r="L63" s="8"/>
      <c r="M63" s="2"/>
      <c r="N63" s="2"/>
      <c r="O63" s="8">
        <v>39.810717055349571</v>
      </c>
      <c r="P63" s="8">
        <v>9.1667563633051738</v>
      </c>
      <c r="Q63" s="2">
        <v>108</v>
      </c>
      <c r="R63" s="2">
        <v>3</v>
      </c>
      <c r="S63" s="8">
        <v>1584.8931924611111</v>
      </c>
      <c r="T63" s="8">
        <v>729.87028778973956</v>
      </c>
      <c r="U63" s="2">
        <v>236</v>
      </c>
      <c r="V63" s="2">
        <v>19</v>
      </c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x14ac:dyDescent="0.2">
      <c r="A64" s="2" t="s">
        <v>276</v>
      </c>
      <c r="B64" s="3" t="str">
        <f t="shared" si="2"/>
        <v>2013Chen_JMedChem</v>
      </c>
      <c r="C64" s="2" t="s">
        <v>515</v>
      </c>
      <c r="D64" s="2">
        <v>1</v>
      </c>
      <c r="E64" s="2">
        <v>1</v>
      </c>
      <c r="F64" s="2" t="s">
        <v>152</v>
      </c>
      <c r="G64" s="2" t="s">
        <v>140</v>
      </c>
      <c r="H64" s="2"/>
      <c r="I64" s="2" t="s">
        <v>427</v>
      </c>
      <c r="J64" s="2" t="s">
        <v>24</v>
      </c>
      <c r="K64" s="2"/>
      <c r="L64" s="8"/>
      <c r="M64" s="2"/>
      <c r="N64" s="2"/>
      <c r="O64" s="8">
        <v>1584.8931924611111</v>
      </c>
      <c r="P64" s="8">
        <v>364.93514389486978</v>
      </c>
      <c r="Q64" s="2">
        <v>79</v>
      </c>
      <c r="R64" s="2">
        <v>2</v>
      </c>
      <c r="S64" s="5">
        <v>10000</v>
      </c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x14ac:dyDescent="0.2">
      <c r="A65" s="2" t="s">
        <v>277</v>
      </c>
      <c r="B65" s="3" t="str">
        <f t="shared" si="2"/>
        <v>2013Chen_JMedChem</v>
      </c>
      <c r="C65" s="2" t="s">
        <v>516</v>
      </c>
      <c r="D65" s="2">
        <v>0</v>
      </c>
      <c r="E65" s="2">
        <v>1</v>
      </c>
      <c r="F65" s="2" t="s">
        <v>154</v>
      </c>
      <c r="G65" s="2" t="s">
        <v>140</v>
      </c>
      <c r="H65" s="2"/>
      <c r="I65" s="2" t="s">
        <v>428</v>
      </c>
      <c r="J65" s="2" t="s">
        <v>24</v>
      </c>
      <c r="K65" s="2"/>
      <c r="L65" s="8"/>
      <c r="M65" s="2"/>
      <c r="N65" s="2"/>
      <c r="O65" s="8">
        <v>251.1886431509578</v>
      </c>
      <c r="P65" s="8">
        <v>57.838322524879644</v>
      </c>
      <c r="Q65" s="2">
        <v>96</v>
      </c>
      <c r="R65" s="2">
        <v>3</v>
      </c>
      <c r="S65" s="8">
        <v>6309.5734448019211</v>
      </c>
      <c r="T65" s="8">
        <v>2905.6659514303992</v>
      </c>
      <c r="U65" s="2">
        <v>55</v>
      </c>
      <c r="V65" s="2">
        <v>7</v>
      </c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x14ac:dyDescent="0.2">
      <c r="A66" s="2" t="s">
        <v>280</v>
      </c>
      <c r="B66" s="3" t="str">
        <f t="shared" si="2"/>
        <v>2013Chen_JMedChem</v>
      </c>
      <c r="C66" s="2" t="s">
        <v>517</v>
      </c>
      <c r="D66" s="2">
        <v>0</v>
      </c>
      <c r="E66" s="2">
        <v>1</v>
      </c>
      <c r="F66" s="2" t="s">
        <v>156</v>
      </c>
      <c r="G66" s="2" t="s">
        <v>140</v>
      </c>
      <c r="H66" s="2"/>
      <c r="I66" s="2" t="s">
        <v>428</v>
      </c>
      <c r="J66" s="2" t="s">
        <v>24</v>
      </c>
      <c r="K66" s="2"/>
      <c r="L66" s="8"/>
      <c r="M66" s="2"/>
      <c r="N66" s="2"/>
      <c r="O66" s="8">
        <v>79.432823472428183</v>
      </c>
      <c r="P66" s="8">
        <v>18.290083522204068</v>
      </c>
      <c r="Q66" s="2">
        <v>72</v>
      </c>
      <c r="R66" s="2">
        <v>2</v>
      </c>
      <c r="S66" s="8">
        <v>630.95734448019255</v>
      </c>
      <c r="T66" s="8">
        <v>581.13319028608021</v>
      </c>
      <c r="U66" s="2">
        <v>27</v>
      </c>
      <c r="V66" s="2">
        <v>4</v>
      </c>
      <c r="W66" s="8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x14ac:dyDescent="0.2">
      <c r="A67" s="2" t="s">
        <v>282</v>
      </c>
      <c r="B67" s="3" t="str">
        <f t="shared" si="2"/>
        <v>2013Chen_JMedChem</v>
      </c>
      <c r="C67" s="2" t="s">
        <v>518</v>
      </c>
      <c r="D67" s="2">
        <v>0</v>
      </c>
      <c r="E67" s="2">
        <v>0</v>
      </c>
      <c r="F67" s="2" t="s">
        <v>158</v>
      </c>
      <c r="G67" s="2" t="s">
        <v>140</v>
      </c>
      <c r="H67" s="2"/>
      <c r="I67" s="2" t="s">
        <v>427</v>
      </c>
      <c r="J67" s="2" t="s">
        <v>24</v>
      </c>
      <c r="K67" s="2"/>
      <c r="L67" s="8"/>
      <c r="M67" s="2"/>
      <c r="N67" s="2"/>
      <c r="O67" s="8">
        <v>31.6227766016837</v>
      </c>
      <c r="P67" s="8">
        <v>7.2814134002117799</v>
      </c>
      <c r="Q67" s="2">
        <v>79</v>
      </c>
      <c r="R67" s="2">
        <v>1</v>
      </c>
      <c r="S67" s="8">
        <v>398.10717055349619</v>
      </c>
      <c r="T67" s="8">
        <v>275.00269089915554</v>
      </c>
      <c r="U67" s="2">
        <v>20</v>
      </c>
      <c r="V67" s="2">
        <v>2</v>
      </c>
      <c r="W67" s="8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x14ac:dyDescent="0.2">
      <c r="A68" s="2" t="s">
        <v>284</v>
      </c>
      <c r="B68" s="3" t="str">
        <f t="shared" si="2"/>
        <v>2013Chen_JMedChem</v>
      </c>
      <c r="C68" s="2" t="s">
        <v>519</v>
      </c>
      <c r="D68" s="2">
        <v>0</v>
      </c>
      <c r="E68" s="2">
        <v>0</v>
      </c>
      <c r="F68" s="2" t="s">
        <v>160</v>
      </c>
      <c r="G68" s="2" t="s">
        <v>140</v>
      </c>
      <c r="H68" s="2"/>
      <c r="I68" s="2" t="s">
        <v>428</v>
      </c>
      <c r="J68" s="2" t="s">
        <v>24</v>
      </c>
      <c r="K68" s="2"/>
      <c r="L68" s="8"/>
      <c r="M68" s="2"/>
      <c r="N68" s="2"/>
      <c r="O68" s="8">
        <v>501.18723362727218</v>
      </c>
      <c r="P68" s="8">
        <v>115.40262529490811</v>
      </c>
      <c r="Q68" s="2">
        <v>110</v>
      </c>
      <c r="R68" s="2">
        <v>4</v>
      </c>
      <c r="S68" s="8">
        <v>7943.2823472428063</v>
      </c>
      <c r="T68" s="8">
        <v>1829.008352220404</v>
      </c>
      <c r="U68" s="2">
        <v>165</v>
      </c>
      <c r="V68" s="2">
        <v>3</v>
      </c>
      <c r="W68" s="8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x14ac:dyDescent="0.2">
      <c r="A69" s="2" t="s">
        <v>286</v>
      </c>
      <c r="B69" s="3" t="str">
        <f t="shared" si="2"/>
        <v>2013Chen_JMedChem</v>
      </c>
      <c r="C69" s="2" t="s">
        <v>520</v>
      </c>
      <c r="D69" s="2">
        <v>0</v>
      </c>
      <c r="E69" s="2">
        <v>1</v>
      </c>
      <c r="F69" s="2" t="s">
        <v>162</v>
      </c>
      <c r="G69" s="2" t="s">
        <v>140</v>
      </c>
      <c r="H69" s="2"/>
      <c r="I69" s="2" t="s">
        <v>428</v>
      </c>
      <c r="J69" s="2" t="s">
        <v>24</v>
      </c>
      <c r="K69" s="2"/>
      <c r="L69" s="8"/>
      <c r="M69" s="2"/>
      <c r="N69" s="2"/>
      <c r="O69" s="8">
        <v>398.10717055349619</v>
      </c>
      <c r="P69" s="8">
        <v>91.667563633051856</v>
      </c>
      <c r="Q69" s="2">
        <v>104</v>
      </c>
      <c r="R69" s="2">
        <v>2</v>
      </c>
      <c r="S69" s="8">
        <v>7943.2823472428063</v>
      </c>
      <c r="T69" s="8">
        <v>3658.0167044408081</v>
      </c>
      <c r="U69" s="2">
        <v>56</v>
      </c>
      <c r="V69" s="2">
        <v>6</v>
      </c>
      <c r="W69" s="8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x14ac:dyDescent="0.2">
      <c r="A70" s="2" t="s">
        <v>288</v>
      </c>
      <c r="B70" s="3" t="str">
        <f t="shared" si="2"/>
        <v>2013Chen_JMedChem</v>
      </c>
      <c r="C70" s="2" t="s">
        <v>521</v>
      </c>
      <c r="D70" s="2">
        <v>1</v>
      </c>
      <c r="E70" s="2">
        <v>0</v>
      </c>
      <c r="F70" s="2" t="s">
        <v>164</v>
      </c>
      <c r="G70" s="2" t="s">
        <v>140</v>
      </c>
      <c r="H70" s="2"/>
      <c r="I70" s="2" t="s">
        <v>427</v>
      </c>
      <c r="J70" s="2" t="s">
        <v>24</v>
      </c>
      <c r="K70" s="2"/>
      <c r="L70" s="8"/>
      <c r="M70" s="2"/>
      <c r="N70" s="2"/>
      <c r="O70" s="8">
        <v>501.18723362727218</v>
      </c>
      <c r="P70" s="8">
        <v>115.40262529490811</v>
      </c>
      <c r="Q70" s="2">
        <v>75</v>
      </c>
      <c r="R70" s="2">
        <v>2</v>
      </c>
      <c r="S70" s="5">
        <v>10000</v>
      </c>
      <c r="T70" s="2"/>
      <c r="U70" s="2"/>
      <c r="V70" s="2"/>
      <c r="W70" s="8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x14ac:dyDescent="0.2">
      <c r="A71" s="2" t="s">
        <v>290</v>
      </c>
      <c r="B71" s="3" t="str">
        <f t="shared" si="2"/>
        <v>2013Chen_JMedChem</v>
      </c>
      <c r="C71" s="2" t="s">
        <v>522</v>
      </c>
      <c r="D71" s="2">
        <v>1</v>
      </c>
      <c r="E71" s="2">
        <v>0</v>
      </c>
      <c r="F71" s="2" t="s">
        <v>166</v>
      </c>
      <c r="G71" s="2" t="s">
        <v>140</v>
      </c>
      <c r="H71" s="2"/>
      <c r="I71" s="2" t="s">
        <v>428</v>
      </c>
      <c r="J71" s="2" t="s">
        <v>24</v>
      </c>
      <c r="K71" s="2"/>
      <c r="L71" s="8"/>
      <c r="M71" s="2"/>
      <c r="N71" s="2"/>
      <c r="O71" s="8">
        <v>10000</v>
      </c>
      <c r="P71" s="8">
        <v>230.25850929940458</v>
      </c>
      <c r="Q71" s="2">
        <v>65</v>
      </c>
      <c r="R71" s="2">
        <v>2</v>
      </c>
      <c r="S71" s="5">
        <v>10000</v>
      </c>
      <c r="T71" s="2"/>
      <c r="U71" s="2"/>
      <c r="V71" s="2"/>
      <c r="W71" s="8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x14ac:dyDescent="0.2">
      <c r="A72" s="2" t="s">
        <v>292</v>
      </c>
      <c r="B72" s="3" t="str">
        <f t="shared" si="2"/>
        <v>2013Chen_JMedChem</v>
      </c>
      <c r="C72" s="2" t="s">
        <v>523</v>
      </c>
      <c r="D72" s="2">
        <v>1</v>
      </c>
      <c r="E72" s="2">
        <v>0</v>
      </c>
      <c r="F72" s="2" t="s">
        <v>168</v>
      </c>
      <c r="G72" s="2" t="s">
        <v>140</v>
      </c>
      <c r="H72" s="2"/>
      <c r="I72" s="2" t="s">
        <v>428</v>
      </c>
      <c r="J72" s="2" t="s">
        <v>24</v>
      </c>
      <c r="K72" s="2"/>
      <c r="L72" s="8"/>
      <c r="M72" s="2"/>
      <c r="N72" s="2"/>
      <c r="O72" s="8">
        <v>3162.2776601683768</v>
      </c>
      <c r="P72" s="8">
        <v>728.14134002117953</v>
      </c>
      <c r="Q72" s="2">
        <v>84</v>
      </c>
      <c r="R72" s="2">
        <v>4</v>
      </c>
      <c r="S72" s="5">
        <v>10000</v>
      </c>
      <c r="T72" s="2"/>
      <c r="U72" s="2"/>
      <c r="V72" s="2"/>
      <c r="W72" s="8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x14ac:dyDescent="0.2">
      <c r="A73" s="2" t="s">
        <v>294</v>
      </c>
      <c r="B73" s="3" t="str">
        <f t="shared" si="2"/>
        <v>2013Chen_JMedChem</v>
      </c>
      <c r="C73" s="2" t="s">
        <v>524</v>
      </c>
      <c r="D73" s="2">
        <v>0</v>
      </c>
      <c r="E73" s="2">
        <v>0</v>
      </c>
      <c r="F73" s="2" t="s">
        <v>170</v>
      </c>
      <c r="G73" s="2" t="s">
        <v>140</v>
      </c>
      <c r="H73" s="2"/>
      <c r="I73" s="2" t="s">
        <v>427</v>
      </c>
      <c r="J73" s="2" t="s">
        <v>24</v>
      </c>
      <c r="K73" s="2"/>
      <c r="L73" s="8"/>
      <c r="M73" s="2"/>
      <c r="N73" s="2"/>
      <c r="O73" s="8">
        <v>12.589254117941637</v>
      </c>
      <c r="P73" s="8">
        <v>2.8987828863886325</v>
      </c>
      <c r="Q73" s="2">
        <v>82</v>
      </c>
      <c r="R73" s="2">
        <v>1</v>
      </c>
      <c r="S73" s="8">
        <v>158.48931924611122</v>
      </c>
      <c r="T73" s="8">
        <v>109.480543168461</v>
      </c>
      <c r="U73" s="2">
        <v>17</v>
      </c>
      <c r="V73" s="2">
        <v>2</v>
      </c>
      <c r="W73" s="8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x14ac:dyDescent="0.2">
      <c r="A74" s="2" t="s">
        <v>296</v>
      </c>
      <c r="B74" s="3" t="str">
        <f t="shared" si="2"/>
        <v>2013Chen_JMedChem</v>
      </c>
      <c r="C74" s="2" t="s">
        <v>525</v>
      </c>
      <c r="D74" s="2">
        <v>0</v>
      </c>
      <c r="E74" s="2">
        <v>0</v>
      </c>
      <c r="F74" s="2" t="s">
        <v>172</v>
      </c>
      <c r="G74" s="2" t="s">
        <v>140</v>
      </c>
      <c r="H74" s="2"/>
      <c r="I74" s="2" t="s">
        <v>428</v>
      </c>
      <c r="J74" s="2" t="s">
        <v>24</v>
      </c>
      <c r="K74" s="2"/>
      <c r="L74" s="8"/>
      <c r="M74" s="2"/>
      <c r="N74" s="2"/>
      <c r="O74" s="8">
        <v>630.95734448019255</v>
      </c>
      <c r="P74" s="8">
        <v>145.28329757152005</v>
      </c>
      <c r="Q74" s="2">
        <v>109</v>
      </c>
      <c r="R74" s="2">
        <v>2</v>
      </c>
      <c r="S74" s="8">
        <v>15848.931924611132</v>
      </c>
      <c r="T74" s="8">
        <v>3649.3514389487027</v>
      </c>
      <c r="U74" s="2">
        <v>79</v>
      </c>
      <c r="V74" s="2">
        <v>5</v>
      </c>
      <c r="W74" s="8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x14ac:dyDescent="0.2">
      <c r="A75" s="2" t="s">
        <v>298</v>
      </c>
      <c r="B75" s="3" t="str">
        <f t="shared" si="2"/>
        <v>2013Chen_JMedChem</v>
      </c>
      <c r="C75" s="2" t="s">
        <v>526</v>
      </c>
      <c r="D75" s="2">
        <v>1</v>
      </c>
      <c r="E75" s="2">
        <v>0</v>
      </c>
      <c r="F75" s="2" t="s">
        <v>174</v>
      </c>
      <c r="G75" s="2" t="s">
        <v>140</v>
      </c>
      <c r="H75" s="2"/>
      <c r="I75" s="2" t="s">
        <v>428</v>
      </c>
      <c r="J75" s="2" t="s">
        <v>24</v>
      </c>
      <c r="K75" s="2"/>
      <c r="L75" s="8"/>
      <c r="M75" s="2"/>
      <c r="N75" s="2"/>
      <c r="O75" s="8">
        <v>10</v>
      </c>
      <c r="P75" s="8">
        <v>4.6051701859880927</v>
      </c>
      <c r="Q75" s="2">
        <v>30</v>
      </c>
      <c r="R75" s="2">
        <v>1</v>
      </c>
      <c r="S75" s="5">
        <v>10000</v>
      </c>
      <c r="T75" s="2"/>
      <c r="U75" s="2"/>
      <c r="V75" s="2"/>
      <c r="W75" s="8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x14ac:dyDescent="0.2">
      <c r="A76" s="2" t="s">
        <v>300</v>
      </c>
      <c r="B76" s="3" t="str">
        <f t="shared" si="2"/>
        <v>2013Chen_JMedChem</v>
      </c>
      <c r="C76" s="2" t="s">
        <v>527</v>
      </c>
      <c r="D76" s="2">
        <v>0</v>
      </c>
      <c r="E76" s="2">
        <v>0</v>
      </c>
      <c r="F76" s="2" t="s">
        <v>176</v>
      </c>
      <c r="G76" s="2" t="s">
        <v>140</v>
      </c>
      <c r="H76" s="2"/>
      <c r="I76" s="2" t="s">
        <v>427</v>
      </c>
      <c r="J76" s="2" t="s">
        <v>24</v>
      </c>
      <c r="K76" s="2"/>
      <c r="L76" s="8"/>
      <c r="M76" s="2"/>
      <c r="N76" s="2"/>
      <c r="O76" s="8">
        <v>2.511886431509581</v>
      </c>
      <c r="P76" s="8">
        <v>0.57838322524879704</v>
      </c>
      <c r="Q76" s="2">
        <v>91</v>
      </c>
      <c r="R76" s="2">
        <v>1</v>
      </c>
      <c r="S76" s="8">
        <v>50.118723362727167</v>
      </c>
      <c r="T76" s="8">
        <v>34.620787588472396</v>
      </c>
      <c r="U76" s="2">
        <v>59</v>
      </c>
      <c r="V76" s="2">
        <v>6</v>
      </c>
      <c r="W76" s="8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x14ac:dyDescent="0.2">
      <c r="A77" s="2" t="s">
        <v>302</v>
      </c>
      <c r="B77" s="3" t="str">
        <f t="shared" si="2"/>
        <v>2013Chen_JMedChem</v>
      </c>
      <c r="C77" s="2" t="s">
        <v>528</v>
      </c>
      <c r="D77" s="2">
        <v>1</v>
      </c>
      <c r="E77" s="2">
        <v>0</v>
      </c>
      <c r="F77" s="2" t="s">
        <v>178</v>
      </c>
      <c r="G77" s="2" t="s">
        <v>140</v>
      </c>
      <c r="H77" s="2"/>
      <c r="I77" s="2" t="s">
        <v>428</v>
      </c>
      <c r="J77" s="2" t="s">
        <v>24</v>
      </c>
      <c r="K77" s="2"/>
      <c r="L77" s="8"/>
      <c r="M77" s="2"/>
      <c r="N77" s="2"/>
      <c r="O77" s="8">
        <v>158.48931924611122</v>
      </c>
      <c r="P77" s="8">
        <v>36.493514389487004</v>
      </c>
      <c r="Q77" s="2">
        <v>34</v>
      </c>
      <c r="R77" s="2">
        <v>1</v>
      </c>
      <c r="S77" s="5">
        <v>10000</v>
      </c>
      <c r="T77" s="2"/>
      <c r="U77" s="2"/>
      <c r="V77" s="2"/>
      <c r="W77" s="8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x14ac:dyDescent="0.2">
      <c r="A78" s="2" t="s">
        <v>304</v>
      </c>
      <c r="B78" s="3" t="str">
        <f t="shared" si="2"/>
        <v>2013Chen_JMedChem</v>
      </c>
      <c r="C78" s="2" t="s">
        <v>529</v>
      </c>
      <c r="D78" s="2">
        <v>1</v>
      </c>
      <c r="E78" s="2">
        <v>0</v>
      </c>
      <c r="F78" s="2" t="s">
        <v>180</v>
      </c>
      <c r="G78" s="2" t="s">
        <v>140</v>
      </c>
      <c r="H78" s="2"/>
      <c r="I78" s="2" t="s">
        <v>428</v>
      </c>
      <c r="J78" s="2" t="s">
        <v>24</v>
      </c>
      <c r="K78" s="2"/>
      <c r="L78" s="8"/>
      <c r="M78" s="2"/>
      <c r="N78" s="2"/>
      <c r="O78" s="8">
        <v>199.52623149688762</v>
      </c>
      <c r="P78" s="8">
        <v>45.942612630601253</v>
      </c>
      <c r="Q78" s="2">
        <v>53</v>
      </c>
      <c r="R78" s="2">
        <v>1</v>
      </c>
      <c r="S78" s="5">
        <v>10000</v>
      </c>
      <c r="T78" s="2"/>
      <c r="U78" s="2"/>
      <c r="V78" s="2"/>
      <c r="W78" s="8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x14ac:dyDescent="0.2">
      <c r="A79" s="2" t="s">
        <v>306</v>
      </c>
      <c r="B79" s="3" t="str">
        <f t="shared" si="2"/>
        <v>2013Chen_JMedChem</v>
      </c>
      <c r="C79" s="2" t="s">
        <v>530</v>
      </c>
      <c r="D79" s="2">
        <v>1</v>
      </c>
      <c r="E79" s="2">
        <v>0</v>
      </c>
      <c r="F79" s="2" t="s">
        <v>182</v>
      </c>
      <c r="G79" s="2" t="s">
        <v>140</v>
      </c>
      <c r="H79" s="2"/>
      <c r="I79" s="2" t="s">
        <v>427</v>
      </c>
      <c r="J79" s="2" t="s">
        <v>24</v>
      </c>
      <c r="K79" s="2"/>
      <c r="L79" s="8"/>
      <c r="M79" s="2"/>
      <c r="N79" s="2"/>
      <c r="O79" s="8">
        <v>1258.9254117941641</v>
      </c>
      <c r="P79" s="8">
        <v>289.8782886388633</v>
      </c>
      <c r="Q79" s="2">
        <v>31</v>
      </c>
      <c r="R79" s="2">
        <v>1</v>
      </c>
      <c r="S79" s="5">
        <v>10000</v>
      </c>
      <c r="T79" s="2"/>
      <c r="U79" s="2"/>
      <c r="V79" s="2"/>
      <c r="W79" s="8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x14ac:dyDescent="0.2">
      <c r="A80" s="2" t="s">
        <v>308</v>
      </c>
      <c r="B80" s="3" t="str">
        <f t="shared" si="2"/>
        <v>2013Chen_JMedChem</v>
      </c>
      <c r="C80" s="2" t="s">
        <v>531</v>
      </c>
      <c r="D80" s="2">
        <v>1</v>
      </c>
      <c r="E80" s="2">
        <v>0</v>
      </c>
      <c r="F80" s="2" t="s">
        <v>184</v>
      </c>
      <c r="G80" s="2" t="s">
        <v>140</v>
      </c>
      <c r="H80" s="2"/>
      <c r="I80" s="2" t="s">
        <v>428</v>
      </c>
      <c r="J80" s="2" t="s">
        <v>24</v>
      </c>
      <c r="K80" s="2"/>
      <c r="L80" s="8"/>
      <c r="M80" s="2"/>
      <c r="N80" s="2"/>
      <c r="O80" s="8">
        <v>630.95734448019255</v>
      </c>
      <c r="P80" s="8">
        <v>145.28329757152005</v>
      </c>
      <c r="Q80" s="2">
        <v>35</v>
      </c>
      <c r="R80" s="2">
        <v>1</v>
      </c>
      <c r="S80" s="5">
        <v>10000</v>
      </c>
      <c r="T80" s="2"/>
      <c r="U80" s="2"/>
      <c r="V80" s="2"/>
      <c r="W80" s="8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x14ac:dyDescent="0.2">
      <c r="A81" s="2" t="s">
        <v>310</v>
      </c>
      <c r="B81" s="3" t="str">
        <f t="shared" si="2"/>
        <v>2013Chen_JMedChem</v>
      </c>
      <c r="C81" s="2" t="s">
        <v>532</v>
      </c>
      <c r="D81" s="2">
        <v>0</v>
      </c>
      <c r="E81" s="2">
        <v>0</v>
      </c>
      <c r="F81" s="2" t="s">
        <v>186</v>
      </c>
      <c r="G81" s="2" t="s">
        <v>140</v>
      </c>
      <c r="H81" s="2"/>
      <c r="I81" s="2" t="s">
        <v>428</v>
      </c>
      <c r="J81" s="2" t="s">
        <v>24</v>
      </c>
      <c r="K81" s="2"/>
      <c r="L81" s="8"/>
      <c r="M81" s="2"/>
      <c r="N81" s="2"/>
      <c r="O81" s="8">
        <v>794.32823472428117</v>
      </c>
      <c r="P81" s="8">
        <v>182.90083522204054</v>
      </c>
      <c r="Q81" s="2">
        <v>84</v>
      </c>
      <c r="R81" s="2">
        <v>2</v>
      </c>
      <c r="S81" s="8">
        <v>1995.262314968875</v>
      </c>
      <c r="T81" s="8">
        <v>1378.2783789180367</v>
      </c>
      <c r="U81" s="2">
        <v>23</v>
      </c>
      <c r="V81" s="2">
        <v>3</v>
      </c>
      <c r="W81" s="8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x14ac:dyDescent="0.2">
      <c r="A82" s="2" t="s">
        <v>312</v>
      </c>
      <c r="B82" s="3" t="str">
        <f t="shared" si="2"/>
        <v>2013Chen_JMedChem</v>
      </c>
      <c r="C82" s="2" t="s">
        <v>533</v>
      </c>
      <c r="D82" s="2">
        <v>0</v>
      </c>
      <c r="E82" s="2">
        <v>0</v>
      </c>
      <c r="F82" s="2" t="s">
        <v>188</v>
      </c>
      <c r="G82" s="2" t="s">
        <v>140</v>
      </c>
      <c r="H82" s="2"/>
      <c r="I82" s="2" t="s">
        <v>428</v>
      </c>
      <c r="J82" s="2" t="s">
        <v>24</v>
      </c>
      <c r="K82" s="2"/>
      <c r="L82" s="8"/>
      <c r="M82" s="2"/>
      <c r="N82" s="2"/>
      <c r="O82" s="8">
        <v>15.848931924611133</v>
      </c>
      <c r="P82" s="8">
        <v>3.6493514389487025</v>
      </c>
      <c r="Q82" s="2">
        <v>95</v>
      </c>
      <c r="R82" s="2">
        <v>1</v>
      </c>
      <c r="S82" s="8">
        <v>251.1886431509578</v>
      </c>
      <c r="T82" s="8">
        <v>173.51496757463892</v>
      </c>
      <c r="U82" s="2">
        <v>15</v>
      </c>
      <c r="V82" s="2">
        <v>2</v>
      </c>
      <c r="W82" s="8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x14ac:dyDescent="0.2">
      <c r="A83" s="2" t="s">
        <v>314</v>
      </c>
      <c r="B83" s="3" t="str">
        <f t="shared" si="2"/>
        <v>2013Chen_JMedChem</v>
      </c>
      <c r="C83" s="2" t="s">
        <v>534</v>
      </c>
      <c r="D83" s="2">
        <v>0</v>
      </c>
      <c r="E83" s="2">
        <v>0</v>
      </c>
      <c r="F83" s="2" t="s">
        <v>190</v>
      </c>
      <c r="G83" s="2" t="s">
        <v>140</v>
      </c>
      <c r="H83" s="2"/>
      <c r="I83" s="2" t="s">
        <v>428</v>
      </c>
      <c r="J83" s="2" t="s">
        <v>24</v>
      </c>
      <c r="K83" s="2"/>
      <c r="L83" s="8"/>
      <c r="M83" s="2"/>
      <c r="N83" s="2"/>
      <c r="O83" s="8">
        <v>12.589254117941637</v>
      </c>
      <c r="P83" s="8">
        <v>2.8987828863886325</v>
      </c>
      <c r="Q83" s="2">
        <v>89</v>
      </c>
      <c r="R83" s="2">
        <v>1</v>
      </c>
      <c r="S83" s="8">
        <v>63.095734448019179</v>
      </c>
      <c r="T83" s="8">
        <v>43.58498927145596</v>
      </c>
      <c r="U83" s="2">
        <v>12</v>
      </c>
      <c r="V83" s="2">
        <v>1</v>
      </c>
      <c r="W83" s="8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x14ac:dyDescent="0.2">
      <c r="A84" s="2" t="s">
        <v>315</v>
      </c>
      <c r="B84" s="3" t="str">
        <f t="shared" si="2"/>
        <v>2013Chen_JMedChem</v>
      </c>
      <c r="C84" s="2" t="s">
        <v>535</v>
      </c>
      <c r="D84" s="2">
        <v>0</v>
      </c>
      <c r="E84" s="2">
        <v>0</v>
      </c>
      <c r="F84" s="2" t="s">
        <v>192</v>
      </c>
      <c r="G84" s="2" t="s">
        <v>140</v>
      </c>
      <c r="H84" s="2"/>
      <c r="I84" s="2" t="s">
        <v>427</v>
      </c>
      <c r="J84" s="2" t="s">
        <v>24</v>
      </c>
      <c r="K84" s="2"/>
      <c r="L84" s="8"/>
      <c r="M84" s="2"/>
      <c r="N84" s="2"/>
      <c r="O84" s="8">
        <v>158.48931924611122</v>
      </c>
      <c r="P84" s="8">
        <v>36.493514389487004</v>
      </c>
      <c r="Q84" s="2">
        <v>87</v>
      </c>
      <c r="R84" s="2">
        <v>4</v>
      </c>
      <c r="S84" s="8">
        <v>19952.62314968877</v>
      </c>
      <c r="T84" s="8">
        <v>4594.2612630601279</v>
      </c>
      <c r="U84" s="2">
        <v>245</v>
      </c>
      <c r="V84" s="2">
        <v>21</v>
      </c>
      <c r="W84" s="8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x14ac:dyDescent="0.2">
      <c r="A85" s="2" t="s">
        <v>317</v>
      </c>
      <c r="B85" s="3" t="str">
        <f t="shared" si="2"/>
        <v>2013Chen_JMedChem</v>
      </c>
      <c r="C85" s="2" t="s">
        <v>536</v>
      </c>
      <c r="D85" s="2">
        <v>1</v>
      </c>
      <c r="E85" s="2">
        <v>0</v>
      </c>
      <c r="F85" s="2" t="s">
        <v>194</v>
      </c>
      <c r="G85" s="2" t="s">
        <v>140</v>
      </c>
      <c r="H85" s="2"/>
      <c r="I85" s="2" t="s">
        <v>428</v>
      </c>
      <c r="J85" s="2" t="s">
        <v>24</v>
      </c>
      <c r="K85" s="2"/>
      <c r="L85" s="8"/>
      <c r="M85" s="2"/>
      <c r="N85" s="2"/>
      <c r="O85" s="8">
        <v>31.6227766016837</v>
      </c>
      <c r="P85" s="8">
        <v>7.2814134002117799</v>
      </c>
      <c r="Q85" s="2">
        <v>69</v>
      </c>
      <c r="R85" s="2">
        <v>2</v>
      </c>
      <c r="S85" s="5">
        <v>10000</v>
      </c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x14ac:dyDescent="0.2">
      <c r="A86" s="2" t="s">
        <v>319</v>
      </c>
      <c r="B86" s="3" t="str">
        <f t="shared" si="2"/>
        <v>2013Chen_JMedChem</v>
      </c>
      <c r="C86" s="2" t="s">
        <v>537</v>
      </c>
      <c r="D86" s="2">
        <v>1</v>
      </c>
      <c r="E86" s="2">
        <v>0</v>
      </c>
      <c r="F86" s="2" t="s">
        <v>196</v>
      </c>
      <c r="G86" s="2" t="s">
        <v>140</v>
      </c>
      <c r="H86" s="2"/>
      <c r="I86" s="2" t="s">
        <v>428</v>
      </c>
      <c r="J86" s="2" t="s">
        <v>24</v>
      </c>
      <c r="K86" s="2"/>
      <c r="L86" s="8"/>
      <c r="M86" s="2"/>
      <c r="N86" s="2"/>
      <c r="O86" s="8">
        <v>6.3095734448019334</v>
      </c>
      <c r="P86" s="8">
        <v>1.4528329757152023</v>
      </c>
      <c r="Q86" s="2">
        <v>75</v>
      </c>
      <c r="R86" s="2">
        <v>1</v>
      </c>
      <c r="S86" s="5">
        <v>10000</v>
      </c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x14ac:dyDescent="0.2">
      <c r="A87" s="2" t="s">
        <v>321</v>
      </c>
      <c r="B87" s="3" t="str">
        <f t="shared" si="2"/>
        <v>2013Chen_JMedChem</v>
      </c>
      <c r="C87" s="2" t="s">
        <v>538</v>
      </c>
      <c r="D87" s="2">
        <v>0</v>
      </c>
      <c r="E87" s="2">
        <v>0</v>
      </c>
      <c r="F87" s="2" t="s">
        <v>198</v>
      </c>
      <c r="G87" s="2" t="s">
        <v>140</v>
      </c>
      <c r="H87" s="2"/>
      <c r="I87" s="2" t="s">
        <v>427</v>
      </c>
      <c r="J87" s="2" t="s">
        <v>24</v>
      </c>
      <c r="K87" s="2"/>
      <c r="L87" s="8"/>
      <c r="M87" s="2"/>
      <c r="N87" s="2"/>
      <c r="O87" s="8">
        <v>5.0118723362727113</v>
      </c>
      <c r="P87" s="8">
        <v>1.1540262529490788</v>
      </c>
      <c r="Q87" s="2">
        <v>101</v>
      </c>
      <c r="R87" s="2">
        <v>1</v>
      </c>
      <c r="S87" s="8">
        <v>398.10717055349619</v>
      </c>
      <c r="T87" s="8">
        <v>183.33512726610371</v>
      </c>
      <c r="U87" s="2">
        <v>95</v>
      </c>
      <c r="V87" s="2">
        <v>8</v>
      </c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x14ac:dyDescent="0.2">
      <c r="A88" s="2" t="s">
        <v>323</v>
      </c>
      <c r="B88" s="3" t="str">
        <f t="shared" si="2"/>
        <v>2013Chen_JMedChem</v>
      </c>
      <c r="C88" s="2" t="s">
        <v>539</v>
      </c>
      <c r="D88" s="2">
        <v>1</v>
      </c>
      <c r="E88" s="2">
        <v>0</v>
      </c>
      <c r="F88" s="2" t="s">
        <v>200</v>
      </c>
      <c r="G88" s="2" t="s">
        <v>140</v>
      </c>
      <c r="H88" s="2"/>
      <c r="I88" s="2" t="s">
        <v>428</v>
      </c>
      <c r="J88" s="2" t="s">
        <v>24</v>
      </c>
      <c r="K88" s="2"/>
      <c r="L88" s="8"/>
      <c r="M88" s="2"/>
      <c r="N88" s="2"/>
      <c r="O88" s="8">
        <v>15.848931924611133</v>
      </c>
      <c r="P88" s="8">
        <v>3.6493514389487025</v>
      </c>
      <c r="Q88" s="2">
        <v>96</v>
      </c>
      <c r="R88" s="2">
        <v>2</v>
      </c>
      <c r="S88" s="5">
        <v>10000</v>
      </c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x14ac:dyDescent="0.2">
      <c r="A89" s="2" t="s">
        <v>325</v>
      </c>
      <c r="B89" s="3" t="str">
        <f t="shared" si="2"/>
        <v>2013Chen_JMedChem</v>
      </c>
      <c r="C89" s="2" t="s">
        <v>540</v>
      </c>
      <c r="D89" s="2">
        <v>0</v>
      </c>
      <c r="E89" s="2">
        <v>0</v>
      </c>
      <c r="F89" s="2" t="s">
        <v>202</v>
      </c>
      <c r="G89" s="2" t="s">
        <v>140</v>
      </c>
      <c r="H89" s="2"/>
      <c r="I89" s="2" t="s">
        <v>428</v>
      </c>
      <c r="J89" s="2" t="s">
        <v>24</v>
      </c>
      <c r="K89" s="2"/>
      <c r="L89" s="8"/>
      <c r="M89" s="2"/>
      <c r="N89" s="2"/>
      <c r="O89" s="8">
        <v>50.118723362727167</v>
      </c>
      <c r="P89" s="8">
        <v>11.5402625294908</v>
      </c>
      <c r="Q89" s="2">
        <v>84</v>
      </c>
      <c r="R89" s="2">
        <v>1</v>
      </c>
      <c r="S89" s="8">
        <v>199.52623149688762</v>
      </c>
      <c r="T89" s="8">
        <v>229.71306315300626</v>
      </c>
      <c r="U89" s="2">
        <v>13</v>
      </c>
      <c r="V89" s="2">
        <v>12</v>
      </c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x14ac:dyDescent="0.2">
      <c r="A90" s="2" t="s">
        <v>327</v>
      </c>
      <c r="B90" s="3" t="str">
        <f t="shared" si="2"/>
        <v>2013Chen_JMedChem</v>
      </c>
      <c r="C90" s="2" t="s">
        <v>541</v>
      </c>
      <c r="D90" s="2">
        <v>0</v>
      </c>
      <c r="E90" s="2">
        <v>0</v>
      </c>
      <c r="F90" s="2" t="s">
        <v>204</v>
      </c>
      <c r="G90" s="2" t="s">
        <v>140</v>
      </c>
      <c r="H90" s="2"/>
      <c r="I90" s="2" t="s">
        <v>427</v>
      </c>
      <c r="J90" s="2" t="s">
        <v>24</v>
      </c>
      <c r="K90" s="2"/>
      <c r="L90" s="8"/>
      <c r="M90" s="2"/>
      <c r="N90" s="2"/>
      <c r="O90" s="8">
        <v>25.118864315095752</v>
      </c>
      <c r="P90" s="8">
        <v>5.783832252487958</v>
      </c>
      <c r="Q90" s="2">
        <v>84</v>
      </c>
      <c r="R90" s="2">
        <v>2</v>
      </c>
      <c r="S90" s="8">
        <v>630.95734448019255</v>
      </c>
      <c r="T90" s="8">
        <v>290.5665951430401</v>
      </c>
      <c r="U90" s="2">
        <v>18</v>
      </c>
      <c r="V90" s="2">
        <v>1</v>
      </c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x14ac:dyDescent="0.2">
      <c r="A91" s="2" t="s">
        <v>329</v>
      </c>
      <c r="B91" s="3" t="str">
        <f t="shared" si="2"/>
        <v>2013Chen_JMedChem</v>
      </c>
      <c r="C91" s="2" t="s">
        <v>542</v>
      </c>
      <c r="D91" s="2">
        <v>0</v>
      </c>
      <c r="E91" s="2">
        <v>0</v>
      </c>
      <c r="F91" s="2" t="s">
        <v>206</v>
      </c>
      <c r="G91" s="2" t="s">
        <v>140</v>
      </c>
      <c r="H91" s="2"/>
      <c r="I91" s="2" t="s">
        <v>428</v>
      </c>
      <c r="J91" s="2" t="s">
        <v>24</v>
      </c>
      <c r="K91" s="2"/>
      <c r="L91" s="8"/>
      <c r="M91" s="2"/>
      <c r="N91" s="2"/>
      <c r="O91" s="8">
        <v>5.0118723362727113</v>
      </c>
      <c r="P91" s="8">
        <v>1.1540262529490788</v>
      </c>
      <c r="Q91" s="2">
        <v>104</v>
      </c>
      <c r="R91" s="2">
        <v>2</v>
      </c>
      <c r="S91" s="8">
        <v>501.18723362727218</v>
      </c>
      <c r="T91" s="8">
        <v>230.80525058981621</v>
      </c>
      <c r="U91" s="2">
        <v>197</v>
      </c>
      <c r="V91" s="2">
        <v>13</v>
      </c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x14ac:dyDescent="0.2">
      <c r="A92" s="2" t="s">
        <v>331</v>
      </c>
      <c r="B92" s="3" t="str">
        <f t="shared" si="2"/>
        <v>2013Chen_JMedChem</v>
      </c>
      <c r="C92" s="2" t="s">
        <v>543</v>
      </c>
      <c r="D92" s="2">
        <v>0</v>
      </c>
      <c r="E92" s="2">
        <v>0</v>
      </c>
      <c r="F92" s="2" t="s">
        <v>208</v>
      </c>
      <c r="G92" s="2" t="s">
        <v>140</v>
      </c>
      <c r="H92" s="2"/>
      <c r="I92" s="2" t="s">
        <v>428</v>
      </c>
      <c r="J92" s="2" t="s">
        <v>24</v>
      </c>
      <c r="K92" s="2"/>
      <c r="L92" s="8"/>
      <c r="M92" s="2"/>
      <c r="N92" s="2"/>
      <c r="O92" s="8">
        <v>31.6227766016837</v>
      </c>
      <c r="P92" s="8">
        <v>7.2814134002117799</v>
      </c>
      <c r="Q92" s="2">
        <v>98</v>
      </c>
      <c r="R92" s="2">
        <v>1</v>
      </c>
      <c r="S92" s="8">
        <v>316.22776601683734</v>
      </c>
      <c r="T92" s="8">
        <v>145.62826800423576</v>
      </c>
      <c r="U92" s="2">
        <v>48</v>
      </c>
      <c r="V92" s="2">
        <v>4</v>
      </c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x14ac:dyDescent="0.2">
      <c r="A93" s="2" t="s">
        <v>333</v>
      </c>
      <c r="B93" s="3" t="str">
        <f t="shared" si="2"/>
        <v>2013Chen_JMedChem</v>
      </c>
      <c r="C93" s="2" t="s">
        <v>665</v>
      </c>
      <c r="D93" s="2">
        <v>1</v>
      </c>
      <c r="E93" s="2">
        <v>0</v>
      </c>
      <c r="F93" s="2" t="s">
        <v>210</v>
      </c>
      <c r="G93" s="2" t="s">
        <v>140</v>
      </c>
      <c r="H93" s="2"/>
      <c r="I93" s="2" t="s">
        <v>427</v>
      </c>
      <c r="J93" s="2" t="s">
        <v>24</v>
      </c>
      <c r="K93" s="2"/>
      <c r="L93" s="8"/>
      <c r="M93" s="2"/>
      <c r="N93" s="2"/>
      <c r="O93" s="8">
        <v>7.9432823472428087</v>
      </c>
      <c r="P93" s="8">
        <v>1.8290083522204048</v>
      </c>
      <c r="Q93" s="2">
        <v>84</v>
      </c>
      <c r="R93" s="2">
        <v>1</v>
      </c>
      <c r="S93" s="8">
        <v>50.118723362727167</v>
      </c>
      <c r="T93" s="2">
        <v>46.1610501179632</v>
      </c>
      <c r="U93" s="2">
        <v>15</v>
      </c>
      <c r="V93" s="2">
        <v>2</v>
      </c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ht="15.75" customHeight="1" x14ac:dyDescent="0.2">
      <c r="A94" s="2" t="s">
        <v>335</v>
      </c>
      <c r="B94" s="3" t="str">
        <f t="shared" ref="B94:B119" si="3">HYPERLINK("https://doi.org/10.1016/j.ejmech.2021.113986","2022Yang_EurJMedChem")</f>
        <v>2022Yang_EurJMedChem</v>
      </c>
      <c r="C94" s="4" t="s">
        <v>544</v>
      </c>
      <c r="D94" s="2">
        <v>0</v>
      </c>
      <c r="E94" s="2">
        <v>0</v>
      </c>
      <c r="F94" s="4" t="s">
        <v>214</v>
      </c>
      <c r="G94" s="2" t="s">
        <v>22</v>
      </c>
      <c r="H94" s="2"/>
      <c r="I94" s="2" t="s">
        <v>428</v>
      </c>
      <c r="J94" s="2" t="s">
        <v>24</v>
      </c>
      <c r="K94" s="2"/>
      <c r="L94" s="8"/>
      <c r="M94" s="2"/>
      <c r="N94" s="2"/>
      <c r="O94" s="4">
        <v>2</v>
      </c>
      <c r="P94" s="4">
        <v>0.1</v>
      </c>
      <c r="Q94" s="4">
        <v>90.5</v>
      </c>
      <c r="R94" s="4">
        <v>4.0999999999999996</v>
      </c>
      <c r="S94" s="2">
        <v>27</v>
      </c>
      <c r="T94" s="2">
        <v>2.2000000000000002</v>
      </c>
      <c r="U94" s="2">
        <v>4.4000000000000004</v>
      </c>
      <c r="V94" s="2">
        <v>1.3</v>
      </c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ht="15.75" customHeight="1" x14ac:dyDescent="0.2">
      <c r="A95" s="2" t="s">
        <v>337</v>
      </c>
      <c r="B95" s="3" t="str">
        <f t="shared" si="3"/>
        <v>2022Yang_EurJMedChem</v>
      </c>
      <c r="C95" s="4" t="s">
        <v>545</v>
      </c>
      <c r="D95" s="2">
        <v>0</v>
      </c>
      <c r="E95" s="2">
        <v>0</v>
      </c>
      <c r="F95" s="4" t="s">
        <v>216</v>
      </c>
      <c r="G95" s="2" t="s">
        <v>22</v>
      </c>
      <c r="H95" s="2"/>
      <c r="I95" s="2" t="s">
        <v>428</v>
      </c>
      <c r="J95" s="2" t="s">
        <v>24</v>
      </c>
      <c r="K95" s="2"/>
      <c r="L95" s="8"/>
      <c r="M95" s="2"/>
      <c r="N95" s="2"/>
      <c r="O95" s="4">
        <v>0.1</v>
      </c>
      <c r="P95" s="4">
        <v>0.02</v>
      </c>
      <c r="Q95" s="4">
        <v>96.9</v>
      </c>
      <c r="R95" s="4">
        <v>1.6</v>
      </c>
      <c r="S95" s="2">
        <v>10</v>
      </c>
      <c r="T95" s="2">
        <v>0.9</v>
      </c>
      <c r="U95" s="2">
        <v>9.8000000000000007</v>
      </c>
      <c r="V95" s="2" t="s">
        <v>217</v>
      </c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ht="15.75" customHeight="1" x14ac:dyDescent="0.2">
      <c r="A96" s="2" t="s">
        <v>339</v>
      </c>
      <c r="B96" s="3" t="str">
        <f t="shared" si="3"/>
        <v>2022Yang_EurJMedChem</v>
      </c>
      <c r="C96" s="4" t="s">
        <v>546</v>
      </c>
      <c r="D96" s="2">
        <v>0</v>
      </c>
      <c r="E96" s="2">
        <v>0</v>
      </c>
      <c r="F96" s="4" t="s">
        <v>219</v>
      </c>
      <c r="G96" s="2" t="s">
        <v>22</v>
      </c>
      <c r="H96" s="2"/>
      <c r="I96" s="2" t="s">
        <v>427</v>
      </c>
      <c r="J96" s="2" t="s">
        <v>24</v>
      </c>
      <c r="K96" s="2"/>
      <c r="L96" s="8"/>
      <c r="M96" s="2"/>
      <c r="N96" s="2"/>
      <c r="O96" s="4">
        <v>1.8</v>
      </c>
      <c r="P96" s="4">
        <v>0.3</v>
      </c>
      <c r="Q96" s="4">
        <v>92.5</v>
      </c>
      <c r="R96" s="4">
        <v>3.3</v>
      </c>
      <c r="S96" s="2">
        <v>11</v>
      </c>
      <c r="T96" s="2">
        <v>0.6</v>
      </c>
      <c r="U96" s="2">
        <v>54.3</v>
      </c>
      <c r="V96" s="2">
        <v>0.7</v>
      </c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ht="15.75" customHeight="1" x14ac:dyDescent="0.2">
      <c r="A97" s="2" t="s">
        <v>341</v>
      </c>
      <c r="B97" s="3" t="str">
        <f t="shared" si="3"/>
        <v>2022Yang_EurJMedChem</v>
      </c>
      <c r="C97" s="4" t="s">
        <v>666</v>
      </c>
      <c r="D97" s="2">
        <v>0</v>
      </c>
      <c r="E97" s="2">
        <v>0</v>
      </c>
      <c r="F97" s="4" t="s">
        <v>221</v>
      </c>
      <c r="G97" s="2" t="s">
        <v>22</v>
      </c>
      <c r="H97" s="2"/>
      <c r="I97" s="2" t="s">
        <v>428</v>
      </c>
      <c r="J97" s="2" t="s">
        <v>24</v>
      </c>
      <c r="K97" s="2"/>
      <c r="L97" s="8"/>
      <c r="M97" s="2"/>
      <c r="N97" s="2"/>
      <c r="O97" s="4">
        <v>20</v>
      </c>
      <c r="P97" s="4">
        <v>1.1000000000000001</v>
      </c>
      <c r="Q97" s="4">
        <v>63.7</v>
      </c>
      <c r="R97" s="4">
        <v>3.1</v>
      </c>
      <c r="S97" s="2">
        <v>10000</v>
      </c>
      <c r="T97" s="2"/>
      <c r="U97" s="2">
        <v>1.2</v>
      </c>
      <c r="V97" s="2">
        <v>0.1</v>
      </c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ht="15.75" customHeight="1" x14ac:dyDescent="0.2">
      <c r="A98" s="2" t="s">
        <v>343</v>
      </c>
      <c r="B98" s="3" t="str">
        <f t="shared" si="3"/>
        <v>2022Yang_EurJMedChem</v>
      </c>
      <c r="C98" s="4" t="s">
        <v>667</v>
      </c>
      <c r="D98" s="2">
        <v>0</v>
      </c>
      <c r="E98" s="2">
        <v>0</v>
      </c>
      <c r="F98" s="4" t="s">
        <v>223</v>
      </c>
      <c r="G98" s="2" t="s">
        <v>22</v>
      </c>
      <c r="H98" s="2"/>
      <c r="I98" s="2" t="s">
        <v>428</v>
      </c>
      <c r="J98" s="2" t="s">
        <v>24</v>
      </c>
      <c r="K98" s="2"/>
      <c r="L98" s="8"/>
      <c r="M98" s="2"/>
      <c r="N98" s="2"/>
      <c r="O98" s="4">
        <v>1930.2</v>
      </c>
      <c r="P98" s="4">
        <v>9.3000000000000007</v>
      </c>
      <c r="Q98" s="4">
        <v>66.3</v>
      </c>
      <c r="R98" s="4">
        <v>2.1</v>
      </c>
      <c r="S98" s="2">
        <v>10000</v>
      </c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ht="15.75" customHeight="1" x14ac:dyDescent="0.2">
      <c r="A99" s="2" t="s">
        <v>345</v>
      </c>
      <c r="B99" s="3" t="str">
        <f t="shared" si="3"/>
        <v>2022Yang_EurJMedChem</v>
      </c>
      <c r="C99" s="4" t="s">
        <v>547</v>
      </c>
      <c r="D99" s="2">
        <v>0</v>
      </c>
      <c r="E99" s="2">
        <v>1</v>
      </c>
      <c r="F99" s="4" t="s">
        <v>225</v>
      </c>
      <c r="G99" s="2" t="s">
        <v>22</v>
      </c>
      <c r="H99" s="2"/>
      <c r="I99" s="2" t="s">
        <v>427</v>
      </c>
      <c r="J99" s="2" t="s">
        <v>24</v>
      </c>
      <c r="K99" s="2"/>
      <c r="L99" s="8"/>
      <c r="M99" s="2"/>
      <c r="N99" s="2"/>
      <c r="O99" s="4">
        <v>2.6</v>
      </c>
      <c r="P99" s="4">
        <v>0.2</v>
      </c>
      <c r="Q99" s="4">
        <v>86.4</v>
      </c>
      <c r="R99" s="4">
        <v>2.4</v>
      </c>
      <c r="S99" s="2">
        <v>10000</v>
      </c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ht="15.75" customHeight="1" x14ac:dyDescent="0.2">
      <c r="A100" s="2" t="s">
        <v>347</v>
      </c>
      <c r="B100" s="3" t="str">
        <f t="shared" si="3"/>
        <v>2022Yang_EurJMedChem</v>
      </c>
      <c r="C100" s="4" t="s">
        <v>548</v>
      </c>
      <c r="D100" s="2">
        <v>0</v>
      </c>
      <c r="E100" s="2">
        <v>1</v>
      </c>
      <c r="F100" s="4" t="s">
        <v>227</v>
      </c>
      <c r="G100" s="2" t="s">
        <v>22</v>
      </c>
      <c r="H100" s="2"/>
      <c r="I100" s="2" t="s">
        <v>428</v>
      </c>
      <c r="J100" s="2" t="s">
        <v>24</v>
      </c>
      <c r="K100" s="2"/>
      <c r="L100" s="8"/>
      <c r="M100" s="2"/>
      <c r="N100" s="2"/>
      <c r="O100" s="4">
        <v>26.5</v>
      </c>
      <c r="P100" s="4">
        <v>1.6</v>
      </c>
      <c r="Q100" s="4">
        <v>92.3</v>
      </c>
      <c r="R100" s="4">
        <v>2.2999999999999998</v>
      </c>
      <c r="S100" s="2">
        <v>10000</v>
      </c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ht="15.75" customHeight="1" x14ac:dyDescent="0.2">
      <c r="A101" s="2" t="s">
        <v>349</v>
      </c>
      <c r="B101" s="3" t="str">
        <f t="shared" si="3"/>
        <v>2022Yang_EurJMedChem</v>
      </c>
      <c r="C101" s="4" t="s">
        <v>549</v>
      </c>
      <c r="D101" s="2">
        <v>0</v>
      </c>
      <c r="E101" s="2">
        <v>1</v>
      </c>
      <c r="F101" s="4" t="s">
        <v>229</v>
      </c>
      <c r="G101" s="2" t="s">
        <v>22</v>
      </c>
      <c r="H101" s="2"/>
      <c r="I101" s="2" t="s">
        <v>428</v>
      </c>
      <c r="J101" s="2" t="s">
        <v>24</v>
      </c>
      <c r="K101" s="2"/>
      <c r="L101" s="8"/>
      <c r="M101" s="2"/>
      <c r="N101" s="2"/>
      <c r="O101" s="4">
        <v>14.1</v>
      </c>
      <c r="P101" s="4">
        <v>0.3</v>
      </c>
      <c r="Q101" s="4">
        <v>90.4</v>
      </c>
      <c r="R101" s="4">
        <v>3.1</v>
      </c>
      <c r="S101" s="2">
        <v>10000</v>
      </c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ht="15.75" customHeight="1" x14ac:dyDescent="0.2">
      <c r="A102" s="2" t="s">
        <v>351</v>
      </c>
      <c r="B102" s="3" t="str">
        <f t="shared" si="3"/>
        <v>2022Yang_EurJMedChem</v>
      </c>
      <c r="C102" s="4" t="s">
        <v>550</v>
      </c>
      <c r="D102" s="2">
        <v>0</v>
      </c>
      <c r="E102" s="2">
        <v>1</v>
      </c>
      <c r="F102" s="4" t="s">
        <v>231</v>
      </c>
      <c r="G102" s="2" t="s">
        <v>22</v>
      </c>
      <c r="H102" s="2"/>
      <c r="I102" s="2" t="s">
        <v>427</v>
      </c>
      <c r="J102" s="2" t="s">
        <v>24</v>
      </c>
      <c r="K102" s="2"/>
      <c r="L102" s="8"/>
      <c r="M102" s="2"/>
      <c r="N102" s="2"/>
      <c r="O102" s="4">
        <v>0.5</v>
      </c>
      <c r="P102" s="4">
        <v>0.1</v>
      </c>
      <c r="Q102" s="4">
        <v>101.3</v>
      </c>
      <c r="R102" s="4">
        <v>1.5</v>
      </c>
      <c r="S102" s="2">
        <v>69</v>
      </c>
      <c r="T102" s="2">
        <v>2.1</v>
      </c>
      <c r="U102" s="2">
        <v>43.1</v>
      </c>
      <c r="V102" s="2">
        <v>2.4</v>
      </c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ht="15" customHeight="1" x14ac:dyDescent="0.2">
      <c r="A103" s="2" t="s">
        <v>353</v>
      </c>
      <c r="B103" s="3" t="str">
        <f t="shared" si="3"/>
        <v>2022Yang_EurJMedChem</v>
      </c>
      <c r="C103" s="4" t="s">
        <v>551</v>
      </c>
      <c r="D103" s="2">
        <v>0</v>
      </c>
      <c r="E103" s="2">
        <v>1</v>
      </c>
      <c r="F103" s="4" t="s">
        <v>233</v>
      </c>
      <c r="G103" s="2" t="s">
        <v>22</v>
      </c>
      <c r="H103" s="2"/>
      <c r="I103" s="2" t="s">
        <v>428</v>
      </c>
      <c r="J103" s="2" t="s">
        <v>24</v>
      </c>
      <c r="K103" s="2"/>
      <c r="L103" s="8"/>
      <c r="M103" s="2"/>
      <c r="N103" s="2"/>
      <c r="O103" s="4">
        <v>22.3</v>
      </c>
      <c r="P103" s="4">
        <v>2.5</v>
      </c>
      <c r="Q103" s="4">
        <v>93.3</v>
      </c>
      <c r="R103" s="4">
        <v>2.6</v>
      </c>
      <c r="S103" s="2">
        <v>10000</v>
      </c>
      <c r="T103" s="2">
        <v>2.2999999999999998</v>
      </c>
      <c r="U103" s="2">
        <v>0.1</v>
      </c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ht="15.75" customHeight="1" x14ac:dyDescent="0.2">
      <c r="A104" s="2" t="s">
        <v>355</v>
      </c>
      <c r="B104" s="3" t="str">
        <f t="shared" si="3"/>
        <v>2022Yang_EurJMedChem</v>
      </c>
      <c r="C104" s="4" t="s">
        <v>552</v>
      </c>
      <c r="D104" s="2">
        <v>0</v>
      </c>
      <c r="E104" s="2">
        <v>0</v>
      </c>
      <c r="F104" s="4" t="s">
        <v>235</v>
      </c>
      <c r="G104" s="2" t="s">
        <v>22</v>
      </c>
      <c r="H104" s="2"/>
      <c r="I104" s="2" t="s">
        <v>428</v>
      </c>
      <c r="J104" s="2" t="s">
        <v>24</v>
      </c>
      <c r="K104" s="2"/>
      <c r="L104" s="8"/>
      <c r="M104" s="2"/>
      <c r="N104" s="2"/>
      <c r="O104" s="4">
        <v>0.46</v>
      </c>
      <c r="P104" s="4">
        <v>0.02</v>
      </c>
      <c r="Q104" s="4">
        <v>96.9</v>
      </c>
      <c r="R104" s="4">
        <v>1.3</v>
      </c>
      <c r="S104" s="2">
        <v>10000</v>
      </c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ht="15.75" customHeight="1" x14ac:dyDescent="0.2">
      <c r="A105" s="2" t="s">
        <v>358</v>
      </c>
      <c r="B105" s="3" t="str">
        <f t="shared" si="3"/>
        <v>2022Yang_EurJMedChem</v>
      </c>
      <c r="C105" s="4" t="s">
        <v>553</v>
      </c>
      <c r="D105" s="2">
        <v>0</v>
      </c>
      <c r="E105" s="2">
        <v>1</v>
      </c>
      <c r="F105" s="4" t="s">
        <v>237</v>
      </c>
      <c r="G105" s="2" t="s">
        <v>22</v>
      </c>
      <c r="H105" s="2"/>
      <c r="I105" s="2" t="s">
        <v>428</v>
      </c>
      <c r="J105" s="2" t="s">
        <v>24</v>
      </c>
      <c r="K105" s="2"/>
      <c r="L105" s="8"/>
      <c r="M105" s="2"/>
      <c r="N105" s="2"/>
      <c r="O105" s="4">
        <v>6.1</v>
      </c>
      <c r="P105" s="4">
        <v>2.1</v>
      </c>
      <c r="Q105" s="4">
        <v>88.9</v>
      </c>
      <c r="R105" s="4">
        <v>2.2000000000000002</v>
      </c>
      <c r="S105" s="2">
        <v>10000</v>
      </c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ht="15.75" customHeight="1" x14ac:dyDescent="0.2">
      <c r="A106" s="2" t="s">
        <v>147</v>
      </c>
      <c r="B106" s="3" t="str">
        <f t="shared" si="3"/>
        <v>2022Yang_EurJMedChem</v>
      </c>
      <c r="C106" s="4" t="s">
        <v>554</v>
      </c>
      <c r="D106" s="2">
        <v>0</v>
      </c>
      <c r="E106" s="2">
        <v>1</v>
      </c>
      <c r="F106" s="4" t="s">
        <v>239</v>
      </c>
      <c r="G106" s="2" t="s">
        <v>22</v>
      </c>
      <c r="H106" s="2"/>
      <c r="I106" s="2" t="s">
        <v>428</v>
      </c>
      <c r="J106" s="2" t="s">
        <v>24</v>
      </c>
      <c r="K106" s="2"/>
      <c r="L106" s="8"/>
      <c r="M106" s="2"/>
      <c r="N106" s="2"/>
      <c r="O106" s="4">
        <v>11.6</v>
      </c>
      <c r="P106" s="4">
        <v>1</v>
      </c>
      <c r="Q106" s="4">
        <v>96.6</v>
      </c>
      <c r="R106" s="4">
        <v>3.4</v>
      </c>
      <c r="S106" s="2">
        <v>10000</v>
      </c>
      <c r="T106" s="2"/>
      <c r="U106" s="2">
        <v>4.5999999999999996</v>
      </c>
      <c r="V106" s="2">
        <v>0.9</v>
      </c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ht="15.75" customHeight="1" x14ac:dyDescent="0.2">
      <c r="A107" s="2" t="s">
        <v>151</v>
      </c>
      <c r="B107" s="3" t="str">
        <f t="shared" si="3"/>
        <v>2022Yang_EurJMedChem</v>
      </c>
      <c r="C107" s="4" t="s">
        <v>555</v>
      </c>
      <c r="D107" s="2">
        <v>0</v>
      </c>
      <c r="E107" s="2">
        <v>1</v>
      </c>
      <c r="F107" s="4" t="s">
        <v>241</v>
      </c>
      <c r="G107" s="2" t="s">
        <v>22</v>
      </c>
      <c r="H107" s="2"/>
      <c r="I107" s="2" t="s">
        <v>427</v>
      </c>
      <c r="J107" s="2" t="s">
        <v>24</v>
      </c>
      <c r="K107" s="2"/>
      <c r="L107" s="8"/>
      <c r="M107" s="2"/>
      <c r="N107" s="2"/>
      <c r="O107" s="4">
        <v>174.2</v>
      </c>
      <c r="P107" s="4">
        <v>5.2</v>
      </c>
      <c r="Q107" s="4">
        <v>125</v>
      </c>
      <c r="R107" s="4">
        <v>6.5</v>
      </c>
      <c r="S107" s="2">
        <v>10000</v>
      </c>
      <c r="T107" s="2"/>
      <c r="U107" s="2">
        <v>1.1000000000000001</v>
      </c>
      <c r="V107" s="2">
        <v>0.3</v>
      </c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ht="15.75" customHeight="1" x14ac:dyDescent="0.2">
      <c r="A108" s="2" t="s">
        <v>163</v>
      </c>
      <c r="B108" s="3" t="str">
        <f t="shared" si="3"/>
        <v>2022Yang_EurJMedChem</v>
      </c>
      <c r="C108" s="4" t="s">
        <v>556</v>
      </c>
      <c r="D108" s="2">
        <v>0</v>
      </c>
      <c r="E108" s="2">
        <v>1</v>
      </c>
      <c r="F108" s="4" t="s">
        <v>243</v>
      </c>
      <c r="G108" s="2" t="s">
        <v>22</v>
      </c>
      <c r="H108" s="2"/>
      <c r="I108" s="2" t="s">
        <v>428</v>
      </c>
      <c r="J108" s="2" t="s">
        <v>24</v>
      </c>
      <c r="K108" s="2"/>
      <c r="L108" s="8"/>
      <c r="M108" s="2"/>
      <c r="N108" s="2"/>
      <c r="O108" s="4">
        <v>61.6</v>
      </c>
      <c r="P108" s="4">
        <v>3.6</v>
      </c>
      <c r="Q108" s="4">
        <v>59.2</v>
      </c>
      <c r="R108" s="4">
        <v>4.0999999999999996</v>
      </c>
      <c r="S108" s="2">
        <v>10000</v>
      </c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ht="15.75" customHeight="1" x14ac:dyDescent="0.2">
      <c r="A109" s="2" t="s">
        <v>165</v>
      </c>
      <c r="B109" s="3" t="str">
        <f t="shared" si="3"/>
        <v>2022Yang_EurJMedChem</v>
      </c>
      <c r="C109" s="4" t="s">
        <v>557</v>
      </c>
      <c r="D109" s="2">
        <v>0</v>
      </c>
      <c r="E109" s="2">
        <v>0</v>
      </c>
      <c r="F109" s="4" t="s">
        <v>245</v>
      </c>
      <c r="G109" s="2" t="s">
        <v>22</v>
      </c>
      <c r="H109" s="2"/>
      <c r="I109" s="2" t="s">
        <v>428</v>
      </c>
      <c r="J109" s="2" t="s">
        <v>24</v>
      </c>
      <c r="K109" s="2"/>
      <c r="L109" s="8"/>
      <c r="M109" s="2"/>
      <c r="N109" s="2"/>
      <c r="O109" s="4">
        <v>0.19</v>
      </c>
      <c r="P109" s="4">
        <v>0.03</v>
      </c>
      <c r="Q109" s="4">
        <v>95.1</v>
      </c>
      <c r="R109" s="4">
        <v>4.0999999999999996</v>
      </c>
      <c r="S109" s="2">
        <v>10000</v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ht="15.75" customHeight="1" x14ac:dyDescent="0.2">
      <c r="A110" s="2" t="s">
        <v>167</v>
      </c>
      <c r="B110" s="3" t="str">
        <f t="shared" si="3"/>
        <v>2022Yang_EurJMedChem</v>
      </c>
      <c r="C110" s="4" t="s">
        <v>558</v>
      </c>
      <c r="D110" s="2">
        <v>0</v>
      </c>
      <c r="E110" s="2">
        <v>0</v>
      </c>
      <c r="F110" s="4" t="s">
        <v>247</v>
      </c>
      <c r="G110" s="2" t="s">
        <v>22</v>
      </c>
      <c r="H110" s="2"/>
      <c r="I110" s="2" t="s">
        <v>427</v>
      </c>
      <c r="J110" s="2" t="s">
        <v>24</v>
      </c>
      <c r="K110" s="2"/>
      <c r="L110" s="8"/>
      <c r="M110" s="2"/>
      <c r="N110" s="2"/>
      <c r="O110" s="4">
        <v>0.35</v>
      </c>
      <c r="P110" s="4">
        <v>0.01</v>
      </c>
      <c r="Q110" s="4">
        <v>91.4</v>
      </c>
      <c r="R110" s="4">
        <v>1.1000000000000001</v>
      </c>
      <c r="S110" s="2">
        <v>10000</v>
      </c>
      <c r="T110" s="2"/>
      <c r="U110" s="2">
        <v>1.6</v>
      </c>
      <c r="V110" s="2">
        <v>0.2</v>
      </c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ht="15.75" customHeight="1" x14ac:dyDescent="0.2">
      <c r="A111" s="2" t="s">
        <v>173</v>
      </c>
      <c r="B111" s="3" t="str">
        <f t="shared" si="3"/>
        <v>2022Yang_EurJMedChem</v>
      </c>
      <c r="C111" s="4" t="s">
        <v>559</v>
      </c>
      <c r="D111" s="2">
        <v>0</v>
      </c>
      <c r="E111" s="2">
        <v>0</v>
      </c>
      <c r="F111" s="4" t="s">
        <v>249</v>
      </c>
      <c r="G111" s="2" t="s">
        <v>22</v>
      </c>
      <c r="H111" s="2"/>
      <c r="I111" s="2" t="s">
        <v>428</v>
      </c>
      <c r="J111" s="2" t="s">
        <v>24</v>
      </c>
      <c r="K111" s="2"/>
      <c r="L111" s="8"/>
      <c r="M111" s="2"/>
      <c r="N111" s="2"/>
      <c r="O111" s="4">
        <v>0.1</v>
      </c>
      <c r="P111" s="4">
        <v>0.01</v>
      </c>
      <c r="Q111" s="4">
        <v>93</v>
      </c>
      <c r="R111" s="4">
        <v>2.1</v>
      </c>
      <c r="S111" s="2">
        <v>10000</v>
      </c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ht="15.75" customHeight="1" x14ac:dyDescent="0.2">
      <c r="A112" s="2" t="s">
        <v>177</v>
      </c>
      <c r="B112" s="3" t="str">
        <f t="shared" si="3"/>
        <v>2022Yang_EurJMedChem</v>
      </c>
      <c r="C112" s="4" t="s">
        <v>560</v>
      </c>
      <c r="D112" s="2">
        <v>0</v>
      </c>
      <c r="E112" s="2">
        <v>0</v>
      </c>
      <c r="F112" s="4" t="s">
        <v>251</v>
      </c>
      <c r="G112" s="2" t="s">
        <v>22</v>
      </c>
      <c r="H112" s="2"/>
      <c r="I112" s="2" t="s">
        <v>428</v>
      </c>
      <c r="J112" s="2" t="s">
        <v>24</v>
      </c>
      <c r="K112" s="2"/>
      <c r="L112" s="8"/>
      <c r="M112" s="2"/>
      <c r="N112" s="2"/>
      <c r="O112" s="4">
        <v>1</v>
      </c>
      <c r="P112" s="4">
        <v>0.02</v>
      </c>
      <c r="Q112" s="4">
        <v>84</v>
      </c>
      <c r="R112" s="4">
        <v>1.5</v>
      </c>
      <c r="S112" s="2">
        <v>10000</v>
      </c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ht="15.75" customHeight="1" x14ac:dyDescent="0.2">
      <c r="A113" s="2" t="s">
        <v>179</v>
      </c>
      <c r="B113" s="3" t="str">
        <f t="shared" si="3"/>
        <v>2022Yang_EurJMedChem</v>
      </c>
      <c r="C113" s="4" t="s">
        <v>561</v>
      </c>
      <c r="D113" s="2">
        <v>0</v>
      </c>
      <c r="E113" s="2">
        <v>0</v>
      </c>
      <c r="F113" s="4" t="s">
        <v>253</v>
      </c>
      <c r="G113" s="2" t="s">
        <v>22</v>
      </c>
      <c r="H113" s="2"/>
      <c r="I113" s="2" t="s">
        <v>427</v>
      </c>
      <c r="J113" s="2" t="s">
        <v>24</v>
      </c>
      <c r="K113" s="2"/>
      <c r="L113" s="8"/>
      <c r="M113" s="2"/>
      <c r="N113" s="2"/>
      <c r="O113" s="4">
        <v>0.2</v>
      </c>
      <c r="P113" s="4">
        <v>0.03</v>
      </c>
      <c r="Q113" s="4">
        <v>99.5</v>
      </c>
      <c r="R113" s="4">
        <v>1.3</v>
      </c>
      <c r="S113" s="2">
        <v>10000</v>
      </c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ht="15.75" customHeight="1" x14ac:dyDescent="0.2">
      <c r="A114" s="2" t="s">
        <v>181</v>
      </c>
      <c r="B114" s="3" t="str">
        <f t="shared" si="3"/>
        <v>2022Yang_EurJMedChem</v>
      </c>
      <c r="C114" s="4" t="s">
        <v>562</v>
      </c>
      <c r="D114" s="2">
        <v>0</v>
      </c>
      <c r="E114" s="2">
        <v>1</v>
      </c>
      <c r="F114" s="4" t="s">
        <v>255</v>
      </c>
      <c r="G114" s="2" t="s">
        <v>22</v>
      </c>
      <c r="H114" s="2"/>
      <c r="I114" s="2" t="s">
        <v>428</v>
      </c>
      <c r="J114" s="2" t="s">
        <v>24</v>
      </c>
      <c r="K114" s="2"/>
      <c r="L114" s="8"/>
      <c r="M114" s="2"/>
      <c r="N114" s="2"/>
      <c r="O114" s="4">
        <v>7.0000000000000007E-2</v>
      </c>
      <c r="P114" s="4">
        <v>0.01</v>
      </c>
      <c r="Q114" s="4">
        <v>97</v>
      </c>
      <c r="R114" s="4">
        <v>2.4</v>
      </c>
      <c r="S114" s="2">
        <v>10000</v>
      </c>
      <c r="T114" s="2"/>
      <c r="U114" s="2">
        <v>1</v>
      </c>
      <c r="V114" s="2">
        <v>0.1</v>
      </c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ht="15.75" customHeight="1" x14ac:dyDescent="0.2">
      <c r="A115" s="2" t="s">
        <v>183</v>
      </c>
      <c r="B115" s="3" t="str">
        <f t="shared" si="3"/>
        <v>2022Yang_EurJMedChem</v>
      </c>
      <c r="C115" s="4" t="s">
        <v>563</v>
      </c>
      <c r="D115" s="2">
        <v>0</v>
      </c>
      <c r="E115" s="2">
        <v>1</v>
      </c>
      <c r="F115" s="4" t="s">
        <v>257</v>
      </c>
      <c r="G115" s="2" t="s">
        <v>22</v>
      </c>
      <c r="H115" s="2"/>
      <c r="I115" s="2" t="s">
        <v>427</v>
      </c>
      <c r="J115" s="2" t="s">
        <v>24</v>
      </c>
      <c r="K115" s="2"/>
      <c r="L115" s="8"/>
      <c r="M115" s="2"/>
      <c r="N115" s="2"/>
      <c r="O115" s="4">
        <v>19.899999999999999</v>
      </c>
      <c r="P115" s="4">
        <v>0.5</v>
      </c>
      <c r="Q115" s="4">
        <v>80.599999999999994</v>
      </c>
      <c r="R115" s="4">
        <v>1.2</v>
      </c>
      <c r="S115" s="2">
        <v>10000</v>
      </c>
      <c r="T115" s="2"/>
      <c r="U115" s="2">
        <v>0.5</v>
      </c>
      <c r="V115" s="2">
        <v>0.02</v>
      </c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ht="15.75" customHeight="1" x14ac:dyDescent="0.2">
      <c r="A116" s="2" t="s">
        <v>193</v>
      </c>
      <c r="B116" s="3" t="str">
        <f t="shared" si="3"/>
        <v>2022Yang_EurJMedChem</v>
      </c>
      <c r="C116" s="4" t="s">
        <v>564</v>
      </c>
      <c r="D116" s="2">
        <v>0</v>
      </c>
      <c r="E116" s="2">
        <v>1</v>
      </c>
      <c r="F116" s="4" t="s">
        <v>259</v>
      </c>
      <c r="G116" s="2" t="s">
        <v>22</v>
      </c>
      <c r="H116" s="2"/>
      <c r="I116" s="2" t="s">
        <v>428</v>
      </c>
      <c r="J116" s="2" t="s">
        <v>24</v>
      </c>
      <c r="K116" s="2"/>
      <c r="L116" s="8"/>
      <c r="M116" s="2"/>
      <c r="N116" s="2"/>
      <c r="O116" s="4">
        <v>4.0999999999999996</v>
      </c>
      <c r="P116" s="4">
        <v>0.2</v>
      </c>
      <c r="Q116" s="4">
        <v>61.2</v>
      </c>
      <c r="R116" s="4">
        <v>2.5</v>
      </c>
      <c r="S116" s="2">
        <v>10000</v>
      </c>
      <c r="T116" s="2"/>
      <c r="U116" s="2">
        <v>2.9</v>
      </c>
      <c r="V116" s="2">
        <v>0.03</v>
      </c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ht="15.75" customHeight="1" x14ac:dyDescent="0.2">
      <c r="A117" s="2" t="s">
        <v>195</v>
      </c>
      <c r="B117" s="3" t="str">
        <f t="shared" si="3"/>
        <v>2022Yang_EurJMedChem</v>
      </c>
      <c r="C117" s="4" t="s">
        <v>565</v>
      </c>
      <c r="D117" s="2">
        <v>0</v>
      </c>
      <c r="E117" s="2">
        <v>1</v>
      </c>
      <c r="F117" s="4" t="s">
        <v>261</v>
      </c>
      <c r="G117" s="2" t="s">
        <v>22</v>
      </c>
      <c r="H117" s="2"/>
      <c r="I117" s="2" t="s">
        <v>427</v>
      </c>
      <c r="J117" s="2" t="s">
        <v>24</v>
      </c>
      <c r="K117" s="2"/>
      <c r="L117" s="8"/>
      <c r="M117" s="2"/>
      <c r="N117" s="2"/>
      <c r="O117" s="4">
        <v>6.8</v>
      </c>
      <c r="P117" s="4">
        <v>0.02</v>
      </c>
      <c r="Q117" s="4">
        <v>83</v>
      </c>
      <c r="R117" s="4">
        <v>2.2999999999999998</v>
      </c>
      <c r="S117" s="2">
        <v>10000</v>
      </c>
      <c r="T117" s="2"/>
      <c r="U117" s="2">
        <v>3.2</v>
      </c>
      <c r="V117" s="2">
        <v>0.1</v>
      </c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ht="15.75" customHeight="1" x14ac:dyDescent="0.2">
      <c r="A118" s="2" t="s">
        <v>199</v>
      </c>
      <c r="B118" s="3" t="str">
        <f t="shared" si="3"/>
        <v>2022Yang_EurJMedChem</v>
      </c>
      <c r="C118" s="4" t="s">
        <v>566</v>
      </c>
      <c r="D118" s="2">
        <v>0</v>
      </c>
      <c r="E118" s="2">
        <v>0</v>
      </c>
      <c r="F118" s="4" t="s">
        <v>263</v>
      </c>
      <c r="G118" s="2" t="s">
        <v>22</v>
      </c>
      <c r="H118" s="2"/>
      <c r="I118" s="2" t="s">
        <v>427</v>
      </c>
      <c r="J118" s="2" t="s">
        <v>24</v>
      </c>
      <c r="K118" s="2"/>
      <c r="L118" s="8"/>
      <c r="M118" s="2"/>
      <c r="N118" s="2"/>
      <c r="O118" s="4">
        <v>12.8</v>
      </c>
      <c r="P118" s="4">
        <v>0.5</v>
      </c>
      <c r="Q118" s="4">
        <v>90.8</v>
      </c>
      <c r="R118" s="4">
        <v>2.1</v>
      </c>
      <c r="S118" s="2">
        <v>10000</v>
      </c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ht="15.75" customHeight="1" x14ac:dyDescent="0.2">
      <c r="A119" s="2" t="s">
        <v>209</v>
      </c>
      <c r="B119" s="3" t="str">
        <f t="shared" si="3"/>
        <v>2022Yang_EurJMedChem</v>
      </c>
      <c r="C119" s="4" t="s">
        <v>567</v>
      </c>
      <c r="D119" s="2">
        <v>0</v>
      </c>
      <c r="E119" s="2">
        <v>0</v>
      </c>
      <c r="F119" s="4" t="s">
        <v>265</v>
      </c>
      <c r="G119" s="2" t="s">
        <v>22</v>
      </c>
      <c r="H119" s="2"/>
      <c r="I119" s="2" t="s">
        <v>427</v>
      </c>
      <c r="J119" s="2" t="s">
        <v>24</v>
      </c>
      <c r="K119" s="2"/>
      <c r="L119" s="8"/>
      <c r="M119" s="2"/>
      <c r="N119" s="2"/>
      <c r="O119" s="4">
        <v>178</v>
      </c>
      <c r="P119" s="4">
        <v>2.6</v>
      </c>
      <c r="Q119" s="4">
        <v>125</v>
      </c>
      <c r="R119" s="4">
        <v>3.6</v>
      </c>
      <c r="S119" s="2">
        <v>724.5</v>
      </c>
      <c r="T119" s="2">
        <v>4.5999999999999996</v>
      </c>
      <c r="U119" s="2">
        <v>125</v>
      </c>
      <c r="V119" s="2">
        <v>4.3</v>
      </c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ht="15.75" customHeight="1" x14ac:dyDescent="0.2">
      <c r="A120" s="2" t="s">
        <v>143</v>
      </c>
      <c r="B120" s="9" t="str">
        <f>HYPERLINK("https://doi.org/10.1021/acsomega.7b01452","2017Li_ACSOmega")</f>
        <v>2017Li_ACSOmega</v>
      </c>
      <c r="C120" s="4" t="s">
        <v>642</v>
      </c>
      <c r="D120" s="2">
        <v>0</v>
      </c>
      <c r="E120" s="2">
        <v>0</v>
      </c>
      <c r="F120" s="4" t="s">
        <v>421</v>
      </c>
      <c r="G120" s="2" t="s">
        <v>425</v>
      </c>
      <c r="H120" s="2"/>
      <c r="I120" s="2" t="s">
        <v>426</v>
      </c>
      <c r="J120" s="2" t="s">
        <v>24</v>
      </c>
      <c r="K120" s="2"/>
      <c r="L120" s="8"/>
      <c r="M120" s="2"/>
      <c r="N120" s="2"/>
      <c r="O120" s="4">
        <v>0.77</v>
      </c>
      <c r="Q120" s="4">
        <v>96</v>
      </c>
      <c r="S120" s="2">
        <v>2.5</v>
      </c>
      <c r="T120" s="2"/>
      <c r="U120" s="2">
        <v>18.8</v>
      </c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ht="15.75" customHeight="1" x14ac:dyDescent="0.2">
      <c r="A121" s="2" t="s">
        <v>139</v>
      </c>
      <c r="B121" s="9" t="str">
        <f>HYPERLINK("https://doi.org/10.1021/acsomega.7b01452","2017Li_ACSOmega")</f>
        <v>2017Li_ACSOmega</v>
      </c>
      <c r="C121" s="4" t="s">
        <v>568</v>
      </c>
      <c r="D121" s="2">
        <v>0</v>
      </c>
      <c r="E121" s="2">
        <v>0</v>
      </c>
      <c r="F121" s="4" t="s">
        <v>429</v>
      </c>
      <c r="G121" s="2" t="s">
        <v>425</v>
      </c>
      <c r="H121" s="2"/>
      <c r="I121" s="2" t="s">
        <v>426</v>
      </c>
      <c r="J121" s="2" t="s">
        <v>24</v>
      </c>
      <c r="K121" s="2"/>
      <c r="L121" s="8"/>
      <c r="M121" s="2"/>
      <c r="N121" s="2"/>
      <c r="O121" s="4">
        <v>1.6</v>
      </c>
      <c r="Q121" s="4">
        <v>115</v>
      </c>
      <c r="S121" s="2">
        <v>63</v>
      </c>
      <c r="T121" s="2"/>
      <c r="U121" s="2">
        <v>171</v>
      </c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ht="15.75" customHeight="1" x14ac:dyDescent="0.2">
      <c r="A122" s="2" t="s">
        <v>145</v>
      </c>
      <c r="B122" s="9" t="str">
        <f t="shared" ref="B122:B136" si="4">HYPERLINK("https://doi.org/10.1021/acsomega.7b01452","2017Li_ACSOmega")</f>
        <v>2017Li_ACSOmega</v>
      </c>
      <c r="C122" s="4" t="s">
        <v>569</v>
      </c>
      <c r="D122" s="2">
        <v>0</v>
      </c>
      <c r="E122" s="2">
        <v>0</v>
      </c>
      <c r="F122" s="4" t="s">
        <v>430</v>
      </c>
      <c r="G122" s="2" t="s">
        <v>425</v>
      </c>
      <c r="H122" s="2"/>
      <c r="I122" s="2" t="s">
        <v>426</v>
      </c>
      <c r="J122" s="2" t="s">
        <v>24</v>
      </c>
      <c r="K122" s="2"/>
      <c r="L122" s="8"/>
      <c r="M122" s="2"/>
      <c r="N122" s="2"/>
      <c r="O122" s="4">
        <v>2.4</v>
      </c>
      <c r="Q122" s="4">
        <v>113</v>
      </c>
      <c r="S122" s="2">
        <v>63</v>
      </c>
      <c r="T122" s="2"/>
      <c r="U122" s="2">
        <v>341</v>
      </c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ht="15.75" customHeight="1" x14ac:dyDescent="0.2">
      <c r="A123" s="2" t="s">
        <v>149</v>
      </c>
      <c r="B123" s="9" t="str">
        <f t="shared" si="4"/>
        <v>2017Li_ACSOmega</v>
      </c>
      <c r="C123" s="4" t="s">
        <v>570</v>
      </c>
      <c r="D123" s="2">
        <v>0</v>
      </c>
      <c r="E123" s="2">
        <v>0</v>
      </c>
      <c r="F123" s="4" t="s">
        <v>431</v>
      </c>
      <c r="G123" s="2" t="s">
        <v>425</v>
      </c>
      <c r="H123" s="2"/>
      <c r="I123" s="2" t="s">
        <v>426</v>
      </c>
      <c r="J123" s="2" t="s">
        <v>24</v>
      </c>
      <c r="K123" s="2"/>
      <c r="L123" s="8"/>
      <c r="M123" s="2"/>
      <c r="N123" s="2"/>
      <c r="O123" s="4">
        <v>4</v>
      </c>
      <c r="Q123" s="4">
        <v>113</v>
      </c>
      <c r="S123" s="2">
        <v>52</v>
      </c>
      <c r="T123" s="2"/>
      <c r="U123" s="2">
        <v>126</v>
      </c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ht="15.75" customHeight="1" x14ac:dyDescent="0.2">
      <c r="A124" s="2" t="s">
        <v>153</v>
      </c>
      <c r="B124" s="9" t="str">
        <f t="shared" si="4"/>
        <v>2017Li_ACSOmega</v>
      </c>
      <c r="C124" s="4" t="s">
        <v>571</v>
      </c>
      <c r="D124" s="2">
        <v>0</v>
      </c>
      <c r="E124" s="2">
        <v>0</v>
      </c>
      <c r="F124" s="4" t="s">
        <v>432</v>
      </c>
      <c r="G124" s="2" t="s">
        <v>425</v>
      </c>
      <c r="H124" s="2"/>
      <c r="I124" s="2" t="s">
        <v>426</v>
      </c>
      <c r="J124" s="2" t="s">
        <v>24</v>
      </c>
      <c r="K124" s="2"/>
      <c r="L124" s="8"/>
      <c r="M124" s="2"/>
      <c r="N124" s="2"/>
      <c r="O124" s="4">
        <v>6.9</v>
      </c>
      <c r="Q124" s="4">
        <v>129</v>
      </c>
      <c r="S124" s="2">
        <v>19</v>
      </c>
      <c r="T124" s="2"/>
      <c r="U124" s="2">
        <v>122</v>
      </c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ht="15.75" customHeight="1" x14ac:dyDescent="0.2">
      <c r="A125" s="2" t="s">
        <v>155</v>
      </c>
      <c r="B125" s="9" t="str">
        <f t="shared" si="4"/>
        <v>2017Li_ACSOmega</v>
      </c>
      <c r="C125" s="4" t="s">
        <v>572</v>
      </c>
      <c r="D125" s="2">
        <v>0</v>
      </c>
      <c r="E125" s="2">
        <v>0</v>
      </c>
      <c r="F125" s="4" t="s">
        <v>433</v>
      </c>
      <c r="G125" s="2" t="s">
        <v>425</v>
      </c>
      <c r="H125" s="2"/>
      <c r="I125" s="2" t="s">
        <v>426</v>
      </c>
      <c r="J125" s="2" t="s">
        <v>24</v>
      </c>
      <c r="K125" s="2"/>
      <c r="L125" s="8"/>
      <c r="M125" s="2"/>
      <c r="N125" s="2"/>
      <c r="O125" s="4">
        <v>7.7</v>
      </c>
      <c r="Q125" s="4">
        <v>130</v>
      </c>
      <c r="S125" s="2">
        <v>73</v>
      </c>
      <c r="T125" s="2"/>
      <c r="U125" s="2">
        <v>219</v>
      </c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ht="15" customHeight="1" x14ac:dyDescent="0.2">
      <c r="A126" s="2" t="s">
        <v>157</v>
      </c>
      <c r="B126" s="9" t="str">
        <f t="shared" si="4"/>
        <v>2017Li_ACSOmega</v>
      </c>
      <c r="C126" s="4" t="s">
        <v>573</v>
      </c>
      <c r="D126" s="2">
        <v>0</v>
      </c>
      <c r="E126" s="2">
        <v>0</v>
      </c>
      <c r="F126" s="4" t="s">
        <v>434</v>
      </c>
      <c r="G126" s="2" t="s">
        <v>425</v>
      </c>
      <c r="I126" s="2" t="s">
        <v>426</v>
      </c>
      <c r="J126" s="2" t="s">
        <v>24</v>
      </c>
      <c r="O126" s="4">
        <v>1.8</v>
      </c>
      <c r="Q126" s="4">
        <v>126</v>
      </c>
      <c r="S126" s="2">
        <v>27</v>
      </c>
      <c r="U126" s="2">
        <v>226</v>
      </c>
    </row>
    <row r="127" spans="1:34" ht="15.75" customHeight="1" x14ac:dyDescent="0.2">
      <c r="A127" s="2" t="s">
        <v>159</v>
      </c>
      <c r="B127" s="9" t="str">
        <f t="shared" si="4"/>
        <v>2017Li_ACSOmega</v>
      </c>
      <c r="C127" s="4" t="s">
        <v>574</v>
      </c>
      <c r="D127" s="2">
        <v>0</v>
      </c>
      <c r="E127" s="2">
        <v>0</v>
      </c>
      <c r="F127" s="4" t="s">
        <v>435</v>
      </c>
      <c r="G127" s="2" t="s">
        <v>425</v>
      </c>
      <c r="H127" s="2"/>
      <c r="I127" s="2" t="s">
        <v>426</v>
      </c>
      <c r="J127" s="2" t="s">
        <v>24</v>
      </c>
      <c r="K127" s="2"/>
      <c r="L127" s="8"/>
      <c r="M127" s="2"/>
      <c r="N127" s="2"/>
      <c r="O127" s="4">
        <v>5.7</v>
      </c>
      <c r="Q127" s="4">
        <v>105</v>
      </c>
      <c r="S127" s="2">
        <v>26</v>
      </c>
      <c r="T127" s="2"/>
      <c r="U127" s="2">
        <v>30</v>
      </c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ht="15.75" customHeight="1" x14ac:dyDescent="0.2">
      <c r="A128" s="2" t="s">
        <v>161</v>
      </c>
      <c r="B128" s="9" t="str">
        <f t="shared" si="4"/>
        <v>2017Li_ACSOmega</v>
      </c>
      <c r="C128" s="4" t="s">
        <v>575</v>
      </c>
      <c r="D128" s="2">
        <v>0</v>
      </c>
      <c r="E128" s="2">
        <v>0</v>
      </c>
      <c r="F128" s="4" t="s">
        <v>436</v>
      </c>
      <c r="G128" s="2" t="s">
        <v>425</v>
      </c>
      <c r="H128" s="2"/>
      <c r="I128" s="2" t="s">
        <v>426</v>
      </c>
      <c r="J128" s="2" t="s">
        <v>24</v>
      </c>
      <c r="K128" s="2"/>
      <c r="L128" s="8"/>
      <c r="M128" s="2"/>
      <c r="N128" s="2"/>
      <c r="O128" s="4">
        <v>34</v>
      </c>
      <c r="Q128" s="4">
        <v>106</v>
      </c>
      <c r="S128" s="2">
        <v>37</v>
      </c>
      <c r="T128" s="2"/>
      <c r="U128" s="2">
        <v>305</v>
      </c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ht="15.75" customHeight="1" x14ac:dyDescent="0.2">
      <c r="A129" s="2" t="s">
        <v>169</v>
      </c>
      <c r="B129" s="9" t="str">
        <f t="shared" si="4"/>
        <v>2017Li_ACSOmega</v>
      </c>
      <c r="C129" s="4" t="s">
        <v>576</v>
      </c>
      <c r="D129" s="2">
        <v>0</v>
      </c>
      <c r="E129" s="2">
        <v>0</v>
      </c>
      <c r="F129" s="4" t="s">
        <v>437</v>
      </c>
      <c r="G129" s="2" t="s">
        <v>425</v>
      </c>
      <c r="H129" s="2"/>
      <c r="I129" s="2" t="s">
        <v>426</v>
      </c>
      <c r="J129" s="2" t="s">
        <v>24</v>
      </c>
      <c r="K129" s="2"/>
      <c r="L129" s="8"/>
      <c r="M129" s="2"/>
      <c r="N129" s="2"/>
      <c r="O129" s="4">
        <v>38</v>
      </c>
      <c r="Q129" s="4">
        <v>89</v>
      </c>
      <c r="S129" s="2">
        <v>51</v>
      </c>
      <c r="T129" s="2"/>
      <c r="U129" s="2">
        <v>334</v>
      </c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ht="15.75" customHeight="1" x14ac:dyDescent="0.2">
      <c r="A130" s="2" t="s">
        <v>171</v>
      </c>
      <c r="B130" s="9" t="str">
        <f t="shared" si="4"/>
        <v>2017Li_ACSOmega</v>
      </c>
      <c r="C130" s="4" t="s">
        <v>577</v>
      </c>
      <c r="D130" s="2">
        <v>0</v>
      </c>
      <c r="E130" s="2">
        <v>0</v>
      </c>
      <c r="F130" s="4" t="s">
        <v>438</v>
      </c>
      <c r="G130" s="2" t="s">
        <v>425</v>
      </c>
      <c r="H130" s="2"/>
      <c r="I130" s="2" t="s">
        <v>426</v>
      </c>
      <c r="J130" s="2" t="s">
        <v>24</v>
      </c>
      <c r="K130" s="2"/>
      <c r="L130" s="8"/>
      <c r="M130" s="2"/>
      <c r="N130" s="2"/>
      <c r="O130" s="4">
        <v>8.8000000000000007</v>
      </c>
      <c r="Q130" s="4">
        <v>122</v>
      </c>
      <c r="S130" s="2">
        <v>94</v>
      </c>
      <c r="T130" s="2"/>
      <c r="U130" s="2">
        <v>89</v>
      </c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ht="15.75" customHeight="1" x14ac:dyDescent="0.2">
      <c r="A131" s="2" t="s">
        <v>175</v>
      </c>
      <c r="B131" s="9" t="str">
        <f t="shared" si="4"/>
        <v>2017Li_ACSOmega</v>
      </c>
      <c r="C131" s="4" t="s">
        <v>578</v>
      </c>
      <c r="D131" s="2">
        <v>0</v>
      </c>
      <c r="E131" s="2">
        <v>0</v>
      </c>
      <c r="F131" s="4" t="s">
        <v>439</v>
      </c>
      <c r="G131" s="2" t="s">
        <v>425</v>
      </c>
      <c r="H131" s="2"/>
      <c r="I131" s="2" t="s">
        <v>426</v>
      </c>
      <c r="J131" s="2" t="s">
        <v>24</v>
      </c>
      <c r="K131" s="2"/>
      <c r="L131" s="8"/>
      <c r="M131" s="2"/>
      <c r="N131" s="2"/>
      <c r="O131" s="4">
        <v>1.1000000000000001</v>
      </c>
      <c r="Q131" s="4">
        <v>129</v>
      </c>
      <c r="S131" s="2">
        <v>3</v>
      </c>
      <c r="T131" s="2"/>
      <c r="U131" s="2">
        <v>230</v>
      </c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ht="15.75" customHeight="1" x14ac:dyDescent="0.2">
      <c r="A132" s="2" t="s">
        <v>185</v>
      </c>
      <c r="B132" s="9" t="str">
        <f t="shared" si="4"/>
        <v>2017Li_ACSOmega</v>
      </c>
      <c r="C132" s="4" t="s">
        <v>579</v>
      </c>
      <c r="D132" s="2">
        <v>0</v>
      </c>
      <c r="E132" s="2">
        <v>0</v>
      </c>
      <c r="F132" s="4" t="s">
        <v>440</v>
      </c>
      <c r="G132" s="2" t="s">
        <v>425</v>
      </c>
      <c r="H132" s="2"/>
      <c r="I132" s="2" t="s">
        <v>426</v>
      </c>
      <c r="J132" s="2" t="s">
        <v>24</v>
      </c>
      <c r="K132" s="2"/>
      <c r="L132" s="8"/>
      <c r="M132" s="2"/>
      <c r="N132" s="2"/>
      <c r="O132" s="4">
        <v>1.5</v>
      </c>
      <c r="Q132" s="4">
        <v>110</v>
      </c>
      <c r="S132" s="2">
        <v>81</v>
      </c>
      <c r="T132" s="2"/>
      <c r="U132" s="2">
        <v>159</v>
      </c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ht="15.75" customHeight="1" x14ac:dyDescent="0.2">
      <c r="A133" s="2" t="s">
        <v>187</v>
      </c>
      <c r="B133" s="9" t="str">
        <f t="shared" si="4"/>
        <v>2017Li_ACSOmega</v>
      </c>
      <c r="C133" s="4" t="s">
        <v>580</v>
      </c>
      <c r="D133" s="2">
        <v>0</v>
      </c>
      <c r="E133" s="2">
        <v>0</v>
      </c>
      <c r="F133" s="4" t="s">
        <v>441</v>
      </c>
      <c r="G133" s="2" t="s">
        <v>425</v>
      </c>
      <c r="H133" s="2"/>
      <c r="I133" s="2" t="s">
        <v>426</v>
      </c>
      <c r="J133" s="2" t="s">
        <v>24</v>
      </c>
      <c r="K133" s="2"/>
      <c r="L133" s="8"/>
      <c r="M133" s="2"/>
      <c r="N133" s="2"/>
      <c r="O133" s="4">
        <v>10</v>
      </c>
      <c r="Q133" s="4">
        <v>108</v>
      </c>
      <c r="S133" s="2">
        <v>172</v>
      </c>
      <c r="T133" s="2"/>
      <c r="U133" s="2">
        <v>61</v>
      </c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ht="15.75" customHeight="1" x14ac:dyDescent="0.2">
      <c r="A134" s="2" t="s">
        <v>189</v>
      </c>
      <c r="B134" s="9" t="str">
        <f t="shared" si="4"/>
        <v>2017Li_ACSOmega</v>
      </c>
      <c r="C134" s="4" t="s">
        <v>581</v>
      </c>
      <c r="D134" s="2">
        <v>0</v>
      </c>
      <c r="E134" s="2">
        <v>0</v>
      </c>
      <c r="F134" s="4" t="s">
        <v>442</v>
      </c>
      <c r="G134" s="2" t="s">
        <v>425</v>
      </c>
      <c r="H134" s="2"/>
      <c r="I134" s="2" t="s">
        <v>426</v>
      </c>
      <c r="J134" s="2" t="s">
        <v>24</v>
      </c>
      <c r="K134" s="2"/>
      <c r="L134" s="8"/>
      <c r="M134" s="2"/>
      <c r="N134" s="2"/>
      <c r="O134" s="4">
        <v>143</v>
      </c>
      <c r="Q134" s="4">
        <v>104</v>
      </c>
      <c r="S134" s="2">
        <v>2003</v>
      </c>
      <c r="T134" s="2"/>
      <c r="U134" s="2">
        <v>53</v>
      </c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ht="15.75" customHeight="1" x14ac:dyDescent="0.2">
      <c r="A135" s="2" t="s">
        <v>191</v>
      </c>
      <c r="B135" s="9" t="str">
        <f t="shared" si="4"/>
        <v>2017Li_ACSOmega</v>
      </c>
      <c r="C135" s="4" t="s">
        <v>582</v>
      </c>
      <c r="D135" s="2">
        <v>0</v>
      </c>
      <c r="E135" s="2">
        <v>0</v>
      </c>
      <c r="F135" s="4" t="s">
        <v>443</v>
      </c>
      <c r="G135" s="2" t="s">
        <v>425</v>
      </c>
      <c r="H135" s="2"/>
      <c r="I135" s="2" t="s">
        <v>426</v>
      </c>
      <c r="J135" s="2" t="s">
        <v>24</v>
      </c>
      <c r="K135" s="2"/>
      <c r="L135" s="8"/>
      <c r="M135" s="2"/>
      <c r="N135" s="2"/>
      <c r="O135" s="4">
        <v>9.6</v>
      </c>
      <c r="Q135" s="4">
        <v>112</v>
      </c>
      <c r="S135" s="2">
        <v>17</v>
      </c>
      <c r="T135" s="2"/>
      <c r="U135" s="2">
        <v>63</v>
      </c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ht="15.75" customHeight="1" x14ac:dyDescent="0.2">
      <c r="A136" s="2" t="s">
        <v>197</v>
      </c>
      <c r="B136" s="9" t="str">
        <f t="shared" si="4"/>
        <v>2017Li_ACSOmega</v>
      </c>
      <c r="C136" s="4" t="s">
        <v>583</v>
      </c>
      <c r="D136" s="2">
        <v>0</v>
      </c>
      <c r="E136" s="2">
        <v>0</v>
      </c>
      <c r="F136" s="4" t="s">
        <v>444</v>
      </c>
      <c r="G136" s="2" t="s">
        <v>425</v>
      </c>
      <c r="H136" s="2"/>
      <c r="I136" s="2" t="s">
        <v>426</v>
      </c>
      <c r="J136" s="2" t="s">
        <v>24</v>
      </c>
      <c r="K136" s="2"/>
      <c r="L136" s="8"/>
      <c r="M136" s="2"/>
      <c r="N136" s="2"/>
      <c r="O136" s="4">
        <v>14.6</v>
      </c>
      <c r="Q136" s="4">
        <v>107</v>
      </c>
      <c r="S136" s="2">
        <v>73</v>
      </c>
      <c r="T136" s="2"/>
      <c r="U136" s="2">
        <v>26</v>
      </c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ht="15.75" customHeight="1" x14ac:dyDescent="0.2">
      <c r="A137" s="2" t="s">
        <v>201</v>
      </c>
      <c r="B137" s="10" t="str">
        <f t="shared" ref="B137:B138" si="5">HYPERLINK("https://doi.org/10.3389/fphar.2019.01680","2020Zebala_FrontPharma")</f>
        <v>2020Zebala_FrontPharma</v>
      </c>
      <c r="C137" s="2" t="s">
        <v>584</v>
      </c>
      <c r="D137" s="2">
        <v>1</v>
      </c>
      <c r="E137" s="2">
        <v>0</v>
      </c>
      <c r="F137" s="2" t="s">
        <v>268</v>
      </c>
      <c r="G137" s="2" t="s">
        <v>269</v>
      </c>
      <c r="H137" s="11"/>
      <c r="I137" s="11" t="s">
        <v>413</v>
      </c>
      <c r="J137" s="11" t="s">
        <v>24</v>
      </c>
      <c r="K137" s="11"/>
      <c r="L137" s="12"/>
      <c r="M137" s="11"/>
      <c r="N137" s="11"/>
      <c r="O137" s="2">
        <v>63</v>
      </c>
      <c r="P137" s="2">
        <v>4</v>
      </c>
      <c r="Q137" s="2">
        <v>99</v>
      </c>
      <c r="R137" s="2">
        <v>0.9</v>
      </c>
      <c r="S137" s="2">
        <v>2672</v>
      </c>
      <c r="T137" s="2">
        <v>733</v>
      </c>
      <c r="U137" s="2">
        <v>27</v>
      </c>
      <c r="V137" s="2">
        <v>4</v>
      </c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 ht="15.75" customHeight="1" x14ac:dyDescent="0.2">
      <c r="A138" s="2" t="s">
        <v>203</v>
      </c>
      <c r="B138" s="10" t="str">
        <f t="shared" si="5"/>
        <v>2020Zebala_FrontPharma</v>
      </c>
      <c r="C138" s="2" t="s">
        <v>585</v>
      </c>
      <c r="D138" s="2">
        <v>1</v>
      </c>
      <c r="E138" s="2">
        <v>0</v>
      </c>
      <c r="F138" s="2" t="s">
        <v>272</v>
      </c>
      <c r="G138" s="2" t="s">
        <v>269</v>
      </c>
      <c r="H138" s="11"/>
      <c r="I138" s="11" t="s">
        <v>413</v>
      </c>
      <c r="J138" s="11" t="s">
        <v>24</v>
      </c>
      <c r="K138" s="11"/>
      <c r="L138" s="12"/>
      <c r="M138" s="11"/>
      <c r="N138" s="11"/>
      <c r="O138" s="2">
        <v>2426</v>
      </c>
      <c r="P138" s="2">
        <v>469</v>
      </c>
      <c r="Q138" s="2">
        <v>100</v>
      </c>
      <c r="R138" s="2">
        <v>2.6</v>
      </c>
      <c r="S138" s="2">
        <v>100000</v>
      </c>
      <c r="T138" s="2"/>
      <c r="U138" s="2">
        <v>15</v>
      </c>
      <c r="V138" s="2">
        <v>2</v>
      </c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ht="15.75" customHeight="1" x14ac:dyDescent="0.2">
      <c r="A139" s="2" t="s">
        <v>205</v>
      </c>
      <c r="B139" s="9" t="str">
        <f>HYPERLINK("https://doi.org/10.1002/syn.20356","2006Xu_Synapse")</f>
        <v>2006Xu_Synapse</v>
      </c>
      <c r="C139" s="2" t="s">
        <v>668</v>
      </c>
      <c r="D139" s="2">
        <v>1</v>
      </c>
      <c r="E139" s="2">
        <v>0</v>
      </c>
      <c r="F139" s="2" t="s">
        <v>274</v>
      </c>
      <c r="G139" s="2" t="s">
        <v>22</v>
      </c>
      <c r="H139" s="2" t="s">
        <v>275</v>
      </c>
      <c r="I139" s="2" t="s">
        <v>419</v>
      </c>
      <c r="J139" s="2" t="s">
        <v>672</v>
      </c>
      <c r="K139" s="2">
        <v>92.5</v>
      </c>
      <c r="L139" s="2">
        <v>16.100000000000001</v>
      </c>
      <c r="M139" s="2">
        <v>259</v>
      </c>
      <c r="N139" s="2">
        <v>9</v>
      </c>
      <c r="O139" s="2">
        <v>48.7</v>
      </c>
      <c r="P139" s="2">
        <v>13.7</v>
      </c>
      <c r="Q139" s="2">
        <v>89</v>
      </c>
      <c r="R139" s="2">
        <v>2.2000000000000002</v>
      </c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 ht="15.75" customHeight="1" x14ac:dyDescent="0.2">
      <c r="A140" s="2" t="s">
        <v>207</v>
      </c>
      <c r="B140" s="3" t="str">
        <f t="shared" ref="B140:B147" si="6">HYPERLINK("https://doi.org/10.1021/acs.jcim.1c00585","2021Dror_JCIM")</f>
        <v>2021Dror_JCIM</v>
      </c>
      <c r="C140" s="2" t="s">
        <v>586</v>
      </c>
      <c r="D140" s="2">
        <v>0</v>
      </c>
      <c r="E140" s="2">
        <v>0</v>
      </c>
      <c r="F140" s="2" t="s">
        <v>278</v>
      </c>
      <c r="G140" s="2" t="s">
        <v>22</v>
      </c>
      <c r="H140" s="2"/>
      <c r="I140" s="2" t="s">
        <v>279</v>
      </c>
      <c r="J140" s="2" t="s">
        <v>24</v>
      </c>
      <c r="K140" s="1"/>
      <c r="L140" s="2"/>
      <c r="M140" s="1"/>
      <c r="N140" s="2"/>
      <c r="O140" s="2">
        <v>39</v>
      </c>
      <c r="P140" s="2"/>
      <c r="Q140" s="2">
        <v>112</v>
      </c>
      <c r="R140" s="2"/>
      <c r="S140" s="2">
        <v>114</v>
      </c>
      <c r="T140" s="2"/>
      <c r="U140" s="2">
        <v>35</v>
      </c>
      <c r="V140" s="2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5.75" customHeight="1" x14ac:dyDescent="0.2">
      <c r="A141" s="2" t="s">
        <v>211</v>
      </c>
      <c r="B141" s="3" t="str">
        <f t="shared" si="6"/>
        <v>2021Dror_JCIM</v>
      </c>
      <c r="C141" s="2" t="s">
        <v>587</v>
      </c>
      <c r="D141" s="2">
        <v>0</v>
      </c>
      <c r="E141" s="2">
        <v>0</v>
      </c>
      <c r="F141" s="2" t="s">
        <v>281</v>
      </c>
      <c r="G141" s="2" t="s">
        <v>22</v>
      </c>
      <c r="H141" s="2"/>
      <c r="I141" s="2" t="s">
        <v>279</v>
      </c>
      <c r="J141" s="2" t="s">
        <v>24</v>
      </c>
      <c r="K141" s="1"/>
      <c r="L141" s="2"/>
      <c r="M141" s="1"/>
      <c r="N141" s="2"/>
      <c r="O141" s="2">
        <v>1</v>
      </c>
      <c r="P141" s="2"/>
      <c r="Q141" s="2">
        <v>105</v>
      </c>
      <c r="R141" s="2"/>
      <c r="S141" s="2">
        <v>53</v>
      </c>
      <c r="T141" s="2"/>
      <c r="U141" s="2">
        <v>85</v>
      </c>
      <c r="V141" s="2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5.75" customHeight="1" x14ac:dyDescent="0.2">
      <c r="A142" s="2" t="s">
        <v>213</v>
      </c>
      <c r="B142" s="3" t="str">
        <f t="shared" si="6"/>
        <v>2021Dror_JCIM</v>
      </c>
      <c r="C142" s="2" t="s">
        <v>588</v>
      </c>
      <c r="D142" s="2">
        <v>0</v>
      </c>
      <c r="E142" s="2">
        <v>0</v>
      </c>
      <c r="F142" s="2" t="s">
        <v>283</v>
      </c>
      <c r="G142" s="2" t="s">
        <v>22</v>
      </c>
      <c r="H142" s="2"/>
      <c r="I142" s="2" t="s">
        <v>279</v>
      </c>
      <c r="J142" s="2" t="s">
        <v>24</v>
      </c>
      <c r="K142" s="1"/>
      <c r="L142" s="2"/>
      <c r="M142" s="1"/>
      <c r="N142" s="2"/>
      <c r="O142" s="2">
        <v>11</v>
      </c>
      <c r="P142" s="2"/>
      <c r="Q142" s="2">
        <v>99</v>
      </c>
      <c r="R142" s="2"/>
      <c r="S142" s="2">
        <v>35</v>
      </c>
      <c r="T142" s="2"/>
      <c r="U142" s="2">
        <v>31</v>
      </c>
      <c r="V142" s="2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5.75" customHeight="1" x14ac:dyDescent="0.2">
      <c r="A143" s="2" t="s">
        <v>215</v>
      </c>
      <c r="B143" s="3" t="str">
        <f t="shared" si="6"/>
        <v>2021Dror_JCIM</v>
      </c>
      <c r="C143" s="2" t="s">
        <v>589</v>
      </c>
      <c r="D143" s="2">
        <v>0</v>
      </c>
      <c r="E143" s="2">
        <v>0</v>
      </c>
      <c r="F143" s="2" t="s">
        <v>285</v>
      </c>
      <c r="G143" s="2" t="s">
        <v>22</v>
      </c>
      <c r="H143" s="2"/>
      <c r="I143" s="2" t="s">
        <v>279</v>
      </c>
      <c r="J143" s="2" t="s">
        <v>24</v>
      </c>
      <c r="K143" s="1"/>
      <c r="L143" s="2"/>
      <c r="M143" s="1"/>
      <c r="N143" s="2"/>
      <c r="O143" s="2">
        <v>0.72</v>
      </c>
      <c r="P143" s="2"/>
      <c r="Q143" s="2">
        <v>104</v>
      </c>
      <c r="R143" s="2"/>
      <c r="S143" s="2">
        <v>9</v>
      </c>
      <c r="T143" s="2"/>
      <c r="U143" s="2">
        <v>99</v>
      </c>
      <c r="V143" s="2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5.75" customHeight="1" x14ac:dyDescent="0.2">
      <c r="A144" s="2" t="s">
        <v>218</v>
      </c>
      <c r="B144" s="3" t="str">
        <f t="shared" si="6"/>
        <v>2021Dror_JCIM</v>
      </c>
      <c r="C144" s="2" t="s">
        <v>590</v>
      </c>
      <c r="D144" s="2">
        <v>0</v>
      </c>
      <c r="E144" s="2">
        <v>0</v>
      </c>
      <c r="F144" s="2" t="s">
        <v>287</v>
      </c>
      <c r="G144" s="2" t="s">
        <v>22</v>
      </c>
      <c r="H144" s="2"/>
      <c r="I144" s="2" t="s">
        <v>279</v>
      </c>
      <c r="J144" s="2" t="s">
        <v>24</v>
      </c>
      <c r="K144" s="1"/>
      <c r="L144" s="2"/>
      <c r="M144" s="1"/>
      <c r="N144" s="2"/>
      <c r="O144" s="2">
        <v>45</v>
      </c>
      <c r="P144" s="2"/>
      <c r="Q144" s="2">
        <v>88</v>
      </c>
      <c r="R144" s="2"/>
      <c r="S144" s="2">
        <v>135</v>
      </c>
      <c r="T144" s="2"/>
      <c r="U144" s="2">
        <v>26</v>
      </c>
      <c r="V144" s="2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5.75" customHeight="1" x14ac:dyDescent="0.2">
      <c r="A145" s="2" t="s">
        <v>220</v>
      </c>
      <c r="B145" s="3" t="str">
        <f t="shared" si="6"/>
        <v>2021Dror_JCIM</v>
      </c>
      <c r="C145" s="2" t="s">
        <v>591</v>
      </c>
      <c r="D145" s="2">
        <v>0</v>
      </c>
      <c r="E145" s="2">
        <v>0</v>
      </c>
      <c r="F145" s="2" t="s">
        <v>289</v>
      </c>
      <c r="G145" s="2" t="s">
        <v>22</v>
      </c>
      <c r="H145" s="2"/>
      <c r="I145" s="2" t="s">
        <v>279</v>
      </c>
      <c r="J145" s="2" t="s">
        <v>24</v>
      </c>
      <c r="K145" s="1"/>
      <c r="L145" s="2"/>
      <c r="M145" s="1"/>
      <c r="N145" s="2"/>
      <c r="O145" s="2">
        <v>1.6</v>
      </c>
      <c r="P145" s="2"/>
      <c r="Q145" s="2">
        <v>110</v>
      </c>
      <c r="R145" s="2"/>
      <c r="S145" s="2">
        <v>27</v>
      </c>
      <c r="T145" s="2"/>
      <c r="U145" s="2">
        <v>91</v>
      </c>
      <c r="V145" s="2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5.75" customHeight="1" x14ac:dyDescent="0.2">
      <c r="A146" s="2" t="s">
        <v>222</v>
      </c>
      <c r="B146" s="3" t="str">
        <f t="shared" si="6"/>
        <v>2021Dror_JCIM</v>
      </c>
      <c r="C146" s="2" t="s">
        <v>592</v>
      </c>
      <c r="D146" s="2">
        <v>0</v>
      </c>
      <c r="E146" s="2">
        <v>0</v>
      </c>
      <c r="F146" s="2" t="s">
        <v>291</v>
      </c>
      <c r="G146" s="2" t="s">
        <v>22</v>
      </c>
      <c r="H146" s="2"/>
      <c r="I146" s="2" t="s">
        <v>279</v>
      </c>
      <c r="J146" s="2" t="s">
        <v>24</v>
      </c>
      <c r="K146" s="1"/>
      <c r="L146" s="2"/>
      <c r="M146" s="1"/>
      <c r="N146" s="2"/>
      <c r="O146" s="2">
        <v>42</v>
      </c>
      <c r="P146" s="2"/>
      <c r="Q146" s="2">
        <v>76</v>
      </c>
      <c r="R146" s="2"/>
      <c r="S146" s="2">
        <v>214</v>
      </c>
      <c r="T146" s="2"/>
      <c r="U146" s="2">
        <v>30</v>
      </c>
      <c r="V146" s="2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5.75" customHeight="1" x14ac:dyDescent="0.2">
      <c r="A147" s="2" t="s">
        <v>224</v>
      </c>
      <c r="B147" s="3" t="str">
        <f t="shared" si="6"/>
        <v>2021Dror_JCIM</v>
      </c>
      <c r="C147" s="2" t="s">
        <v>593</v>
      </c>
      <c r="D147" s="2">
        <v>0</v>
      </c>
      <c r="E147" s="2">
        <v>0</v>
      </c>
      <c r="F147" s="2" t="s">
        <v>293</v>
      </c>
      <c r="G147" s="2" t="s">
        <v>22</v>
      </c>
      <c r="H147" s="2"/>
      <c r="I147" s="2" t="s">
        <v>279</v>
      </c>
      <c r="J147" s="2" t="s">
        <v>24</v>
      </c>
      <c r="K147" s="1"/>
      <c r="L147" s="2"/>
      <c r="M147" s="1"/>
      <c r="N147" s="2"/>
      <c r="O147" s="2">
        <v>31</v>
      </c>
      <c r="P147" s="2"/>
      <c r="Q147" s="2">
        <v>104</v>
      </c>
      <c r="R147" s="2"/>
      <c r="S147" s="2">
        <v>51</v>
      </c>
      <c r="T147" s="2"/>
      <c r="U147" s="2">
        <v>58</v>
      </c>
      <c r="V147" s="2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5.75" customHeight="1" x14ac:dyDescent="0.2">
      <c r="A148" s="2" t="s">
        <v>226</v>
      </c>
      <c r="B148" s="3" t="str">
        <f t="shared" ref="B148:B157" si="7">HYPERLINK("https://doi.org/10.1039/d0md00104j","2020Gutman_RSCMedChem")</f>
        <v>2020Gutman_RSCMedChem</v>
      </c>
      <c r="C148" s="2" t="s">
        <v>594</v>
      </c>
      <c r="D148" s="2">
        <v>1</v>
      </c>
      <c r="E148" s="2">
        <v>0</v>
      </c>
      <c r="F148" s="2" t="s">
        <v>295</v>
      </c>
      <c r="G148" s="2" t="s">
        <v>22</v>
      </c>
      <c r="H148" s="2"/>
      <c r="I148" s="11" t="s">
        <v>270</v>
      </c>
      <c r="J148" s="11" t="s">
        <v>24</v>
      </c>
      <c r="K148" s="11"/>
      <c r="L148" s="12"/>
      <c r="M148" s="11"/>
      <c r="N148" s="11"/>
      <c r="O148" s="2">
        <v>0.95</v>
      </c>
      <c r="P148" s="2">
        <v>0.35</v>
      </c>
      <c r="Q148" s="2">
        <v>63.3</v>
      </c>
      <c r="R148" s="2">
        <v>3.9</v>
      </c>
      <c r="S148" s="2">
        <v>25000</v>
      </c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ht="15.75" customHeight="1" x14ac:dyDescent="0.2">
      <c r="A149" s="2" t="s">
        <v>228</v>
      </c>
      <c r="B149" s="3" t="str">
        <f t="shared" si="7"/>
        <v>2020Gutman_RSCMedChem</v>
      </c>
      <c r="C149" s="2" t="s">
        <v>595</v>
      </c>
      <c r="D149" s="2">
        <v>1</v>
      </c>
      <c r="E149" s="2">
        <v>0</v>
      </c>
      <c r="F149" s="2" t="s">
        <v>297</v>
      </c>
      <c r="G149" s="2" t="s">
        <v>22</v>
      </c>
      <c r="H149" s="2"/>
      <c r="I149" s="11" t="s">
        <v>270</v>
      </c>
      <c r="J149" s="11" t="s">
        <v>24</v>
      </c>
      <c r="K149" s="11"/>
      <c r="L149" s="12"/>
      <c r="M149" s="11"/>
      <c r="N149" s="11"/>
      <c r="O149" s="2">
        <v>2.31</v>
      </c>
      <c r="P149" s="2">
        <v>0.78</v>
      </c>
      <c r="Q149" s="2">
        <v>33.5</v>
      </c>
      <c r="R149" s="2">
        <v>5.9</v>
      </c>
      <c r="S149" s="2">
        <v>25000</v>
      </c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ht="15.75" customHeight="1" x14ac:dyDescent="0.2">
      <c r="A150" s="2" t="s">
        <v>230</v>
      </c>
      <c r="B150" s="3" t="str">
        <f t="shared" si="7"/>
        <v>2020Gutman_RSCMedChem</v>
      </c>
      <c r="C150" s="2" t="s">
        <v>596</v>
      </c>
      <c r="D150" s="2">
        <v>1</v>
      </c>
      <c r="E150" s="2">
        <v>0</v>
      </c>
      <c r="F150" s="2" t="s">
        <v>299</v>
      </c>
      <c r="G150" s="2" t="s">
        <v>22</v>
      </c>
      <c r="H150" s="2"/>
      <c r="I150" s="11" t="s">
        <v>270</v>
      </c>
      <c r="J150" s="11" t="s">
        <v>24</v>
      </c>
      <c r="K150" s="11"/>
      <c r="L150" s="12"/>
      <c r="M150" s="11"/>
      <c r="N150" s="11"/>
      <c r="O150" s="2">
        <v>1.2</v>
      </c>
      <c r="P150" s="2">
        <v>0.37</v>
      </c>
      <c r="Q150" s="2">
        <v>65</v>
      </c>
      <c r="R150" s="2">
        <v>6</v>
      </c>
      <c r="S150" s="2">
        <v>25000</v>
      </c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ht="15.75" customHeight="1" x14ac:dyDescent="0.2">
      <c r="A151" s="2" t="s">
        <v>232</v>
      </c>
      <c r="B151" s="3" t="str">
        <f t="shared" si="7"/>
        <v>2020Gutman_RSCMedChem</v>
      </c>
      <c r="C151" s="2" t="s">
        <v>597</v>
      </c>
      <c r="D151" s="2">
        <v>0</v>
      </c>
      <c r="E151" s="2">
        <v>0</v>
      </c>
      <c r="F151" s="2" t="s">
        <v>301</v>
      </c>
      <c r="G151" s="2" t="s">
        <v>22</v>
      </c>
      <c r="H151" s="2"/>
      <c r="I151" s="11" t="s">
        <v>270</v>
      </c>
      <c r="J151" s="11" t="s">
        <v>24</v>
      </c>
      <c r="K151" s="11"/>
      <c r="L151" s="12"/>
      <c r="M151" s="11"/>
      <c r="N151" s="11"/>
      <c r="O151" s="2">
        <v>0.46</v>
      </c>
      <c r="P151" s="2">
        <v>0.09</v>
      </c>
      <c r="Q151" s="2">
        <v>94</v>
      </c>
      <c r="R151" s="2">
        <v>2.2999999999999998</v>
      </c>
      <c r="S151" s="2">
        <v>1.72</v>
      </c>
      <c r="T151" s="2">
        <v>0.17</v>
      </c>
      <c r="U151" s="2">
        <v>4.5</v>
      </c>
      <c r="V151" s="2">
        <v>0.38</v>
      </c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ht="15.75" customHeight="1" x14ac:dyDescent="0.2">
      <c r="A152" s="2" t="s">
        <v>234</v>
      </c>
      <c r="B152" s="3" t="str">
        <f t="shared" si="7"/>
        <v>2020Gutman_RSCMedChem</v>
      </c>
      <c r="C152" s="2" t="s">
        <v>598</v>
      </c>
      <c r="D152" s="2">
        <v>0</v>
      </c>
      <c r="E152" s="2">
        <v>0</v>
      </c>
      <c r="F152" s="2" t="s">
        <v>303</v>
      </c>
      <c r="G152" s="2" t="s">
        <v>22</v>
      </c>
      <c r="H152" s="2"/>
      <c r="I152" s="11" t="s">
        <v>270</v>
      </c>
      <c r="J152" s="11" t="s">
        <v>24</v>
      </c>
      <c r="K152" s="11"/>
      <c r="L152" s="12"/>
      <c r="M152" s="11"/>
      <c r="N152" s="11"/>
      <c r="O152" s="2">
        <v>31.7</v>
      </c>
      <c r="P152" s="2">
        <v>11.4</v>
      </c>
      <c r="Q152" s="2">
        <v>49</v>
      </c>
      <c r="R152" s="2">
        <v>2.5</v>
      </c>
      <c r="S152" s="2">
        <v>25000</v>
      </c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 ht="15.75" customHeight="1" x14ac:dyDescent="0.2">
      <c r="A153" s="2" t="s">
        <v>236</v>
      </c>
      <c r="B153" s="3" t="str">
        <f t="shared" si="7"/>
        <v>2020Gutman_RSCMedChem</v>
      </c>
      <c r="C153" s="2" t="s">
        <v>599</v>
      </c>
      <c r="D153" s="2">
        <v>0</v>
      </c>
      <c r="E153" s="2">
        <v>0</v>
      </c>
      <c r="F153" s="2" t="s">
        <v>305</v>
      </c>
      <c r="G153" s="2" t="s">
        <v>22</v>
      </c>
      <c r="H153" s="2"/>
      <c r="I153" s="11" t="s">
        <v>270</v>
      </c>
      <c r="J153" s="11" t="s">
        <v>24</v>
      </c>
      <c r="K153" s="11"/>
      <c r="L153" s="12"/>
      <c r="M153" s="11"/>
      <c r="N153" s="11"/>
      <c r="O153" s="2">
        <v>31.3</v>
      </c>
      <c r="P153" s="2">
        <v>4.5999999999999996</v>
      </c>
      <c r="Q153" s="2">
        <v>42</v>
      </c>
      <c r="R153" s="2">
        <v>4.8</v>
      </c>
      <c r="S153" s="2">
        <v>25000</v>
      </c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ht="15.75" customHeight="1" x14ac:dyDescent="0.2">
      <c r="A154" s="2" t="s">
        <v>238</v>
      </c>
      <c r="B154" s="3" t="str">
        <f t="shared" si="7"/>
        <v>2020Gutman_RSCMedChem</v>
      </c>
      <c r="C154" s="2" t="s">
        <v>600</v>
      </c>
      <c r="D154" s="2">
        <v>0</v>
      </c>
      <c r="E154" s="2">
        <v>0</v>
      </c>
      <c r="F154" s="2" t="s">
        <v>307</v>
      </c>
      <c r="G154" s="2" t="s">
        <v>22</v>
      </c>
      <c r="H154" s="2"/>
      <c r="I154" s="11" t="s">
        <v>270</v>
      </c>
      <c r="J154" s="11" t="s">
        <v>24</v>
      </c>
      <c r="K154" s="11"/>
      <c r="L154" s="12"/>
      <c r="M154" s="11"/>
      <c r="N154" s="11"/>
      <c r="O154" s="2">
        <v>35.200000000000003</v>
      </c>
      <c r="P154" s="2">
        <v>12.59</v>
      </c>
      <c r="Q154" s="2">
        <v>48.7</v>
      </c>
      <c r="R154" s="2">
        <v>12.59</v>
      </c>
      <c r="S154" s="2">
        <v>25000</v>
      </c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 ht="15.75" customHeight="1" x14ac:dyDescent="0.2">
      <c r="A155" s="2" t="s">
        <v>240</v>
      </c>
      <c r="B155" s="3" t="str">
        <f t="shared" si="7"/>
        <v>2020Gutman_RSCMedChem</v>
      </c>
      <c r="C155" s="2" t="s">
        <v>601</v>
      </c>
      <c r="D155" s="2">
        <v>0</v>
      </c>
      <c r="E155" s="2">
        <v>0</v>
      </c>
      <c r="F155" s="2" t="s">
        <v>309</v>
      </c>
      <c r="G155" s="2" t="s">
        <v>22</v>
      </c>
      <c r="H155" s="2"/>
      <c r="I155" s="11" t="s">
        <v>270</v>
      </c>
      <c r="J155" s="11" t="s">
        <v>24</v>
      </c>
      <c r="K155" s="11"/>
      <c r="L155" s="12"/>
      <c r="M155" s="11"/>
      <c r="N155" s="11"/>
      <c r="O155" s="2">
        <v>132</v>
      </c>
      <c r="P155" s="2">
        <v>62</v>
      </c>
      <c r="Q155" s="2">
        <v>52.6</v>
      </c>
      <c r="R155" s="2">
        <v>6.5</v>
      </c>
      <c r="S155" s="2">
        <v>25000</v>
      </c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ht="15.75" customHeight="1" x14ac:dyDescent="0.2">
      <c r="A156" s="2" t="s">
        <v>242</v>
      </c>
      <c r="B156" s="3" t="str">
        <f t="shared" si="7"/>
        <v>2020Gutman_RSCMedChem</v>
      </c>
      <c r="C156" s="2" t="s">
        <v>603</v>
      </c>
      <c r="D156" s="2">
        <v>0</v>
      </c>
      <c r="E156" s="2">
        <v>0</v>
      </c>
      <c r="F156" s="2" t="s">
        <v>311</v>
      </c>
      <c r="G156" s="2" t="s">
        <v>22</v>
      </c>
      <c r="H156" s="2"/>
      <c r="I156" s="11" t="s">
        <v>270</v>
      </c>
      <c r="J156" s="11" t="s">
        <v>24</v>
      </c>
      <c r="K156" s="11"/>
      <c r="L156" s="12"/>
      <c r="M156" s="11"/>
      <c r="N156" s="11"/>
      <c r="O156" s="2">
        <v>0.24</v>
      </c>
      <c r="P156" s="2">
        <v>0.09</v>
      </c>
      <c r="Q156" s="2">
        <v>100.1</v>
      </c>
      <c r="R156" s="2">
        <v>0.7</v>
      </c>
      <c r="S156" s="2">
        <v>11.57</v>
      </c>
      <c r="T156" s="2">
        <v>3.1</v>
      </c>
      <c r="U156" s="2">
        <v>18.260000000000002</v>
      </c>
      <c r="V156" s="2">
        <v>1.7</v>
      </c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 ht="15.75" customHeight="1" x14ac:dyDescent="0.2">
      <c r="A157" s="2" t="s">
        <v>244</v>
      </c>
      <c r="B157" s="3" t="str">
        <f t="shared" si="7"/>
        <v>2020Gutman_RSCMedChem</v>
      </c>
      <c r="C157" s="2" t="s">
        <v>602</v>
      </c>
      <c r="D157" s="2">
        <v>0</v>
      </c>
      <c r="E157" s="2">
        <v>0</v>
      </c>
      <c r="F157" s="2" t="s">
        <v>313</v>
      </c>
      <c r="G157" s="2" t="s">
        <v>22</v>
      </c>
      <c r="H157" s="2"/>
      <c r="I157" s="11" t="s">
        <v>270</v>
      </c>
      <c r="J157" s="11" t="s">
        <v>24</v>
      </c>
      <c r="K157" s="11"/>
      <c r="L157" s="12"/>
      <c r="M157" s="11"/>
      <c r="N157" s="11"/>
      <c r="O157" s="2">
        <v>854</v>
      </c>
      <c r="P157" s="2">
        <v>114</v>
      </c>
      <c r="Q157" s="2">
        <v>63</v>
      </c>
      <c r="R157" s="2">
        <v>2.4</v>
      </c>
      <c r="S157" s="2">
        <v>25000</v>
      </c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ht="35.25" customHeight="1" x14ac:dyDescent="0.2">
      <c r="A158" s="2" t="s">
        <v>246</v>
      </c>
      <c r="B158" s="3" t="str">
        <f t="shared" ref="B158:B177" si="8">HYPERLINK("https://doi.org/10.1021/acschemneuro.0c00191","2020Crowely_ACSChemNeuro")</f>
        <v>2020Crowely_ACSChemNeuro</v>
      </c>
      <c r="C158" s="2" t="s">
        <v>604</v>
      </c>
      <c r="D158" s="2">
        <v>1</v>
      </c>
      <c r="E158" s="2">
        <v>0</v>
      </c>
      <c r="F158" s="2" t="s">
        <v>316</v>
      </c>
      <c r="G158" s="2" t="s">
        <v>22</v>
      </c>
      <c r="H158" s="2"/>
      <c r="I158" s="11" t="s">
        <v>270</v>
      </c>
      <c r="J158" s="11" t="s">
        <v>24</v>
      </c>
      <c r="K158" s="11"/>
      <c r="L158" s="12"/>
      <c r="M158" s="11"/>
      <c r="N158" s="11"/>
      <c r="O158" s="2">
        <v>1.4</v>
      </c>
      <c r="P158" s="2">
        <v>0.8</v>
      </c>
      <c r="Q158" s="2"/>
      <c r="R158" s="2"/>
      <c r="S158" s="2">
        <v>260</v>
      </c>
      <c r="T158" s="2">
        <v>30</v>
      </c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 ht="35.25" customHeight="1" x14ac:dyDescent="0.2">
      <c r="A159" s="2" t="s">
        <v>248</v>
      </c>
      <c r="B159" s="3" t="str">
        <f t="shared" si="8"/>
        <v>2020Crowely_ACSChemNeuro</v>
      </c>
      <c r="C159" s="2" t="s">
        <v>605</v>
      </c>
      <c r="D159" s="2">
        <v>1</v>
      </c>
      <c r="E159" s="2">
        <v>0</v>
      </c>
      <c r="F159" s="2" t="s">
        <v>318</v>
      </c>
      <c r="G159" s="2" t="s">
        <v>22</v>
      </c>
      <c r="H159" s="2"/>
      <c r="I159" s="11" t="s">
        <v>270</v>
      </c>
      <c r="J159" s="11" t="s">
        <v>24</v>
      </c>
      <c r="K159" s="11"/>
      <c r="L159" s="12"/>
      <c r="M159" s="11"/>
      <c r="N159" s="11"/>
      <c r="O159" s="2">
        <v>2.42</v>
      </c>
      <c r="P159" s="2">
        <v>7.0000000000000007E-2</v>
      </c>
      <c r="Q159" s="2"/>
      <c r="R159" s="2"/>
      <c r="S159" s="2">
        <v>150</v>
      </c>
      <c r="T159" s="2">
        <v>30</v>
      </c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ht="35.25" customHeight="1" x14ac:dyDescent="0.2">
      <c r="A160" s="2" t="s">
        <v>250</v>
      </c>
      <c r="B160" s="3" t="str">
        <f t="shared" si="8"/>
        <v>2020Crowely_ACSChemNeuro</v>
      </c>
      <c r="C160" s="2" t="s">
        <v>606</v>
      </c>
      <c r="D160" s="2">
        <v>1</v>
      </c>
      <c r="E160" s="2">
        <v>0</v>
      </c>
      <c r="F160" s="2" t="s">
        <v>320</v>
      </c>
      <c r="G160" s="2" t="s">
        <v>22</v>
      </c>
      <c r="H160" s="2"/>
      <c r="I160" s="11" t="s">
        <v>270</v>
      </c>
      <c r="J160" s="11" t="s">
        <v>24</v>
      </c>
      <c r="K160" s="11"/>
      <c r="L160" s="12"/>
      <c r="M160" s="11"/>
      <c r="N160" s="11"/>
      <c r="O160" s="2">
        <v>17</v>
      </c>
      <c r="P160" s="2">
        <v>7</v>
      </c>
      <c r="Q160" s="2"/>
      <c r="R160" s="2"/>
      <c r="S160" s="2">
        <v>1600</v>
      </c>
      <c r="T160" s="2">
        <v>300</v>
      </c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ht="35.25" customHeight="1" x14ac:dyDescent="0.2">
      <c r="A161" s="2" t="s">
        <v>252</v>
      </c>
      <c r="B161" s="3" t="str">
        <f t="shared" si="8"/>
        <v>2020Crowely_ACSChemNeuro</v>
      </c>
      <c r="C161" s="2" t="s">
        <v>607</v>
      </c>
      <c r="D161" s="2">
        <v>1</v>
      </c>
      <c r="E161" s="2">
        <v>0</v>
      </c>
      <c r="F161" s="2" t="s">
        <v>322</v>
      </c>
      <c r="G161" s="2" t="s">
        <v>22</v>
      </c>
      <c r="H161" s="2"/>
      <c r="I161" s="11" t="s">
        <v>270</v>
      </c>
      <c r="J161" s="11" t="s">
        <v>24</v>
      </c>
      <c r="K161" s="11"/>
      <c r="L161" s="12"/>
      <c r="M161" s="11"/>
      <c r="N161" s="11"/>
      <c r="O161" s="2">
        <v>3.4</v>
      </c>
      <c r="P161" s="2">
        <v>0.6</v>
      </c>
      <c r="Q161" s="2"/>
      <c r="R161" s="2"/>
      <c r="S161" s="2">
        <v>1300</v>
      </c>
      <c r="T161" s="2">
        <v>80</v>
      </c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ht="16" x14ac:dyDescent="0.2">
      <c r="A162" s="2" t="s">
        <v>254</v>
      </c>
      <c r="B162" s="3" t="str">
        <f t="shared" si="8"/>
        <v>2020Crowely_ACSChemNeuro</v>
      </c>
      <c r="C162" s="2" t="s">
        <v>608</v>
      </c>
      <c r="D162" s="2">
        <v>0</v>
      </c>
      <c r="E162" s="2">
        <v>0</v>
      </c>
      <c r="F162" s="13" t="s">
        <v>324</v>
      </c>
      <c r="G162" s="2" t="s">
        <v>22</v>
      </c>
      <c r="H162" s="2"/>
      <c r="I162" s="11" t="s">
        <v>270</v>
      </c>
      <c r="J162" s="11" t="s">
        <v>24</v>
      </c>
      <c r="K162" s="2"/>
      <c r="L162" s="8"/>
      <c r="M162" s="2"/>
      <c r="N162" s="2"/>
      <c r="O162" s="2">
        <v>1.2</v>
      </c>
      <c r="P162" s="2">
        <v>0.2</v>
      </c>
      <c r="Q162" s="2"/>
      <c r="R162" s="2"/>
      <c r="S162" s="2">
        <v>140</v>
      </c>
      <c r="T162" s="2">
        <v>40</v>
      </c>
      <c r="U162" s="2">
        <v>90</v>
      </c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 x14ac:dyDescent="0.2">
      <c r="A163" s="2" t="s">
        <v>256</v>
      </c>
      <c r="B163" s="3" t="str">
        <f t="shared" si="8"/>
        <v>2020Crowely_ACSChemNeuro</v>
      </c>
      <c r="C163" s="2" t="s">
        <v>609</v>
      </c>
      <c r="D163" s="2">
        <v>0</v>
      </c>
      <c r="E163" s="2">
        <v>0</v>
      </c>
      <c r="F163" s="2" t="s">
        <v>326</v>
      </c>
      <c r="G163" s="2" t="s">
        <v>22</v>
      </c>
      <c r="H163" s="2"/>
      <c r="I163" s="11" t="s">
        <v>270</v>
      </c>
      <c r="J163" s="11" t="s">
        <v>24</v>
      </c>
      <c r="K163" s="11"/>
      <c r="L163" s="12"/>
      <c r="M163" s="11"/>
      <c r="N163" s="11"/>
      <c r="O163" s="2">
        <v>3.2</v>
      </c>
      <c r="P163" s="2">
        <v>0.8</v>
      </c>
      <c r="Q163" s="2"/>
      <c r="R163" s="2"/>
      <c r="S163" s="2">
        <v>190</v>
      </c>
      <c r="T163" s="2">
        <v>20</v>
      </c>
      <c r="U163" s="2">
        <v>61</v>
      </c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x14ac:dyDescent="0.2">
      <c r="A164" s="2" t="s">
        <v>258</v>
      </c>
      <c r="B164" s="3" t="str">
        <f t="shared" si="8"/>
        <v>2020Crowely_ACSChemNeuro</v>
      </c>
      <c r="C164" s="2" t="s">
        <v>610</v>
      </c>
      <c r="D164" s="2">
        <v>0</v>
      </c>
      <c r="E164" s="2">
        <v>0</v>
      </c>
      <c r="F164" s="2" t="s">
        <v>328</v>
      </c>
      <c r="G164" s="2" t="s">
        <v>22</v>
      </c>
      <c r="H164" s="2"/>
      <c r="I164" s="11" t="s">
        <v>270</v>
      </c>
      <c r="J164" s="11" t="s">
        <v>24</v>
      </c>
      <c r="K164" s="2"/>
      <c r="L164" s="8"/>
      <c r="M164" s="2"/>
      <c r="N164" s="2"/>
      <c r="O164" s="2">
        <v>6</v>
      </c>
      <c r="P164" s="2">
        <v>1</v>
      </c>
      <c r="Q164" s="2"/>
      <c r="R164" s="2"/>
      <c r="S164" s="2">
        <v>120</v>
      </c>
      <c r="T164" s="2">
        <v>30</v>
      </c>
      <c r="U164" s="2">
        <v>71</v>
      </c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 x14ac:dyDescent="0.2">
      <c r="A165" s="2" t="s">
        <v>260</v>
      </c>
      <c r="B165" s="3" t="str">
        <f t="shared" si="8"/>
        <v>2020Crowely_ACSChemNeuro</v>
      </c>
      <c r="C165" s="2" t="s">
        <v>611</v>
      </c>
      <c r="D165" s="2">
        <v>0</v>
      </c>
      <c r="E165" s="2">
        <v>0</v>
      </c>
      <c r="F165" s="2" t="s">
        <v>330</v>
      </c>
      <c r="G165" s="2" t="s">
        <v>22</v>
      </c>
      <c r="H165" s="2"/>
      <c r="I165" s="11" t="s">
        <v>270</v>
      </c>
      <c r="J165" s="11" t="s">
        <v>24</v>
      </c>
      <c r="K165" s="2"/>
      <c r="L165" s="8"/>
      <c r="M165" s="2"/>
      <c r="N165" s="2"/>
      <c r="O165" s="2">
        <v>2.5</v>
      </c>
      <c r="P165" s="2">
        <v>0.3</v>
      </c>
      <c r="Q165" s="2"/>
      <c r="R165" s="2"/>
      <c r="S165" s="2">
        <v>30</v>
      </c>
      <c r="T165" s="2">
        <v>10</v>
      </c>
      <c r="U165" s="2">
        <v>76</v>
      </c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 x14ac:dyDescent="0.2">
      <c r="A166" s="2" t="s">
        <v>262</v>
      </c>
      <c r="B166" s="3" t="str">
        <f t="shared" si="8"/>
        <v>2020Crowely_ACSChemNeuro</v>
      </c>
      <c r="C166" s="2" t="s">
        <v>612</v>
      </c>
      <c r="D166" s="2">
        <v>0</v>
      </c>
      <c r="E166" s="2">
        <v>0</v>
      </c>
      <c r="F166" s="2" t="s">
        <v>332</v>
      </c>
      <c r="G166" s="2" t="s">
        <v>22</v>
      </c>
      <c r="H166" s="2"/>
      <c r="I166" s="11" t="s">
        <v>270</v>
      </c>
      <c r="J166" s="11" t="s">
        <v>24</v>
      </c>
      <c r="K166" s="2"/>
      <c r="L166" s="8"/>
      <c r="M166" s="2"/>
      <c r="N166" s="2"/>
      <c r="O166" s="2">
        <v>1.4</v>
      </c>
      <c r="P166" s="2">
        <v>0.8</v>
      </c>
      <c r="Q166" s="2"/>
      <c r="R166" s="2"/>
      <c r="S166" s="2">
        <v>700</v>
      </c>
      <c r="T166" s="2">
        <v>100</v>
      </c>
      <c r="U166" s="2">
        <v>90</v>
      </c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 x14ac:dyDescent="0.2">
      <c r="A167" s="2" t="s">
        <v>264</v>
      </c>
      <c r="B167" s="3" t="str">
        <f t="shared" si="8"/>
        <v>2020Crowely_ACSChemNeuro</v>
      </c>
      <c r="C167" s="2" t="s">
        <v>613</v>
      </c>
      <c r="D167" s="2">
        <v>0</v>
      </c>
      <c r="E167" s="2">
        <v>0</v>
      </c>
      <c r="F167" s="2" t="s">
        <v>334</v>
      </c>
      <c r="G167" s="2" t="s">
        <v>22</v>
      </c>
      <c r="H167" s="2"/>
      <c r="I167" s="11" t="s">
        <v>270</v>
      </c>
      <c r="J167" s="11" t="s">
        <v>24</v>
      </c>
      <c r="K167" s="2"/>
      <c r="L167" s="8"/>
      <c r="M167" s="2"/>
      <c r="N167" s="2"/>
      <c r="O167" s="2">
        <v>1.3</v>
      </c>
      <c r="P167" s="2">
        <v>0.9</v>
      </c>
      <c r="Q167" s="2"/>
      <c r="R167" s="2"/>
      <c r="S167" s="2">
        <v>46.2</v>
      </c>
      <c r="T167" s="2">
        <v>0.1</v>
      </c>
      <c r="U167" s="2">
        <v>84</v>
      </c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x14ac:dyDescent="0.2">
      <c r="A168" s="2" t="s">
        <v>360</v>
      </c>
      <c r="B168" s="3" t="str">
        <f t="shared" si="8"/>
        <v>2020Crowely_ACSChemNeuro</v>
      </c>
      <c r="C168" s="2" t="s">
        <v>614</v>
      </c>
      <c r="D168" s="2">
        <v>0</v>
      </c>
      <c r="E168" s="2">
        <v>0</v>
      </c>
      <c r="F168" s="2" t="s">
        <v>336</v>
      </c>
      <c r="G168" s="2" t="s">
        <v>22</v>
      </c>
      <c r="H168" s="2"/>
      <c r="I168" s="11" t="s">
        <v>270</v>
      </c>
      <c r="J168" s="11" t="s">
        <v>24</v>
      </c>
      <c r="K168" s="2"/>
      <c r="L168" s="8"/>
      <c r="M168" s="2"/>
      <c r="N168" s="2"/>
      <c r="O168" s="2">
        <v>5</v>
      </c>
      <c r="P168" s="2">
        <v>2</v>
      </c>
      <c r="Q168" s="2"/>
      <c r="R168" s="2"/>
      <c r="S168" s="2">
        <v>150</v>
      </c>
      <c r="T168" s="2">
        <v>10</v>
      </c>
      <c r="U168" s="2">
        <v>68</v>
      </c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x14ac:dyDescent="0.2">
      <c r="A169" s="2" t="s">
        <v>362</v>
      </c>
      <c r="B169" s="3" t="str">
        <f t="shared" si="8"/>
        <v>2020Crowely_ACSChemNeuro</v>
      </c>
      <c r="C169" s="2" t="s">
        <v>615</v>
      </c>
      <c r="D169" s="2">
        <v>0</v>
      </c>
      <c r="E169" s="2">
        <v>0</v>
      </c>
      <c r="F169" s="2" t="s">
        <v>338</v>
      </c>
      <c r="G169" s="2" t="s">
        <v>22</v>
      </c>
      <c r="H169" s="2"/>
      <c r="I169" s="11" t="s">
        <v>270</v>
      </c>
      <c r="J169" s="11" t="s">
        <v>24</v>
      </c>
      <c r="K169" s="2"/>
      <c r="L169" s="8"/>
      <c r="M169" s="2"/>
      <c r="N169" s="2"/>
      <c r="O169" s="2">
        <v>30</v>
      </c>
      <c r="P169" s="2">
        <v>10</v>
      </c>
      <c r="Q169" s="2"/>
      <c r="R169" s="2"/>
      <c r="S169" s="2">
        <v>80</v>
      </c>
      <c r="T169" s="2">
        <v>10</v>
      </c>
      <c r="U169" s="2">
        <v>74</v>
      </c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 x14ac:dyDescent="0.2">
      <c r="A170" s="2" t="s">
        <v>422</v>
      </c>
      <c r="B170" s="3" t="str">
        <f t="shared" si="8"/>
        <v>2020Crowely_ACSChemNeuro</v>
      </c>
      <c r="C170" s="2" t="s">
        <v>616</v>
      </c>
      <c r="D170" s="2">
        <v>0</v>
      </c>
      <c r="E170" s="2">
        <v>0</v>
      </c>
      <c r="F170" s="2" t="s">
        <v>340</v>
      </c>
      <c r="G170" s="2" t="s">
        <v>22</v>
      </c>
      <c r="H170" s="2"/>
      <c r="I170" s="11" t="s">
        <v>270</v>
      </c>
      <c r="J170" s="11" t="s">
        <v>24</v>
      </c>
      <c r="K170" s="2"/>
      <c r="L170" s="8"/>
      <c r="M170" s="2"/>
      <c r="N170" s="2"/>
      <c r="O170" s="2">
        <v>1.3</v>
      </c>
      <c r="P170" s="2">
        <v>0.3</v>
      </c>
      <c r="Q170" s="2"/>
      <c r="R170" s="2"/>
      <c r="S170" s="2">
        <v>40</v>
      </c>
      <c r="T170" s="2">
        <v>10</v>
      </c>
      <c r="U170" s="2">
        <v>87</v>
      </c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x14ac:dyDescent="0.2">
      <c r="A171" s="2" t="s">
        <v>365</v>
      </c>
      <c r="B171" s="3" t="str">
        <f t="shared" si="8"/>
        <v>2020Crowely_ACSChemNeuro</v>
      </c>
      <c r="C171" s="2" t="s">
        <v>617</v>
      </c>
      <c r="D171" s="2">
        <v>0</v>
      </c>
      <c r="E171" s="2">
        <v>0</v>
      </c>
      <c r="F171" s="2" t="s">
        <v>342</v>
      </c>
      <c r="G171" s="2" t="s">
        <v>22</v>
      </c>
      <c r="H171" s="2"/>
      <c r="I171" s="11" t="s">
        <v>270</v>
      </c>
      <c r="J171" s="11" t="s">
        <v>24</v>
      </c>
      <c r="K171" s="2"/>
      <c r="L171" s="8"/>
      <c r="M171" s="2"/>
      <c r="N171" s="2"/>
      <c r="O171" s="2">
        <v>0.83</v>
      </c>
      <c r="P171" s="2">
        <v>0.04</v>
      </c>
      <c r="Q171" s="2"/>
      <c r="R171" s="2"/>
      <c r="S171" s="2">
        <v>21</v>
      </c>
      <c r="T171" s="2">
        <v>4</v>
      </c>
      <c r="U171" s="2">
        <v>73</v>
      </c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x14ac:dyDescent="0.2">
      <c r="A172" s="2" t="s">
        <v>367</v>
      </c>
      <c r="B172" s="3" t="str">
        <f t="shared" si="8"/>
        <v>2020Crowely_ACSChemNeuro</v>
      </c>
      <c r="C172" s="2" t="s">
        <v>618</v>
      </c>
      <c r="D172" s="2">
        <v>0</v>
      </c>
      <c r="E172" s="2">
        <v>0</v>
      </c>
      <c r="F172" s="2" t="s">
        <v>344</v>
      </c>
      <c r="G172" s="2" t="s">
        <v>22</v>
      </c>
      <c r="H172" s="2"/>
      <c r="I172" s="11" t="s">
        <v>270</v>
      </c>
      <c r="J172" s="11" t="s">
        <v>24</v>
      </c>
      <c r="K172" s="2"/>
      <c r="L172" s="8"/>
      <c r="M172" s="2"/>
      <c r="N172" s="2"/>
      <c r="O172" s="2">
        <v>0.6</v>
      </c>
      <c r="P172" s="2">
        <v>0.2</v>
      </c>
      <c r="Q172" s="2"/>
      <c r="R172" s="2"/>
      <c r="S172" s="2">
        <v>24</v>
      </c>
      <c r="T172" s="2">
        <v>3</v>
      </c>
      <c r="U172" s="2">
        <v>79</v>
      </c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x14ac:dyDescent="0.2">
      <c r="A173" s="2" t="s">
        <v>369</v>
      </c>
      <c r="B173" s="3" t="str">
        <f t="shared" si="8"/>
        <v>2020Crowely_ACSChemNeuro</v>
      </c>
      <c r="C173" s="2" t="s">
        <v>619</v>
      </c>
      <c r="D173" s="2">
        <v>0</v>
      </c>
      <c r="E173" s="2">
        <v>0</v>
      </c>
      <c r="F173" s="2" t="s">
        <v>346</v>
      </c>
      <c r="G173" s="2" t="s">
        <v>22</v>
      </c>
      <c r="H173" s="2"/>
      <c r="I173" s="11" t="s">
        <v>270</v>
      </c>
      <c r="J173" s="11" t="s">
        <v>24</v>
      </c>
      <c r="K173" s="2"/>
      <c r="L173" s="8"/>
      <c r="M173" s="2"/>
      <c r="N173" s="2"/>
      <c r="O173" s="2">
        <v>4</v>
      </c>
      <c r="P173" s="2">
        <v>1</v>
      </c>
      <c r="Q173" s="2"/>
      <c r="R173" s="2"/>
      <c r="S173" s="2">
        <v>180</v>
      </c>
      <c r="T173" s="2">
        <v>10</v>
      </c>
      <c r="U173" s="2">
        <v>69</v>
      </c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 x14ac:dyDescent="0.2">
      <c r="A174" s="2" t="s">
        <v>370</v>
      </c>
      <c r="B174" s="3" t="str">
        <f t="shared" si="8"/>
        <v>2020Crowely_ACSChemNeuro</v>
      </c>
      <c r="C174" s="2" t="s">
        <v>620</v>
      </c>
      <c r="D174" s="2">
        <v>0</v>
      </c>
      <c r="E174" s="2">
        <v>0</v>
      </c>
      <c r="F174" s="2" t="s">
        <v>348</v>
      </c>
      <c r="G174" s="2" t="s">
        <v>22</v>
      </c>
      <c r="H174" s="2"/>
      <c r="I174" s="11" t="s">
        <v>270</v>
      </c>
      <c r="J174" s="11" t="s">
        <v>24</v>
      </c>
      <c r="K174" s="2"/>
      <c r="L174" s="8"/>
      <c r="M174" s="2"/>
      <c r="N174" s="2"/>
      <c r="O174" s="2">
        <v>1.5</v>
      </c>
      <c r="P174" s="2">
        <v>0.6</v>
      </c>
      <c r="Q174" s="2"/>
      <c r="R174" s="2"/>
      <c r="S174" s="2">
        <v>40</v>
      </c>
      <c r="T174" s="2">
        <v>10</v>
      </c>
      <c r="U174" s="2">
        <v>90</v>
      </c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x14ac:dyDescent="0.2">
      <c r="A175" s="2" t="s">
        <v>373</v>
      </c>
      <c r="B175" s="3" t="str">
        <f t="shared" si="8"/>
        <v>2020Crowely_ACSChemNeuro</v>
      </c>
      <c r="C175" s="2" t="s">
        <v>621</v>
      </c>
      <c r="D175" s="2">
        <v>0</v>
      </c>
      <c r="E175" s="2">
        <v>0</v>
      </c>
      <c r="F175" s="2" t="s">
        <v>350</v>
      </c>
      <c r="G175" s="2" t="s">
        <v>22</v>
      </c>
      <c r="H175" s="2"/>
      <c r="I175" s="11" t="s">
        <v>270</v>
      </c>
      <c r="J175" s="11" t="s">
        <v>24</v>
      </c>
      <c r="K175" s="2"/>
      <c r="L175" s="8"/>
      <c r="M175" s="2"/>
      <c r="N175" s="2"/>
      <c r="O175" s="2">
        <v>9</v>
      </c>
      <c r="P175" s="2">
        <v>2</v>
      </c>
      <c r="Q175" s="2"/>
      <c r="R175" s="2"/>
      <c r="S175" s="2">
        <v>490</v>
      </c>
      <c r="T175" s="2">
        <v>80</v>
      </c>
      <c r="U175" s="2">
        <v>84</v>
      </c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x14ac:dyDescent="0.2">
      <c r="A176" s="2" t="s">
        <v>375</v>
      </c>
      <c r="B176" s="3" t="str">
        <f t="shared" si="8"/>
        <v>2020Crowely_ACSChemNeuro</v>
      </c>
      <c r="C176" s="2" t="s">
        <v>622</v>
      </c>
      <c r="D176" s="2">
        <v>0</v>
      </c>
      <c r="E176" s="2">
        <v>0</v>
      </c>
      <c r="F176" s="2" t="s">
        <v>352</v>
      </c>
      <c r="G176" s="2" t="s">
        <v>22</v>
      </c>
      <c r="H176" s="2"/>
      <c r="I176" s="11" t="s">
        <v>270</v>
      </c>
      <c r="J176" s="11" t="s">
        <v>24</v>
      </c>
      <c r="K176" s="2"/>
      <c r="L176" s="8"/>
      <c r="M176" s="2"/>
      <c r="N176" s="2"/>
      <c r="O176" s="2">
        <v>13</v>
      </c>
      <c r="P176" s="2">
        <v>3</v>
      </c>
      <c r="Q176" s="2"/>
      <c r="R176" s="2"/>
      <c r="S176" s="2">
        <v>360</v>
      </c>
      <c r="T176" s="2">
        <v>80</v>
      </c>
      <c r="U176" s="2">
        <v>74</v>
      </c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 x14ac:dyDescent="0.2">
      <c r="A177" s="2" t="s">
        <v>376</v>
      </c>
      <c r="B177" s="3" t="str">
        <f t="shared" si="8"/>
        <v>2020Crowely_ACSChemNeuro</v>
      </c>
      <c r="C177" s="2" t="s">
        <v>623</v>
      </c>
      <c r="D177" s="2">
        <v>0</v>
      </c>
      <c r="E177" s="2">
        <v>0</v>
      </c>
      <c r="F177" s="2" t="s">
        <v>354</v>
      </c>
      <c r="G177" s="2" t="s">
        <v>22</v>
      </c>
      <c r="H177" s="2"/>
      <c r="I177" s="11" t="s">
        <v>270</v>
      </c>
      <c r="J177" s="11" t="s">
        <v>24</v>
      </c>
      <c r="K177" s="11"/>
      <c r="L177" s="12"/>
      <c r="M177" s="11"/>
      <c r="N177" s="11"/>
      <c r="O177" s="2">
        <v>0.03</v>
      </c>
      <c r="P177" s="2">
        <v>1E-3</v>
      </c>
      <c r="Q177" s="2"/>
      <c r="R177" s="2"/>
      <c r="S177" s="2">
        <v>14</v>
      </c>
      <c r="T177" s="2">
        <v>1</v>
      </c>
      <c r="U177" s="2">
        <v>81</v>
      </c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 ht="15.75" customHeight="1" x14ac:dyDescent="0.2">
      <c r="A178" s="2" t="s">
        <v>378</v>
      </c>
      <c r="B178" s="3" t="str">
        <f t="shared" ref="B178:B179" si="9">HYPERLINK("https://doi.org/10.1002/cmdc.201900575","2020Ma_ChemMedChem")</f>
        <v>2020Ma_ChemMedChem</v>
      </c>
      <c r="C178" s="2" t="s">
        <v>624</v>
      </c>
      <c r="D178" s="2">
        <v>1</v>
      </c>
      <c r="E178" s="2">
        <v>0</v>
      </c>
      <c r="F178" s="2" t="s">
        <v>356</v>
      </c>
      <c r="G178" s="2" t="s">
        <v>22</v>
      </c>
      <c r="H178" s="2"/>
      <c r="I178" s="2" t="s">
        <v>670</v>
      </c>
      <c r="J178" s="2" t="s">
        <v>357</v>
      </c>
      <c r="K178" s="2"/>
      <c r="L178" s="8"/>
      <c r="M178" s="2"/>
      <c r="N178" s="2"/>
      <c r="O178" s="8">
        <v>26</v>
      </c>
      <c r="P178" s="8"/>
      <c r="Q178" s="2">
        <v>100</v>
      </c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 ht="15.75" customHeight="1" x14ac:dyDescent="0.2">
      <c r="A179" s="2" t="s">
        <v>380</v>
      </c>
      <c r="B179" s="3" t="str">
        <f t="shared" si="9"/>
        <v>2020Ma_ChemMedChem</v>
      </c>
      <c r="C179" s="2" t="s">
        <v>625</v>
      </c>
      <c r="D179" s="2">
        <v>1</v>
      </c>
      <c r="E179" s="2">
        <v>0</v>
      </c>
      <c r="F179" s="2" t="s">
        <v>359</v>
      </c>
      <c r="G179" s="2" t="s">
        <v>22</v>
      </c>
      <c r="H179" s="2"/>
      <c r="I179" s="2" t="s">
        <v>670</v>
      </c>
      <c r="J179" s="2" t="s">
        <v>357</v>
      </c>
      <c r="K179" s="2"/>
      <c r="L179" s="8"/>
      <c r="M179" s="2"/>
      <c r="N179" s="2"/>
      <c r="O179" s="8">
        <v>90</v>
      </c>
      <c r="P179" s="8"/>
      <c r="Q179" s="2">
        <v>100</v>
      </c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 ht="15.75" customHeight="1" x14ac:dyDescent="0.2">
      <c r="A180" s="2" t="s">
        <v>423</v>
      </c>
      <c r="B180" s="3" t="str">
        <f t="shared" ref="B180:B184" si="10">HYPERLINK("https://doi.org/10.3390/molecules24020259","2019Ma_Molecules")</f>
        <v>2019Ma_Molecules</v>
      </c>
      <c r="C180" s="2" t="s">
        <v>626</v>
      </c>
      <c r="D180" s="2">
        <v>1</v>
      </c>
      <c r="E180" s="2">
        <v>0</v>
      </c>
      <c r="F180" s="2" t="s">
        <v>361</v>
      </c>
      <c r="G180" s="2" t="s">
        <v>22</v>
      </c>
      <c r="H180" s="2"/>
      <c r="I180" s="2" t="s">
        <v>670</v>
      </c>
      <c r="J180" s="2" t="s">
        <v>671</v>
      </c>
      <c r="K180" s="2"/>
      <c r="L180" s="8"/>
      <c r="M180" s="2"/>
      <c r="N180" s="2"/>
      <c r="O180" s="8">
        <v>455.6</v>
      </c>
      <c r="P180" s="8"/>
      <c r="Q180" s="2">
        <v>60</v>
      </c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 ht="15.75" customHeight="1" x14ac:dyDescent="0.2">
      <c r="A181" s="2" t="s">
        <v>424</v>
      </c>
      <c r="B181" s="3" t="str">
        <f t="shared" si="10"/>
        <v>2019Ma_Molecules</v>
      </c>
      <c r="C181" s="2" t="s">
        <v>627</v>
      </c>
      <c r="D181" s="2">
        <v>0</v>
      </c>
      <c r="E181" s="2">
        <v>0</v>
      </c>
      <c r="F181" s="2" t="s">
        <v>363</v>
      </c>
      <c r="G181" s="2" t="s">
        <v>22</v>
      </c>
      <c r="H181" s="2"/>
      <c r="I181" s="2" t="s">
        <v>670</v>
      </c>
      <c r="J181" s="2" t="s">
        <v>671</v>
      </c>
      <c r="K181" s="2"/>
      <c r="L181" s="8"/>
      <c r="M181" s="2"/>
      <c r="N181" s="2"/>
      <c r="O181" s="8">
        <v>91.14</v>
      </c>
      <c r="P181" s="8"/>
      <c r="Q181" s="2">
        <v>80</v>
      </c>
      <c r="R181" s="2"/>
      <c r="S181" s="11">
        <v>723.9</v>
      </c>
      <c r="T181" s="2"/>
      <c r="U181" s="2">
        <v>50</v>
      </c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 ht="15.75" customHeight="1" x14ac:dyDescent="0.2">
      <c r="A182" s="2" t="s">
        <v>420</v>
      </c>
      <c r="B182" s="3" t="str">
        <f t="shared" si="10"/>
        <v>2019Ma_Molecules</v>
      </c>
      <c r="C182" s="2" t="s">
        <v>628</v>
      </c>
      <c r="D182" s="2">
        <v>0</v>
      </c>
      <c r="E182" s="2">
        <v>0</v>
      </c>
      <c r="F182" s="2" t="s">
        <v>364</v>
      </c>
      <c r="G182" s="2" t="s">
        <v>22</v>
      </c>
      <c r="H182" s="2"/>
      <c r="I182" s="2" t="s">
        <v>670</v>
      </c>
      <c r="J182" s="2" t="s">
        <v>671</v>
      </c>
      <c r="K182" s="2"/>
      <c r="L182" s="8"/>
      <c r="M182" s="2"/>
      <c r="N182" s="2"/>
      <c r="O182" s="8">
        <v>203.4</v>
      </c>
      <c r="P182" s="8"/>
      <c r="Q182" s="2">
        <v>50</v>
      </c>
      <c r="R182" s="2"/>
      <c r="S182" s="11">
        <v>1621</v>
      </c>
      <c r="T182" s="2"/>
      <c r="U182" s="2">
        <v>70</v>
      </c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ht="15.75" customHeight="1" x14ac:dyDescent="0.2">
      <c r="A183" s="2" t="s">
        <v>385</v>
      </c>
      <c r="B183" s="3" t="str">
        <f t="shared" si="10"/>
        <v>2019Ma_Molecules</v>
      </c>
      <c r="C183" s="2" t="s">
        <v>629</v>
      </c>
      <c r="D183" s="2">
        <v>0</v>
      </c>
      <c r="E183" s="2">
        <v>0</v>
      </c>
      <c r="F183" s="2" t="s">
        <v>366</v>
      </c>
      <c r="G183" s="2" t="s">
        <v>22</v>
      </c>
      <c r="H183" s="2"/>
      <c r="I183" s="2" t="s">
        <v>670</v>
      </c>
      <c r="J183" s="2" t="s">
        <v>671</v>
      </c>
      <c r="K183" s="2"/>
      <c r="L183" s="8"/>
      <c r="M183" s="2"/>
      <c r="N183" s="2"/>
      <c r="O183" s="8">
        <v>82.43</v>
      </c>
      <c r="P183" s="8"/>
      <c r="Q183" s="2">
        <v>60</v>
      </c>
      <c r="R183" s="2"/>
      <c r="S183" s="11">
        <v>1128</v>
      </c>
      <c r="T183" s="2"/>
      <c r="U183" s="2">
        <v>25</v>
      </c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 ht="15.75" customHeight="1" x14ac:dyDescent="0.2">
      <c r="A184" s="2" t="s">
        <v>387</v>
      </c>
      <c r="B184" s="3" t="str">
        <f t="shared" si="10"/>
        <v>2019Ma_Molecules</v>
      </c>
      <c r="C184" s="2" t="s">
        <v>630</v>
      </c>
      <c r="D184" s="2">
        <v>0</v>
      </c>
      <c r="E184" s="2">
        <v>0</v>
      </c>
      <c r="F184" s="2" t="s">
        <v>368</v>
      </c>
      <c r="G184" s="2" t="s">
        <v>22</v>
      </c>
      <c r="H184" s="2"/>
      <c r="I184" s="2" t="s">
        <v>670</v>
      </c>
      <c r="J184" s="2" t="s">
        <v>671</v>
      </c>
      <c r="K184" s="2"/>
      <c r="L184" s="8"/>
      <c r="M184" s="2"/>
      <c r="N184" s="2"/>
      <c r="O184" s="8">
        <v>242.8</v>
      </c>
      <c r="P184" s="8"/>
      <c r="Q184" s="2">
        <v>60</v>
      </c>
      <c r="R184" s="2"/>
      <c r="S184" s="11">
        <v>2162</v>
      </c>
      <c r="T184" s="2"/>
      <c r="U184" s="2">
        <v>12</v>
      </c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 ht="15.75" customHeight="1" x14ac:dyDescent="0.2">
      <c r="A185" s="2" t="s">
        <v>389</v>
      </c>
      <c r="B185" s="3" t="str">
        <f t="shared" ref="B185:B193" si="11">HYPERLINK("https://doi.org/10.1021/jacs.6b00360","2016Kruegel_JACS")</f>
        <v>2016Kruegel_JACS</v>
      </c>
      <c r="C185" s="2" t="s">
        <v>643</v>
      </c>
      <c r="D185" s="2">
        <v>1</v>
      </c>
      <c r="E185" s="2">
        <v>0</v>
      </c>
      <c r="F185" s="2" t="s">
        <v>371</v>
      </c>
      <c r="G185" s="2" t="s">
        <v>22</v>
      </c>
      <c r="H185" s="2"/>
      <c r="I185" s="2" t="s">
        <v>372</v>
      </c>
      <c r="J185" s="2" t="s">
        <v>372</v>
      </c>
      <c r="K185" s="2"/>
      <c r="L185" s="2"/>
      <c r="M185" s="2"/>
      <c r="N185" s="2"/>
      <c r="O185" s="2">
        <v>339</v>
      </c>
      <c r="P185" s="2">
        <v>178</v>
      </c>
      <c r="Q185" s="2">
        <v>34</v>
      </c>
      <c r="R185" s="2"/>
      <c r="S185" s="2">
        <v>10000</v>
      </c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 ht="15.75" customHeight="1" x14ac:dyDescent="0.2">
      <c r="A186" s="2" t="s">
        <v>390</v>
      </c>
      <c r="B186" s="3" t="str">
        <f t="shared" si="11"/>
        <v>2016Kruegel_JACS</v>
      </c>
      <c r="C186" s="2" t="s">
        <v>645</v>
      </c>
      <c r="D186" s="2">
        <v>1</v>
      </c>
      <c r="E186" s="2">
        <v>0</v>
      </c>
      <c r="F186" s="2" t="s">
        <v>374</v>
      </c>
      <c r="G186" s="2" t="s">
        <v>22</v>
      </c>
      <c r="H186" s="2"/>
      <c r="I186" s="2" t="s">
        <v>372</v>
      </c>
      <c r="J186" s="2" t="s">
        <v>372</v>
      </c>
      <c r="K186" s="2"/>
      <c r="L186" s="2"/>
      <c r="M186" s="2"/>
      <c r="N186" s="2"/>
      <c r="O186" s="2">
        <v>34.5</v>
      </c>
      <c r="P186" s="2">
        <v>4.5</v>
      </c>
      <c r="Q186" s="2">
        <v>47</v>
      </c>
      <c r="R186" s="2"/>
      <c r="S186" s="2">
        <v>10000</v>
      </c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 ht="15.75" customHeight="1" x14ac:dyDescent="0.2">
      <c r="A187" s="2" t="s">
        <v>391</v>
      </c>
      <c r="B187" s="3" t="str">
        <f t="shared" si="11"/>
        <v>2016Kruegel_JACS</v>
      </c>
      <c r="C187" s="2" t="s">
        <v>660</v>
      </c>
      <c r="D187" s="2">
        <v>0</v>
      </c>
      <c r="E187" s="2">
        <v>0</v>
      </c>
      <c r="F187" s="2" t="s">
        <v>377</v>
      </c>
      <c r="G187" s="2" t="s">
        <v>22</v>
      </c>
      <c r="H187" s="2"/>
      <c r="I187" s="2" t="s">
        <v>372</v>
      </c>
      <c r="J187" s="2" t="s">
        <v>372</v>
      </c>
      <c r="K187" s="2"/>
      <c r="L187" s="2"/>
      <c r="M187" s="2"/>
      <c r="N187" s="2"/>
      <c r="O187" s="2">
        <v>2200</v>
      </c>
      <c r="P187" s="2">
        <v>10000</v>
      </c>
      <c r="Q187" s="2"/>
      <c r="R187" s="2"/>
      <c r="S187" s="2">
        <v>10000</v>
      </c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 ht="15.75" customHeight="1" x14ac:dyDescent="0.2">
      <c r="A188" s="2" t="s">
        <v>392</v>
      </c>
      <c r="B188" s="3" t="str">
        <f t="shared" si="11"/>
        <v>2016Kruegel_JACS</v>
      </c>
      <c r="C188" s="2" t="s">
        <v>661</v>
      </c>
      <c r="D188" s="2">
        <v>0</v>
      </c>
      <c r="E188" s="2">
        <v>0</v>
      </c>
      <c r="F188" s="2" t="s">
        <v>379</v>
      </c>
      <c r="G188" s="2" t="s">
        <v>22</v>
      </c>
      <c r="H188" s="2"/>
      <c r="I188" s="2" t="s">
        <v>372</v>
      </c>
      <c r="J188" s="2" t="s">
        <v>372</v>
      </c>
      <c r="K188" s="2"/>
      <c r="L188" s="2"/>
      <c r="M188" s="2"/>
      <c r="N188" s="2"/>
      <c r="O188" s="2">
        <v>5700</v>
      </c>
      <c r="P188" s="2">
        <v>2800</v>
      </c>
      <c r="Q188" s="2"/>
      <c r="R188" s="2"/>
      <c r="S188" s="2">
        <v>10000</v>
      </c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 ht="15.75" customHeight="1" x14ac:dyDescent="0.2">
      <c r="A189" s="2" t="s">
        <v>393</v>
      </c>
      <c r="B189" s="3" t="str">
        <f t="shared" si="11"/>
        <v>2016Kruegel_JACS</v>
      </c>
      <c r="C189" s="2" t="s">
        <v>662</v>
      </c>
      <c r="D189" s="2">
        <v>0</v>
      </c>
      <c r="E189" s="2">
        <v>0</v>
      </c>
      <c r="F189" s="2" t="s">
        <v>381</v>
      </c>
      <c r="G189" s="2" t="s">
        <v>22</v>
      </c>
      <c r="H189" s="2"/>
      <c r="I189" s="2" t="s">
        <v>372</v>
      </c>
      <c r="J189" s="2" t="s">
        <v>372</v>
      </c>
      <c r="K189" s="2"/>
      <c r="L189" s="2"/>
      <c r="M189" s="2"/>
      <c r="N189" s="2"/>
      <c r="O189" s="2">
        <v>4200</v>
      </c>
      <c r="P189" s="2">
        <v>1600</v>
      </c>
      <c r="Q189" s="2"/>
      <c r="R189" s="2"/>
      <c r="S189" s="2">
        <v>10000</v>
      </c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 ht="15.75" customHeight="1" x14ac:dyDescent="0.2">
      <c r="A190" s="2" t="s">
        <v>394</v>
      </c>
      <c r="B190" s="3" t="str">
        <f t="shared" si="11"/>
        <v>2016Kruegel_JACS</v>
      </c>
      <c r="C190" s="2" t="s">
        <v>631</v>
      </c>
      <c r="D190" s="2">
        <v>0</v>
      </c>
      <c r="E190" s="2">
        <v>0</v>
      </c>
      <c r="F190" s="2" t="s">
        <v>382</v>
      </c>
      <c r="G190" s="2" t="s">
        <v>22</v>
      </c>
      <c r="H190" s="2"/>
      <c r="I190" s="2" t="s">
        <v>372</v>
      </c>
      <c r="J190" s="2" t="s">
        <v>372</v>
      </c>
      <c r="K190" s="2"/>
      <c r="L190" s="2"/>
      <c r="M190" s="2"/>
      <c r="N190" s="2"/>
      <c r="O190" s="2">
        <v>681</v>
      </c>
      <c r="P190" s="2">
        <v>379</v>
      </c>
      <c r="Q190" s="2">
        <v>29</v>
      </c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 ht="15.75" customHeight="1" x14ac:dyDescent="0.2">
      <c r="A191" s="2" t="s">
        <v>395</v>
      </c>
      <c r="B191" s="3" t="str">
        <f t="shared" si="11"/>
        <v>2016Kruegel_JACS</v>
      </c>
      <c r="C191" s="2" t="s">
        <v>632</v>
      </c>
      <c r="D191" s="2">
        <v>0</v>
      </c>
      <c r="E191" s="2">
        <v>0</v>
      </c>
      <c r="F191" s="2" t="s">
        <v>383</v>
      </c>
      <c r="G191" s="2" t="s">
        <v>22</v>
      </c>
      <c r="H191" s="2"/>
      <c r="I191" s="2" t="s">
        <v>372</v>
      </c>
      <c r="J191" s="2" t="s">
        <v>372</v>
      </c>
      <c r="K191" s="2"/>
      <c r="L191" s="2"/>
      <c r="M191" s="2"/>
      <c r="N191" s="2"/>
      <c r="O191" s="2">
        <v>50000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 ht="15.75" customHeight="1" x14ac:dyDescent="0.2">
      <c r="A192" s="2" t="s">
        <v>396</v>
      </c>
      <c r="B192" s="3" t="str">
        <f t="shared" si="11"/>
        <v>2016Kruegel_JACS</v>
      </c>
      <c r="C192" s="2" t="s">
        <v>633</v>
      </c>
      <c r="D192" s="2">
        <v>0</v>
      </c>
      <c r="E192" s="2">
        <v>0</v>
      </c>
      <c r="F192" s="2" t="s">
        <v>384</v>
      </c>
      <c r="G192" s="2" t="s">
        <v>22</v>
      </c>
      <c r="H192" s="2"/>
      <c r="I192" s="2" t="s">
        <v>372</v>
      </c>
      <c r="J192" s="2" t="s">
        <v>372</v>
      </c>
      <c r="K192" s="2"/>
      <c r="L192" s="2"/>
      <c r="M192" s="2"/>
      <c r="N192" s="2"/>
      <c r="O192" s="2">
        <v>219</v>
      </c>
      <c r="P192" s="2">
        <v>71</v>
      </c>
      <c r="Q192" s="2">
        <v>38</v>
      </c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 ht="15.75" customHeight="1" x14ac:dyDescent="0.2">
      <c r="A193" s="2" t="s">
        <v>397</v>
      </c>
      <c r="B193" s="3" t="str">
        <f t="shared" si="11"/>
        <v>2016Kruegel_JACS</v>
      </c>
      <c r="C193" s="2" t="s">
        <v>634</v>
      </c>
      <c r="D193" s="2">
        <v>0</v>
      </c>
      <c r="E193" s="2">
        <v>0</v>
      </c>
      <c r="F193" s="2" t="s">
        <v>386</v>
      </c>
      <c r="G193" s="2" t="s">
        <v>22</v>
      </c>
      <c r="H193" s="2"/>
      <c r="I193" s="2" t="s">
        <v>372</v>
      </c>
      <c r="J193" s="2" t="s">
        <v>372</v>
      </c>
      <c r="K193" s="2"/>
      <c r="L193" s="2"/>
      <c r="M193" s="2"/>
      <c r="N193" s="2"/>
      <c r="O193" s="2">
        <v>12000</v>
      </c>
      <c r="P193" s="2">
        <v>7600</v>
      </c>
      <c r="Q193" s="2">
        <v>59</v>
      </c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 ht="15.75" customHeight="1" x14ac:dyDescent="0.2">
      <c r="A194" s="2" t="s">
        <v>398</v>
      </c>
      <c r="B194" s="3" t="str">
        <f t="shared" ref="B194:B195" si="12">HYPERLINK("http://dx.doi.org/10.1111/bph.14913","2019Gutridge_BPh")</f>
        <v>2019Gutridge_BPh</v>
      </c>
      <c r="C194" s="2" t="s">
        <v>644</v>
      </c>
      <c r="D194" s="2">
        <v>1</v>
      </c>
      <c r="E194" s="2">
        <v>0</v>
      </c>
      <c r="F194" s="2" t="s">
        <v>377</v>
      </c>
      <c r="G194" s="2" t="s">
        <v>22</v>
      </c>
      <c r="H194" s="2"/>
      <c r="I194" s="2" t="s">
        <v>388</v>
      </c>
      <c r="J194" s="2" t="s">
        <v>24</v>
      </c>
      <c r="K194" s="2"/>
      <c r="L194" s="2"/>
      <c r="M194" s="2"/>
      <c r="N194" s="2"/>
      <c r="O194" s="2"/>
      <c r="P194" s="2"/>
      <c r="Q194" s="2">
        <v>100</v>
      </c>
      <c r="R194" s="2">
        <v>0</v>
      </c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 ht="15.75" customHeight="1" x14ac:dyDescent="0.2">
      <c r="A195" s="2" t="s">
        <v>400</v>
      </c>
      <c r="B195" s="3" t="str">
        <f t="shared" si="12"/>
        <v>2019Gutridge_BPh</v>
      </c>
      <c r="C195" s="2" t="s">
        <v>646</v>
      </c>
      <c r="D195" s="2">
        <v>1</v>
      </c>
      <c r="E195" s="2">
        <v>0</v>
      </c>
      <c r="F195" s="2" t="s">
        <v>379</v>
      </c>
      <c r="G195" s="2" t="s">
        <v>22</v>
      </c>
      <c r="H195" s="2"/>
      <c r="I195" s="2" t="s">
        <v>388</v>
      </c>
      <c r="J195" s="2" t="s">
        <v>24</v>
      </c>
      <c r="K195" s="2"/>
      <c r="L195" s="2"/>
      <c r="M195" s="2"/>
      <c r="N195" s="2"/>
      <c r="O195" s="2"/>
      <c r="P195" s="2"/>
      <c r="Q195" s="2">
        <v>87</v>
      </c>
      <c r="R195" s="2">
        <v>6</v>
      </c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 ht="15.75" customHeight="1" x14ac:dyDescent="0.2">
      <c r="A196" s="2" t="s">
        <v>405</v>
      </c>
      <c r="B196" s="3" t="str">
        <f t="shared" ref="B196:B204" si="13">HYPERLINK("https://doi.org/10.1038/nature19112","2016Manglik_Nature")</f>
        <v>2016Manglik_Nature</v>
      </c>
      <c r="C196" s="2" t="s">
        <v>635</v>
      </c>
      <c r="D196" s="2">
        <v>1</v>
      </c>
      <c r="E196" s="2">
        <v>1</v>
      </c>
      <c r="F196" s="2" t="s">
        <v>399</v>
      </c>
      <c r="G196" s="2" t="s">
        <v>22</v>
      </c>
      <c r="H196" s="2"/>
      <c r="I196" s="2" t="s">
        <v>388</v>
      </c>
      <c r="J196" s="2" t="s">
        <v>372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 ht="15.75" customHeight="1" x14ac:dyDescent="0.2">
      <c r="A197" s="2" t="s">
        <v>445</v>
      </c>
      <c r="B197" s="3" t="str">
        <f t="shared" si="13"/>
        <v>2016Manglik_Nature</v>
      </c>
      <c r="C197" s="2" t="s">
        <v>647</v>
      </c>
      <c r="D197" s="2">
        <v>1</v>
      </c>
      <c r="E197" s="2">
        <v>0</v>
      </c>
      <c r="F197" s="2" t="s">
        <v>401</v>
      </c>
      <c r="G197" s="2" t="s">
        <v>22</v>
      </c>
      <c r="H197" s="2"/>
      <c r="I197" s="2" t="s">
        <v>388</v>
      </c>
      <c r="J197" s="2" t="s">
        <v>372</v>
      </c>
      <c r="K197" s="2"/>
      <c r="L197" s="2"/>
      <c r="M197" s="2"/>
      <c r="N197" s="2"/>
      <c r="O197" s="8">
        <v>4.570881896148741</v>
      </c>
      <c r="P197" s="8">
        <v>0.73673911611359155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 ht="15.75" customHeight="1" x14ac:dyDescent="0.2">
      <c r="A198" s="2" t="s">
        <v>446</v>
      </c>
      <c r="B198" s="3" t="str">
        <f t="shared" si="13"/>
        <v>2016Manglik_Nature</v>
      </c>
      <c r="C198" s="2" t="s">
        <v>648</v>
      </c>
      <c r="D198" s="2">
        <v>1</v>
      </c>
      <c r="E198" s="2">
        <v>0</v>
      </c>
      <c r="F198" s="2" t="s">
        <v>402</v>
      </c>
      <c r="G198" s="2" t="s">
        <v>22</v>
      </c>
      <c r="H198" s="2"/>
      <c r="I198" s="2" t="s">
        <v>388</v>
      </c>
      <c r="J198" s="2" t="s">
        <v>372</v>
      </c>
      <c r="K198" s="2"/>
      <c r="L198" s="2"/>
      <c r="M198" s="2"/>
      <c r="N198" s="2"/>
      <c r="O198" s="8">
        <v>64.565422903465404</v>
      </c>
      <c r="P198" s="8">
        <v>14.866738030037579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 ht="15.75" customHeight="1" x14ac:dyDescent="0.2">
      <c r="A199" s="2" t="s">
        <v>447</v>
      </c>
      <c r="B199" s="3" t="str">
        <f t="shared" si="13"/>
        <v>2016Manglik_Nature</v>
      </c>
      <c r="C199" s="2" t="s">
        <v>649</v>
      </c>
      <c r="D199" s="2">
        <v>0</v>
      </c>
      <c r="E199" s="2">
        <v>0</v>
      </c>
      <c r="F199" s="2" t="s">
        <v>403</v>
      </c>
      <c r="G199" s="2" t="s">
        <v>22</v>
      </c>
      <c r="H199" s="2"/>
      <c r="I199" s="2" t="s">
        <v>388</v>
      </c>
      <c r="J199" s="2" t="s">
        <v>372</v>
      </c>
      <c r="K199" s="2"/>
      <c r="L199" s="2"/>
      <c r="M199" s="2"/>
      <c r="N199" s="2"/>
      <c r="O199" s="8">
        <v>234.42288153199206</v>
      </c>
      <c r="P199" s="8">
        <v>145.74023076751402</v>
      </c>
      <c r="Q199" s="2">
        <v>0.38</v>
      </c>
      <c r="R199" s="2">
        <v>0.06</v>
      </c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 ht="15.75" customHeight="1" x14ac:dyDescent="0.2">
      <c r="A200" s="2" t="s">
        <v>448</v>
      </c>
      <c r="B200" s="3" t="str">
        <f t="shared" si="13"/>
        <v>2016Manglik_Nature</v>
      </c>
      <c r="C200" s="2" t="s">
        <v>650</v>
      </c>
      <c r="D200" s="2">
        <v>0</v>
      </c>
      <c r="E200" s="2">
        <v>0</v>
      </c>
      <c r="F200" s="2" t="s">
        <v>404</v>
      </c>
      <c r="G200" s="2" t="s">
        <v>22</v>
      </c>
      <c r="H200" s="2"/>
      <c r="I200" s="2" t="s">
        <v>388</v>
      </c>
      <c r="J200" s="2" t="s">
        <v>372</v>
      </c>
      <c r="K200" s="2"/>
      <c r="L200" s="2"/>
      <c r="M200" s="2"/>
      <c r="N200" s="2"/>
      <c r="O200" s="8">
        <v>524.80746024977145</v>
      </c>
      <c r="P200" s="8">
        <v>217.514490239374</v>
      </c>
      <c r="Q200" s="2">
        <v>0.68</v>
      </c>
      <c r="R200" s="2">
        <v>0.09</v>
      </c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4" ht="15.75" customHeight="1" x14ac:dyDescent="0.2">
      <c r="A201" s="2" t="s">
        <v>449</v>
      </c>
      <c r="B201" s="3" t="str">
        <f t="shared" si="13"/>
        <v>2016Manglik_Nature</v>
      </c>
      <c r="C201" s="2" t="s">
        <v>651</v>
      </c>
      <c r="D201" s="2">
        <v>0</v>
      </c>
      <c r="E201" s="2">
        <v>0</v>
      </c>
      <c r="F201" s="2" t="s">
        <v>406</v>
      </c>
      <c r="G201" s="2" t="s">
        <v>22</v>
      </c>
      <c r="H201" s="2"/>
      <c r="I201" s="2" t="s">
        <v>388</v>
      </c>
      <c r="J201" s="2" t="s">
        <v>372</v>
      </c>
      <c r="K201" s="2"/>
      <c r="L201" s="2"/>
      <c r="M201" s="2"/>
      <c r="N201" s="2"/>
      <c r="O201" s="8">
        <v>3090.2954325135884</v>
      </c>
      <c r="P201" s="8">
        <v>3202.0506881340193</v>
      </c>
      <c r="Q201" s="2">
        <v>0.82</v>
      </c>
      <c r="R201" s="2">
        <v>0.48</v>
      </c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 ht="15.75" customHeight="1" x14ac:dyDescent="0.2">
      <c r="A202" s="2" t="s">
        <v>450</v>
      </c>
      <c r="B202" s="3" t="str">
        <f t="shared" si="13"/>
        <v>2016Manglik_Nature</v>
      </c>
      <c r="C202" s="2" t="s">
        <v>652</v>
      </c>
      <c r="D202" s="2">
        <v>0</v>
      </c>
      <c r="E202" s="2">
        <v>0</v>
      </c>
      <c r="F202" s="5" t="s">
        <v>407</v>
      </c>
      <c r="G202" s="2" t="s">
        <v>22</v>
      </c>
      <c r="H202" s="2"/>
      <c r="I202" s="2" t="s">
        <v>388</v>
      </c>
      <c r="J202" s="2" t="s">
        <v>372</v>
      </c>
      <c r="K202" s="2"/>
      <c r="L202" s="2"/>
      <c r="M202" s="2"/>
      <c r="N202" s="2"/>
      <c r="O202" s="8">
        <v>0.12022644346174113</v>
      </c>
      <c r="P202" s="8">
        <v>7.1976220289661108E-2</v>
      </c>
      <c r="Q202" s="2">
        <v>0.18</v>
      </c>
      <c r="R202" s="2">
        <v>0.02</v>
      </c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 ht="15.75" customHeight="1" x14ac:dyDescent="0.2">
      <c r="A203" s="2" t="s">
        <v>451</v>
      </c>
      <c r="B203" s="3" t="str">
        <f t="shared" si="13"/>
        <v>2016Manglik_Nature</v>
      </c>
      <c r="C203" s="2" t="s">
        <v>652</v>
      </c>
      <c r="D203" s="2">
        <v>0</v>
      </c>
      <c r="E203" s="2">
        <v>0</v>
      </c>
      <c r="F203" s="2" t="s">
        <v>408</v>
      </c>
      <c r="G203" s="2" t="s">
        <v>22</v>
      </c>
      <c r="H203" s="2"/>
      <c r="I203" s="2" t="s">
        <v>388</v>
      </c>
      <c r="J203" s="2" t="s">
        <v>372</v>
      </c>
      <c r="K203" s="2"/>
      <c r="L203" s="2"/>
      <c r="M203" s="2"/>
      <c r="N203" s="2"/>
      <c r="O203" s="8">
        <v>524.80746024977145</v>
      </c>
      <c r="P203" s="8">
        <v>169.17793685284647</v>
      </c>
      <c r="Q203" s="2">
        <v>0.63</v>
      </c>
      <c r="R203" s="2">
        <v>7.0000000000000007E-2</v>
      </c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 ht="15.75" customHeight="1" x14ac:dyDescent="0.2">
      <c r="A204" s="2" t="s">
        <v>452</v>
      </c>
      <c r="B204" s="3" t="str">
        <f t="shared" si="13"/>
        <v>2016Manglik_Nature</v>
      </c>
      <c r="C204" s="2" t="s">
        <v>652</v>
      </c>
      <c r="D204" s="2">
        <v>0</v>
      </c>
      <c r="E204" s="2">
        <v>0</v>
      </c>
      <c r="F204" s="2" t="s">
        <v>409</v>
      </c>
      <c r="G204" s="2" t="s">
        <v>22</v>
      </c>
      <c r="H204" s="2"/>
      <c r="I204" s="2" t="s">
        <v>388</v>
      </c>
      <c r="J204" s="2" t="s">
        <v>372</v>
      </c>
      <c r="K204" s="2"/>
      <c r="L204" s="2"/>
      <c r="M204" s="2"/>
      <c r="N204" s="2"/>
      <c r="O204" s="8">
        <v>1318.2567385564064</v>
      </c>
      <c r="P204" s="8">
        <v>728.49559558534327</v>
      </c>
      <c r="Q204" s="2">
        <v>0.53</v>
      </c>
      <c r="R204" s="2">
        <v>0.13</v>
      </c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:34" ht="15.75" customHeight="1" x14ac:dyDescent="0.2">
      <c r="A205" s="2" t="s">
        <v>453</v>
      </c>
      <c r="B205" s="3" t="str">
        <f t="shared" ref="B205:B206" si="14">HYPERLINK("https://doi.org/10.1124/mol.115.098848","2015Thompson_MolPharmacol")</f>
        <v>2015Thompson_MolPharmacol</v>
      </c>
      <c r="C205" s="2" t="s">
        <v>654</v>
      </c>
      <c r="D205" s="2">
        <v>1</v>
      </c>
      <c r="E205" s="2">
        <v>0</v>
      </c>
      <c r="F205" s="2" t="s">
        <v>410</v>
      </c>
      <c r="G205" s="2" t="s">
        <v>22</v>
      </c>
      <c r="H205" s="2" t="s">
        <v>275</v>
      </c>
      <c r="I205" s="2" t="s">
        <v>411</v>
      </c>
      <c r="J205" s="2" t="s">
        <v>372</v>
      </c>
      <c r="K205" s="8">
        <v>0.14454397707459246</v>
      </c>
      <c r="L205" s="8">
        <v>3.3282480689402975E-2</v>
      </c>
      <c r="M205" s="2">
        <v>104</v>
      </c>
      <c r="N205" s="2">
        <v>2.6</v>
      </c>
      <c r="O205" s="8">
        <v>102.32929922807534</v>
      </c>
      <c r="P205" s="8">
        <v>30.630849467282143</v>
      </c>
      <c r="Q205" s="2">
        <v>43.4</v>
      </c>
      <c r="R205" s="2">
        <v>2.2999999999999998</v>
      </c>
      <c r="S205" s="8">
        <v>91.201083935590944</v>
      </c>
      <c r="T205" s="8">
        <v>31.499738450248568</v>
      </c>
      <c r="U205" s="2">
        <v>98.2</v>
      </c>
      <c r="V205" s="2">
        <v>5.6</v>
      </c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:34" ht="15.75" customHeight="1" x14ac:dyDescent="0.2">
      <c r="A206" s="2" t="s">
        <v>454</v>
      </c>
      <c r="B206" s="3" t="str">
        <f t="shared" si="14"/>
        <v>2015Thompson_MolPharmacol</v>
      </c>
      <c r="C206" s="2" t="s">
        <v>653</v>
      </c>
      <c r="D206" s="2">
        <v>1</v>
      </c>
      <c r="E206" s="2">
        <v>0</v>
      </c>
      <c r="F206" s="2" t="s">
        <v>412</v>
      </c>
      <c r="G206" s="2" t="s">
        <v>22</v>
      </c>
      <c r="H206" s="2" t="s">
        <v>275</v>
      </c>
      <c r="I206" s="2" t="s">
        <v>411</v>
      </c>
      <c r="J206" s="2" t="s">
        <v>372</v>
      </c>
      <c r="K206" s="8">
        <v>15.848931924611133</v>
      </c>
      <c r="L206" s="8">
        <v>4.379221726738443</v>
      </c>
      <c r="M206" s="2">
        <v>82.3</v>
      </c>
      <c r="N206" s="2">
        <v>3.3</v>
      </c>
      <c r="O206" s="8">
        <v>3.2359365692962809</v>
      </c>
      <c r="P206" s="8">
        <v>1.0431427028870277</v>
      </c>
      <c r="Q206" s="2">
        <v>53.7</v>
      </c>
      <c r="R206" s="2">
        <v>2.4</v>
      </c>
      <c r="S206" s="8">
        <v>51.286138399136412</v>
      </c>
      <c r="T206" s="8">
        <v>41.331744214278359</v>
      </c>
      <c r="U206" s="2">
        <v>28.2</v>
      </c>
      <c r="V206" s="2">
        <v>3</v>
      </c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 ht="15.75" customHeight="1" x14ac:dyDescent="0.2">
      <c r="A207" s="2" t="s">
        <v>455</v>
      </c>
      <c r="B207" s="3" t="str">
        <f>HYPERLINK("httpS://doi.org/10.1111/bph.13441","2016Winpenny_BPh")</f>
        <v>2016Winpenny_BPh</v>
      </c>
      <c r="C207" s="2" t="s">
        <v>655</v>
      </c>
      <c r="D207" s="2">
        <v>1</v>
      </c>
      <c r="E207" s="2">
        <v>0</v>
      </c>
      <c r="F207" s="5" t="s">
        <v>144</v>
      </c>
      <c r="G207" s="2" t="s">
        <v>22</v>
      </c>
      <c r="H207" s="2" t="s">
        <v>275</v>
      </c>
      <c r="I207" s="2" t="s">
        <v>142</v>
      </c>
      <c r="J207" s="2" t="s">
        <v>24</v>
      </c>
      <c r="K207" s="2">
        <v>0.28840315031266023</v>
      </c>
      <c r="L207" s="8">
        <v>0.15273674277696409</v>
      </c>
      <c r="M207" s="2">
        <v>96.3</v>
      </c>
      <c r="N207" s="2">
        <v>1.6</v>
      </c>
      <c r="O207" s="8">
        <v>3.1622776601683708E-2</v>
      </c>
      <c r="P207" s="8">
        <v>1.3834685460402386E-2</v>
      </c>
      <c r="Q207" s="2">
        <v>23.1</v>
      </c>
      <c r="R207" s="2">
        <v>3.6</v>
      </c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 ht="15.75" customHeight="1" x14ac:dyDescent="0.2">
      <c r="A208" s="2" t="s">
        <v>456</v>
      </c>
      <c r="B208" s="3" t="str">
        <f t="shared" ref="B208:B211" si="15">HYPERLINK("https://doi.org/10.1016/j.isci.2019.03.011","2019Eherlich_iScience")</f>
        <v>2019Eherlich_iScience</v>
      </c>
      <c r="C208" s="2" t="s">
        <v>656</v>
      </c>
      <c r="D208" s="2">
        <v>1</v>
      </c>
      <c r="E208" s="2">
        <v>0</v>
      </c>
      <c r="F208" s="2" t="s">
        <v>414</v>
      </c>
      <c r="G208" s="2" t="s">
        <v>415</v>
      </c>
      <c r="H208" s="2"/>
      <c r="I208" s="2" t="s">
        <v>372</v>
      </c>
      <c r="J208" s="2" t="s">
        <v>372</v>
      </c>
      <c r="K208" s="2"/>
      <c r="L208" s="2"/>
      <c r="M208" s="2"/>
      <c r="N208" s="2"/>
      <c r="O208" s="8">
        <v>12.589254117941637</v>
      </c>
      <c r="P208" s="8">
        <v>3.1886611750274954</v>
      </c>
      <c r="Q208" s="2">
        <v>101.5</v>
      </c>
      <c r="R208" s="2">
        <v>5</v>
      </c>
      <c r="S208" s="8">
        <v>281.83829312644502</v>
      </c>
      <c r="T208" s="8">
        <v>38.937399143270319</v>
      </c>
      <c r="U208" s="2">
        <v>49.4</v>
      </c>
      <c r="V208" s="2">
        <v>1.4</v>
      </c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 ht="15.75" customHeight="1" x14ac:dyDescent="0.2">
      <c r="A209" s="2" t="s">
        <v>457</v>
      </c>
      <c r="B209" s="3" t="str">
        <f t="shared" si="15"/>
        <v>2019Eherlich_iScience</v>
      </c>
      <c r="C209" s="2" t="s">
        <v>657</v>
      </c>
      <c r="D209" s="2">
        <v>1</v>
      </c>
      <c r="E209" s="2">
        <v>0</v>
      </c>
      <c r="F209" s="2" t="s">
        <v>416</v>
      </c>
      <c r="G209" s="2" t="s">
        <v>415</v>
      </c>
      <c r="H209" s="2"/>
      <c r="I209" s="2" t="s">
        <v>372</v>
      </c>
      <c r="J209" s="2" t="s">
        <v>372</v>
      </c>
      <c r="K209" s="2"/>
      <c r="L209" s="2"/>
      <c r="M209" s="2"/>
      <c r="N209" s="2"/>
      <c r="O209" s="8">
        <v>263.02679918953788</v>
      </c>
      <c r="P209" s="8">
        <v>84.789822162047585</v>
      </c>
      <c r="Q209" s="2">
        <v>104.9</v>
      </c>
      <c r="R209" s="2">
        <v>6.7</v>
      </c>
      <c r="S209" s="8">
        <v>3235.9365692962801</v>
      </c>
      <c r="T209" s="8">
        <v>521.57135144351366</v>
      </c>
      <c r="U209" s="2">
        <v>26.8</v>
      </c>
      <c r="V209" s="2">
        <v>1</v>
      </c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 ht="15.75" customHeight="1" x14ac:dyDescent="0.2">
      <c r="A210" s="2" t="s">
        <v>458</v>
      </c>
      <c r="B210" s="3" t="str">
        <f t="shared" si="15"/>
        <v>2019Eherlich_iScience</v>
      </c>
      <c r="C210" s="2" t="s">
        <v>658</v>
      </c>
      <c r="D210" s="2">
        <v>0</v>
      </c>
      <c r="E210" s="2">
        <v>0</v>
      </c>
      <c r="F210" s="5" t="s">
        <v>144</v>
      </c>
      <c r="G210" s="2" t="s">
        <v>415</v>
      </c>
      <c r="H210" s="2"/>
      <c r="I210" s="2" t="s">
        <v>372</v>
      </c>
      <c r="J210" s="2" t="s">
        <v>372</v>
      </c>
      <c r="K210" s="2"/>
      <c r="L210" s="2"/>
      <c r="M210" s="2"/>
      <c r="N210" s="2"/>
      <c r="O210" s="8">
        <v>3.9810717055349665</v>
      </c>
      <c r="P210" s="8">
        <v>3.3000322907898703</v>
      </c>
      <c r="Q210" s="2">
        <v>55.2</v>
      </c>
      <c r="R210" s="2">
        <v>9.9</v>
      </c>
      <c r="S210" s="8">
        <v>93.325430079699075</v>
      </c>
      <c r="T210" s="8">
        <v>25.786769291852789</v>
      </c>
      <c r="U210" s="2">
        <v>8.4</v>
      </c>
      <c r="V210" s="2">
        <v>0.5</v>
      </c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 ht="15.75" customHeight="1" x14ac:dyDescent="0.2">
      <c r="A211" s="2" t="s">
        <v>459</v>
      </c>
      <c r="B211" s="3" t="str">
        <f t="shared" si="15"/>
        <v>2019Eherlich_iScience</v>
      </c>
      <c r="C211" s="2" t="s">
        <v>659</v>
      </c>
      <c r="D211" s="2">
        <v>0</v>
      </c>
      <c r="E211" s="2">
        <v>0</v>
      </c>
      <c r="F211" s="2" t="s">
        <v>410</v>
      </c>
      <c r="G211" s="2" t="s">
        <v>415</v>
      </c>
      <c r="H211" s="2"/>
      <c r="I211" s="2" t="s">
        <v>372</v>
      </c>
      <c r="J211" s="2" t="s">
        <v>372</v>
      </c>
      <c r="K211" s="2"/>
      <c r="L211" s="2"/>
      <c r="M211" s="2"/>
      <c r="N211" s="2"/>
      <c r="O211" s="8">
        <v>10.471285480508975</v>
      </c>
      <c r="P211" s="8">
        <v>3.3755436192666943</v>
      </c>
      <c r="Q211" s="2">
        <v>109.3</v>
      </c>
      <c r="R211" s="2">
        <v>6.8</v>
      </c>
      <c r="S211" s="8">
        <v>234.42288153199206</v>
      </c>
      <c r="T211" s="8">
        <v>16.193358974168223</v>
      </c>
      <c r="U211" s="2">
        <v>77.099999999999994</v>
      </c>
      <c r="V211" s="2">
        <v>1.3</v>
      </c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ht="15.75" customHeight="1" x14ac:dyDescent="0.2">
      <c r="A212" s="2" t="s">
        <v>460</v>
      </c>
      <c r="B212" s="3" t="str">
        <f>HYPERLINK("https://doi.org/10.1021/acschemneuro.5b00245","2016Zhang_ACSChemNeurosci")</f>
        <v>2016Zhang_ACSChemNeurosci</v>
      </c>
      <c r="C212" s="2" t="s">
        <v>641</v>
      </c>
      <c r="D212" s="2">
        <v>1</v>
      </c>
      <c r="E212" s="2">
        <v>0</v>
      </c>
      <c r="F212" s="2" t="s">
        <v>417</v>
      </c>
      <c r="G212" s="2" t="s">
        <v>22</v>
      </c>
      <c r="H212" s="2" t="s">
        <v>275</v>
      </c>
      <c r="I212" s="2"/>
      <c r="J212" s="2" t="s">
        <v>418</v>
      </c>
      <c r="K212" s="2"/>
      <c r="L212" s="2"/>
      <c r="M212" s="2"/>
      <c r="N212" s="2"/>
      <c r="O212" s="8">
        <v>0.37</v>
      </c>
      <c r="P212" s="8"/>
      <c r="Q212" s="2"/>
      <c r="R212" s="2"/>
      <c r="S212" s="8">
        <v>10</v>
      </c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8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8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7" spans="1:34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1:34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:34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:34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1:34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1:34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:34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1:34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1:34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:34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:34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34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34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1:34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:34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:34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:34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:34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1:34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:34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1:34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:34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:34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:34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1:34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1:34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1:34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1:34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1:34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1:34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1:34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1:34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:34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1:34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:34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:34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:34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:34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:34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:34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:34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1:34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1:34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1:34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1:34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1:34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1:34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1:34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1:34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1:34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1:34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1:34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1:34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1:34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1:34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1:34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1:34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1:34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1:34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1:34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1:34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1:34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1:34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1:34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1:34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1:34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1:34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1:34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1:34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1:34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:34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:34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:34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:34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:34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:34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1:34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:34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1:34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:34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:34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1:34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:34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:34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:34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:34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:34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:34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:34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:34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1:34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:34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:34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:34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1:34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:34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:34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:34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:34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:34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:34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:34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:34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:34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1:34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1:34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1:34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1:34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1:34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1:34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1:34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:34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:34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:34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1:34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1:34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1:34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1:34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1:34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1:34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1:34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1:34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1:34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1:34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1:34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1:34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1:34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1:34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1:34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1:34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1:34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1:34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1:34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1:34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1:34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1:34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1:34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1:34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1:34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1:34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1:34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1:34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1:34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1:34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1:34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1:34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1:34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1:34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1:34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1:34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1:34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1:34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1:34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1:34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1:34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1:34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1:34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1:34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1:34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1:34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1:34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1:34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1:34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1:34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1:34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1:34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1:34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1:34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1:34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1:34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1:34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1:34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1:34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1:34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1:34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1:34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1:34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1:34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1:34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1:34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1:34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1:34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1:34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1:34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1:34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1:34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1:34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1:34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1:34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1:34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1:34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1:34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1:34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1:34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1:34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1:34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1:34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:34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:34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:34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:34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:34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:34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1:34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1:34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1:34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:34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:34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1:34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:34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:34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:34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1:34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1:34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1:34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1:34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1:34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1:34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1:34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1:34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1:34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1:34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1:34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:34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:34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:34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:34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:34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1:34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1:34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1:34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1:34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1:34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1:34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1:34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1:34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1:34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1:34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1:34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:34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1:34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1:34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:34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1:34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1:34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1:34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1:34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1:34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1:34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1:34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1:34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1:34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1:34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1:34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1:34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1:34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1:34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1:34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1:34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1:34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1:34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1:34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1:34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1:34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1:34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1:34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1:34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1:34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1:34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1:34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1:34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1:34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1:34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1:34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1:34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1:34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1:34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:34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:34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1:34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:34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1:34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1:34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1:34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1:34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:34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4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1:34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1:34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:34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:34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:34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:34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:34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1:34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1:34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:34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:34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1:34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:34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:34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:34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1:34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:34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:34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:34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:34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1:34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:34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:34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:34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1:34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:34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:34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:34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:34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1:34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1:34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:34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:34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:34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:34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:34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:34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:34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:34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:34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:34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:34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:34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:34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:34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:34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:34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:34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:34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:34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:34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:34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:34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:34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:34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:34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:34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:34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:34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:34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:34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:34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:34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:34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:34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:34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:34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:34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:34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:34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:34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:34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:34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:34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:34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:34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:34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:34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4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4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4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:34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:34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:34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:34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:34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:34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:34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:34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:34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:34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:34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:34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:34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:34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:34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:34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:34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:34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:34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:34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:34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:34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:34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:34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:34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1:34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1:34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1:34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1:34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1:34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:34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:34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:34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:34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:34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:34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:34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:34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:34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:34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:34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:34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:34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1:34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1:34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1:34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1:34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1:34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1:34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:34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:34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:34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1:34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:34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1:34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1:34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1:34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:34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:34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1:34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1:34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1:34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1:34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1:34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1:34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1:34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1:34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1:34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1:34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1:34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1:34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1:34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1:34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1:34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1:34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:34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:34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1:34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:34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1:34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1:34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:34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:34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:34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1:34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:34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:34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:34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:34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:34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1:34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:34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:34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:34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1:34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:34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:34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:34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:34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1:34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1:34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1:34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1:34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1:34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1:34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1:34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1:34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1:34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1:34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1:34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1:34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1:34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1:34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1:34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1:34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1:34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1:34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1:34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1:34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1:34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1:34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1:34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1:34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1:34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1:34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1:34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1:34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1:34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1:34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1:34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1:34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1:34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1:34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1:34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1:34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1:34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1:34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1:34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1:34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1:34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1:34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1:34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1:34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1:34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1:34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1:34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1:34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1:34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1:34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1:34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1:34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  <row r="1001" spans="1:34" ht="15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</row>
    <row r="1002" spans="1:34" ht="15.7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</row>
    <row r="1003" spans="1:34" ht="15.75" customHeight="1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</row>
    <row r="1004" spans="1:34" ht="15.75" customHeight="1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</row>
    <row r="1005" spans="1:34" ht="15.75" customHeight="1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</row>
    <row r="1006" spans="1:34" ht="15.75" customHeight="1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</row>
    <row r="1007" spans="1:34" ht="15.75" customHeight="1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</row>
    <row r="1008" spans="1:34" ht="15.75" customHeight="1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</row>
    <row r="1009" spans="1:34" ht="15.75" customHeight="1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</row>
    <row r="1010" spans="1:34" ht="15.75" customHeight="1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</row>
    <row r="1011" spans="1:34" ht="15.75" customHeight="1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</row>
    <row r="1012" spans="1:34" ht="15.75" customHeight="1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</row>
    <row r="1013" spans="1:34" ht="15.75" customHeight="1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</row>
    <row r="1014" spans="1:34" ht="15.75" customHeight="1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</row>
    <row r="1015" spans="1:34" ht="15.75" customHeight="1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</row>
    <row r="1016" spans="1:34" ht="15.75" customHeight="1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</row>
    <row r="1017" spans="1:34" ht="15.75" customHeight="1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</row>
    <row r="1018" spans="1:34" ht="15.75" customHeight="1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</row>
    <row r="1019" spans="1:34" ht="15.75" customHeight="1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</row>
    <row r="1020" spans="1:34" ht="15.75" customHeight="1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</row>
    <row r="1021" spans="1:34" ht="15.75" customHeight="1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</row>
    <row r="1022" spans="1:34" ht="15.75" customHeight="1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</row>
    <row r="1023" spans="1:34" ht="15.75" customHeight="1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</row>
    <row r="1024" spans="1:34" ht="15.75" customHeight="1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</row>
    <row r="1025" spans="1:34" ht="15.75" customHeight="1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</row>
    <row r="1026" spans="1:34" ht="15.75" customHeight="1" x14ac:dyDescent="0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</row>
    <row r="1027" spans="1:34" ht="15.75" customHeight="1" x14ac:dyDescent="0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</row>
    <row r="1028" spans="1:34" ht="15.75" customHeight="1" x14ac:dyDescent="0.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</row>
    <row r="1029" spans="1:34" ht="15.75" customHeight="1" x14ac:dyDescent="0.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</row>
    <row r="1030" spans="1:34" ht="15.75" customHeight="1" x14ac:dyDescent="0.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</row>
    <row r="1031" spans="1:34" ht="15.75" customHeight="1" x14ac:dyDescent="0.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</row>
    <row r="1032" spans="1:34" ht="15.75" customHeight="1" x14ac:dyDescent="0.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</row>
    <row r="1033" spans="1:34" ht="15.75" customHeight="1" x14ac:dyDescent="0.2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</row>
    <row r="1034" spans="1:34" ht="15.75" customHeight="1" x14ac:dyDescent="0.2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</row>
    <row r="1035" spans="1:34" ht="15.75" customHeight="1" x14ac:dyDescent="0.2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</row>
    <row r="1036" spans="1:34" ht="15.75" customHeight="1" x14ac:dyDescent="0.2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</row>
    <row r="1037" spans="1:34" ht="15.75" customHeight="1" x14ac:dyDescent="0.2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</row>
    <row r="1038" spans="1:34" ht="15.75" customHeight="1" x14ac:dyDescent="0.2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</row>
    <row r="1039" spans="1:34" ht="15.75" customHeight="1" x14ac:dyDescent="0.2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</row>
    <row r="1040" spans="1:34" ht="15.75" customHeight="1" x14ac:dyDescent="0.2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</row>
    <row r="1041" spans="1:34" ht="15.75" customHeight="1" x14ac:dyDescent="0.2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</row>
    <row r="1042" spans="1:34" ht="15.75" customHeight="1" x14ac:dyDescent="0.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</row>
    <row r="1043" spans="1:34" ht="15.75" customHeight="1" x14ac:dyDescent="0.2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</row>
    <row r="1044" spans="1:34" ht="15.75" customHeight="1" x14ac:dyDescent="0.2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</row>
    <row r="1045" spans="1:34" ht="15.75" customHeight="1" x14ac:dyDescent="0.2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</row>
    <row r="1046" spans="1:34" ht="15.75" customHeight="1" x14ac:dyDescent="0.2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</row>
    <row r="1047" spans="1:34" ht="15.75" customHeight="1" x14ac:dyDescent="0.2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</row>
    <row r="1048" spans="1:34" ht="15.75" customHeight="1" x14ac:dyDescent="0.2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</row>
    <row r="1049" spans="1:34" ht="15.75" customHeight="1" x14ac:dyDescent="0.2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</row>
    <row r="1050" spans="1:34" ht="15.75" customHeight="1" x14ac:dyDescent="0.2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</row>
    <row r="1051" spans="1:34" ht="15.75" customHeight="1" x14ac:dyDescent="0.2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</row>
    <row r="1052" spans="1:34" ht="15.75" customHeight="1" x14ac:dyDescent="0.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</row>
    <row r="1053" spans="1:34" ht="15.75" customHeight="1" x14ac:dyDescent="0.2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</row>
    <row r="1054" spans="1:34" ht="15.75" customHeight="1" x14ac:dyDescent="0.2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</row>
    <row r="1055" spans="1:34" ht="15.75" customHeight="1" x14ac:dyDescent="0.2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</row>
    <row r="1056" spans="1:34" ht="15.75" customHeight="1" x14ac:dyDescent="0.2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</row>
    <row r="1057" spans="1:34" ht="15.75" customHeight="1" x14ac:dyDescent="0.2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</row>
    <row r="1058" spans="1:34" ht="15.75" customHeight="1" x14ac:dyDescent="0.2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</row>
    <row r="1059" spans="1:34" ht="15.75" customHeight="1" x14ac:dyDescent="0.2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</row>
    <row r="1060" spans="1:34" ht="15.75" customHeight="1" x14ac:dyDescent="0.2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</row>
    <row r="1061" spans="1:34" ht="15.75" customHeight="1" x14ac:dyDescent="0.2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</row>
    <row r="1062" spans="1:34" ht="15.75" customHeight="1" x14ac:dyDescent="0.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</row>
    <row r="1063" spans="1:34" ht="15.75" customHeight="1" x14ac:dyDescent="0.2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</row>
    <row r="1064" spans="1:34" ht="15.75" customHeight="1" x14ac:dyDescent="0.2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</row>
    <row r="1065" spans="1:34" ht="15.75" customHeight="1" x14ac:dyDescent="0.2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</row>
    <row r="1066" spans="1:34" ht="15.75" customHeight="1" x14ac:dyDescent="0.2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</row>
    <row r="1067" spans="1:34" ht="15.75" customHeight="1" x14ac:dyDescent="0.2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</row>
    <row r="1068" spans="1:34" ht="15.75" customHeight="1" x14ac:dyDescent="0.2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</row>
    <row r="1069" spans="1:34" ht="15.75" customHeight="1" x14ac:dyDescent="0.2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</row>
    <row r="1070" spans="1:34" ht="15.75" customHeight="1" x14ac:dyDescent="0.2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</row>
    <row r="1071" spans="1:34" ht="15.75" customHeight="1" x14ac:dyDescent="0.2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</row>
    <row r="1072" spans="1:34" ht="15.75" customHeight="1" x14ac:dyDescent="0.2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</row>
    <row r="1073" spans="1:34" ht="15.75" customHeight="1" x14ac:dyDescent="0.2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</row>
    <row r="1074" spans="1:34" ht="15.75" customHeight="1" x14ac:dyDescent="0.2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</row>
    <row r="1075" spans="1:34" ht="15.75" customHeight="1" x14ac:dyDescent="0.2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</row>
    <row r="1076" spans="1:34" ht="15.75" customHeight="1" x14ac:dyDescent="0.2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</row>
    <row r="1077" spans="1:34" ht="15.75" customHeight="1" x14ac:dyDescent="0.2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</row>
    <row r="1078" spans="1:34" ht="15.75" customHeight="1" x14ac:dyDescent="0.2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</row>
    <row r="1079" spans="1:34" ht="15.75" customHeight="1" x14ac:dyDescent="0.2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</row>
    <row r="1080" spans="1:34" ht="15.75" customHeight="1" x14ac:dyDescent="0.2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</row>
    <row r="1081" spans="1:34" ht="15.75" customHeight="1" x14ac:dyDescent="0.2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</row>
    <row r="1082" spans="1:34" ht="15.75" customHeight="1" x14ac:dyDescent="0.2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</row>
    <row r="1083" spans="1:34" ht="15.75" customHeight="1" x14ac:dyDescent="0.2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</row>
    <row r="1084" spans="1:34" ht="15.75" customHeight="1" x14ac:dyDescent="0.2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</row>
    <row r="1085" spans="1:34" ht="15.75" customHeight="1" x14ac:dyDescent="0.2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</row>
    <row r="1086" spans="1:34" ht="15.75" customHeight="1" x14ac:dyDescent="0.2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</row>
    <row r="1087" spans="1:34" ht="15.75" customHeight="1" x14ac:dyDescent="0.2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</row>
    <row r="1088" spans="1:34" ht="15.75" customHeight="1" x14ac:dyDescent="0.2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</row>
    <row r="1089" spans="1:34" ht="15.75" customHeight="1" x14ac:dyDescent="0.2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</row>
    <row r="1090" spans="1:34" ht="15.75" customHeight="1" x14ac:dyDescent="0.2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</row>
    <row r="1091" spans="1:34" ht="15.75" customHeight="1" x14ac:dyDescent="0.2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</row>
    <row r="1092" spans="1:34" ht="15.75" customHeight="1" x14ac:dyDescent="0.2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</row>
    <row r="1093" spans="1:34" ht="15.75" customHeight="1" x14ac:dyDescent="0.2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</row>
    <row r="1094" spans="1:34" ht="15.75" customHeight="1" x14ac:dyDescent="0.2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</row>
    <row r="1095" spans="1:34" ht="15.75" customHeight="1" x14ac:dyDescent="0.2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</row>
    <row r="1096" spans="1:34" ht="15.75" customHeight="1" x14ac:dyDescent="0.2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</row>
    <row r="1097" spans="1:34" ht="15.75" customHeight="1" x14ac:dyDescent="0.2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</row>
    <row r="1098" spans="1:34" ht="15.75" customHeight="1" x14ac:dyDescent="0.2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</row>
    <row r="1099" spans="1:34" ht="15.75" customHeight="1" x14ac:dyDescent="0.2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</row>
    <row r="1100" spans="1:34" ht="15.75" customHeight="1" x14ac:dyDescent="0.2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</row>
    <row r="1101" spans="1:34" ht="15.75" customHeight="1" x14ac:dyDescent="0.2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</row>
    <row r="1102" spans="1:34" ht="15.75" customHeight="1" x14ac:dyDescent="0.2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</row>
    <row r="1103" spans="1:34" ht="15.75" customHeight="1" x14ac:dyDescent="0.2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</row>
    <row r="1104" spans="1:34" ht="15.75" customHeight="1" x14ac:dyDescent="0.2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</row>
    <row r="1105" spans="1:34" ht="15.75" customHeight="1" x14ac:dyDescent="0.2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</row>
    <row r="1106" spans="1:34" ht="15.75" customHeight="1" x14ac:dyDescent="0.2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</row>
    <row r="1107" spans="1:34" ht="15.75" customHeight="1" x14ac:dyDescent="0.2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</row>
    <row r="1108" spans="1:34" ht="15.75" customHeight="1" x14ac:dyDescent="0.2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</row>
    <row r="1109" spans="1:34" ht="15.75" customHeight="1" x14ac:dyDescent="0.2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</row>
    <row r="1110" spans="1:34" ht="15.75" customHeight="1" x14ac:dyDescent="0.2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</row>
    <row r="1111" spans="1:34" ht="15.75" customHeight="1" x14ac:dyDescent="0.2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</row>
    <row r="1112" spans="1:34" ht="15.75" customHeight="1" x14ac:dyDescent="0.2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</row>
    <row r="1113" spans="1:34" ht="15.75" customHeight="1" x14ac:dyDescent="0.2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</row>
    <row r="1114" spans="1:34" ht="15.75" customHeight="1" x14ac:dyDescent="0.2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</row>
    <row r="1115" spans="1:34" ht="15.75" customHeight="1" x14ac:dyDescent="0.2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</row>
    <row r="1116" spans="1:34" ht="15.75" customHeight="1" x14ac:dyDescent="0.2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</row>
    <row r="1117" spans="1:34" ht="15.75" customHeight="1" x14ac:dyDescent="0.2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</row>
    <row r="1118" spans="1:34" ht="15.75" customHeight="1" x14ac:dyDescent="0.2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</row>
    <row r="1119" spans="1:34" ht="15.75" customHeight="1" x14ac:dyDescent="0.2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</row>
    <row r="1120" spans="1:34" ht="15.75" customHeight="1" x14ac:dyDescent="0.2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</row>
    <row r="1121" spans="1:34" ht="15.75" customHeight="1" x14ac:dyDescent="0.2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</row>
    <row r="1122" spans="1:34" ht="15.75" customHeight="1" x14ac:dyDescent="0.2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</row>
    <row r="1123" spans="1:34" ht="15.75" customHeight="1" x14ac:dyDescent="0.2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</row>
    <row r="1124" spans="1:34" ht="15.75" customHeight="1" x14ac:dyDescent="0.2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</row>
    <row r="1125" spans="1:34" ht="15.75" customHeight="1" x14ac:dyDescent="0.2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</row>
    <row r="1126" spans="1:34" ht="15.75" customHeight="1" x14ac:dyDescent="0.2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</row>
    <row r="1127" spans="1:34" ht="15.75" customHeight="1" x14ac:dyDescent="0.2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</row>
    <row r="1128" spans="1:34" ht="15.75" customHeight="1" x14ac:dyDescent="0.2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</row>
    <row r="1129" spans="1:34" ht="15.75" customHeight="1" x14ac:dyDescent="0.2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</row>
    <row r="1130" spans="1:34" x14ac:dyDescent="0.2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</row>
    <row r="1131" spans="1:34" x14ac:dyDescent="0.2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</row>
    <row r="1132" spans="1:34" ht="15" customHeight="1" x14ac:dyDescent="0.2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14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</row>
    <row r="1133" spans="1:34" ht="15" customHeight="1" x14ac:dyDescent="0.2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14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</row>
    <row r="1134" spans="1:34" ht="15" customHeight="1" x14ac:dyDescent="0.2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14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</row>
    <row r="1135" spans="1:34" x14ac:dyDescent="0.2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</row>
    <row r="1136" spans="1:34" x14ac:dyDescent="0.2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</row>
    <row r="1137" spans="1:34" x14ac:dyDescent="0.2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</row>
    <row r="1138" spans="1:34" x14ac:dyDescent="0.2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</row>
    <row r="1139" spans="1:34" x14ac:dyDescent="0.2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</row>
    <row r="1140" spans="1:34" x14ac:dyDescent="0.2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</row>
    <row r="1141" spans="1:34" x14ac:dyDescent="0.2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</row>
    <row r="1142" spans="1:34" x14ac:dyDescent="0.2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</row>
    <row r="1143" spans="1:34" x14ac:dyDescent="0.2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</row>
    <row r="1144" spans="1:34" x14ac:dyDescent="0.2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</row>
    <row r="1145" spans="1:34" x14ac:dyDescent="0.2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</row>
    <row r="1146" spans="1:34" x14ac:dyDescent="0.2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</row>
    <row r="1147" spans="1:34" x14ac:dyDescent="0.2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</row>
    <row r="1148" spans="1:34" x14ac:dyDescent="0.2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</row>
    <row r="1149" spans="1:34" x14ac:dyDescent="0.2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</row>
    <row r="1150" spans="1:34" x14ac:dyDescent="0.2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</row>
    <row r="1151" spans="1:34" x14ac:dyDescent="0.2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</row>
    <row r="1152" spans="1:34" x14ac:dyDescent="0.2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</row>
    <row r="1153" spans="1:34" x14ac:dyDescent="0.2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</row>
    <row r="1154" spans="1:34" x14ac:dyDescent="0.2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</row>
    <row r="1155" spans="1:34" x14ac:dyDescent="0.2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</row>
    <row r="1156" spans="1:34" x14ac:dyDescent="0.2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</row>
    <row r="1157" spans="1:34" x14ac:dyDescent="0.2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</row>
    <row r="1158" spans="1:34" x14ac:dyDescent="0.2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</row>
    <row r="1159" spans="1:34" x14ac:dyDescent="0.2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</row>
    <row r="1160" spans="1:34" x14ac:dyDescent="0.2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</row>
    <row r="1161" spans="1:34" x14ac:dyDescent="0.2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</row>
    <row r="1162" spans="1:34" x14ac:dyDescent="0.2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</row>
    <row r="1163" spans="1:34" x14ac:dyDescent="0.2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</row>
    <row r="1164" spans="1:34" x14ac:dyDescent="0.2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</row>
    <row r="1165" spans="1:34" x14ac:dyDescent="0.2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</row>
    <row r="1166" spans="1:34" x14ac:dyDescent="0.2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</row>
    <row r="1167" spans="1:34" x14ac:dyDescent="0.2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</row>
    <row r="1168" spans="1:34" x14ac:dyDescent="0.2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</row>
    <row r="1169" spans="1:34" x14ac:dyDescent="0.2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</row>
    <row r="1170" spans="1:34" x14ac:dyDescent="0.2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</row>
    <row r="1171" spans="1:34" x14ac:dyDescent="0.2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</row>
    <row r="1172" spans="1:34" x14ac:dyDescent="0.2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</row>
    <row r="1173" spans="1:34" x14ac:dyDescent="0.2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</row>
    <row r="1174" spans="1:34" x14ac:dyDescent="0.2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</row>
    <row r="1175" spans="1:34" x14ac:dyDescent="0.2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</row>
    <row r="1176" spans="1:34" x14ac:dyDescent="0.2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</row>
    <row r="1177" spans="1:34" x14ac:dyDescent="0.2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</row>
    <row r="1178" spans="1:34" x14ac:dyDescent="0.2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</row>
    <row r="1179" spans="1:34" ht="15.75" customHeight="1" x14ac:dyDescent="0.2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</row>
    <row r="1180" spans="1:34" ht="15.75" customHeight="1" x14ac:dyDescent="0.2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</row>
    <row r="1181" spans="1:34" ht="15.75" customHeight="1" x14ac:dyDescent="0.2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</row>
    <row r="1182" spans="1:34" ht="15.75" customHeight="1" x14ac:dyDescent="0.2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</row>
    <row r="1183" spans="1:34" ht="15.75" customHeight="1" x14ac:dyDescent="0.2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</row>
  </sheetData>
  <phoneticPr fontId="1" type="noConversion"/>
  <conditionalFormatting sqref="B180:B197 B205 B139 B2:B58 B207:B212">
    <cfRule type="colorScale" priority="11">
      <colorScale>
        <cfvo type="min"/>
        <cfvo type="max"/>
        <color rgb="FFFFFFFF"/>
        <color rgb="FF57BB8A"/>
      </colorScale>
    </cfRule>
  </conditionalFormatting>
  <conditionalFormatting sqref="B198:B204">
    <cfRule type="colorScale" priority="1">
      <colorScale>
        <cfvo type="min"/>
        <cfvo type="max"/>
        <color rgb="FFFFFFFF"/>
        <color rgb="FF57BB8A"/>
      </colorScale>
    </cfRule>
  </conditionalFormatting>
  <conditionalFormatting sqref="B206">
    <cfRule type="colorScale" priority="2">
      <colorScale>
        <cfvo type="min"/>
        <cfvo type="max"/>
        <color rgb="FFFFFFFF"/>
        <color rgb="FF57BB8A"/>
      </colorScale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70A9-2213-47A5-986F-3B5F0135B6ED}">
  <dimension ref="A1:AY1033"/>
  <sheetViews>
    <sheetView topLeftCell="D30" workbookViewId="0">
      <selection activeCell="G30" sqref="G1:G1048576"/>
    </sheetView>
  </sheetViews>
  <sheetFormatPr baseColWidth="10" defaultColWidth="11.1640625" defaultRowHeight="15" x14ac:dyDescent="0.2"/>
  <cols>
    <col min="1" max="1" width="5.1640625" style="4" bestFit="1" customWidth="1"/>
    <col min="2" max="2" width="27.1640625" style="4" bestFit="1" customWidth="1"/>
    <col min="3" max="3" width="21.33203125" style="4" bestFit="1" customWidth="1"/>
    <col min="4" max="4" width="6" style="4" bestFit="1" customWidth="1"/>
    <col min="5" max="5" width="12.1640625" style="4" bestFit="1" customWidth="1"/>
    <col min="6" max="6" width="93" style="4" customWidth="1"/>
    <col min="7" max="7" width="10.6640625" style="4" bestFit="1" customWidth="1"/>
    <col min="8" max="8" width="10.5" style="4" bestFit="1" customWidth="1"/>
    <col min="9" max="9" width="9.5" style="4" bestFit="1" customWidth="1"/>
    <col min="10" max="20" width="10.5" style="4" customWidth="1"/>
    <col min="21" max="16384" width="11.1640625" style="4"/>
  </cols>
  <sheetData>
    <row r="1" spans="1:51" x14ac:dyDescent="0.2">
      <c r="A1" s="1" t="s">
        <v>669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</v>
      </c>
      <c r="H1" s="1" t="s">
        <v>10</v>
      </c>
      <c r="I1" s="1" t="s">
        <v>11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</row>
    <row r="2" spans="1:51" x14ac:dyDescent="0.2">
      <c r="A2" s="2" t="s">
        <v>21</v>
      </c>
      <c r="B2" s="3" t="str">
        <f>HYPERLINK("http://dx.doi.org/10.1021/acs.jmedchem.8b01136","2018Kennedy_JMedChem")</f>
        <v>2018Kennedy_JMedChem</v>
      </c>
      <c r="C2" s="2" t="s">
        <v>22</v>
      </c>
      <c r="D2" s="2">
        <v>0</v>
      </c>
      <c r="E2" s="2">
        <v>0</v>
      </c>
      <c r="F2" s="4" t="s">
        <v>212</v>
      </c>
      <c r="G2" s="2">
        <v>33</v>
      </c>
      <c r="H2" s="2">
        <v>1</v>
      </c>
      <c r="I2" s="2">
        <v>100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51" ht="15.75" customHeight="1" x14ac:dyDescent="0.2">
      <c r="A3" s="2" t="s">
        <v>25</v>
      </c>
      <c r="B3" s="3" t="str">
        <f t="shared" ref="B3:B7" si="0">HYPERLINK("https://doi.org/10.1016/j.cell.2017.10.035","2017Schmid_Cell")</f>
        <v>2017Schmid_Cell</v>
      </c>
      <c r="C3" s="2" t="s">
        <v>636</v>
      </c>
      <c r="D3" s="2">
        <v>1</v>
      </c>
      <c r="E3" s="2">
        <v>0</v>
      </c>
      <c r="F3" s="2" t="s">
        <v>26</v>
      </c>
      <c r="G3" s="5">
        <v>97</v>
      </c>
      <c r="H3" s="5">
        <v>13</v>
      </c>
      <c r="I3" s="5">
        <v>75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51" ht="15.75" customHeight="1" x14ac:dyDescent="0.2">
      <c r="A4" s="2" t="s">
        <v>28</v>
      </c>
      <c r="B4" s="3" t="str">
        <f t="shared" si="0"/>
        <v>2017Schmid_Cell</v>
      </c>
      <c r="C4" s="2" t="s">
        <v>637</v>
      </c>
      <c r="D4" s="2">
        <v>1</v>
      </c>
      <c r="E4" s="2">
        <v>1</v>
      </c>
      <c r="F4" s="2" t="s">
        <v>29</v>
      </c>
      <c r="G4" s="5">
        <v>8.9</v>
      </c>
      <c r="H4" s="6">
        <v>3.8</v>
      </c>
      <c r="I4" s="5">
        <v>92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51" ht="15.75" customHeight="1" x14ac:dyDescent="0.2">
      <c r="A5" s="2" t="s">
        <v>30</v>
      </c>
      <c r="B5" s="3" t="str">
        <f t="shared" si="0"/>
        <v>2017Schmid_Cell</v>
      </c>
      <c r="C5" s="2" t="s">
        <v>638</v>
      </c>
      <c r="D5" s="2">
        <v>1</v>
      </c>
      <c r="E5" s="2">
        <v>1</v>
      </c>
      <c r="F5" s="2" t="s">
        <v>31</v>
      </c>
      <c r="G5" s="5">
        <v>28</v>
      </c>
      <c r="H5" s="5">
        <v>7.7</v>
      </c>
      <c r="I5" s="5">
        <v>88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51" ht="15.75" customHeight="1" x14ac:dyDescent="0.2">
      <c r="A6" s="2" t="s">
        <v>32</v>
      </c>
      <c r="B6" s="3" t="str">
        <f t="shared" si="0"/>
        <v>2017Schmid_Cell</v>
      </c>
      <c r="C6" s="2" t="s">
        <v>639</v>
      </c>
      <c r="D6" s="2">
        <v>1</v>
      </c>
      <c r="E6" s="2">
        <v>0</v>
      </c>
      <c r="F6" s="2" t="s">
        <v>33</v>
      </c>
      <c r="G6" s="5">
        <v>179</v>
      </c>
      <c r="H6" s="5">
        <v>24</v>
      </c>
      <c r="I6" s="5">
        <v>68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51" ht="15.75" customHeight="1" x14ac:dyDescent="0.2">
      <c r="A7" s="2" t="s">
        <v>34</v>
      </c>
      <c r="B7" s="3" t="str">
        <f t="shared" si="0"/>
        <v>2017Schmid_Cell</v>
      </c>
      <c r="C7" s="2" t="s">
        <v>640</v>
      </c>
      <c r="D7" s="2">
        <v>0</v>
      </c>
      <c r="E7" s="2">
        <v>0</v>
      </c>
      <c r="F7" s="2" t="s">
        <v>35</v>
      </c>
      <c r="G7" s="5">
        <v>171</v>
      </c>
      <c r="H7" s="5">
        <v>24</v>
      </c>
      <c r="I7" s="5">
        <v>60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51" ht="15.75" customHeight="1" x14ac:dyDescent="0.2">
      <c r="A8" s="2" t="s">
        <v>36</v>
      </c>
      <c r="B8" s="3" t="str">
        <f t="shared" ref="B8:B58" si="1">HYPERLINK("http://dx.doi.org/10.1021/acs.jmedchem.8b01136","2018Kennedy_JMedChem")</f>
        <v>2018Kennedy_JMedChem</v>
      </c>
      <c r="C8" s="2" t="s">
        <v>461</v>
      </c>
      <c r="D8" s="2">
        <v>0</v>
      </c>
      <c r="E8" s="2">
        <v>0</v>
      </c>
      <c r="F8" s="2" t="s">
        <v>37</v>
      </c>
      <c r="G8" s="2">
        <v>2183</v>
      </c>
      <c r="H8" s="2">
        <v>290</v>
      </c>
      <c r="I8" s="2">
        <v>78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51" ht="15.75" customHeight="1" x14ac:dyDescent="0.2">
      <c r="A9" s="2" t="s">
        <v>38</v>
      </c>
      <c r="B9" s="3" t="str">
        <f t="shared" si="1"/>
        <v>2018Kennedy_JMedChem</v>
      </c>
      <c r="C9" s="2" t="s">
        <v>462</v>
      </c>
      <c r="D9" s="2">
        <v>0</v>
      </c>
      <c r="E9" s="2">
        <v>0</v>
      </c>
      <c r="F9" s="2" t="s">
        <v>39</v>
      </c>
      <c r="G9" s="2">
        <v>200</v>
      </c>
      <c r="H9" s="2">
        <v>19</v>
      </c>
      <c r="I9" s="2">
        <v>92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51" ht="15.75" customHeight="1" x14ac:dyDescent="0.2">
      <c r="A10" s="2" t="s">
        <v>40</v>
      </c>
      <c r="B10" s="3" t="str">
        <f t="shared" si="1"/>
        <v>2018Kennedy_JMedChem</v>
      </c>
      <c r="C10" s="2" t="s">
        <v>463</v>
      </c>
      <c r="D10" s="2">
        <v>0</v>
      </c>
      <c r="E10" s="2">
        <v>0</v>
      </c>
      <c r="F10" s="2" t="s">
        <v>41</v>
      </c>
      <c r="G10" s="2">
        <v>1354</v>
      </c>
      <c r="H10" s="2">
        <v>195</v>
      </c>
      <c r="I10" s="2">
        <v>71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51" ht="15.75" customHeight="1" x14ac:dyDescent="0.2">
      <c r="A11" s="2" t="s">
        <v>42</v>
      </c>
      <c r="B11" s="3" t="str">
        <f t="shared" si="1"/>
        <v>2018Kennedy_JMedChem</v>
      </c>
      <c r="C11" s="2" t="s">
        <v>464</v>
      </c>
      <c r="D11" s="2">
        <v>0</v>
      </c>
      <c r="E11" s="2">
        <v>0</v>
      </c>
      <c r="F11" s="2" t="s">
        <v>43</v>
      </c>
      <c r="G11" s="2">
        <v>551</v>
      </c>
      <c r="H11" s="2">
        <v>58</v>
      </c>
      <c r="I11" s="2">
        <v>68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51" ht="15.75" customHeight="1" x14ac:dyDescent="0.2">
      <c r="A12" s="2" t="s">
        <v>44</v>
      </c>
      <c r="B12" s="3" t="str">
        <f t="shared" si="1"/>
        <v>2018Kennedy_JMedChem</v>
      </c>
      <c r="C12" s="2" t="s">
        <v>465</v>
      </c>
      <c r="D12" s="2">
        <v>0</v>
      </c>
      <c r="E12" s="2">
        <v>0</v>
      </c>
      <c r="F12" s="2" t="s">
        <v>45</v>
      </c>
      <c r="G12" s="2">
        <v>433</v>
      </c>
      <c r="H12" s="2">
        <v>47</v>
      </c>
      <c r="I12" s="2">
        <v>86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51" ht="15.75" customHeight="1" x14ac:dyDescent="0.2">
      <c r="A13" s="2" t="s">
        <v>46</v>
      </c>
      <c r="B13" s="3" t="str">
        <f t="shared" si="1"/>
        <v>2018Kennedy_JMedChem</v>
      </c>
      <c r="C13" s="2" t="s">
        <v>466</v>
      </c>
      <c r="D13" s="2">
        <v>0</v>
      </c>
      <c r="E13" s="2">
        <v>0</v>
      </c>
      <c r="F13" s="2" t="s">
        <v>47</v>
      </c>
      <c r="G13" s="2">
        <v>367</v>
      </c>
      <c r="H13" s="2">
        <v>37</v>
      </c>
      <c r="I13" s="2">
        <v>76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51" ht="15.75" customHeight="1" x14ac:dyDescent="0.2">
      <c r="A14" s="2" t="s">
        <v>48</v>
      </c>
      <c r="B14" s="3" t="str">
        <f t="shared" si="1"/>
        <v>2018Kennedy_JMedChem</v>
      </c>
      <c r="C14" s="2" t="s">
        <v>467</v>
      </c>
      <c r="D14" s="2">
        <v>0</v>
      </c>
      <c r="E14" s="2">
        <v>0</v>
      </c>
      <c r="F14" s="2" t="s">
        <v>49</v>
      </c>
      <c r="G14" s="2">
        <v>591</v>
      </c>
      <c r="H14" s="2">
        <v>49</v>
      </c>
      <c r="I14" s="2">
        <v>88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51" ht="15.75" customHeight="1" x14ac:dyDescent="0.2">
      <c r="A15" s="2" t="s">
        <v>50</v>
      </c>
      <c r="B15" s="3" t="str">
        <f t="shared" si="1"/>
        <v>2018Kennedy_JMedChem</v>
      </c>
      <c r="C15" s="2" t="s">
        <v>468</v>
      </c>
      <c r="D15" s="2">
        <v>0</v>
      </c>
      <c r="E15" s="2">
        <v>0</v>
      </c>
      <c r="F15" s="2" t="s">
        <v>51</v>
      </c>
      <c r="G15" s="2">
        <v>760</v>
      </c>
      <c r="H15" s="2">
        <v>75</v>
      </c>
      <c r="I15" s="2">
        <v>89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51" ht="15.75" customHeight="1" x14ac:dyDescent="0.2">
      <c r="A16" s="2" t="s">
        <v>52</v>
      </c>
      <c r="B16" s="3" t="str">
        <f t="shared" si="1"/>
        <v>2018Kennedy_JMedChem</v>
      </c>
      <c r="C16" s="2" t="s">
        <v>469</v>
      </c>
      <c r="D16" s="2">
        <v>0</v>
      </c>
      <c r="E16" s="2">
        <v>0</v>
      </c>
      <c r="F16" s="2" t="s">
        <v>53</v>
      </c>
      <c r="G16" s="2">
        <v>3424</v>
      </c>
      <c r="H16" s="2">
        <v>693</v>
      </c>
      <c r="I16" s="2">
        <v>48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.75" customHeight="1" x14ac:dyDescent="0.2">
      <c r="A17" s="2" t="s">
        <v>54</v>
      </c>
      <c r="B17" s="3" t="str">
        <f t="shared" si="1"/>
        <v>2018Kennedy_JMedChem</v>
      </c>
      <c r="C17" s="2" t="s">
        <v>470</v>
      </c>
      <c r="D17" s="2">
        <v>0</v>
      </c>
      <c r="E17" s="2">
        <v>0</v>
      </c>
      <c r="F17" s="2" t="s">
        <v>55</v>
      </c>
      <c r="G17" s="2">
        <v>10000</v>
      </c>
      <c r="H17" s="2"/>
      <c r="I17" s="2">
        <v>7.7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5.75" customHeight="1" x14ac:dyDescent="0.2">
      <c r="A18" s="2" t="s">
        <v>56</v>
      </c>
      <c r="B18" s="3" t="str">
        <f t="shared" si="1"/>
        <v>2018Kennedy_JMedChem</v>
      </c>
      <c r="C18" s="2" t="s">
        <v>471</v>
      </c>
      <c r="D18" s="2">
        <v>0</v>
      </c>
      <c r="E18" s="2">
        <v>0</v>
      </c>
      <c r="F18" s="2" t="s">
        <v>57</v>
      </c>
      <c r="G18" s="2">
        <v>1158</v>
      </c>
      <c r="H18" s="2">
        <v>160</v>
      </c>
      <c r="I18" s="2">
        <v>33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.75" customHeight="1" x14ac:dyDescent="0.2">
      <c r="A19" s="2" t="s">
        <v>58</v>
      </c>
      <c r="B19" s="3" t="str">
        <f t="shared" si="1"/>
        <v>2018Kennedy_JMedChem</v>
      </c>
      <c r="C19" s="2" t="s">
        <v>472</v>
      </c>
      <c r="D19" s="2">
        <v>0</v>
      </c>
      <c r="E19" s="2">
        <v>0</v>
      </c>
      <c r="F19" s="2" t="s">
        <v>59</v>
      </c>
      <c r="G19" s="2">
        <v>1621</v>
      </c>
      <c r="H19" s="2">
        <v>183</v>
      </c>
      <c r="I19" s="2">
        <v>64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5.75" customHeight="1" x14ac:dyDescent="0.2">
      <c r="A20" s="2" t="s">
        <v>60</v>
      </c>
      <c r="B20" s="3" t="str">
        <f t="shared" si="1"/>
        <v>2018Kennedy_JMedChem</v>
      </c>
      <c r="C20" s="2" t="s">
        <v>473</v>
      </c>
      <c r="D20" s="2">
        <v>0</v>
      </c>
      <c r="E20" s="2">
        <v>0</v>
      </c>
      <c r="F20" s="2" t="s">
        <v>61</v>
      </c>
      <c r="G20" s="2">
        <v>6423</v>
      </c>
      <c r="H20" s="2">
        <v>565</v>
      </c>
      <c r="I20" s="2">
        <v>27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.75" customHeight="1" x14ac:dyDescent="0.2">
      <c r="A21" s="2" t="s">
        <v>62</v>
      </c>
      <c r="B21" s="3" t="str">
        <f t="shared" si="1"/>
        <v>2018Kennedy_JMedChem</v>
      </c>
      <c r="C21" s="2" t="s">
        <v>474</v>
      </c>
      <c r="D21" s="2">
        <v>0</v>
      </c>
      <c r="E21" s="2">
        <v>0</v>
      </c>
      <c r="F21" s="2" t="s">
        <v>63</v>
      </c>
      <c r="G21" s="2">
        <v>152</v>
      </c>
      <c r="H21" s="2">
        <v>10</v>
      </c>
      <c r="I21" s="2">
        <v>93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.75" customHeight="1" x14ac:dyDescent="0.2">
      <c r="A22" s="2" t="s">
        <v>64</v>
      </c>
      <c r="B22" s="3" t="str">
        <f t="shared" si="1"/>
        <v>2018Kennedy_JMedChem</v>
      </c>
      <c r="C22" s="2" t="s">
        <v>475</v>
      </c>
      <c r="D22" s="2">
        <v>1</v>
      </c>
      <c r="E22" s="2">
        <v>0</v>
      </c>
      <c r="F22" s="2" t="s">
        <v>65</v>
      </c>
      <c r="G22" s="2">
        <v>110</v>
      </c>
      <c r="H22" s="2">
        <v>16</v>
      </c>
      <c r="I22" s="2">
        <v>96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.75" customHeight="1" x14ac:dyDescent="0.2">
      <c r="A23" s="2" t="s">
        <v>66</v>
      </c>
      <c r="B23" s="3" t="str">
        <f t="shared" si="1"/>
        <v>2018Kennedy_JMedChem</v>
      </c>
      <c r="C23" s="2" t="s">
        <v>476</v>
      </c>
      <c r="D23" s="2">
        <v>0</v>
      </c>
      <c r="E23" s="2">
        <v>1</v>
      </c>
      <c r="F23" s="2" t="s">
        <v>67</v>
      </c>
      <c r="G23" s="2">
        <v>102</v>
      </c>
      <c r="H23" s="2">
        <v>10</v>
      </c>
      <c r="I23" s="2">
        <v>89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5.75" customHeight="1" x14ac:dyDescent="0.2">
      <c r="A24" s="2" t="s">
        <v>68</v>
      </c>
      <c r="B24" s="3" t="str">
        <f t="shared" si="1"/>
        <v>2018Kennedy_JMedChem</v>
      </c>
      <c r="C24" s="2" t="s">
        <v>477</v>
      </c>
      <c r="D24" s="2">
        <v>0</v>
      </c>
      <c r="E24" s="2">
        <v>1</v>
      </c>
      <c r="F24" s="2" t="s">
        <v>69</v>
      </c>
      <c r="G24" s="2">
        <v>31</v>
      </c>
      <c r="H24" s="2">
        <v>0.21</v>
      </c>
      <c r="I24" s="2">
        <v>96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5.75" customHeight="1" x14ac:dyDescent="0.2">
      <c r="A25" s="2" t="s">
        <v>70</v>
      </c>
      <c r="B25" s="3" t="str">
        <f t="shared" si="1"/>
        <v>2018Kennedy_JMedChem</v>
      </c>
      <c r="C25" s="2" t="s">
        <v>478</v>
      </c>
      <c r="D25" s="2">
        <v>0</v>
      </c>
      <c r="E25" s="2">
        <v>1</v>
      </c>
      <c r="F25" s="2" t="s">
        <v>71</v>
      </c>
      <c r="G25" s="2">
        <v>16</v>
      </c>
      <c r="H25" s="2">
        <v>1.2</v>
      </c>
      <c r="I25" s="2">
        <v>97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5.75" customHeight="1" x14ac:dyDescent="0.2">
      <c r="A26" s="2" t="s">
        <v>72</v>
      </c>
      <c r="B26" s="3" t="str">
        <f t="shared" si="1"/>
        <v>2018Kennedy_JMedChem</v>
      </c>
      <c r="C26" s="2" t="s">
        <v>479</v>
      </c>
      <c r="D26" s="2">
        <v>0</v>
      </c>
      <c r="E26" s="2">
        <v>1</v>
      </c>
      <c r="F26" s="2" t="s">
        <v>73</v>
      </c>
      <c r="G26" s="2">
        <v>1593</v>
      </c>
      <c r="H26" s="2">
        <v>194</v>
      </c>
      <c r="I26" s="2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.75" customHeight="1" x14ac:dyDescent="0.2">
      <c r="A27" s="2" t="s">
        <v>74</v>
      </c>
      <c r="B27" s="3" t="str">
        <f t="shared" si="1"/>
        <v>2018Kennedy_JMedChem</v>
      </c>
      <c r="C27" s="2" t="s">
        <v>480</v>
      </c>
      <c r="D27" s="2">
        <v>0</v>
      </c>
      <c r="E27" s="2">
        <v>1</v>
      </c>
      <c r="F27" s="2" t="s">
        <v>75</v>
      </c>
      <c r="G27" s="2">
        <v>75</v>
      </c>
      <c r="H27" s="2">
        <v>8.3000000000000007</v>
      </c>
      <c r="I27" s="2">
        <v>93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5.75" customHeight="1" x14ac:dyDescent="0.2">
      <c r="A28" s="2" t="s">
        <v>76</v>
      </c>
      <c r="B28" s="3" t="str">
        <f t="shared" si="1"/>
        <v>2018Kennedy_JMedChem</v>
      </c>
      <c r="C28" s="2" t="s">
        <v>481</v>
      </c>
      <c r="D28" s="2">
        <v>0</v>
      </c>
      <c r="E28" s="2">
        <v>1</v>
      </c>
      <c r="F28" s="2" t="s">
        <v>77</v>
      </c>
      <c r="G28" s="2">
        <v>4.8</v>
      </c>
      <c r="H28" s="2">
        <v>0.41</v>
      </c>
      <c r="I28" s="2">
        <v>91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5.75" customHeight="1" x14ac:dyDescent="0.2">
      <c r="A29" s="2" t="s">
        <v>78</v>
      </c>
      <c r="B29" s="3" t="str">
        <f t="shared" si="1"/>
        <v>2018Kennedy_JMedChem</v>
      </c>
      <c r="C29" s="2" t="s">
        <v>482</v>
      </c>
      <c r="D29" s="2">
        <v>0</v>
      </c>
      <c r="E29" s="2">
        <v>1</v>
      </c>
      <c r="F29" s="2" t="s">
        <v>79</v>
      </c>
      <c r="G29" s="2">
        <v>13</v>
      </c>
      <c r="H29" s="2">
        <v>0.64</v>
      </c>
      <c r="I29" s="2">
        <v>95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5.75" customHeight="1" x14ac:dyDescent="0.2">
      <c r="A30" s="2" t="s">
        <v>80</v>
      </c>
      <c r="B30" s="3" t="str">
        <f t="shared" si="1"/>
        <v>2018Kennedy_JMedChem</v>
      </c>
      <c r="C30" s="2" t="s">
        <v>483</v>
      </c>
      <c r="D30" s="2">
        <v>0</v>
      </c>
      <c r="E30" s="2">
        <v>1</v>
      </c>
      <c r="F30" s="2" t="s">
        <v>81</v>
      </c>
      <c r="G30" s="2">
        <v>189</v>
      </c>
      <c r="H30" s="2">
        <v>25</v>
      </c>
      <c r="I30" s="2">
        <v>94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.75" customHeight="1" x14ac:dyDescent="0.2">
      <c r="A31" s="2" t="s">
        <v>82</v>
      </c>
      <c r="B31" s="3" t="str">
        <f t="shared" si="1"/>
        <v>2018Kennedy_JMedChem</v>
      </c>
      <c r="C31" s="2" t="s">
        <v>484</v>
      </c>
      <c r="D31" s="2">
        <v>0</v>
      </c>
      <c r="E31" s="2">
        <v>1</v>
      </c>
      <c r="F31" s="2" t="s">
        <v>83</v>
      </c>
      <c r="G31" s="2">
        <v>399</v>
      </c>
      <c r="H31" s="2">
        <v>31</v>
      </c>
      <c r="I31" s="2">
        <v>83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5.75" customHeight="1" x14ac:dyDescent="0.2">
      <c r="A32" s="2" t="s">
        <v>84</v>
      </c>
      <c r="B32" s="3" t="str">
        <f t="shared" si="1"/>
        <v>2018Kennedy_JMedChem</v>
      </c>
      <c r="C32" s="2" t="s">
        <v>485</v>
      </c>
      <c r="D32" s="2">
        <v>0</v>
      </c>
      <c r="E32" s="2">
        <v>1</v>
      </c>
      <c r="F32" s="2" t="s">
        <v>85</v>
      </c>
      <c r="G32" s="2">
        <v>98</v>
      </c>
      <c r="H32" s="2">
        <v>8.5</v>
      </c>
      <c r="I32" s="2">
        <v>77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5.75" customHeight="1" x14ac:dyDescent="0.2">
      <c r="A33" s="2" t="s">
        <v>86</v>
      </c>
      <c r="B33" s="3" t="str">
        <f t="shared" si="1"/>
        <v>2018Kennedy_JMedChem</v>
      </c>
      <c r="C33" s="2" t="s">
        <v>486</v>
      </c>
      <c r="D33" s="2">
        <v>0</v>
      </c>
      <c r="E33" s="2">
        <v>1</v>
      </c>
      <c r="F33" s="2" t="s">
        <v>87</v>
      </c>
      <c r="G33" s="2">
        <v>31</v>
      </c>
      <c r="H33" s="2">
        <v>4.7</v>
      </c>
      <c r="I33" s="2">
        <v>96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5.75" customHeight="1" x14ac:dyDescent="0.2">
      <c r="A34" s="2" t="s">
        <v>88</v>
      </c>
      <c r="B34" s="3" t="str">
        <f t="shared" si="1"/>
        <v>2018Kennedy_JMedChem</v>
      </c>
      <c r="C34" s="2" t="s">
        <v>487</v>
      </c>
      <c r="D34" s="2">
        <v>1</v>
      </c>
      <c r="E34" s="2">
        <v>1</v>
      </c>
      <c r="F34" s="2" t="s">
        <v>89</v>
      </c>
      <c r="G34" s="2">
        <v>18</v>
      </c>
      <c r="H34" s="2">
        <v>2.4</v>
      </c>
      <c r="I34" s="2">
        <v>93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5.75" customHeight="1" x14ac:dyDescent="0.2">
      <c r="A35" s="2" t="s">
        <v>90</v>
      </c>
      <c r="B35" s="3" t="str">
        <f t="shared" si="1"/>
        <v>2018Kennedy_JMedChem</v>
      </c>
      <c r="C35" s="2" t="s">
        <v>488</v>
      </c>
      <c r="D35" s="2">
        <v>0</v>
      </c>
      <c r="E35" s="2">
        <v>1</v>
      </c>
      <c r="F35" s="2" t="s">
        <v>91</v>
      </c>
      <c r="G35" s="2">
        <v>22</v>
      </c>
      <c r="H35" s="2">
        <v>2.1</v>
      </c>
      <c r="I35" s="2">
        <v>98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5.75" customHeight="1" x14ac:dyDescent="0.2">
      <c r="A36" s="2" t="s">
        <v>92</v>
      </c>
      <c r="B36" s="3" t="str">
        <f t="shared" si="1"/>
        <v>2018Kennedy_JMedChem</v>
      </c>
      <c r="C36" s="2" t="s">
        <v>489</v>
      </c>
      <c r="D36" s="2">
        <v>0</v>
      </c>
      <c r="E36" s="2">
        <v>0</v>
      </c>
      <c r="F36" s="2" t="s">
        <v>93</v>
      </c>
      <c r="G36" s="2">
        <v>48</v>
      </c>
      <c r="H36" s="2">
        <v>6.7</v>
      </c>
      <c r="I36" s="2">
        <v>99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.75" customHeight="1" x14ac:dyDescent="0.2">
      <c r="A37" s="2" t="s">
        <v>94</v>
      </c>
      <c r="B37" s="3" t="str">
        <f t="shared" si="1"/>
        <v>2018Kennedy_JMedChem</v>
      </c>
      <c r="C37" s="2" t="s">
        <v>490</v>
      </c>
      <c r="D37" s="2">
        <v>0</v>
      </c>
      <c r="E37" s="2">
        <v>0</v>
      </c>
      <c r="F37" s="2" t="s">
        <v>95</v>
      </c>
      <c r="G37" s="2">
        <v>184</v>
      </c>
      <c r="H37" s="2">
        <v>23</v>
      </c>
      <c r="I37" s="2">
        <v>93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5.75" customHeight="1" x14ac:dyDescent="0.2">
      <c r="A38" s="2" t="s">
        <v>96</v>
      </c>
      <c r="B38" s="3" t="str">
        <f t="shared" si="1"/>
        <v>2018Kennedy_JMedChem</v>
      </c>
      <c r="C38" s="2" t="s">
        <v>491</v>
      </c>
      <c r="D38" s="2">
        <v>0</v>
      </c>
      <c r="E38" s="2">
        <v>0</v>
      </c>
      <c r="F38" s="2" t="s">
        <v>97</v>
      </c>
      <c r="G38" s="2">
        <v>148</v>
      </c>
      <c r="H38" s="2">
        <v>16</v>
      </c>
      <c r="I38" s="2">
        <v>99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5.75" customHeight="1" x14ac:dyDescent="0.2">
      <c r="A39" s="2" t="s">
        <v>98</v>
      </c>
      <c r="B39" s="3" t="str">
        <f t="shared" si="1"/>
        <v>2018Kennedy_JMedChem</v>
      </c>
      <c r="C39" s="2" t="s">
        <v>492</v>
      </c>
      <c r="D39" s="2">
        <v>0</v>
      </c>
      <c r="E39" s="2">
        <v>0</v>
      </c>
      <c r="F39" s="2" t="s">
        <v>99</v>
      </c>
      <c r="G39" s="2">
        <v>3109</v>
      </c>
      <c r="H39" s="2">
        <v>747</v>
      </c>
      <c r="I39" s="2">
        <v>66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5.75" customHeight="1" x14ac:dyDescent="0.2">
      <c r="A40" s="2" t="s">
        <v>100</v>
      </c>
      <c r="B40" s="3" t="str">
        <f t="shared" si="1"/>
        <v>2018Kennedy_JMedChem</v>
      </c>
      <c r="C40" s="2" t="s">
        <v>493</v>
      </c>
      <c r="D40" s="2">
        <v>0</v>
      </c>
      <c r="E40" s="2">
        <v>0</v>
      </c>
      <c r="F40" s="2" t="s">
        <v>101</v>
      </c>
      <c r="G40" s="2">
        <v>224</v>
      </c>
      <c r="H40" s="2">
        <v>9.6</v>
      </c>
      <c r="I40" s="2">
        <v>99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5.75" customHeight="1" x14ac:dyDescent="0.2">
      <c r="A41" s="2" t="s">
        <v>102</v>
      </c>
      <c r="B41" s="3" t="str">
        <f t="shared" si="1"/>
        <v>2018Kennedy_JMedChem</v>
      </c>
      <c r="C41" s="2" t="s">
        <v>494</v>
      </c>
      <c r="D41" s="2">
        <v>0</v>
      </c>
      <c r="E41" s="2">
        <v>0</v>
      </c>
      <c r="F41" s="2" t="s">
        <v>103</v>
      </c>
      <c r="G41" s="2">
        <v>57</v>
      </c>
      <c r="H41" s="2">
        <v>5</v>
      </c>
      <c r="I41" s="2">
        <v>97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5.75" customHeight="1" x14ac:dyDescent="0.2">
      <c r="A42" s="2" t="s">
        <v>104</v>
      </c>
      <c r="B42" s="3" t="str">
        <f t="shared" si="1"/>
        <v>2018Kennedy_JMedChem</v>
      </c>
      <c r="C42" s="2" t="s">
        <v>495</v>
      </c>
      <c r="D42" s="2">
        <v>0</v>
      </c>
      <c r="E42" s="2">
        <v>0</v>
      </c>
      <c r="F42" s="2" t="s">
        <v>105</v>
      </c>
      <c r="G42" s="2">
        <v>111</v>
      </c>
      <c r="H42" s="2">
        <v>16</v>
      </c>
      <c r="I42" s="2">
        <v>96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5.75" customHeight="1" x14ac:dyDescent="0.2">
      <c r="A43" s="2" t="s">
        <v>106</v>
      </c>
      <c r="B43" s="3" t="str">
        <f t="shared" si="1"/>
        <v>2018Kennedy_JMedChem</v>
      </c>
      <c r="C43" s="2" t="s">
        <v>496</v>
      </c>
      <c r="D43" s="2">
        <v>0</v>
      </c>
      <c r="E43" s="2">
        <v>0</v>
      </c>
      <c r="F43" s="2" t="s">
        <v>107</v>
      </c>
      <c r="G43" s="2">
        <v>2123</v>
      </c>
      <c r="H43" s="2">
        <v>76</v>
      </c>
      <c r="I43" s="2">
        <v>103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5.75" customHeight="1" x14ac:dyDescent="0.2">
      <c r="A44" s="2" t="s">
        <v>108</v>
      </c>
      <c r="B44" s="3" t="str">
        <f t="shared" si="1"/>
        <v>2018Kennedy_JMedChem</v>
      </c>
      <c r="C44" s="2" t="s">
        <v>497</v>
      </c>
      <c r="D44" s="2">
        <v>0</v>
      </c>
      <c r="E44" s="2">
        <v>0</v>
      </c>
      <c r="F44" s="2" t="s">
        <v>109</v>
      </c>
      <c r="G44" s="2">
        <v>1236</v>
      </c>
      <c r="H44" s="2">
        <v>111</v>
      </c>
      <c r="I44" s="2">
        <v>57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5.75" customHeight="1" x14ac:dyDescent="0.2">
      <c r="A45" s="2" t="s">
        <v>110</v>
      </c>
      <c r="B45" s="3" t="str">
        <f t="shared" si="1"/>
        <v>2018Kennedy_JMedChem</v>
      </c>
      <c r="C45" s="2" t="s">
        <v>498</v>
      </c>
      <c r="D45" s="2">
        <v>0</v>
      </c>
      <c r="E45" s="2">
        <v>0</v>
      </c>
      <c r="F45" s="2" t="s">
        <v>111</v>
      </c>
      <c r="G45" s="2">
        <v>7618</v>
      </c>
      <c r="H45" s="2">
        <v>737</v>
      </c>
      <c r="I45" s="2">
        <v>75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5.75" customHeight="1" x14ac:dyDescent="0.2">
      <c r="A46" s="2" t="s">
        <v>112</v>
      </c>
      <c r="B46" s="3" t="str">
        <f t="shared" si="1"/>
        <v>2018Kennedy_JMedChem</v>
      </c>
      <c r="C46" s="2" t="s">
        <v>499</v>
      </c>
      <c r="D46" s="2">
        <v>0</v>
      </c>
      <c r="E46" s="2">
        <v>0</v>
      </c>
      <c r="F46" s="2" t="s">
        <v>113</v>
      </c>
      <c r="G46" s="2">
        <v>10000</v>
      </c>
      <c r="H46" s="2"/>
      <c r="I46" s="2">
        <v>17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5.75" customHeight="1" x14ac:dyDescent="0.2">
      <c r="A47" s="2" t="s">
        <v>114</v>
      </c>
      <c r="B47" s="3" t="str">
        <f t="shared" si="1"/>
        <v>2018Kennedy_JMedChem</v>
      </c>
      <c r="C47" s="2" t="s">
        <v>500</v>
      </c>
      <c r="D47" s="2">
        <v>0</v>
      </c>
      <c r="E47" s="2">
        <v>0</v>
      </c>
      <c r="F47" s="2" t="s">
        <v>115</v>
      </c>
      <c r="G47" s="2">
        <v>55</v>
      </c>
      <c r="H47" s="2">
        <v>8.1</v>
      </c>
      <c r="I47" s="2">
        <v>93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.75" customHeight="1" x14ac:dyDescent="0.2">
      <c r="A48" s="2" t="s">
        <v>116</v>
      </c>
      <c r="B48" s="3" t="str">
        <f t="shared" si="1"/>
        <v>2018Kennedy_JMedChem</v>
      </c>
      <c r="C48" s="2" t="s">
        <v>501</v>
      </c>
      <c r="D48" s="2">
        <v>1</v>
      </c>
      <c r="E48" s="2">
        <v>0</v>
      </c>
      <c r="F48" s="2" t="s">
        <v>117</v>
      </c>
      <c r="G48" s="2">
        <v>355</v>
      </c>
      <c r="H48" s="2">
        <v>26</v>
      </c>
      <c r="I48" s="2">
        <v>89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.75" customHeight="1" x14ac:dyDescent="0.2">
      <c r="A49" s="2" t="s">
        <v>118</v>
      </c>
      <c r="B49" s="3" t="str">
        <f t="shared" si="1"/>
        <v>2018Kennedy_JMedChem</v>
      </c>
      <c r="C49" s="2" t="s">
        <v>502</v>
      </c>
      <c r="D49" s="2">
        <v>0</v>
      </c>
      <c r="E49" s="2">
        <v>0</v>
      </c>
      <c r="F49" s="2" t="s">
        <v>119</v>
      </c>
      <c r="G49" s="2">
        <v>127</v>
      </c>
      <c r="H49" s="2">
        <v>11</v>
      </c>
      <c r="I49" s="2">
        <v>88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.75" customHeight="1" x14ac:dyDescent="0.2">
      <c r="A50" s="2" t="s">
        <v>120</v>
      </c>
      <c r="B50" s="3" t="str">
        <f t="shared" si="1"/>
        <v>2018Kennedy_JMedChem</v>
      </c>
      <c r="C50" s="2" t="s">
        <v>503</v>
      </c>
      <c r="D50" s="2">
        <v>1</v>
      </c>
      <c r="E50" s="2">
        <v>0</v>
      </c>
      <c r="F50" s="2" t="s">
        <v>121</v>
      </c>
      <c r="G50" s="2">
        <v>153</v>
      </c>
      <c r="H50" s="2">
        <v>32</v>
      </c>
      <c r="I50" s="2">
        <v>91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.75" customHeight="1" x14ac:dyDescent="0.2">
      <c r="A51" s="2" t="s">
        <v>122</v>
      </c>
      <c r="B51" s="3" t="str">
        <f t="shared" si="1"/>
        <v>2018Kennedy_JMedChem</v>
      </c>
      <c r="C51" s="2" t="s">
        <v>504</v>
      </c>
      <c r="D51" s="2">
        <v>1</v>
      </c>
      <c r="E51" s="2">
        <v>0</v>
      </c>
      <c r="F51" s="2" t="s">
        <v>123</v>
      </c>
      <c r="G51" s="2">
        <v>91</v>
      </c>
      <c r="H51" s="2">
        <v>5.5</v>
      </c>
      <c r="I51" s="2">
        <v>74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5.75" customHeight="1" x14ac:dyDescent="0.2">
      <c r="A52" s="2" t="s">
        <v>124</v>
      </c>
      <c r="B52" s="3" t="str">
        <f t="shared" si="1"/>
        <v>2018Kennedy_JMedChem</v>
      </c>
      <c r="C52" s="2" t="s">
        <v>505</v>
      </c>
      <c r="D52" s="2">
        <v>1</v>
      </c>
      <c r="E52" s="2">
        <v>0</v>
      </c>
      <c r="F52" s="2" t="s">
        <v>125</v>
      </c>
      <c r="G52" s="2">
        <v>1764</v>
      </c>
      <c r="H52" s="2">
        <v>384</v>
      </c>
      <c r="I52" s="2">
        <v>99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5.75" customHeight="1" x14ac:dyDescent="0.2">
      <c r="A53" s="2" t="s">
        <v>126</v>
      </c>
      <c r="B53" s="3" t="str">
        <f t="shared" si="1"/>
        <v>2018Kennedy_JMedChem</v>
      </c>
      <c r="C53" s="2" t="s">
        <v>506</v>
      </c>
      <c r="D53" s="2">
        <v>1</v>
      </c>
      <c r="E53" s="2">
        <v>0</v>
      </c>
      <c r="F53" s="2" t="s">
        <v>127</v>
      </c>
      <c r="G53" s="2">
        <v>149</v>
      </c>
      <c r="H53" s="2">
        <v>9.1</v>
      </c>
      <c r="I53" s="2">
        <v>83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5.75" customHeight="1" x14ac:dyDescent="0.2">
      <c r="A54" s="2" t="s">
        <v>128</v>
      </c>
      <c r="B54" s="3" t="str">
        <f t="shared" si="1"/>
        <v>2018Kennedy_JMedChem</v>
      </c>
      <c r="C54" s="2" t="s">
        <v>507</v>
      </c>
      <c r="D54" s="2">
        <v>0</v>
      </c>
      <c r="E54" s="2">
        <v>0</v>
      </c>
      <c r="F54" s="2" t="s">
        <v>129</v>
      </c>
      <c r="G54" s="2">
        <v>1403</v>
      </c>
      <c r="H54" s="2">
        <v>225</v>
      </c>
      <c r="I54" s="2">
        <v>90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5.75" customHeight="1" x14ac:dyDescent="0.2">
      <c r="A55" s="2" t="s">
        <v>130</v>
      </c>
      <c r="B55" s="3" t="str">
        <f t="shared" si="1"/>
        <v>2018Kennedy_JMedChem</v>
      </c>
      <c r="C55" s="2" t="s">
        <v>508</v>
      </c>
      <c r="D55" s="2">
        <v>0</v>
      </c>
      <c r="E55" s="2">
        <v>0</v>
      </c>
      <c r="F55" s="2" t="s">
        <v>131</v>
      </c>
      <c r="G55" s="2">
        <v>2975</v>
      </c>
      <c r="H55" s="2">
        <v>400</v>
      </c>
      <c r="I55" s="2">
        <v>87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5.75" customHeight="1" x14ac:dyDescent="0.2">
      <c r="A56" s="2" t="s">
        <v>132</v>
      </c>
      <c r="B56" s="3" t="str">
        <f t="shared" si="1"/>
        <v>2018Kennedy_JMedChem</v>
      </c>
      <c r="C56" s="2" t="s">
        <v>509</v>
      </c>
      <c r="D56" s="2">
        <v>0</v>
      </c>
      <c r="E56" s="2">
        <v>0</v>
      </c>
      <c r="F56" s="2" t="s">
        <v>133</v>
      </c>
      <c r="G56" s="2">
        <v>373</v>
      </c>
      <c r="H56" s="2">
        <v>31</v>
      </c>
      <c r="I56" s="2">
        <v>90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5.75" customHeight="1" x14ac:dyDescent="0.2">
      <c r="A57" s="2" t="s">
        <v>134</v>
      </c>
      <c r="B57" s="3" t="str">
        <f t="shared" si="1"/>
        <v>2018Kennedy_JMedChem</v>
      </c>
      <c r="C57" s="2" t="s">
        <v>510</v>
      </c>
      <c r="D57" s="2">
        <v>0</v>
      </c>
      <c r="E57" s="2">
        <v>0</v>
      </c>
      <c r="F57" s="2" t="s">
        <v>135</v>
      </c>
      <c r="G57" s="2">
        <v>10000</v>
      </c>
      <c r="H57" s="2"/>
      <c r="I57" s="2">
        <v>24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5.75" customHeight="1" x14ac:dyDescent="0.2">
      <c r="A58" s="2" t="s">
        <v>136</v>
      </c>
      <c r="B58" s="3" t="str">
        <f t="shared" si="1"/>
        <v>2018Kennedy_JMedChem</v>
      </c>
      <c r="C58" s="2" t="s">
        <v>511</v>
      </c>
      <c r="D58" s="2">
        <v>0</v>
      </c>
      <c r="E58" s="2">
        <v>0</v>
      </c>
      <c r="F58" s="2" t="s">
        <v>137</v>
      </c>
      <c r="G58" s="2">
        <v>10000</v>
      </c>
      <c r="H58" s="2"/>
      <c r="I58" s="2">
        <v>21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5.75" customHeight="1" x14ac:dyDescent="0.2">
      <c r="A59" s="2" t="s">
        <v>205</v>
      </c>
      <c r="B59" s="9" t="str">
        <f>HYPERLINK("https://doi.org/10.1002/syn.20356","2006Xu_Synapse")</f>
        <v>2006Xu_Synapse</v>
      </c>
      <c r="C59" s="2" t="s">
        <v>668</v>
      </c>
      <c r="D59" s="2">
        <v>1</v>
      </c>
      <c r="E59" s="2">
        <v>0</v>
      </c>
      <c r="F59" s="2" t="s">
        <v>274</v>
      </c>
      <c r="G59" s="2">
        <v>92.5</v>
      </c>
      <c r="H59" s="2">
        <v>16.100000000000001</v>
      </c>
      <c r="I59" s="2">
        <v>259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5.75" customHeight="1" x14ac:dyDescent="0.2">
      <c r="A60" s="2" t="s">
        <v>453</v>
      </c>
      <c r="B60" s="3" t="str">
        <f t="shared" ref="B60:B61" si="2">HYPERLINK("https://doi.org/10.1124/mol.115.098848","2015Thompson_MolPharmacol")</f>
        <v>2015Thompson_MolPharmacol</v>
      </c>
      <c r="C60" s="2" t="s">
        <v>654</v>
      </c>
      <c r="D60" s="2">
        <v>1</v>
      </c>
      <c r="E60" s="2">
        <v>0</v>
      </c>
      <c r="F60" s="2" t="s">
        <v>410</v>
      </c>
      <c r="G60" s="8">
        <v>0.14454397707459246</v>
      </c>
      <c r="H60" s="8">
        <v>3.3282480689402975E-2</v>
      </c>
      <c r="I60" s="2">
        <v>104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5.75" customHeight="1" x14ac:dyDescent="0.2">
      <c r="A61" s="2" t="s">
        <v>454</v>
      </c>
      <c r="B61" s="3" t="str">
        <f t="shared" si="2"/>
        <v>2015Thompson_MolPharmacol</v>
      </c>
      <c r="C61" s="2" t="s">
        <v>653</v>
      </c>
      <c r="D61" s="2">
        <v>1</v>
      </c>
      <c r="E61" s="2">
        <v>0</v>
      </c>
      <c r="F61" s="2" t="s">
        <v>412</v>
      </c>
      <c r="G61" s="8">
        <v>15.848931924611133</v>
      </c>
      <c r="H61" s="8">
        <v>4.379221726738443</v>
      </c>
      <c r="I61" s="2">
        <v>82.3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5.75" customHeight="1" x14ac:dyDescent="0.2">
      <c r="A62" s="2" t="s">
        <v>455</v>
      </c>
      <c r="B62" s="3" t="str">
        <f>HYPERLINK("httpS://doi.org/10.1111/bph.13441","2016Winpenny_BPh")</f>
        <v>2016Winpenny_BPh</v>
      </c>
      <c r="C62" s="2" t="s">
        <v>655</v>
      </c>
      <c r="D62" s="2">
        <v>1</v>
      </c>
      <c r="E62" s="2">
        <v>0</v>
      </c>
      <c r="F62" s="5" t="s">
        <v>144</v>
      </c>
      <c r="G62" s="2">
        <v>0.28840315031266023</v>
      </c>
      <c r="H62" s="8">
        <v>0.15273674277696409</v>
      </c>
      <c r="I62" s="2">
        <v>96.3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7" spans="1:20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5" customHeight="1" x14ac:dyDescent="0.2">
      <c r="A982" s="2"/>
      <c r="B982" s="2"/>
      <c r="C982" s="2"/>
      <c r="D982" s="2"/>
      <c r="E982" s="2"/>
      <c r="F982" s="2"/>
      <c r="G982" s="14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5" customHeight="1" x14ac:dyDescent="0.2">
      <c r="A983" s="2"/>
      <c r="B983" s="2"/>
      <c r="C983" s="2"/>
      <c r="D983" s="2"/>
      <c r="E983" s="2"/>
      <c r="F983" s="2"/>
      <c r="G983" s="14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5" customHeight="1" x14ac:dyDescent="0.2">
      <c r="A984" s="2"/>
      <c r="B984" s="2"/>
      <c r="C984" s="2"/>
      <c r="D984" s="2"/>
      <c r="E984" s="2"/>
      <c r="F984" s="2"/>
      <c r="G984" s="14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  <row r="1001" spans="1:20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</row>
    <row r="1002" spans="1:20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</row>
    <row r="1003" spans="1:20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</row>
    <row r="1004" spans="1:20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</row>
    <row r="1005" spans="1:20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</row>
    <row r="1006" spans="1:20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</row>
    <row r="1007" spans="1:20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</row>
    <row r="1008" spans="1:20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</row>
    <row r="1009" spans="1:20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</row>
    <row r="1010" spans="1:20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</row>
    <row r="1011" spans="1:20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</row>
    <row r="1012" spans="1:20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</row>
    <row r="1013" spans="1:20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</row>
    <row r="1014" spans="1:20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</row>
    <row r="1015" spans="1:20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</row>
    <row r="1016" spans="1:20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</row>
    <row r="1017" spans="1:20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</row>
    <row r="1018" spans="1:20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</row>
    <row r="1019" spans="1:20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</row>
    <row r="1020" spans="1:20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</row>
    <row r="1021" spans="1:20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</row>
    <row r="1022" spans="1:20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</row>
    <row r="1023" spans="1:20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</row>
    <row r="1024" spans="1:20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</row>
    <row r="1025" spans="1:20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</row>
    <row r="1026" spans="1:20" x14ac:dyDescent="0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</row>
    <row r="1027" spans="1:20" x14ac:dyDescent="0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</row>
    <row r="1028" spans="1:20" x14ac:dyDescent="0.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</row>
    <row r="1029" spans="1:20" ht="15.75" customHeight="1" x14ac:dyDescent="0.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</row>
    <row r="1030" spans="1:20" ht="15.75" customHeight="1" x14ac:dyDescent="0.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</row>
    <row r="1031" spans="1:20" ht="15.75" customHeight="1" x14ac:dyDescent="0.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</row>
    <row r="1032" spans="1:20" ht="15.75" customHeight="1" x14ac:dyDescent="0.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</row>
    <row r="1033" spans="1:20" ht="15.75" customHeight="1" x14ac:dyDescent="0.2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</row>
  </sheetData>
  <conditionalFormatting sqref="B2:B60 B62">
    <cfRule type="colorScale" priority="12">
      <colorScale>
        <cfvo type="min"/>
        <cfvo type="max"/>
        <color rgb="FFFFFFFF"/>
        <color rgb="FF57BB8A"/>
      </colorScale>
    </cfRule>
  </conditionalFormatting>
  <conditionalFormatting sqref="B61">
    <cfRule type="colorScale" priority="2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6EC7-7B09-4475-88C1-588EFD1170F8}">
  <dimension ref="A1:AZ1129"/>
  <sheetViews>
    <sheetView topLeftCell="E1" workbookViewId="0">
      <pane ySplit="1" topLeftCell="A137" activePane="bottomLeft" state="frozen"/>
      <selection activeCell="F1" sqref="F1"/>
      <selection pane="bottomLeft" activeCell="G2" sqref="G2"/>
    </sheetView>
  </sheetViews>
  <sheetFormatPr baseColWidth="10" defaultColWidth="11.1640625" defaultRowHeight="15" x14ac:dyDescent="0.2"/>
  <cols>
    <col min="1" max="1" width="5.1640625" style="4" bestFit="1" customWidth="1"/>
    <col min="2" max="2" width="27.1640625" style="4" bestFit="1" customWidth="1"/>
    <col min="3" max="3" width="21.33203125" style="4" bestFit="1" customWidth="1"/>
    <col min="4" max="4" width="6" style="4" bestFit="1" customWidth="1"/>
    <col min="5" max="5" width="12.1640625" style="4" bestFit="1" customWidth="1"/>
    <col min="6" max="6" width="93" style="4" customWidth="1"/>
    <col min="7" max="7" width="10.1640625" style="4" bestFit="1" customWidth="1"/>
    <col min="8" max="8" width="13.6640625" style="4" bestFit="1" customWidth="1"/>
    <col min="9" max="9" width="8.83203125" style="4" bestFit="1" customWidth="1"/>
    <col min="10" max="10" width="12.33203125" style="4" bestFit="1" customWidth="1"/>
    <col min="11" max="21" width="10.5" style="4" customWidth="1"/>
    <col min="22" max="16384" width="11.1640625" style="4"/>
  </cols>
  <sheetData>
    <row r="1" spans="1:52" x14ac:dyDescent="0.2">
      <c r="A1" s="1" t="s">
        <v>669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13</v>
      </c>
      <c r="H1" s="1" t="s">
        <v>14</v>
      </c>
      <c r="I1" s="1" t="s">
        <v>15</v>
      </c>
      <c r="J1" s="1" t="s">
        <v>16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</row>
    <row r="2" spans="1:52" x14ac:dyDescent="0.2">
      <c r="A2" s="2" t="s">
        <v>21</v>
      </c>
      <c r="B2" s="3" t="str">
        <f>HYPERLINK("http://dx.doi.org/10.1021/acs.jmedchem.8b01136","2018Kennedy_JMedChem")</f>
        <v>2018Kennedy_JMedChem</v>
      </c>
      <c r="C2" s="2" t="s">
        <v>22</v>
      </c>
      <c r="D2" s="2">
        <v>0</v>
      </c>
      <c r="E2" s="2">
        <v>0</v>
      </c>
      <c r="F2" s="4" t="s">
        <v>212</v>
      </c>
      <c r="G2" s="2">
        <v>5.2</v>
      </c>
      <c r="H2" s="2">
        <v>0.6</v>
      </c>
      <c r="I2" s="2">
        <v>100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52" ht="15.75" customHeight="1" x14ac:dyDescent="0.2">
      <c r="A3" s="2" t="s">
        <v>25</v>
      </c>
      <c r="B3" s="3" t="str">
        <f t="shared" ref="B3:B6" si="0">HYPERLINK("https://doi.org/10.1016/j.cell.2017.10.035","2017Schmid_Cell")</f>
        <v>2017Schmid_Cell</v>
      </c>
      <c r="C3" s="2" t="s">
        <v>636</v>
      </c>
      <c r="D3" s="2">
        <v>1</v>
      </c>
      <c r="E3" s="2">
        <v>0</v>
      </c>
      <c r="F3" s="2" t="s">
        <v>26</v>
      </c>
      <c r="G3" s="2">
        <v>76</v>
      </c>
      <c r="H3" s="2">
        <v>11</v>
      </c>
      <c r="I3" s="2">
        <v>105</v>
      </c>
      <c r="J3" s="2">
        <v>3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52" ht="15.75" customHeight="1" x14ac:dyDescent="0.2">
      <c r="A4" s="2" t="s">
        <v>28</v>
      </c>
      <c r="B4" s="3" t="str">
        <f t="shared" si="0"/>
        <v>2017Schmid_Cell</v>
      </c>
      <c r="C4" s="2" t="s">
        <v>637</v>
      </c>
      <c r="D4" s="2">
        <v>1</v>
      </c>
      <c r="E4" s="2">
        <v>1</v>
      </c>
      <c r="F4" s="2" t="s">
        <v>29</v>
      </c>
      <c r="G4" s="2">
        <v>7.2</v>
      </c>
      <c r="H4" s="2">
        <v>0.75</v>
      </c>
      <c r="I4" s="2">
        <v>100</v>
      </c>
      <c r="J4" s="2">
        <v>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52" ht="15.75" customHeight="1" x14ac:dyDescent="0.2">
      <c r="A5" s="2" t="s">
        <v>30</v>
      </c>
      <c r="B5" s="3" t="str">
        <f t="shared" si="0"/>
        <v>2017Schmid_Cell</v>
      </c>
      <c r="C5" s="2" t="s">
        <v>638</v>
      </c>
      <c r="D5" s="2">
        <v>1</v>
      </c>
      <c r="E5" s="2">
        <v>1</v>
      </c>
      <c r="F5" s="2" t="s">
        <v>31</v>
      </c>
      <c r="G5" s="2">
        <v>14</v>
      </c>
      <c r="H5" s="2">
        <v>2.7</v>
      </c>
      <c r="I5" s="2">
        <v>103</v>
      </c>
      <c r="J5" s="2">
        <v>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52" ht="15.75" customHeight="1" x14ac:dyDescent="0.2">
      <c r="A6" s="2" t="s">
        <v>32</v>
      </c>
      <c r="B6" s="3" t="str">
        <f t="shared" si="0"/>
        <v>2017Schmid_Cell</v>
      </c>
      <c r="C6" s="2" t="s">
        <v>639</v>
      </c>
      <c r="D6" s="2">
        <v>1</v>
      </c>
      <c r="E6" s="2">
        <v>0</v>
      </c>
      <c r="F6" s="2" t="s">
        <v>33</v>
      </c>
      <c r="G6" s="2">
        <v>110</v>
      </c>
      <c r="H6" s="2">
        <v>13</v>
      </c>
      <c r="I6" s="2">
        <v>103</v>
      </c>
      <c r="J6" s="2">
        <v>1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52" ht="15.75" customHeight="1" x14ac:dyDescent="0.2">
      <c r="A7" s="2" t="s">
        <v>126</v>
      </c>
      <c r="B7" s="3" t="str">
        <f t="shared" ref="B7" si="1">HYPERLINK("http://dx.doi.org/10.1021/acs.jmedchem.8b01136","2018Kennedy_JMedChem")</f>
        <v>2018Kennedy_JMedChem</v>
      </c>
      <c r="C7" s="2" t="s">
        <v>506</v>
      </c>
      <c r="D7" s="2">
        <v>1</v>
      </c>
      <c r="E7" s="2">
        <v>0</v>
      </c>
      <c r="F7" s="2" t="s">
        <v>127</v>
      </c>
      <c r="G7" s="2">
        <v>75</v>
      </c>
      <c r="H7" s="2">
        <v>15</v>
      </c>
      <c r="I7" s="2">
        <v>101</v>
      </c>
      <c r="J7" s="2">
        <v>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52" x14ac:dyDescent="0.2">
      <c r="A8" s="2" t="s">
        <v>138</v>
      </c>
      <c r="B8" s="3" t="str">
        <f t="shared" ref="B8:B42" si="2">HYPERLINK("https://doi.org/10.1021/jm4010829","2013Chen_JMedChem")</f>
        <v>2013Chen_JMedChem</v>
      </c>
      <c r="C8" s="2" t="s">
        <v>663</v>
      </c>
      <c r="D8" s="2">
        <v>0</v>
      </c>
      <c r="E8" s="2">
        <v>0</v>
      </c>
      <c r="F8" s="7" t="s">
        <v>141</v>
      </c>
      <c r="G8" s="8">
        <v>39.810717055349571</v>
      </c>
      <c r="H8" s="8">
        <v>9.1667563633051738</v>
      </c>
      <c r="I8" s="2">
        <v>100</v>
      </c>
      <c r="J8" s="2">
        <v>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52" x14ac:dyDescent="0.2">
      <c r="A9" s="2" t="s">
        <v>266</v>
      </c>
      <c r="B9" s="3" t="str">
        <f t="shared" si="2"/>
        <v>2013Chen_JMedChem</v>
      </c>
      <c r="C9" s="2" t="s">
        <v>664</v>
      </c>
      <c r="D9" s="2">
        <v>0</v>
      </c>
      <c r="E9" s="2">
        <v>0</v>
      </c>
      <c r="F9" s="2" t="s">
        <v>144</v>
      </c>
      <c r="G9" s="8">
        <v>1.9952623149688824</v>
      </c>
      <c r="H9" s="8">
        <v>0.45942612630601398</v>
      </c>
      <c r="I9" s="2">
        <v>55</v>
      </c>
      <c r="J9" s="2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52" x14ac:dyDescent="0.2">
      <c r="A10" s="2" t="s">
        <v>267</v>
      </c>
      <c r="B10" s="3" t="str">
        <f t="shared" si="2"/>
        <v>2013Chen_JMedChem</v>
      </c>
      <c r="C10" s="2" t="s">
        <v>512</v>
      </c>
      <c r="D10" s="2">
        <v>0</v>
      </c>
      <c r="E10" s="2">
        <v>1</v>
      </c>
      <c r="F10" s="2" t="s">
        <v>146</v>
      </c>
      <c r="G10" s="8">
        <v>501.18723362727218</v>
      </c>
      <c r="H10" s="8">
        <v>115.40262529490811</v>
      </c>
      <c r="I10" s="2">
        <v>74</v>
      </c>
      <c r="J10" s="2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52" x14ac:dyDescent="0.2">
      <c r="A11" s="2" t="s">
        <v>271</v>
      </c>
      <c r="B11" s="3" t="str">
        <f t="shared" si="2"/>
        <v>2013Chen_JMedChem</v>
      </c>
      <c r="C11" s="2" t="s">
        <v>513</v>
      </c>
      <c r="D11" s="2">
        <v>1</v>
      </c>
      <c r="E11" s="2">
        <v>1</v>
      </c>
      <c r="F11" s="2" t="s">
        <v>148</v>
      </c>
      <c r="G11" s="8">
        <v>10000</v>
      </c>
      <c r="H11" s="8">
        <v>2302.5850929940457</v>
      </c>
      <c r="I11" s="2">
        <v>41</v>
      </c>
      <c r="J11" s="2">
        <v>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52" x14ac:dyDescent="0.2">
      <c r="A12" s="2" t="s">
        <v>273</v>
      </c>
      <c r="B12" s="3" t="str">
        <f t="shared" si="2"/>
        <v>2013Chen_JMedChem</v>
      </c>
      <c r="C12" s="2" t="s">
        <v>514</v>
      </c>
      <c r="D12" s="2">
        <v>0</v>
      </c>
      <c r="E12" s="2">
        <v>1</v>
      </c>
      <c r="F12" s="2" t="s">
        <v>150</v>
      </c>
      <c r="G12" s="8">
        <v>39.810717055349571</v>
      </c>
      <c r="H12" s="8">
        <v>9.1667563633051738</v>
      </c>
      <c r="I12" s="2">
        <v>108</v>
      </c>
      <c r="J12" s="2">
        <v>3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52" x14ac:dyDescent="0.2">
      <c r="A13" s="2" t="s">
        <v>276</v>
      </c>
      <c r="B13" s="3" t="str">
        <f t="shared" si="2"/>
        <v>2013Chen_JMedChem</v>
      </c>
      <c r="C13" s="2" t="s">
        <v>515</v>
      </c>
      <c r="D13" s="2">
        <v>1</v>
      </c>
      <c r="E13" s="2">
        <v>1</v>
      </c>
      <c r="F13" s="2" t="s">
        <v>152</v>
      </c>
      <c r="G13" s="8">
        <v>1584.8931924611111</v>
      </c>
      <c r="H13" s="8">
        <v>364.93514389486978</v>
      </c>
      <c r="I13" s="2">
        <v>79</v>
      </c>
      <c r="J13" s="2">
        <v>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52" x14ac:dyDescent="0.2">
      <c r="A14" s="2" t="s">
        <v>277</v>
      </c>
      <c r="B14" s="3" t="str">
        <f t="shared" si="2"/>
        <v>2013Chen_JMedChem</v>
      </c>
      <c r="C14" s="2" t="s">
        <v>516</v>
      </c>
      <c r="D14" s="2">
        <v>0</v>
      </c>
      <c r="E14" s="2">
        <v>1</v>
      </c>
      <c r="F14" s="2" t="s">
        <v>154</v>
      </c>
      <c r="G14" s="8">
        <v>251.1886431509578</v>
      </c>
      <c r="H14" s="8">
        <v>57.838322524879644</v>
      </c>
      <c r="I14" s="2">
        <v>96</v>
      </c>
      <c r="J14" s="2">
        <v>3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52" x14ac:dyDescent="0.2">
      <c r="A15" s="2" t="s">
        <v>280</v>
      </c>
      <c r="B15" s="3" t="str">
        <f t="shared" si="2"/>
        <v>2013Chen_JMedChem</v>
      </c>
      <c r="C15" s="2" t="s">
        <v>517</v>
      </c>
      <c r="D15" s="2">
        <v>0</v>
      </c>
      <c r="E15" s="2">
        <v>1</v>
      </c>
      <c r="F15" s="2" t="s">
        <v>156</v>
      </c>
      <c r="G15" s="8">
        <v>79.432823472428183</v>
      </c>
      <c r="H15" s="8">
        <v>18.290083522204068</v>
      </c>
      <c r="I15" s="2">
        <v>72</v>
      </c>
      <c r="J15" s="2">
        <v>2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52" x14ac:dyDescent="0.2">
      <c r="A16" s="2" t="s">
        <v>282</v>
      </c>
      <c r="B16" s="3" t="str">
        <f t="shared" si="2"/>
        <v>2013Chen_JMedChem</v>
      </c>
      <c r="C16" s="2" t="s">
        <v>518</v>
      </c>
      <c r="D16" s="2">
        <v>0</v>
      </c>
      <c r="E16" s="2">
        <v>0</v>
      </c>
      <c r="F16" s="2" t="s">
        <v>158</v>
      </c>
      <c r="G16" s="8">
        <v>31.6227766016837</v>
      </c>
      <c r="H16" s="8">
        <v>7.2814134002117799</v>
      </c>
      <c r="I16" s="2">
        <v>79</v>
      </c>
      <c r="J16" s="2">
        <v>1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">
      <c r="A17" s="2" t="s">
        <v>284</v>
      </c>
      <c r="B17" s="3" t="str">
        <f t="shared" si="2"/>
        <v>2013Chen_JMedChem</v>
      </c>
      <c r="C17" s="2" t="s">
        <v>519</v>
      </c>
      <c r="D17" s="2">
        <v>0</v>
      </c>
      <c r="E17" s="2">
        <v>0</v>
      </c>
      <c r="F17" s="2" t="s">
        <v>160</v>
      </c>
      <c r="G17" s="8">
        <v>501.18723362727218</v>
      </c>
      <c r="H17" s="8">
        <v>115.40262529490811</v>
      </c>
      <c r="I17" s="2">
        <v>110</v>
      </c>
      <c r="J17" s="2">
        <v>4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">
      <c r="A18" s="2" t="s">
        <v>286</v>
      </c>
      <c r="B18" s="3" t="str">
        <f t="shared" si="2"/>
        <v>2013Chen_JMedChem</v>
      </c>
      <c r="C18" s="2" t="s">
        <v>520</v>
      </c>
      <c r="D18" s="2">
        <v>0</v>
      </c>
      <c r="E18" s="2">
        <v>1</v>
      </c>
      <c r="F18" s="2" t="s">
        <v>162</v>
      </c>
      <c r="G18" s="8">
        <v>398.10717055349619</v>
      </c>
      <c r="H18" s="8">
        <v>91.667563633051856</v>
      </c>
      <c r="I18" s="2">
        <v>104</v>
      </c>
      <c r="J18" s="2">
        <v>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A19" s="2" t="s">
        <v>288</v>
      </c>
      <c r="B19" s="3" t="str">
        <f t="shared" si="2"/>
        <v>2013Chen_JMedChem</v>
      </c>
      <c r="C19" s="2" t="s">
        <v>521</v>
      </c>
      <c r="D19" s="2">
        <v>1</v>
      </c>
      <c r="E19" s="2">
        <v>0</v>
      </c>
      <c r="F19" s="2" t="s">
        <v>164</v>
      </c>
      <c r="G19" s="8">
        <v>501.18723362727218</v>
      </c>
      <c r="H19" s="8">
        <v>115.40262529490811</v>
      </c>
      <c r="I19" s="2">
        <v>75</v>
      </c>
      <c r="J19" s="2">
        <v>2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A20" s="2" t="s">
        <v>290</v>
      </c>
      <c r="B20" s="3" t="str">
        <f t="shared" si="2"/>
        <v>2013Chen_JMedChem</v>
      </c>
      <c r="C20" s="2" t="s">
        <v>522</v>
      </c>
      <c r="D20" s="2">
        <v>1</v>
      </c>
      <c r="E20" s="2">
        <v>0</v>
      </c>
      <c r="F20" s="2" t="s">
        <v>166</v>
      </c>
      <c r="G20" s="8">
        <v>10000</v>
      </c>
      <c r="H20" s="8">
        <v>230.25850929940458</v>
      </c>
      <c r="I20" s="2">
        <v>65</v>
      </c>
      <c r="J20" s="2">
        <v>2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A21" s="2" t="s">
        <v>292</v>
      </c>
      <c r="B21" s="3" t="str">
        <f t="shared" si="2"/>
        <v>2013Chen_JMedChem</v>
      </c>
      <c r="C21" s="2" t="s">
        <v>523</v>
      </c>
      <c r="D21" s="2">
        <v>1</v>
      </c>
      <c r="E21" s="2">
        <v>0</v>
      </c>
      <c r="F21" s="2" t="s">
        <v>168</v>
      </c>
      <c r="G21" s="8">
        <v>3162.2776601683768</v>
      </c>
      <c r="H21" s="8">
        <v>728.14134002117953</v>
      </c>
      <c r="I21" s="2">
        <v>84</v>
      </c>
      <c r="J21" s="2">
        <v>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">
      <c r="A22" s="2" t="s">
        <v>294</v>
      </c>
      <c r="B22" s="3" t="str">
        <f t="shared" si="2"/>
        <v>2013Chen_JMedChem</v>
      </c>
      <c r="C22" s="2" t="s">
        <v>524</v>
      </c>
      <c r="D22" s="2">
        <v>0</v>
      </c>
      <c r="E22" s="2">
        <v>0</v>
      </c>
      <c r="F22" s="2" t="s">
        <v>170</v>
      </c>
      <c r="G22" s="8">
        <v>12.589254117941637</v>
      </c>
      <c r="H22" s="8">
        <v>2.8987828863886325</v>
      </c>
      <c r="I22" s="2">
        <v>82</v>
      </c>
      <c r="J22" s="2">
        <v>1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">
      <c r="A23" s="2" t="s">
        <v>296</v>
      </c>
      <c r="B23" s="3" t="str">
        <f t="shared" si="2"/>
        <v>2013Chen_JMedChem</v>
      </c>
      <c r="C23" s="2" t="s">
        <v>525</v>
      </c>
      <c r="D23" s="2">
        <v>0</v>
      </c>
      <c r="E23" s="2">
        <v>0</v>
      </c>
      <c r="F23" s="2" t="s">
        <v>172</v>
      </c>
      <c r="G23" s="8">
        <v>630.95734448019255</v>
      </c>
      <c r="H23" s="8">
        <v>145.28329757152005</v>
      </c>
      <c r="I23" s="2">
        <v>109</v>
      </c>
      <c r="J23" s="2">
        <v>2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">
      <c r="A24" s="2" t="s">
        <v>298</v>
      </c>
      <c r="B24" s="3" t="str">
        <f t="shared" si="2"/>
        <v>2013Chen_JMedChem</v>
      </c>
      <c r="C24" s="2" t="s">
        <v>526</v>
      </c>
      <c r="D24" s="2">
        <v>1</v>
      </c>
      <c r="E24" s="2">
        <v>0</v>
      </c>
      <c r="F24" s="2" t="s">
        <v>174</v>
      </c>
      <c r="G24" s="8">
        <v>10</v>
      </c>
      <c r="H24" s="8">
        <v>4.6051701859880927</v>
      </c>
      <c r="I24" s="2">
        <v>30</v>
      </c>
      <c r="J24" s="2">
        <v>1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">
      <c r="A25" s="2" t="s">
        <v>300</v>
      </c>
      <c r="B25" s="3" t="str">
        <f t="shared" si="2"/>
        <v>2013Chen_JMedChem</v>
      </c>
      <c r="C25" s="2" t="s">
        <v>527</v>
      </c>
      <c r="D25" s="2">
        <v>0</v>
      </c>
      <c r="E25" s="2">
        <v>0</v>
      </c>
      <c r="F25" s="2" t="s">
        <v>176</v>
      </c>
      <c r="G25" s="8">
        <v>2.511886431509581</v>
      </c>
      <c r="H25" s="8">
        <v>0.57838322524879704</v>
      </c>
      <c r="I25" s="2">
        <v>91</v>
      </c>
      <c r="J25" s="2">
        <v>1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">
      <c r="A26" s="2" t="s">
        <v>302</v>
      </c>
      <c r="B26" s="3" t="str">
        <f t="shared" si="2"/>
        <v>2013Chen_JMedChem</v>
      </c>
      <c r="C26" s="2" t="s">
        <v>528</v>
      </c>
      <c r="D26" s="2">
        <v>1</v>
      </c>
      <c r="E26" s="2">
        <v>0</v>
      </c>
      <c r="F26" s="2" t="s">
        <v>178</v>
      </c>
      <c r="G26" s="8">
        <v>158.48931924611122</v>
      </c>
      <c r="H26" s="8">
        <v>36.493514389487004</v>
      </c>
      <c r="I26" s="2">
        <v>34</v>
      </c>
      <c r="J26" s="2">
        <v>1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">
      <c r="A27" s="2" t="s">
        <v>304</v>
      </c>
      <c r="B27" s="3" t="str">
        <f t="shared" si="2"/>
        <v>2013Chen_JMedChem</v>
      </c>
      <c r="C27" s="2" t="s">
        <v>529</v>
      </c>
      <c r="D27" s="2">
        <v>1</v>
      </c>
      <c r="E27" s="2">
        <v>0</v>
      </c>
      <c r="F27" s="2" t="s">
        <v>180</v>
      </c>
      <c r="G27" s="8">
        <v>199.52623149688762</v>
      </c>
      <c r="H27" s="8">
        <v>45.942612630601253</v>
      </c>
      <c r="I27" s="2">
        <v>53</v>
      </c>
      <c r="J27" s="2">
        <v>1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">
      <c r="A28" s="2" t="s">
        <v>306</v>
      </c>
      <c r="B28" s="3" t="str">
        <f t="shared" si="2"/>
        <v>2013Chen_JMedChem</v>
      </c>
      <c r="C28" s="2" t="s">
        <v>530</v>
      </c>
      <c r="D28" s="2">
        <v>1</v>
      </c>
      <c r="E28" s="2">
        <v>0</v>
      </c>
      <c r="F28" s="2" t="s">
        <v>182</v>
      </c>
      <c r="G28" s="8">
        <v>1258.9254117941641</v>
      </c>
      <c r="H28" s="8">
        <v>289.8782886388633</v>
      </c>
      <c r="I28" s="2">
        <v>31</v>
      </c>
      <c r="J28" s="2">
        <v>1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">
      <c r="A29" s="2" t="s">
        <v>308</v>
      </c>
      <c r="B29" s="3" t="str">
        <f t="shared" si="2"/>
        <v>2013Chen_JMedChem</v>
      </c>
      <c r="C29" s="2" t="s">
        <v>531</v>
      </c>
      <c r="D29" s="2">
        <v>1</v>
      </c>
      <c r="E29" s="2">
        <v>0</v>
      </c>
      <c r="F29" s="2" t="s">
        <v>184</v>
      </c>
      <c r="G29" s="8">
        <v>630.95734448019255</v>
      </c>
      <c r="H29" s="8">
        <v>145.28329757152005</v>
      </c>
      <c r="I29" s="2">
        <v>35</v>
      </c>
      <c r="J29" s="2">
        <v>1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">
      <c r="A30" s="2" t="s">
        <v>310</v>
      </c>
      <c r="B30" s="3" t="str">
        <f t="shared" si="2"/>
        <v>2013Chen_JMedChem</v>
      </c>
      <c r="C30" s="2" t="s">
        <v>532</v>
      </c>
      <c r="D30" s="2">
        <v>0</v>
      </c>
      <c r="E30" s="2">
        <v>0</v>
      </c>
      <c r="F30" s="2" t="s">
        <v>186</v>
      </c>
      <c r="G30" s="8">
        <v>794.32823472428117</v>
      </c>
      <c r="H30" s="8">
        <v>182.90083522204054</v>
      </c>
      <c r="I30" s="2">
        <v>84</v>
      </c>
      <c r="J30" s="2">
        <v>2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">
      <c r="A31" s="2" t="s">
        <v>312</v>
      </c>
      <c r="B31" s="3" t="str">
        <f t="shared" si="2"/>
        <v>2013Chen_JMedChem</v>
      </c>
      <c r="C31" s="2" t="s">
        <v>533</v>
      </c>
      <c r="D31" s="2">
        <v>0</v>
      </c>
      <c r="E31" s="2">
        <v>0</v>
      </c>
      <c r="F31" s="2" t="s">
        <v>188</v>
      </c>
      <c r="G31" s="8">
        <v>15.848931924611133</v>
      </c>
      <c r="H31" s="8">
        <v>3.6493514389487025</v>
      </c>
      <c r="I31" s="2">
        <v>95</v>
      </c>
      <c r="J31" s="2">
        <v>1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">
      <c r="A32" s="2" t="s">
        <v>314</v>
      </c>
      <c r="B32" s="3" t="str">
        <f t="shared" si="2"/>
        <v>2013Chen_JMedChem</v>
      </c>
      <c r="C32" s="2" t="s">
        <v>534</v>
      </c>
      <c r="D32" s="2">
        <v>0</v>
      </c>
      <c r="E32" s="2">
        <v>0</v>
      </c>
      <c r="F32" s="2" t="s">
        <v>190</v>
      </c>
      <c r="G32" s="8">
        <v>12.589254117941637</v>
      </c>
      <c r="H32" s="8">
        <v>2.8987828863886325</v>
      </c>
      <c r="I32" s="2">
        <v>89</v>
      </c>
      <c r="J32" s="2">
        <v>1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">
      <c r="A33" s="2" t="s">
        <v>315</v>
      </c>
      <c r="B33" s="3" t="str">
        <f t="shared" si="2"/>
        <v>2013Chen_JMedChem</v>
      </c>
      <c r="C33" s="2" t="s">
        <v>535</v>
      </c>
      <c r="D33" s="2">
        <v>0</v>
      </c>
      <c r="E33" s="2">
        <v>0</v>
      </c>
      <c r="F33" s="2" t="s">
        <v>192</v>
      </c>
      <c r="G33" s="8">
        <v>158.48931924611122</v>
      </c>
      <c r="H33" s="8">
        <v>36.493514389487004</v>
      </c>
      <c r="I33" s="2">
        <v>87</v>
      </c>
      <c r="J33" s="2">
        <v>4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">
      <c r="A34" s="2" t="s">
        <v>317</v>
      </c>
      <c r="B34" s="3" t="str">
        <f t="shared" si="2"/>
        <v>2013Chen_JMedChem</v>
      </c>
      <c r="C34" s="2" t="s">
        <v>536</v>
      </c>
      <c r="D34" s="2">
        <v>1</v>
      </c>
      <c r="E34" s="2">
        <v>0</v>
      </c>
      <c r="F34" s="2" t="s">
        <v>194</v>
      </c>
      <c r="G34" s="8">
        <v>31.6227766016837</v>
      </c>
      <c r="H34" s="8">
        <v>7.2814134002117799</v>
      </c>
      <c r="I34" s="2">
        <v>69</v>
      </c>
      <c r="J34" s="2">
        <v>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">
      <c r="A35" s="2" t="s">
        <v>319</v>
      </c>
      <c r="B35" s="3" t="str">
        <f t="shared" si="2"/>
        <v>2013Chen_JMedChem</v>
      </c>
      <c r="C35" s="2" t="s">
        <v>537</v>
      </c>
      <c r="D35" s="2">
        <v>1</v>
      </c>
      <c r="E35" s="2">
        <v>0</v>
      </c>
      <c r="F35" s="2" t="s">
        <v>196</v>
      </c>
      <c r="G35" s="8">
        <v>6.3095734448019334</v>
      </c>
      <c r="H35" s="8">
        <v>1.4528329757152023</v>
      </c>
      <c r="I35" s="2">
        <v>75</v>
      </c>
      <c r="J35" s="2">
        <v>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">
      <c r="A36" s="2" t="s">
        <v>321</v>
      </c>
      <c r="B36" s="3" t="str">
        <f t="shared" si="2"/>
        <v>2013Chen_JMedChem</v>
      </c>
      <c r="C36" s="2" t="s">
        <v>538</v>
      </c>
      <c r="D36" s="2">
        <v>0</v>
      </c>
      <c r="E36" s="2">
        <v>0</v>
      </c>
      <c r="F36" s="2" t="s">
        <v>198</v>
      </c>
      <c r="G36" s="8">
        <v>5.0118723362727113</v>
      </c>
      <c r="H36" s="8">
        <v>1.1540262529490788</v>
      </c>
      <c r="I36" s="2">
        <v>101</v>
      </c>
      <c r="J36" s="2">
        <v>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">
      <c r="A37" s="2" t="s">
        <v>323</v>
      </c>
      <c r="B37" s="3" t="str">
        <f t="shared" si="2"/>
        <v>2013Chen_JMedChem</v>
      </c>
      <c r="C37" s="2" t="s">
        <v>539</v>
      </c>
      <c r="D37" s="2">
        <v>1</v>
      </c>
      <c r="E37" s="2">
        <v>0</v>
      </c>
      <c r="F37" s="2" t="s">
        <v>200</v>
      </c>
      <c r="G37" s="8">
        <v>15.848931924611133</v>
      </c>
      <c r="H37" s="8">
        <v>3.6493514389487025</v>
      </c>
      <c r="I37" s="2">
        <v>96</v>
      </c>
      <c r="J37" s="2">
        <v>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">
      <c r="A38" s="2" t="s">
        <v>325</v>
      </c>
      <c r="B38" s="3" t="str">
        <f t="shared" si="2"/>
        <v>2013Chen_JMedChem</v>
      </c>
      <c r="C38" s="2" t="s">
        <v>540</v>
      </c>
      <c r="D38" s="2">
        <v>0</v>
      </c>
      <c r="E38" s="2">
        <v>0</v>
      </c>
      <c r="F38" s="2" t="s">
        <v>202</v>
      </c>
      <c r="G38" s="8">
        <v>50.118723362727167</v>
      </c>
      <c r="H38" s="8">
        <v>11.5402625294908</v>
      </c>
      <c r="I38" s="2">
        <v>84</v>
      </c>
      <c r="J38" s="2">
        <v>1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">
      <c r="A39" s="2" t="s">
        <v>327</v>
      </c>
      <c r="B39" s="3" t="str">
        <f t="shared" si="2"/>
        <v>2013Chen_JMedChem</v>
      </c>
      <c r="C39" s="2" t="s">
        <v>541</v>
      </c>
      <c r="D39" s="2">
        <v>0</v>
      </c>
      <c r="E39" s="2">
        <v>0</v>
      </c>
      <c r="F39" s="2" t="s">
        <v>204</v>
      </c>
      <c r="G39" s="8">
        <v>25.118864315095752</v>
      </c>
      <c r="H39" s="8">
        <v>5.783832252487958</v>
      </c>
      <c r="I39" s="2">
        <v>84</v>
      </c>
      <c r="J39" s="2">
        <v>2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">
      <c r="A40" s="2" t="s">
        <v>329</v>
      </c>
      <c r="B40" s="3" t="str">
        <f t="shared" si="2"/>
        <v>2013Chen_JMedChem</v>
      </c>
      <c r="C40" s="2" t="s">
        <v>542</v>
      </c>
      <c r="D40" s="2">
        <v>0</v>
      </c>
      <c r="E40" s="2">
        <v>0</v>
      </c>
      <c r="F40" s="2" t="s">
        <v>206</v>
      </c>
      <c r="G40" s="8">
        <v>5.0118723362727113</v>
      </c>
      <c r="H40" s="8">
        <v>1.1540262529490788</v>
      </c>
      <c r="I40" s="2">
        <v>104</v>
      </c>
      <c r="J40" s="2">
        <v>2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">
      <c r="A41" s="2" t="s">
        <v>331</v>
      </c>
      <c r="B41" s="3" t="str">
        <f t="shared" si="2"/>
        <v>2013Chen_JMedChem</v>
      </c>
      <c r="C41" s="2" t="s">
        <v>543</v>
      </c>
      <c r="D41" s="2">
        <v>0</v>
      </c>
      <c r="E41" s="2">
        <v>0</v>
      </c>
      <c r="F41" s="2" t="s">
        <v>208</v>
      </c>
      <c r="G41" s="8">
        <v>31.6227766016837</v>
      </c>
      <c r="H41" s="8">
        <v>7.2814134002117799</v>
      </c>
      <c r="I41" s="2">
        <v>98</v>
      </c>
      <c r="J41" s="2">
        <v>1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">
      <c r="A42" s="2" t="s">
        <v>333</v>
      </c>
      <c r="B42" s="3" t="str">
        <f t="shared" si="2"/>
        <v>2013Chen_JMedChem</v>
      </c>
      <c r="C42" s="2" t="s">
        <v>665</v>
      </c>
      <c r="D42" s="2">
        <v>1</v>
      </c>
      <c r="E42" s="2">
        <v>0</v>
      </c>
      <c r="F42" s="2" t="s">
        <v>210</v>
      </c>
      <c r="G42" s="8">
        <v>7.9432823472428087</v>
      </c>
      <c r="H42" s="8">
        <v>1.8290083522204048</v>
      </c>
      <c r="I42" s="2">
        <v>84</v>
      </c>
      <c r="J42" s="2">
        <v>1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5.75" customHeight="1" x14ac:dyDescent="0.2">
      <c r="A43" s="2" t="s">
        <v>335</v>
      </c>
      <c r="B43" s="3" t="str">
        <f t="shared" ref="B43:B68" si="3">HYPERLINK("https://doi.org/10.1016/j.ejmech.2021.113986","2022Yang_EurJMedChem")</f>
        <v>2022Yang_EurJMedChem</v>
      </c>
      <c r="C43" s="4" t="s">
        <v>544</v>
      </c>
      <c r="D43" s="2">
        <v>0</v>
      </c>
      <c r="E43" s="2">
        <v>0</v>
      </c>
      <c r="F43" s="4" t="s">
        <v>214</v>
      </c>
      <c r="G43" s="4">
        <v>2</v>
      </c>
      <c r="H43" s="4">
        <v>0.1</v>
      </c>
      <c r="I43" s="4">
        <v>90.5</v>
      </c>
      <c r="J43" s="4">
        <v>4.0999999999999996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5.75" customHeight="1" x14ac:dyDescent="0.2">
      <c r="A44" s="2" t="s">
        <v>337</v>
      </c>
      <c r="B44" s="3" t="str">
        <f t="shared" si="3"/>
        <v>2022Yang_EurJMedChem</v>
      </c>
      <c r="C44" s="4" t="s">
        <v>545</v>
      </c>
      <c r="D44" s="2">
        <v>0</v>
      </c>
      <c r="E44" s="2">
        <v>0</v>
      </c>
      <c r="F44" s="4" t="s">
        <v>216</v>
      </c>
      <c r="G44" s="4">
        <v>0.1</v>
      </c>
      <c r="H44" s="4">
        <v>0.02</v>
      </c>
      <c r="I44" s="4">
        <v>96.9</v>
      </c>
      <c r="J44" s="4">
        <v>1.6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5.75" customHeight="1" x14ac:dyDescent="0.2">
      <c r="A45" s="2" t="s">
        <v>339</v>
      </c>
      <c r="B45" s="3" t="str">
        <f t="shared" si="3"/>
        <v>2022Yang_EurJMedChem</v>
      </c>
      <c r="C45" s="4" t="s">
        <v>546</v>
      </c>
      <c r="D45" s="2">
        <v>0</v>
      </c>
      <c r="E45" s="2">
        <v>0</v>
      </c>
      <c r="F45" s="4" t="s">
        <v>219</v>
      </c>
      <c r="G45" s="4">
        <v>1.8</v>
      </c>
      <c r="H45" s="4">
        <v>0.3</v>
      </c>
      <c r="I45" s="4">
        <v>92.5</v>
      </c>
      <c r="J45" s="4">
        <v>3.3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5.75" customHeight="1" x14ac:dyDescent="0.2">
      <c r="A46" s="2" t="s">
        <v>341</v>
      </c>
      <c r="B46" s="3" t="str">
        <f t="shared" si="3"/>
        <v>2022Yang_EurJMedChem</v>
      </c>
      <c r="C46" s="4" t="s">
        <v>666</v>
      </c>
      <c r="D46" s="2">
        <v>0</v>
      </c>
      <c r="E46" s="2">
        <v>0</v>
      </c>
      <c r="F46" s="4" t="s">
        <v>221</v>
      </c>
      <c r="G46" s="4">
        <v>20</v>
      </c>
      <c r="H46" s="4">
        <v>1.1000000000000001</v>
      </c>
      <c r="I46" s="4">
        <v>63.7</v>
      </c>
      <c r="J46" s="4">
        <v>3.1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5.75" customHeight="1" x14ac:dyDescent="0.2">
      <c r="A47" s="2" t="s">
        <v>343</v>
      </c>
      <c r="B47" s="3" t="str">
        <f t="shared" si="3"/>
        <v>2022Yang_EurJMedChem</v>
      </c>
      <c r="C47" s="4" t="s">
        <v>667</v>
      </c>
      <c r="D47" s="2">
        <v>0</v>
      </c>
      <c r="E47" s="2">
        <v>0</v>
      </c>
      <c r="F47" s="4" t="s">
        <v>223</v>
      </c>
      <c r="G47" s="4">
        <v>1930.2</v>
      </c>
      <c r="H47" s="4">
        <v>9.3000000000000007</v>
      </c>
      <c r="I47" s="4">
        <v>66.3</v>
      </c>
      <c r="J47" s="4">
        <v>2.1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5.75" customHeight="1" x14ac:dyDescent="0.2">
      <c r="A48" s="2" t="s">
        <v>345</v>
      </c>
      <c r="B48" s="3" t="str">
        <f t="shared" si="3"/>
        <v>2022Yang_EurJMedChem</v>
      </c>
      <c r="C48" s="4" t="s">
        <v>547</v>
      </c>
      <c r="D48" s="2">
        <v>0</v>
      </c>
      <c r="E48" s="2">
        <v>1</v>
      </c>
      <c r="F48" s="4" t="s">
        <v>225</v>
      </c>
      <c r="G48" s="4">
        <v>2.6</v>
      </c>
      <c r="H48" s="4">
        <v>0.2</v>
      </c>
      <c r="I48" s="4">
        <v>86.4</v>
      </c>
      <c r="J48" s="4">
        <v>2.4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5.75" customHeight="1" x14ac:dyDescent="0.2">
      <c r="A49" s="2" t="s">
        <v>347</v>
      </c>
      <c r="B49" s="3" t="str">
        <f t="shared" si="3"/>
        <v>2022Yang_EurJMedChem</v>
      </c>
      <c r="C49" s="4" t="s">
        <v>548</v>
      </c>
      <c r="D49" s="2">
        <v>0</v>
      </c>
      <c r="E49" s="2">
        <v>1</v>
      </c>
      <c r="F49" s="4" t="s">
        <v>227</v>
      </c>
      <c r="G49" s="4">
        <v>26.5</v>
      </c>
      <c r="H49" s="4">
        <v>1.6</v>
      </c>
      <c r="I49" s="4">
        <v>92.3</v>
      </c>
      <c r="J49" s="4">
        <v>2.2999999999999998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5.75" customHeight="1" x14ac:dyDescent="0.2">
      <c r="A50" s="2" t="s">
        <v>349</v>
      </c>
      <c r="B50" s="3" t="str">
        <f t="shared" si="3"/>
        <v>2022Yang_EurJMedChem</v>
      </c>
      <c r="C50" s="4" t="s">
        <v>549</v>
      </c>
      <c r="D50" s="2">
        <v>0</v>
      </c>
      <c r="E50" s="2">
        <v>1</v>
      </c>
      <c r="F50" s="4" t="s">
        <v>229</v>
      </c>
      <c r="G50" s="4">
        <v>14.1</v>
      </c>
      <c r="H50" s="4">
        <v>0.3</v>
      </c>
      <c r="I50" s="4">
        <v>90.4</v>
      </c>
      <c r="J50" s="4">
        <v>3.1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5.75" customHeight="1" x14ac:dyDescent="0.2">
      <c r="A51" s="2" t="s">
        <v>351</v>
      </c>
      <c r="B51" s="3" t="str">
        <f t="shared" si="3"/>
        <v>2022Yang_EurJMedChem</v>
      </c>
      <c r="C51" s="4" t="s">
        <v>550</v>
      </c>
      <c r="D51" s="2">
        <v>0</v>
      </c>
      <c r="E51" s="2">
        <v>1</v>
      </c>
      <c r="F51" s="4" t="s">
        <v>231</v>
      </c>
      <c r="G51" s="4">
        <v>0.5</v>
      </c>
      <c r="H51" s="4">
        <v>0.1</v>
      </c>
      <c r="I51" s="4">
        <v>101.3</v>
      </c>
      <c r="J51" s="4">
        <v>1.5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5" customHeight="1" x14ac:dyDescent="0.2">
      <c r="A52" s="2" t="s">
        <v>353</v>
      </c>
      <c r="B52" s="3" t="str">
        <f t="shared" si="3"/>
        <v>2022Yang_EurJMedChem</v>
      </c>
      <c r="C52" s="4" t="s">
        <v>551</v>
      </c>
      <c r="D52" s="2">
        <v>0</v>
      </c>
      <c r="E52" s="2">
        <v>1</v>
      </c>
      <c r="F52" s="4" t="s">
        <v>233</v>
      </c>
      <c r="G52" s="4">
        <v>22.3</v>
      </c>
      <c r="H52" s="4">
        <v>2.5</v>
      </c>
      <c r="I52" s="4">
        <v>93.3</v>
      </c>
      <c r="J52" s="4">
        <v>2.6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5.75" customHeight="1" x14ac:dyDescent="0.2">
      <c r="A53" s="2" t="s">
        <v>355</v>
      </c>
      <c r="B53" s="3" t="str">
        <f t="shared" si="3"/>
        <v>2022Yang_EurJMedChem</v>
      </c>
      <c r="C53" s="4" t="s">
        <v>552</v>
      </c>
      <c r="D53" s="2">
        <v>0</v>
      </c>
      <c r="E53" s="2">
        <v>0</v>
      </c>
      <c r="F53" s="4" t="s">
        <v>235</v>
      </c>
      <c r="G53" s="4">
        <v>0.46</v>
      </c>
      <c r="H53" s="4">
        <v>0.02</v>
      </c>
      <c r="I53" s="4">
        <v>96.9</v>
      </c>
      <c r="J53" s="4">
        <v>1.3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5.75" customHeight="1" x14ac:dyDescent="0.2">
      <c r="A54" s="2" t="s">
        <v>358</v>
      </c>
      <c r="B54" s="3" t="str">
        <f t="shared" si="3"/>
        <v>2022Yang_EurJMedChem</v>
      </c>
      <c r="C54" s="4" t="s">
        <v>553</v>
      </c>
      <c r="D54" s="2">
        <v>0</v>
      </c>
      <c r="E54" s="2">
        <v>1</v>
      </c>
      <c r="F54" s="4" t="s">
        <v>237</v>
      </c>
      <c r="G54" s="4">
        <v>6.1</v>
      </c>
      <c r="H54" s="4">
        <v>2.1</v>
      </c>
      <c r="I54" s="4">
        <v>88.9</v>
      </c>
      <c r="J54" s="4">
        <v>2.2000000000000002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5.75" customHeight="1" x14ac:dyDescent="0.2">
      <c r="A55" s="2" t="s">
        <v>147</v>
      </c>
      <c r="B55" s="3" t="str">
        <f t="shared" si="3"/>
        <v>2022Yang_EurJMedChem</v>
      </c>
      <c r="C55" s="4" t="s">
        <v>554</v>
      </c>
      <c r="D55" s="2">
        <v>0</v>
      </c>
      <c r="E55" s="2">
        <v>1</v>
      </c>
      <c r="F55" s="4" t="s">
        <v>239</v>
      </c>
      <c r="G55" s="4">
        <v>11.6</v>
      </c>
      <c r="H55" s="4">
        <v>1</v>
      </c>
      <c r="I55" s="4">
        <v>96.6</v>
      </c>
      <c r="J55" s="4">
        <v>3.4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5.75" customHeight="1" x14ac:dyDescent="0.2">
      <c r="A56" s="2" t="s">
        <v>151</v>
      </c>
      <c r="B56" s="3" t="str">
        <f t="shared" si="3"/>
        <v>2022Yang_EurJMedChem</v>
      </c>
      <c r="C56" s="4" t="s">
        <v>555</v>
      </c>
      <c r="D56" s="2">
        <v>0</v>
      </c>
      <c r="E56" s="2">
        <v>1</v>
      </c>
      <c r="F56" s="4" t="s">
        <v>241</v>
      </c>
      <c r="G56" s="4">
        <v>174.2</v>
      </c>
      <c r="H56" s="4">
        <v>5.2</v>
      </c>
      <c r="I56" s="4">
        <v>125</v>
      </c>
      <c r="J56" s="4">
        <v>6.5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5.75" customHeight="1" x14ac:dyDescent="0.2">
      <c r="A57" s="2" t="s">
        <v>163</v>
      </c>
      <c r="B57" s="3" t="str">
        <f t="shared" si="3"/>
        <v>2022Yang_EurJMedChem</v>
      </c>
      <c r="C57" s="4" t="s">
        <v>556</v>
      </c>
      <c r="D57" s="2">
        <v>0</v>
      </c>
      <c r="E57" s="2">
        <v>1</v>
      </c>
      <c r="F57" s="4" t="s">
        <v>243</v>
      </c>
      <c r="G57" s="4">
        <v>61.6</v>
      </c>
      <c r="H57" s="4">
        <v>3.6</v>
      </c>
      <c r="I57" s="4">
        <v>59.2</v>
      </c>
      <c r="J57" s="4">
        <v>4.0999999999999996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5.75" customHeight="1" x14ac:dyDescent="0.2">
      <c r="A58" s="2" t="s">
        <v>165</v>
      </c>
      <c r="B58" s="3" t="str">
        <f t="shared" si="3"/>
        <v>2022Yang_EurJMedChem</v>
      </c>
      <c r="C58" s="4" t="s">
        <v>557</v>
      </c>
      <c r="D58" s="2">
        <v>0</v>
      </c>
      <c r="E58" s="2">
        <v>0</v>
      </c>
      <c r="F58" s="4" t="s">
        <v>245</v>
      </c>
      <c r="G58" s="4">
        <v>0.19</v>
      </c>
      <c r="H58" s="4">
        <v>0.03</v>
      </c>
      <c r="I58" s="4">
        <v>95.1</v>
      </c>
      <c r="J58" s="4">
        <v>4.0999999999999996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5.75" customHeight="1" x14ac:dyDescent="0.2">
      <c r="A59" s="2" t="s">
        <v>167</v>
      </c>
      <c r="B59" s="3" t="str">
        <f t="shared" si="3"/>
        <v>2022Yang_EurJMedChem</v>
      </c>
      <c r="C59" s="4" t="s">
        <v>558</v>
      </c>
      <c r="D59" s="2">
        <v>0</v>
      </c>
      <c r="E59" s="2">
        <v>0</v>
      </c>
      <c r="F59" s="4" t="s">
        <v>247</v>
      </c>
      <c r="G59" s="4">
        <v>0.35</v>
      </c>
      <c r="H59" s="4">
        <v>0.01</v>
      </c>
      <c r="I59" s="4">
        <v>91.4</v>
      </c>
      <c r="J59" s="4">
        <v>1.1000000000000001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5.75" customHeight="1" x14ac:dyDescent="0.2">
      <c r="A60" s="2" t="s">
        <v>173</v>
      </c>
      <c r="B60" s="3" t="str">
        <f t="shared" si="3"/>
        <v>2022Yang_EurJMedChem</v>
      </c>
      <c r="C60" s="4" t="s">
        <v>559</v>
      </c>
      <c r="D60" s="2">
        <v>0</v>
      </c>
      <c r="E60" s="2">
        <v>0</v>
      </c>
      <c r="F60" s="4" t="s">
        <v>249</v>
      </c>
      <c r="G60" s="4">
        <v>0.1</v>
      </c>
      <c r="H60" s="4">
        <v>0.01</v>
      </c>
      <c r="I60" s="4">
        <v>93</v>
      </c>
      <c r="J60" s="4">
        <v>2.1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5.75" customHeight="1" x14ac:dyDescent="0.2">
      <c r="A61" s="2" t="s">
        <v>177</v>
      </c>
      <c r="B61" s="3" t="str">
        <f t="shared" si="3"/>
        <v>2022Yang_EurJMedChem</v>
      </c>
      <c r="C61" s="4" t="s">
        <v>560</v>
      </c>
      <c r="D61" s="2">
        <v>0</v>
      </c>
      <c r="E61" s="2">
        <v>0</v>
      </c>
      <c r="F61" s="4" t="s">
        <v>251</v>
      </c>
      <c r="G61" s="4">
        <v>1</v>
      </c>
      <c r="H61" s="4">
        <v>0.02</v>
      </c>
      <c r="I61" s="4">
        <v>84</v>
      </c>
      <c r="J61" s="4">
        <v>1.5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5.75" customHeight="1" x14ac:dyDescent="0.2">
      <c r="A62" s="2" t="s">
        <v>179</v>
      </c>
      <c r="B62" s="3" t="str">
        <f t="shared" si="3"/>
        <v>2022Yang_EurJMedChem</v>
      </c>
      <c r="C62" s="4" t="s">
        <v>561</v>
      </c>
      <c r="D62" s="2">
        <v>0</v>
      </c>
      <c r="E62" s="2">
        <v>0</v>
      </c>
      <c r="F62" s="4" t="s">
        <v>253</v>
      </c>
      <c r="G62" s="4">
        <v>0.2</v>
      </c>
      <c r="H62" s="4">
        <v>0.03</v>
      </c>
      <c r="I62" s="4">
        <v>99.5</v>
      </c>
      <c r="J62" s="4">
        <v>1.3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5.75" customHeight="1" x14ac:dyDescent="0.2">
      <c r="A63" s="2" t="s">
        <v>181</v>
      </c>
      <c r="B63" s="3" t="str">
        <f t="shared" si="3"/>
        <v>2022Yang_EurJMedChem</v>
      </c>
      <c r="C63" s="4" t="s">
        <v>562</v>
      </c>
      <c r="D63" s="2">
        <v>0</v>
      </c>
      <c r="E63" s="2">
        <v>1</v>
      </c>
      <c r="F63" s="4" t="s">
        <v>255</v>
      </c>
      <c r="G63" s="4">
        <v>7.0000000000000007E-2</v>
      </c>
      <c r="H63" s="4">
        <v>0.01</v>
      </c>
      <c r="I63" s="4">
        <v>97</v>
      </c>
      <c r="J63" s="4">
        <v>2.4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5.75" customHeight="1" x14ac:dyDescent="0.2">
      <c r="A64" s="2" t="s">
        <v>183</v>
      </c>
      <c r="B64" s="3" t="str">
        <f t="shared" si="3"/>
        <v>2022Yang_EurJMedChem</v>
      </c>
      <c r="C64" s="4" t="s">
        <v>563</v>
      </c>
      <c r="D64" s="2">
        <v>0</v>
      </c>
      <c r="E64" s="2">
        <v>1</v>
      </c>
      <c r="F64" s="4" t="s">
        <v>257</v>
      </c>
      <c r="G64" s="4">
        <v>19.899999999999999</v>
      </c>
      <c r="H64" s="4">
        <v>0.5</v>
      </c>
      <c r="I64" s="4">
        <v>80.599999999999994</v>
      </c>
      <c r="J64" s="4">
        <v>1.2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5.75" customHeight="1" x14ac:dyDescent="0.2">
      <c r="A65" s="2" t="s">
        <v>193</v>
      </c>
      <c r="B65" s="3" t="str">
        <f t="shared" si="3"/>
        <v>2022Yang_EurJMedChem</v>
      </c>
      <c r="C65" s="4" t="s">
        <v>564</v>
      </c>
      <c r="D65" s="2">
        <v>0</v>
      </c>
      <c r="E65" s="2">
        <v>1</v>
      </c>
      <c r="F65" s="4" t="s">
        <v>259</v>
      </c>
      <c r="G65" s="4">
        <v>4.0999999999999996</v>
      </c>
      <c r="H65" s="4">
        <v>0.2</v>
      </c>
      <c r="I65" s="4">
        <v>61.2</v>
      </c>
      <c r="J65" s="4">
        <v>2.5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5.75" customHeight="1" x14ac:dyDescent="0.2">
      <c r="A66" s="2" t="s">
        <v>195</v>
      </c>
      <c r="B66" s="3" t="str">
        <f t="shared" si="3"/>
        <v>2022Yang_EurJMedChem</v>
      </c>
      <c r="C66" s="4" t="s">
        <v>565</v>
      </c>
      <c r="D66" s="2">
        <v>0</v>
      </c>
      <c r="E66" s="2">
        <v>1</v>
      </c>
      <c r="F66" s="4" t="s">
        <v>261</v>
      </c>
      <c r="G66" s="4">
        <v>6.8</v>
      </c>
      <c r="H66" s="4">
        <v>0.02</v>
      </c>
      <c r="I66" s="4">
        <v>83</v>
      </c>
      <c r="J66" s="4">
        <v>2.2999999999999998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5.75" customHeight="1" x14ac:dyDescent="0.2">
      <c r="A67" s="2" t="s">
        <v>199</v>
      </c>
      <c r="B67" s="3" t="str">
        <f t="shared" si="3"/>
        <v>2022Yang_EurJMedChem</v>
      </c>
      <c r="C67" s="4" t="s">
        <v>566</v>
      </c>
      <c r="D67" s="2">
        <v>0</v>
      </c>
      <c r="E67" s="2">
        <v>0</v>
      </c>
      <c r="F67" s="4" t="s">
        <v>263</v>
      </c>
      <c r="G67" s="4">
        <v>12.8</v>
      </c>
      <c r="H67" s="4">
        <v>0.5</v>
      </c>
      <c r="I67" s="4">
        <v>90.8</v>
      </c>
      <c r="J67" s="4">
        <v>2.1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5.75" customHeight="1" x14ac:dyDescent="0.2">
      <c r="A68" s="2" t="s">
        <v>209</v>
      </c>
      <c r="B68" s="3" t="str">
        <f t="shared" si="3"/>
        <v>2022Yang_EurJMedChem</v>
      </c>
      <c r="C68" s="4" t="s">
        <v>567</v>
      </c>
      <c r="D68" s="2">
        <v>0</v>
      </c>
      <c r="E68" s="2">
        <v>0</v>
      </c>
      <c r="F68" s="4" t="s">
        <v>265</v>
      </c>
      <c r="G68" s="4">
        <v>178</v>
      </c>
      <c r="H68" s="4">
        <v>2.6</v>
      </c>
      <c r="I68" s="4">
        <v>125</v>
      </c>
      <c r="J68" s="4">
        <v>3.6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5.75" customHeight="1" x14ac:dyDescent="0.2">
      <c r="A69" s="2" t="s">
        <v>143</v>
      </c>
      <c r="B69" s="9" t="str">
        <f>HYPERLINK("https://doi.org/10.1021/acsomega.7b01452","2017Li_ACSOmega")</f>
        <v>2017Li_ACSOmega</v>
      </c>
      <c r="C69" s="4" t="s">
        <v>642</v>
      </c>
      <c r="D69" s="2">
        <v>0</v>
      </c>
      <c r="E69" s="2">
        <v>0</v>
      </c>
      <c r="F69" s="4" t="s">
        <v>421</v>
      </c>
      <c r="G69" s="4">
        <v>0.77</v>
      </c>
      <c r="I69" s="4">
        <v>96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5.75" customHeight="1" x14ac:dyDescent="0.2">
      <c r="A70" s="2" t="s">
        <v>139</v>
      </c>
      <c r="B70" s="9" t="str">
        <f>HYPERLINK("https://doi.org/10.1021/acsomega.7b01452","2017Li_ACSOmega")</f>
        <v>2017Li_ACSOmega</v>
      </c>
      <c r="C70" s="4" t="s">
        <v>568</v>
      </c>
      <c r="D70" s="2">
        <v>0</v>
      </c>
      <c r="E70" s="2">
        <v>0</v>
      </c>
      <c r="F70" s="4" t="s">
        <v>429</v>
      </c>
      <c r="G70" s="4">
        <v>1.6</v>
      </c>
      <c r="I70" s="4">
        <v>115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5.75" customHeight="1" x14ac:dyDescent="0.2">
      <c r="A71" s="2" t="s">
        <v>145</v>
      </c>
      <c r="B71" s="9" t="str">
        <f t="shared" ref="B71:B85" si="4">HYPERLINK("https://doi.org/10.1021/acsomega.7b01452","2017Li_ACSOmega")</f>
        <v>2017Li_ACSOmega</v>
      </c>
      <c r="C71" s="4" t="s">
        <v>569</v>
      </c>
      <c r="D71" s="2">
        <v>0</v>
      </c>
      <c r="E71" s="2">
        <v>0</v>
      </c>
      <c r="F71" s="4" t="s">
        <v>430</v>
      </c>
      <c r="G71" s="4">
        <v>2.4</v>
      </c>
      <c r="I71" s="4">
        <v>113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5.75" customHeight="1" x14ac:dyDescent="0.2">
      <c r="A72" s="2" t="s">
        <v>149</v>
      </c>
      <c r="B72" s="9" t="str">
        <f t="shared" si="4"/>
        <v>2017Li_ACSOmega</v>
      </c>
      <c r="C72" s="4" t="s">
        <v>570</v>
      </c>
      <c r="D72" s="2">
        <v>0</v>
      </c>
      <c r="E72" s="2">
        <v>0</v>
      </c>
      <c r="F72" s="4" t="s">
        <v>431</v>
      </c>
      <c r="G72" s="4">
        <v>4</v>
      </c>
      <c r="I72" s="4">
        <v>113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5.75" customHeight="1" x14ac:dyDescent="0.2">
      <c r="A73" s="2" t="s">
        <v>153</v>
      </c>
      <c r="B73" s="9" t="str">
        <f t="shared" si="4"/>
        <v>2017Li_ACSOmega</v>
      </c>
      <c r="C73" s="4" t="s">
        <v>571</v>
      </c>
      <c r="D73" s="2">
        <v>0</v>
      </c>
      <c r="E73" s="2">
        <v>0</v>
      </c>
      <c r="F73" s="4" t="s">
        <v>432</v>
      </c>
      <c r="G73" s="4">
        <v>6.9</v>
      </c>
      <c r="I73" s="4">
        <v>129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5.75" customHeight="1" x14ac:dyDescent="0.2">
      <c r="A74" s="2" t="s">
        <v>155</v>
      </c>
      <c r="B74" s="9" t="str">
        <f t="shared" si="4"/>
        <v>2017Li_ACSOmega</v>
      </c>
      <c r="C74" s="4" t="s">
        <v>572</v>
      </c>
      <c r="D74" s="2">
        <v>0</v>
      </c>
      <c r="E74" s="2">
        <v>0</v>
      </c>
      <c r="F74" s="4" t="s">
        <v>433</v>
      </c>
      <c r="G74" s="4">
        <v>7.7</v>
      </c>
      <c r="I74" s="4">
        <v>130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5" customHeight="1" x14ac:dyDescent="0.2">
      <c r="A75" s="2" t="s">
        <v>157</v>
      </c>
      <c r="B75" s="9" t="str">
        <f t="shared" si="4"/>
        <v>2017Li_ACSOmega</v>
      </c>
      <c r="C75" s="4" t="s">
        <v>573</v>
      </c>
      <c r="D75" s="2">
        <v>0</v>
      </c>
      <c r="E75" s="2">
        <v>0</v>
      </c>
      <c r="F75" s="4" t="s">
        <v>434</v>
      </c>
      <c r="G75" s="4">
        <v>1.8</v>
      </c>
      <c r="I75" s="4">
        <v>126</v>
      </c>
    </row>
    <row r="76" spans="1:21" ht="15.75" customHeight="1" x14ac:dyDescent="0.2">
      <c r="A76" s="2" t="s">
        <v>159</v>
      </c>
      <c r="B76" s="9" t="str">
        <f t="shared" si="4"/>
        <v>2017Li_ACSOmega</v>
      </c>
      <c r="C76" s="4" t="s">
        <v>574</v>
      </c>
      <c r="D76" s="2">
        <v>0</v>
      </c>
      <c r="E76" s="2">
        <v>0</v>
      </c>
      <c r="F76" s="4" t="s">
        <v>435</v>
      </c>
      <c r="G76" s="4">
        <v>5.7</v>
      </c>
      <c r="I76" s="4">
        <v>105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5.75" customHeight="1" x14ac:dyDescent="0.2">
      <c r="A77" s="2" t="s">
        <v>161</v>
      </c>
      <c r="B77" s="9" t="str">
        <f t="shared" si="4"/>
        <v>2017Li_ACSOmega</v>
      </c>
      <c r="C77" s="4" t="s">
        <v>575</v>
      </c>
      <c r="D77" s="2">
        <v>0</v>
      </c>
      <c r="E77" s="2">
        <v>0</v>
      </c>
      <c r="F77" s="4" t="s">
        <v>436</v>
      </c>
      <c r="G77" s="4">
        <v>34</v>
      </c>
      <c r="I77" s="4">
        <v>106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5.75" customHeight="1" x14ac:dyDescent="0.2">
      <c r="A78" s="2" t="s">
        <v>169</v>
      </c>
      <c r="B78" s="9" t="str">
        <f t="shared" si="4"/>
        <v>2017Li_ACSOmega</v>
      </c>
      <c r="C78" s="4" t="s">
        <v>576</v>
      </c>
      <c r="D78" s="2">
        <v>0</v>
      </c>
      <c r="E78" s="2">
        <v>0</v>
      </c>
      <c r="F78" s="4" t="s">
        <v>437</v>
      </c>
      <c r="G78" s="4">
        <v>38</v>
      </c>
      <c r="I78" s="4">
        <v>89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5.75" customHeight="1" x14ac:dyDescent="0.2">
      <c r="A79" s="2" t="s">
        <v>171</v>
      </c>
      <c r="B79" s="9" t="str">
        <f t="shared" si="4"/>
        <v>2017Li_ACSOmega</v>
      </c>
      <c r="C79" s="4" t="s">
        <v>577</v>
      </c>
      <c r="D79" s="2">
        <v>0</v>
      </c>
      <c r="E79" s="2">
        <v>0</v>
      </c>
      <c r="F79" s="4" t="s">
        <v>438</v>
      </c>
      <c r="G79" s="4">
        <v>8.8000000000000007</v>
      </c>
      <c r="I79" s="4">
        <v>122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5.75" customHeight="1" x14ac:dyDescent="0.2">
      <c r="A80" s="2" t="s">
        <v>175</v>
      </c>
      <c r="B80" s="9" t="str">
        <f t="shared" si="4"/>
        <v>2017Li_ACSOmega</v>
      </c>
      <c r="C80" s="4" t="s">
        <v>578</v>
      </c>
      <c r="D80" s="2">
        <v>0</v>
      </c>
      <c r="E80" s="2">
        <v>0</v>
      </c>
      <c r="F80" s="4" t="s">
        <v>439</v>
      </c>
      <c r="G80" s="4">
        <v>1.1000000000000001</v>
      </c>
      <c r="I80" s="4">
        <v>129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5.75" customHeight="1" x14ac:dyDescent="0.2">
      <c r="A81" s="2" t="s">
        <v>185</v>
      </c>
      <c r="B81" s="9" t="str">
        <f t="shared" si="4"/>
        <v>2017Li_ACSOmega</v>
      </c>
      <c r="C81" s="4" t="s">
        <v>579</v>
      </c>
      <c r="D81" s="2">
        <v>0</v>
      </c>
      <c r="E81" s="2">
        <v>0</v>
      </c>
      <c r="F81" s="4" t="s">
        <v>440</v>
      </c>
      <c r="G81" s="4">
        <v>1.5</v>
      </c>
      <c r="I81" s="4">
        <v>110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5.75" customHeight="1" x14ac:dyDescent="0.2">
      <c r="A82" s="2" t="s">
        <v>187</v>
      </c>
      <c r="B82" s="9" t="str">
        <f t="shared" si="4"/>
        <v>2017Li_ACSOmega</v>
      </c>
      <c r="C82" s="4" t="s">
        <v>580</v>
      </c>
      <c r="D82" s="2">
        <v>0</v>
      </c>
      <c r="E82" s="2">
        <v>0</v>
      </c>
      <c r="F82" s="4" t="s">
        <v>441</v>
      </c>
      <c r="G82" s="4">
        <v>10</v>
      </c>
      <c r="I82" s="4">
        <v>108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5.75" customHeight="1" x14ac:dyDescent="0.2">
      <c r="A83" s="2" t="s">
        <v>189</v>
      </c>
      <c r="B83" s="9" t="str">
        <f t="shared" si="4"/>
        <v>2017Li_ACSOmega</v>
      </c>
      <c r="C83" s="4" t="s">
        <v>581</v>
      </c>
      <c r="D83" s="2">
        <v>0</v>
      </c>
      <c r="E83" s="2">
        <v>0</v>
      </c>
      <c r="F83" s="4" t="s">
        <v>442</v>
      </c>
      <c r="G83" s="4">
        <v>143</v>
      </c>
      <c r="I83" s="4">
        <v>104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5.75" customHeight="1" x14ac:dyDescent="0.2">
      <c r="A84" s="2" t="s">
        <v>191</v>
      </c>
      <c r="B84" s="9" t="str">
        <f t="shared" si="4"/>
        <v>2017Li_ACSOmega</v>
      </c>
      <c r="C84" s="4" t="s">
        <v>582</v>
      </c>
      <c r="D84" s="2">
        <v>0</v>
      </c>
      <c r="E84" s="2">
        <v>0</v>
      </c>
      <c r="F84" s="4" t="s">
        <v>443</v>
      </c>
      <c r="G84" s="4">
        <v>9.6</v>
      </c>
      <c r="I84" s="4">
        <v>112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5.75" customHeight="1" x14ac:dyDescent="0.2">
      <c r="A85" s="2" t="s">
        <v>197</v>
      </c>
      <c r="B85" s="9" t="str">
        <f t="shared" si="4"/>
        <v>2017Li_ACSOmega</v>
      </c>
      <c r="C85" s="4" t="s">
        <v>583</v>
      </c>
      <c r="D85" s="2">
        <v>0</v>
      </c>
      <c r="E85" s="2">
        <v>0</v>
      </c>
      <c r="F85" s="4" t="s">
        <v>444</v>
      </c>
      <c r="G85" s="4">
        <v>14.6</v>
      </c>
      <c r="I85" s="4">
        <v>107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5.75" customHeight="1" x14ac:dyDescent="0.2">
      <c r="A86" s="2" t="s">
        <v>201</v>
      </c>
      <c r="B86" s="10" t="str">
        <f t="shared" ref="B86:B87" si="5">HYPERLINK("https://doi.org/10.3389/fphar.2019.01680","2020Zebala_FrontPharma")</f>
        <v>2020Zebala_FrontPharma</v>
      </c>
      <c r="C86" s="2" t="s">
        <v>584</v>
      </c>
      <c r="D86" s="2">
        <v>1</v>
      </c>
      <c r="E86" s="2">
        <v>0</v>
      </c>
      <c r="F86" s="2" t="s">
        <v>268</v>
      </c>
      <c r="G86" s="2">
        <v>63</v>
      </c>
      <c r="H86" s="2">
        <v>4</v>
      </c>
      <c r="I86" s="2">
        <v>99</v>
      </c>
      <c r="J86" s="2">
        <v>0.9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5.75" customHeight="1" x14ac:dyDescent="0.2">
      <c r="A87" s="2" t="s">
        <v>203</v>
      </c>
      <c r="B87" s="10" t="str">
        <f t="shared" si="5"/>
        <v>2020Zebala_FrontPharma</v>
      </c>
      <c r="C87" s="2" t="s">
        <v>585</v>
      </c>
      <c r="D87" s="2">
        <v>1</v>
      </c>
      <c r="E87" s="2">
        <v>0</v>
      </c>
      <c r="F87" s="2" t="s">
        <v>272</v>
      </c>
      <c r="G87" s="2">
        <v>2426</v>
      </c>
      <c r="H87" s="2">
        <v>469</v>
      </c>
      <c r="I87" s="2">
        <v>100</v>
      </c>
      <c r="J87" s="2">
        <v>2.6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5.75" customHeight="1" x14ac:dyDescent="0.2">
      <c r="A88" s="2" t="s">
        <v>205</v>
      </c>
      <c r="B88" s="9" t="str">
        <f>HYPERLINK("https://doi.org/10.1002/syn.20356","2006Xu_Synapse")</f>
        <v>2006Xu_Synapse</v>
      </c>
      <c r="C88" s="2" t="s">
        <v>668</v>
      </c>
      <c r="D88" s="2">
        <v>1</v>
      </c>
      <c r="E88" s="2">
        <v>0</v>
      </c>
      <c r="F88" s="2" t="s">
        <v>274</v>
      </c>
      <c r="G88" s="2">
        <v>48.7</v>
      </c>
      <c r="H88" s="2">
        <v>13.7</v>
      </c>
      <c r="I88" s="2">
        <v>89</v>
      </c>
      <c r="J88" s="2">
        <v>2.2000000000000002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5.75" customHeight="1" x14ac:dyDescent="0.2">
      <c r="A89" s="2" t="s">
        <v>207</v>
      </c>
      <c r="B89" s="3" t="str">
        <f t="shared" ref="B89:B96" si="6">HYPERLINK("https://doi.org/10.1021/acs.jcim.1c00585","2021Dror_JCIM")</f>
        <v>2021Dror_JCIM</v>
      </c>
      <c r="C89" s="2" t="s">
        <v>586</v>
      </c>
      <c r="D89" s="2">
        <v>0</v>
      </c>
      <c r="E89" s="2">
        <v>0</v>
      </c>
      <c r="F89" s="2" t="s">
        <v>278</v>
      </c>
      <c r="G89" s="2">
        <v>39</v>
      </c>
      <c r="H89" s="2"/>
      <c r="I89" s="2">
        <v>112</v>
      </c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">
      <c r="A90" s="2" t="s">
        <v>211</v>
      </c>
      <c r="B90" s="3" t="str">
        <f t="shared" si="6"/>
        <v>2021Dror_JCIM</v>
      </c>
      <c r="C90" s="2" t="s">
        <v>587</v>
      </c>
      <c r="D90" s="2">
        <v>0</v>
      </c>
      <c r="E90" s="2">
        <v>0</v>
      </c>
      <c r="F90" s="2" t="s">
        <v>281</v>
      </c>
      <c r="G90" s="2">
        <v>1</v>
      </c>
      <c r="H90" s="2"/>
      <c r="I90" s="2">
        <v>105</v>
      </c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">
      <c r="A91" s="2" t="s">
        <v>213</v>
      </c>
      <c r="B91" s="3" t="str">
        <f t="shared" si="6"/>
        <v>2021Dror_JCIM</v>
      </c>
      <c r="C91" s="2" t="s">
        <v>588</v>
      </c>
      <c r="D91" s="2">
        <v>0</v>
      </c>
      <c r="E91" s="2">
        <v>0</v>
      </c>
      <c r="F91" s="2" t="s">
        <v>283</v>
      </c>
      <c r="G91" s="2">
        <v>11</v>
      </c>
      <c r="H91" s="2"/>
      <c r="I91" s="2">
        <v>99</v>
      </c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">
      <c r="A92" s="2" t="s">
        <v>215</v>
      </c>
      <c r="B92" s="3" t="str">
        <f t="shared" si="6"/>
        <v>2021Dror_JCIM</v>
      </c>
      <c r="C92" s="2" t="s">
        <v>589</v>
      </c>
      <c r="D92" s="2">
        <v>0</v>
      </c>
      <c r="E92" s="2">
        <v>0</v>
      </c>
      <c r="F92" s="2" t="s">
        <v>285</v>
      </c>
      <c r="G92" s="2">
        <v>0.72</v>
      </c>
      <c r="H92" s="2"/>
      <c r="I92" s="2">
        <v>104</v>
      </c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">
      <c r="A93" s="2" t="s">
        <v>218</v>
      </c>
      <c r="B93" s="3" t="str">
        <f t="shared" si="6"/>
        <v>2021Dror_JCIM</v>
      </c>
      <c r="C93" s="2" t="s">
        <v>590</v>
      </c>
      <c r="D93" s="2">
        <v>0</v>
      </c>
      <c r="E93" s="2">
        <v>0</v>
      </c>
      <c r="F93" s="2" t="s">
        <v>287</v>
      </c>
      <c r="G93" s="2">
        <v>45</v>
      </c>
      <c r="H93" s="2"/>
      <c r="I93" s="2">
        <v>88</v>
      </c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">
      <c r="A94" s="2" t="s">
        <v>220</v>
      </c>
      <c r="B94" s="3" t="str">
        <f t="shared" si="6"/>
        <v>2021Dror_JCIM</v>
      </c>
      <c r="C94" s="2" t="s">
        <v>591</v>
      </c>
      <c r="D94" s="2">
        <v>0</v>
      </c>
      <c r="E94" s="2">
        <v>0</v>
      </c>
      <c r="F94" s="2" t="s">
        <v>289</v>
      </c>
      <c r="G94" s="2">
        <v>1.6</v>
      </c>
      <c r="H94" s="2"/>
      <c r="I94" s="2">
        <v>110</v>
      </c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">
      <c r="A95" s="2" t="s">
        <v>222</v>
      </c>
      <c r="B95" s="3" t="str">
        <f t="shared" si="6"/>
        <v>2021Dror_JCIM</v>
      </c>
      <c r="C95" s="2" t="s">
        <v>592</v>
      </c>
      <c r="D95" s="2">
        <v>0</v>
      </c>
      <c r="E95" s="2">
        <v>0</v>
      </c>
      <c r="F95" s="2" t="s">
        <v>291</v>
      </c>
      <c r="G95" s="2">
        <v>42</v>
      </c>
      <c r="H95" s="2"/>
      <c r="I95" s="2">
        <v>76</v>
      </c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">
      <c r="A96" s="2" t="s">
        <v>224</v>
      </c>
      <c r="B96" s="3" t="str">
        <f t="shared" si="6"/>
        <v>2021Dror_JCIM</v>
      </c>
      <c r="C96" s="2" t="s">
        <v>593</v>
      </c>
      <c r="D96" s="2">
        <v>0</v>
      </c>
      <c r="E96" s="2">
        <v>0</v>
      </c>
      <c r="F96" s="2" t="s">
        <v>293</v>
      </c>
      <c r="G96" s="2">
        <v>31</v>
      </c>
      <c r="H96" s="2"/>
      <c r="I96" s="2">
        <v>104</v>
      </c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">
      <c r="A97" s="2" t="s">
        <v>226</v>
      </c>
      <c r="B97" s="3" t="str">
        <f t="shared" ref="B97:B106" si="7">HYPERLINK("https://doi.org/10.1039/d0md00104j","2020Gutman_RSCMedChem")</f>
        <v>2020Gutman_RSCMedChem</v>
      </c>
      <c r="C97" s="2" t="s">
        <v>594</v>
      </c>
      <c r="D97" s="2">
        <v>1</v>
      </c>
      <c r="E97" s="2">
        <v>0</v>
      </c>
      <c r="F97" s="2" t="s">
        <v>295</v>
      </c>
      <c r="G97" s="2">
        <v>0.95</v>
      </c>
      <c r="H97" s="2">
        <v>0.35</v>
      </c>
      <c r="I97" s="2">
        <v>63.3</v>
      </c>
      <c r="J97" s="2">
        <v>3.9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5.75" customHeight="1" x14ac:dyDescent="0.2">
      <c r="A98" s="2" t="s">
        <v>228</v>
      </c>
      <c r="B98" s="3" t="str">
        <f t="shared" si="7"/>
        <v>2020Gutman_RSCMedChem</v>
      </c>
      <c r="C98" s="2" t="s">
        <v>595</v>
      </c>
      <c r="D98" s="2">
        <v>1</v>
      </c>
      <c r="E98" s="2">
        <v>0</v>
      </c>
      <c r="F98" s="2" t="s">
        <v>297</v>
      </c>
      <c r="G98" s="2">
        <v>2.31</v>
      </c>
      <c r="H98" s="2">
        <v>0.78</v>
      </c>
      <c r="I98" s="2">
        <v>33.5</v>
      </c>
      <c r="J98" s="2">
        <v>5.9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5.75" customHeight="1" x14ac:dyDescent="0.2">
      <c r="A99" s="2" t="s">
        <v>230</v>
      </c>
      <c r="B99" s="3" t="str">
        <f t="shared" si="7"/>
        <v>2020Gutman_RSCMedChem</v>
      </c>
      <c r="C99" s="2" t="s">
        <v>596</v>
      </c>
      <c r="D99" s="2">
        <v>1</v>
      </c>
      <c r="E99" s="2">
        <v>0</v>
      </c>
      <c r="F99" s="2" t="s">
        <v>299</v>
      </c>
      <c r="G99" s="2">
        <v>1.2</v>
      </c>
      <c r="H99" s="2">
        <v>0.37</v>
      </c>
      <c r="I99" s="2">
        <v>65</v>
      </c>
      <c r="J99" s="2">
        <v>6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5.75" customHeight="1" x14ac:dyDescent="0.2">
      <c r="A100" s="2" t="s">
        <v>232</v>
      </c>
      <c r="B100" s="3" t="str">
        <f t="shared" si="7"/>
        <v>2020Gutman_RSCMedChem</v>
      </c>
      <c r="C100" s="2" t="s">
        <v>597</v>
      </c>
      <c r="D100" s="2">
        <v>0</v>
      </c>
      <c r="E100" s="2">
        <v>0</v>
      </c>
      <c r="F100" s="2" t="s">
        <v>301</v>
      </c>
      <c r="G100" s="2">
        <v>0.46</v>
      </c>
      <c r="H100" s="2">
        <v>0.09</v>
      </c>
      <c r="I100" s="2">
        <v>94</v>
      </c>
      <c r="J100" s="2">
        <v>2.2999999999999998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5.75" customHeight="1" x14ac:dyDescent="0.2">
      <c r="A101" s="2" t="s">
        <v>234</v>
      </c>
      <c r="B101" s="3" t="str">
        <f t="shared" si="7"/>
        <v>2020Gutman_RSCMedChem</v>
      </c>
      <c r="C101" s="2" t="s">
        <v>598</v>
      </c>
      <c r="D101" s="2">
        <v>0</v>
      </c>
      <c r="E101" s="2">
        <v>0</v>
      </c>
      <c r="F101" s="2" t="s">
        <v>303</v>
      </c>
      <c r="G101" s="2">
        <v>31.7</v>
      </c>
      <c r="H101" s="2">
        <v>11.4</v>
      </c>
      <c r="I101" s="2">
        <v>49</v>
      </c>
      <c r="J101" s="2">
        <v>2.5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5.75" customHeight="1" x14ac:dyDescent="0.2">
      <c r="A102" s="2" t="s">
        <v>236</v>
      </c>
      <c r="B102" s="3" t="str">
        <f t="shared" si="7"/>
        <v>2020Gutman_RSCMedChem</v>
      </c>
      <c r="C102" s="2" t="s">
        <v>599</v>
      </c>
      <c r="D102" s="2">
        <v>0</v>
      </c>
      <c r="E102" s="2">
        <v>0</v>
      </c>
      <c r="F102" s="2" t="s">
        <v>305</v>
      </c>
      <c r="G102" s="2">
        <v>31.3</v>
      </c>
      <c r="H102" s="2">
        <v>4.5999999999999996</v>
      </c>
      <c r="I102" s="2">
        <v>42</v>
      </c>
      <c r="J102" s="2">
        <v>4.8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5.75" customHeight="1" x14ac:dyDescent="0.2">
      <c r="A103" s="2" t="s">
        <v>238</v>
      </c>
      <c r="B103" s="3" t="str">
        <f t="shared" si="7"/>
        <v>2020Gutman_RSCMedChem</v>
      </c>
      <c r="C103" s="2" t="s">
        <v>600</v>
      </c>
      <c r="D103" s="2">
        <v>0</v>
      </c>
      <c r="E103" s="2">
        <v>0</v>
      </c>
      <c r="F103" s="2" t="s">
        <v>307</v>
      </c>
      <c r="G103" s="2">
        <v>35.200000000000003</v>
      </c>
      <c r="H103" s="2">
        <v>12.59</v>
      </c>
      <c r="I103" s="2">
        <v>48.7</v>
      </c>
      <c r="J103" s="2">
        <v>12.59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5.75" customHeight="1" x14ac:dyDescent="0.2">
      <c r="A104" s="2" t="s">
        <v>240</v>
      </c>
      <c r="B104" s="3" t="str">
        <f t="shared" si="7"/>
        <v>2020Gutman_RSCMedChem</v>
      </c>
      <c r="C104" s="2" t="s">
        <v>601</v>
      </c>
      <c r="D104" s="2">
        <v>0</v>
      </c>
      <c r="E104" s="2">
        <v>0</v>
      </c>
      <c r="F104" s="2" t="s">
        <v>309</v>
      </c>
      <c r="G104" s="2">
        <v>132</v>
      </c>
      <c r="H104" s="2">
        <v>62</v>
      </c>
      <c r="I104" s="2">
        <v>52.6</v>
      </c>
      <c r="J104" s="2">
        <v>6.5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5.75" customHeight="1" x14ac:dyDescent="0.2">
      <c r="A105" s="2" t="s">
        <v>242</v>
      </c>
      <c r="B105" s="3" t="str">
        <f t="shared" si="7"/>
        <v>2020Gutman_RSCMedChem</v>
      </c>
      <c r="C105" s="2" t="s">
        <v>603</v>
      </c>
      <c r="D105" s="2">
        <v>0</v>
      </c>
      <c r="E105" s="2">
        <v>0</v>
      </c>
      <c r="F105" s="2" t="s">
        <v>311</v>
      </c>
      <c r="G105" s="2">
        <v>0.24</v>
      </c>
      <c r="H105" s="2">
        <v>0.09</v>
      </c>
      <c r="I105" s="2">
        <v>100.1</v>
      </c>
      <c r="J105" s="2">
        <v>0.7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5.75" customHeight="1" x14ac:dyDescent="0.2">
      <c r="A106" s="2" t="s">
        <v>244</v>
      </c>
      <c r="B106" s="3" t="str">
        <f t="shared" si="7"/>
        <v>2020Gutman_RSCMedChem</v>
      </c>
      <c r="C106" s="2" t="s">
        <v>602</v>
      </c>
      <c r="D106" s="2">
        <v>0</v>
      </c>
      <c r="E106" s="2">
        <v>0</v>
      </c>
      <c r="F106" s="2" t="s">
        <v>313</v>
      </c>
      <c r="G106" s="2">
        <v>854</v>
      </c>
      <c r="H106" s="2">
        <v>114</v>
      </c>
      <c r="I106" s="2">
        <v>63</v>
      </c>
      <c r="J106" s="2">
        <v>2.4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35.25" customHeight="1" x14ac:dyDescent="0.2">
      <c r="A107" s="2" t="s">
        <v>246</v>
      </c>
      <c r="B107" s="3" t="str">
        <f t="shared" ref="B107:B126" si="8">HYPERLINK("https://doi.org/10.1021/acschemneuro.0c00191","2020Crowely_ACSChemNeuro")</f>
        <v>2020Crowely_ACSChemNeuro</v>
      </c>
      <c r="C107" s="2" t="s">
        <v>604</v>
      </c>
      <c r="D107" s="2">
        <v>1</v>
      </c>
      <c r="E107" s="2">
        <v>0</v>
      </c>
      <c r="F107" s="2" t="s">
        <v>316</v>
      </c>
      <c r="G107" s="2">
        <v>1.4</v>
      </c>
      <c r="H107" s="2">
        <v>0.8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35.25" customHeight="1" x14ac:dyDescent="0.2">
      <c r="A108" s="2" t="s">
        <v>248</v>
      </c>
      <c r="B108" s="3" t="str">
        <f t="shared" si="8"/>
        <v>2020Crowely_ACSChemNeuro</v>
      </c>
      <c r="C108" s="2" t="s">
        <v>605</v>
      </c>
      <c r="D108" s="2">
        <v>1</v>
      </c>
      <c r="E108" s="2">
        <v>0</v>
      </c>
      <c r="F108" s="2" t="s">
        <v>318</v>
      </c>
      <c r="G108" s="2">
        <v>2.42</v>
      </c>
      <c r="H108" s="2">
        <v>7.0000000000000007E-2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35.25" customHeight="1" x14ac:dyDescent="0.2">
      <c r="A109" s="2" t="s">
        <v>250</v>
      </c>
      <c r="B109" s="3" t="str">
        <f t="shared" si="8"/>
        <v>2020Crowely_ACSChemNeuro</v>
      </c>
      <c r="C109" s="2" t="s">
        <v>606</v>
      </c>
      <c r="D109" s="2">
        <v>1</v>
      </c>
      <c r="E109" s="2">
        <v>0</v>
      </c>
      <c r="F109" s="2" t="s">
        <v>320</v>
      </c>
      <c r="G109" s="2">
        <v>17</v>
      </c>
      <c r="H109" s="2">
        <v>7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35.25" customHeight="1" x14ac:dyDescent="0.2">
      <c r="A110" s="2" t="s">
        <v>252</v>
      </c>
      <c r="B110" s="3" t="str">
        <f t="shared" si="8"/>
        <v>2020Crowely_ACSChemNeuro</v>
      </c>
      <c r="C110" s="2" t="s">
        <v>607</v>
      </c>
      <c r="D110" s="2">
        <v>1</v>
      </c>
      <c r="E110" s="2">
        <v>0</v>
      </c>
      <c r="F110" s="2" t="s">
        <v>322</v>
      </c>
      <c r="G110" s="2">
        <v>3.4</v>
      </c>
      <c r="H110" s="2">
        <v>0.6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6" x14ac:dyDescent="0.2">
      <c r="A111" s="2" t="s">
        <v>254</v>
      </c>
      <c r="B111" s="3" t="str">
        <f t="shared" si="8"/>
        <v>2020Crowely_ACSChemNeuro</v>
      </c>
      <c r="C111" s="2" t="s">
        <v>608</v>
      </c>
      <c r="D111" s="2">
        <v>0</v>
      </c>
      <c r="E111" s="2">
        <v>0</v>
      </c>
      <c r="F111" s="13" t="s">
        <v>324</v>
      </c>
      <c r="G111" s="2">
        <v>1.2</v>
      </c>
      <c r="H111" s="2">
        <v>0.2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2">
      <c r="A112" s="2" t="s">
        <v>256</v>
      </c>
      <c r="B112" s="3" t="str">
        <f t="shared" si="8"/>
        <v>2020Crowely_ACSChemNeuro</v>
      </c>
      <c r="C112" s="2" t="s">
        <v>609</v>
      </c>
      <c r="D112" s="2">
        <v>0</v>
      </c>
      <c r="E112" s="2">
        <v>0</v>
      </c>
      <c r="F112" s="2" t="s">
        <v>326</v>
      </c>
      <c r="G112" s="2">
        <v>3.2</v>
      </c>
      <c r="H112" s="2">
        <v>0.8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x14ac:dyDescent="0.2">
      <c r="A113" s="2" t="s">
        <v>258</v>
      </c>
      <c r="B113" s="3" t="str">
        <f t="shared" si="8"/>
        <v>2020Crowely_ACSChemNeuro</v>
      </c>
      <c r="C113" s="2" t="s">
        <v>610</v>
      </c>
      <c r="D113" s="2">
        <v>0</v>
      </c>
      <c r="E113" s="2">
        <v>0</v>
      </c>
      <c r="F113" s="2" t="s">
        <v>328</v>
      </c>
      <c r="G113" s="2">
        <v>6</v>
      </c>
      <c r="H113" s="2">
        <v>1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x14ac:dyDescent="0.2">
      <c r="A114" s="2" t="s">
        <v>260</v>
      </c>
      <c r="B114" s="3" t="str">
        <f t="shared" si="8"/>
        <v>2020Crowely_ACSChemNeuro</v>
      </c>
      <c r="C114" s="2" t="s">
        <v>611</v>
      </c>
      <c r="D114" s="2">
        <v>0</v>
      </c>
      <c r="E114" s="2">
        <v>0</v>
      </c>
      <c r="F114" s="2" t="s">
        <v>330</v>
      </c>
      <c r="G114" s="2">
        <v>2.5</v>
      </c>
      <c r="H114" s="2">
        <v>0.3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x14ac:dyDescent="0.2">
      <c r="A115" s="2" t="s">
        <v>262</v>
      </c>
      <c r="B115" s="3" t="str">
        <f t="shared" si="8"/>
        <v>2020Crowely_ACSChemNeuro</v>
      </c>
      <c r="C115" s="2" t="s">
        <v>612</v>
      </c>
      <c r="D115" s="2">
        <v>0</v>
      </c>
      <c r="E115" s="2">
        <v>0</v>
      </c>
      <c r="F115" s="2" t="s">
        <v>332</v>
      </c>
      <c r="G115" s="2">
        <v>1.4</v>
      </c>
      <c r="H115" s="2">
        <v>0.8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x14ac:dyDescent="0.2">
      <c r="A116" s="2" t="s">
        <v>264</v>
      </c>
      <c r="B116" s="3" t="str">
        <f t="shared" si="8"/>
        <v>2020Crowely_ACSChemNeuro</v>
      </c>
      <c r="C116" s="2" t="s">
        <v>613</v>
      </c>
      <c r="D116" s="2">
        <v>0</v>
      </c>
      <c r="E116" s="2">
        <v>0</v>
      </c>
      <c r="F116" s="2" t="s">
        <v>334</v>
      </c>
      <c r="G116" s="2">
        <v>1.3</v>
      </c>
      <c r="H116" s="2">
        <v>0.9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x14ac:dyDescent="0.2">
      <c r="A117" s="2" t="s">
        <v>360</v>
      </c>
      <c r="B117" s="3" t="str">
        <f t="shared" si="8"/>
        <v>2020Crowely_ACSChemNeuro</v>
      </c>
      <c r="C117" s="2" t="s">
        <v>614</v>
      </c>
      <c r="D117" s="2">
        <v>0</v>
      </c>
      <c r="E117" s="2">
        <v>0</v>
      </c>
      <c r="F117" s="2" t="s">
        <v>336</v>
      </c>
      <c r="G117" s="2">
        <v>5</v>
      </c>
      <c r="H117" s="2">
        <v>2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x14ac:dyDescent="0.2">
      <c r="A118" s="2" t="s">
        <v>362</v>
      </c>
      <c r="B118" s="3" t="str">
        <f t="shared" si="8"/>
        <v>2020Crowely_ACSChemNeuro</v>
      </c>
      <c r="C118" s="2" t="s">
        <v>615</v>
      </c>
      <c r="D118" s="2">
        <v>0</v>
      </c>
      <c r="E118" s="2">
        <v>0</v>
      </c>
      <c r="F118" s="2" t="s">
        <v>338</v>
      </c>
      <c r="G118" s="2">
        <v>30</v>
      </c>
      <c r="H118" s="2">
        <v>10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x14ac:dyDescent="0.2">
      <c r="A119" s="2" t="s">
        <v>422</v>
      </c>
      <c r="B119" s="3" t="str">
        <f t="shared" si="8"/>
        <v>2020Crowely_ACSChemNeuro</v>
      </c>
      <c r="C119" s="2" t="s">
        <v>616</v>
      </c>
      <c r="D119" s="2">
        <v>0</v>
      </c>
      <c r="E119" s="2">
        <v>0</v>
      </c>
      <c r="F119" s="2" t="s">
        <v>340</v>
      </c>
      <c r="G119" s="2">
        <v>1.3</v>
      </c>
      <c r="H119" s="2">
        <v>0.3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x14ac:dyDescent="0.2">
      <c r="A120" s="2" t="s">
        <v>365</v>
      </c>
      <c r="B120" s="3" t="str">
        <f t="shared" si="8"/>
        <v>2020Crowely_ACSChemNeuro</v>
      </c>
      <c r="C120" s="2" t="s">
        <v>617</v>
      </c>
      <c r="D120" s="2">
        <v>0</v>
      </c>
      <c r="E120" s="2">
        <v>0</v>
      </c>
      <c r="F120" s="2" t="s">
        <v>342</v>
      </c>
      <c r="G120" s="2">
        <v>0.83</v>
      </c>
      <c r="H120" s="2">
        <v>0.04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x14ac:dyDescent="0.2">
      <c r="A121" s="2" t="s">
        <v>367</v>
      </c>
      <c r="B121" s="3" t="str">
        <f t="shared" si="8"/>
        <v>2020Crowely_ACSChemNeuro</v>
      </c>
      <c r="C121" s="2" t="s">
        <v>618</v>
      </c>
      <c r="D121" s="2">
        <v>0</v>
      </c>
      <c r="E121" s="2">
        <v>0</v>
      </c>
      <c r="F121" s="2" t="s">
        <v>344</v>
      </c>
      <c r="G121" s="2">
        <v>0.6</v>
      </c>
      <c r="H121" s="2">
        <v>0.2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x14ac:dyDescent="0.2">
      <c r="A122" s="2" t="s">
        <v>369</v>
      </c>
      <c r="B122" s="3" t="str">
        <f t="shared" si="8"/>
        <v>2020Crowely_ACSChemNeuro</v>
      </c>
      <c r="C122" s="2" t="s">
        <v>619</v>
      </c>
      <c r="D122" s="2">
        <v>0</v>
      </c>
      <c r="E122" s="2">
        <v>0</v>
      </c>
      <c r="F122" s="2" t="s">
        <v>346</v>
      </c>
      <c r="G122" s="2">
        <v>4</v>
      </c>
      <c r="H122" s="2">
        <v>1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x14ac:dyDescent="0.2">
      <c r="A123" s="2" t="s">
        <v>370</v>
      </c>
      <c r="B123" s="3" t="str">
        <f t="shared" si="8"/>
        <v>2020Crowely_ACSChemNeuro</v>
      </c>
      <c r="C123" s="2" t="s">
        <v>620</v>
      </c>
      <c r="D123" s="2">
        <v>0</v>
      </c>
      <c r="E123" s="2">
        <v>0</v>
      </c>
      <c r="F123" s="2" t="s">
        <v>348</v>
      </c>
      <c r="G123" s="2">
        <v>1.5</v>
      </c>
      <c r="H123" s="2">
        <v>0.6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x14ac:dyDescent="0.2">
      <c r="A124" s="2" t="s">
        <v>373</v>
      </c>
      <c r="B124" s="3" t="str">
        <f t="shared" si="8"/>
        <v>2020Crowely_ACSChemNeuro</v>
      </c>
      <c r="C124" s="2" t="s">
        <v>621</v>
      </c>
      <c r="D124" s="2">
        <v>0</v>
      </c>
      <c r="E124" s="2">
        <v>0</v>
      </c>
      <c r="F124" s="2" t="s">
        <v>350</v>
      </c>
      <c r="G124" s="2">
        <v>9</v>
      </c>
      <c r="H124" s="2">
        <v>2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x14ac:dyDescent="0.2">
      <c r="A125" s="2" t="s">
        <v>375</v>
      </c>
      <c r="B125" s="3" t="str">
        <f t="shared" si="8"/>
        <v>2020Crowely_ACSChemNeuro</v>
      </c>
      <c r="C125" s="2" t="s">
        <v>622</v>
      </c>
      <c r="D125" s="2">
        <v>0</v>
      </c>
      <c r="E125" s="2">
        <v>0</v>
      </c>
      <c r="F125" s="2" t="s">
        <v>352</v>
      </c>
      <c r="G125" s="2">
        <v>13</v>
      </c>
      <c r="H125" s="2">
        <v>3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x14ac:dyDescent="0.2">
      <c r="A126" s="2" t="s">
        <v>376</v>
      </c>
      <c r="B126" s="3" t="str">
        <f t="shared" si="8"/>
        <v>2020Crowely_ACSChemNeuro</v>
      </c>
      <c r="C126" s="2" t="s">
        <v>623</v>
      </c>
      <c r="D126" s="2">
        <v>0</v>
      </c>
      <c r="E126" s="2">
        <v>0</v>
      </c>
      <c r="F126" s="2" t="s">
        <v>354</v>
      </c>
      <c r="G126" s="2">
        <v>0.03</v>
      </c>
      <c r="H126" s="2">
        <v>1E-3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5.75" customHeight="1" x14ac:dyDescent="0.2">
      <c r="A127" s="2" t="s">
        <v>378</v>
      </c>
      <c r="B127" s="3" t="str">
        <f t="shared" ref="B127:B128" si="9">HYPERLINK("https://doi.org/10.1002/cmdc.201900575","2020Ma_ChemMedChem")</f>
        <v>2020Ma_ChemMedChem</v>
      </c>
      <c r="C127" s="2" t="s">
        <v>624</v>
      </c>
      <c r="D127" s="2">
        <v>1</v>
      </c>
      <c r="E127" s="2">
        <v>0</v>
      </c>
      <c r="F127" s="2" t="s">
        <v>356</v>
      </c>
      <c r="G127" s="8">
        <v>26</v>
      </c>
      <c r="H127" s="8"/>
      <c r="I127" s="2">
        <v>100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5.75" customHeight="1" x14ac:dyDescent="0.2">
      <c r="A128" s="2" t="s">
        <v>380</v>
      </c>
      <c r="B128" s="3" t="str">
        <f t="shared" si="9"/>
        <v>2020Ma_ChemMedChem</v>
      </c>
      <c r="C128" s="2" t="s">
        <v>625</v>
      </c>
      <c r="D128" s="2">
        <v>1</v>
      </c>
      <c r="E128" s="2">
        <v>0</v>
      </c>
      <c r="F128" s="2" t="s">
        <v>359</v>
      </c>
      <c r="G128" s="8">
        <v>90</v>
      </c>
      <c r="H128" s="8"/>
      <c r="I128" s="2">
        <v>100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5.75" customHeight="1" x14ac:dyDescent="0.2">
      <c r="A129" s="2" t="s">
        <v>423</v>
      </c>
      <c r="B129" s="3" t="str">
        <f t="shared" ref="B129:B133" si="10">HYPERLINK("https://doi.org/10.3390/molecules24020259","2019Ma_Molecules")</f>
        <v>2019Ma_Molecules</v>
      </c>
      <c r="C129" s="2" t="s">
        <v>626</v>
      </c>
      <c r="D129" s="2">
        <v>1</v>
      </c>
      <c r="E129" s="2">
        <v>0</v>
      </c>
      <c r="F129" s="2" t="s">
        <v>361</v>
      </c>
      <c r="G129" s="8">
        <v>455.6</v>
      </c>
      <c r="H129" s="8"/>
      <c r="I129" s="2">
        <v>60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5.75" customHeight="1" x14ac:dyDescent="0.2">
      <c r="A130" s="2" t="s">
        <v>424</v>
      </c>
      <c r="B130" s="3" t="str">
        <f t="shared" si="10"/>
        <v>2019Ma_Molecules</v>
      </c>
      <c r="C130" s="2" t="s">
        <v>627</v>
      </c>
      <c r="D130" s="2">
        <v>0</v>
      </c>
      <c r="E130" s="2">
        <v>0</v>
      </c>
      <c r="F130" s="2" t="s">
        <v>363</v>
      </c>
      <c r="G130" s="8">
        <v>91.14</v>
      </c>
      <c r="H130" s="8"/>
      <c r="I130" s="2">
        <v>80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5.75" customHeight="1" x14ac:dyDescent="0.2">
      <c r="A131" s="2" t="s">
        <v>420</v>
      </c>
      <c r="B131" s="3" t="str">
        <f t="shared" si="10"/>
        <v>2019Ma_Molecules</v>
      </c>
      <c r="C131" s="2" t="s">
        <v>628</v>
      </c>
      <c r="D131" s="2">
        <v>0</v>
      </c>
      <c r="E131" s="2">
        <v>0</v>
      </c>
      <c r="F131" s="2" t="s">
        <v>364</v>
      </c>
      <c r="G131" s="8">
        <v>203.4</v>
      </c>
      <c r="H131" s="8"/>
      <c r="I131" s="2">
        <v>50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5.75" customHeight="1" x14ac:dyDescent="0.2">
      <c r="A132" s="2" t="s">
        <v>385</v>
      </c>
      <c r="B132" s="3" t="str">
        <f t="shared" si="10"/>
        <v>2019Ma_Molecules</v>
      </c>
      <c r="C132" s="2" t="s">
        <v>629</v>
      </c>
      <c r="D132" s="2">
        <v>0</v>
      </c>
      <c r="E132" s="2">
        <v>0</v>
      </c>
      <c r="F132" s="2" t="s">
        <v>366</v>
      </c>
      <c r="G132" s="8">
        <v>82.43</v>
      </c>
      <c r="H132" s="8"/>
      <c r="I132" s="2">
        <v>60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5.75" customHeight="1" x14ac:dyDescent="0.2">
      <c r="A133" s="2" t="s">
        <v>387</v>
      </c>
      <c r="B133" s="3" t="str">
        <f t="shared" si="10"/>
        <v>2019Ma_Molecules</v>
      </c>
      <c r="C133" s="2" t="s">
        <v>630</v>
      </c>
      <c r="D133" s="2">
        <v>0</v>
      </c>
      <c r="E133" s="2">
        <v>0</v>
      </c>
      <c r="F133" s="2" t="s">
        <v>368</v>
      </c>
      <c r="G133" s="8">
        <v>242.8</v>
      </c>
      <c r="H133" s="8"/>
      <c r="I133" s="2">
        <v>60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5.75" customHeight="1" x14ac:dyDescent="0.2">
      <c r="A134" s="2" t="s">
        <v>389</v>
      </c>
      <c r="B134" s="3" t="str">
        <f t="shared" ref="B134:B142" si="11">HYPERLINK("https://doi.org/10.1021/jacs.6b00360","2016Kruegel_JACS")</f>
        <v>2016Kruegel_JACS</v>
      </c>
      <c r="C134" s="2" t="s">
        <v>643</v>
      </c>
      <c r="D134" s="2">
        <v>1</v>
      </c>
      <c r="E134" s="2">
        <v>0</v>
      </c>
      <c r="F134" s="2" t="s">
        <v>371</v>
      </c>
      <c r="G134" s="2">
        <v>339</v>
      </c>
      <c r="H134" s="2">
        <v>178</v>
      </c>
      <c r="I134" s="2">
        <v>34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5.75" customHeight="1" x14ac:dyDescent="0.2">
      <c r="A135" s="2" t="s">
        <v>390</v>
      </c>
      <c r="B135" s="3" t="str">
        <f t="shared" si="11"/>
        <v>2016Kruegel_JACS</v>
      </c>
      <c r="C135" s="2" t="s">
        <v>645</v>
      </c>
      <c r="D135" s="2">
        <v>1</v>
      </c>
      <c r="E135" s="2">
        <v>0</v>
      </c>
      <c r="F135" s="2" t="s">
        <v>374</v>
      </c>
      <c r="G135" s="2">
        <v>34.5</v>
      </c>
      <c r="H135" s="2">
        <v>4.5</v>
      </c>
      <c r="I135" s="2">
        <v>47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5.75" customHeight="1" x14ac:dyDescent="0.2">
      <c r="A136" s="2" t="s">
        <v>391</v>
      </c>
      <c r="B136" s="3" t="str">
        <f t="shared" si="11"/>
        <v>2016Kruegel_JACS</v>
      </c>
      <c r="C136" s="2" t="s">
        <v>660</v>
      </c>
      <c r="D136" s="2">
        <v>0</v>
      </c>
      <c r="E136" s="2">
        <v>0</v>
      </c>
      <c r="F136" s="2" t="s">
        <v>377</v>
      </c>
      <c r="G136" s="2">
        <v>2200</v>
      </c>
      <c r="H136" s="2">
        <v>10000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5.75" customHeight="1" x14ac:dyDescent="0.2">
      <c r="A137" s="2" t="s">
        <v>392</v>
      </c>
      <c r="B137" s="3" t="str">
        <f t="shared" si="11"/>
        <v>2016Kruegel_JACS</v>
      </c>
      <c r="C137" s="2" t="s">
        <v>661</v>
      </c>
      <c r="D137" s="2">
        <v>0</v>
      </c>
      <c r="E137" s="2">
        <v>0</v>
      </c>
      <c r="F137" s="2" t="s">
        <v>379</v>
      </c>
      <c r="G137" s="2">
        <v>5700</v>
      </c>
      <c r="H137" s="2">
        <v>2800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5.75" customHeight="1" x14ac:dyDescent="0.2">
      <c r="A138" s="2" t="s">
        <v>393</v>
      </c>
      <c r="B138" s="3" t="str">
        <f t="shared" si="11"/>
        <v>2016Kruegel_JACS</v>
      </c>
      <c r="C138" s="2" t="s">
        <v>662</v>
      </c>
      <c r="D138" s="2">
        <v>0</v>
      </c>
      <c r="E138" s="2">
        <v>0</v>
      </c>
      <c r="F138" s="2" t="s">
        <v>381</v>
      </c>
      <c r="G138" s="2">
        <v>4200</v>
      </c>
      <c r="H138" s="2">
        <v>1600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5.75" customHeight="1" x14ac:dyDescent="0.2">
      <c r="A139" s="2" t="s">
        <v>394</v>
      </c>
      <c r="B139" s="3" t="str">
        <f t="shared" si="11"/>
        <v>2016Kruegel_JACS</v>
      </c>
      <c r="C139" s="2" t="s">
        <v>631</v>
      </c>
      <c r="D139" s="2">
        <v>0</v>
      </c>
      <c r="E139" s="2">
        <v>0</v>
      </c>
      <c r="F139" s="2" t="s">
        <v>382</v>
      </c>
      <c r="G139" s="2">
        <v>681</v>
      </c>
      <c r="H139" s="2">
        <v>379</v>
      </c>
      <c r="I139" s="2">
        <v>29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5.75" customHeight="1" x14ac:dyDescent="0.2">
      <c r="A140" s="2" t="s">
        <v>395</v>
      </c>
      <c r="B140" s="3" t="str">
        <f t="shared" si="11"/>
        <v>2016Kruegel_JACS</v>
      </c>
      <c r="C140" s="2" t="s">
        <v>632</v>
      </c>
      <c r="D140" s="2">
        <v>0</v>
      </c>
      <c r="E140" s="2">
        <v>0</v>
      </c>
      <c r="F140" s="2" t="s">
        <v>383</v>
      </c>
      <c r="G140" s="2">
        <v>50000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5.75" customHeight="1" x14ac:dyDescent="0.2">
      <c r="A141" s="2" t="s">
        <v>396</v>
      </c>
      <c r="B141" s="3" t="str">
        <f t="shared" si="11"/>
        <v>2016Kruegel_JACS</v>
      </c>
      <c r="C141" s="2" t="s">
        <v>633</v>
      </c>
      <c r="D141" s="2">
        <v>0</v>
      </c>
      <c r="E141" s="2">
        <v>0</v>
      </c>
      <c r="F141" s="2" t="s">
        <v>384</v>
      </c>
      <c r="G141" s="2">
        <v>219</v>
      </c>
      <c r="H141" s="2">
        <v>71</v>
      </c>
      <c r="I141" s="2">
        <v>38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5.75" customHeight="1" x14ac:dyDescent="0.2">
      <c r="A142" s="2" t="s">
        <v>397</v>
      </c>
      <c r="B142" s="3" t="str">
        <f t="shared" si="11"/>
        <v>2016Kruegel_JACS</v>
      </c>
      <c r="C142" s="2" t="s">
        <v>634</v>
      </c>
      <c r="D142" s="2">
        <v>0</v>
      </c>
      <c r="E142" s="2">
        <v>0</v>
      </c>
      <c r="F142" s="2" t="s">
        <v>386</v>
      </c>
      <c r="G142" s="2">
        <v>12000</v>
      </c>
      <c r="H142" s="2">
        <v>7600</v>
      </c>
      <c r="I142" s="2">
        <v>59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5.75" customHeight="1" x14ac:dyDescent="0.2">
      <c r="A143" s="2" t="s">
        <v>445</v>
      </c>
      <c r="B143" s="3" t="str">
        <f t="shared" ref="B143:B150" si="12">HYPERLINK("https://doi.org/10.1038/nature19112","2016Manglik_Nature")</f>
        <v>2016Manglik_Nature</v>
      </c>
      <c r="C143" s="2" t="s">
        <v>647</v>
      </c>
      <c r="D143" s="2">
        <v>1</v>
      </c>
      <c r="E143" s="2">
        <v>0</v>
      </c>
      <c r="F143" s="2" t="s">
        <v>401</v>
      </c>
      <c r="G143" s="8">
        <v>4.570881896148741</v>
      </c>
      <c r="H143" s="8">
        <v>0.73673911611359155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5.75" customHeight="1" x14ac:dyDescent="0.2">
      <c r="A144" s="2" t="s">
        <v>446</v>
      </c>
      <c r="B144" s="3" t="str">
        <f t="shared" si="12"/>
        <v>2016Manglik_Nature</v>
      </c>
      <c r="C144" s="2" t="s">
        <v>648</v>
      </c>
      <c r="D144" s="2">
        <v>1</v>
      </c>
      <c r="E144" s="2">
        <v>0</v>
      </c>
      <c r="F144" s="2" t="s">
        <v>402</v>
      </c>
      <c r="G144" s="8">
        <v>64.565422903465404</v>
      </c>
      <c r="H144" s="8">
        <v>14.866738030037579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5.75" customHeight="1" x14ac:dyDescent="0.2">
      <c r="A145" s="2" t="s">
        <v>447</v>
      </c>
      <c r="B145" s="3" t="str">
        <f t="shared" si="12"/>
        <v>2016Manglik_Nature</v>
      </c>
      <c r="C145" s="2" t="s">
        <v>649</v>
      </c>
      <c r="D145" s="2">
        <v>0</v>
      </c>
      <c r="E145" s="2">
        <v>0</v>
      </c>
      <c r="F145" s="2" t="s">
        <v>403</v>
      </c>
      <c r="G145" s="8">
        <v>234.42288153199206</v>
      </c>
      <c r="H145" s="8">
        <v>145.74023076751402</v>
      </c>
      <c r="I145" s="2">
        <v>0.38</v>
      </c>
      <c r="J145" s="2">
        <v>0.06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5.75" customHeight="1" x14ac:dyDescent="0.2">
      <c r="A146" s="2" t="s">
        <v>448</v>
      </c>
      <c r="B146" s="3" t="str">
        <f t="shared" si="12"/>
        <v>2016Manglik_Nature</v>
      </c>
      <c r="C146" s="2" t="s">
        <v>650</v>
      </c>
      <c r="D146" s="2">
        <v>0</v>
      </c>
      <c r="E146" s="2">
        <v>0</v>
      </c>
      <c r="F146" s="2" t="s">
        <v>404</v>
      </c>
      <c r="G146" s="8">
        <v>524.80746024977145</v>
      </c>
      <c r="H146" s="8">
        <v>217.514490239374</v>
      </c>
      <c r="I146" s="2">
        <v>0.68</v>
      </c>
      <c r="J146" s="2">
        <v>0.09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5.75" customHeight="1" x14ac:dyDescent="0.2">
      <c r="A147" s="2" t="s">
        <v>449</v>
      </c>
      <c r="B147" s="3" t="str">
        <f t="shared" si="12"/>
        <v>2016Manglik_Nature</v>
      </c>
      <c r="C147" s="2" t="s">
        <v>651</v>
      </c>
      <c r="D147" s="2">
        <v>0</v>
      </c>
      <c r="E147" s="2">
        <v>0</v>
      </c>
      <c r="F147" s="2" t="s">
        <v>406</v>
      </c>
      <c r="G147" s="8">
        <v>3090.2954325135884</v>
      </c>
      <c r="H147" s="8">
        <v>3202.0506881340193</v>
      </c>
      <c r="I147" s="2">
        <v>0.82</v>
      </c>
      <c r="J147" s="2">
        <v>0.48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5.75" customHeight="1" x14ac:dyDescent="0.2">
      <c r="A148" s="2" t="s">
        <v>450</v>
      </c>
      <c r="B148" s="3" t="str">
        <f t="shared" si="12"/>
        <v>2016Manglik_Nature</v>
      </c>
      <c r="C148" s="2" t="s">
        <v>652</v>
      </c>
      <c r="D148" s="2">
        <v>0</v>
      </c>
      <c r="E148" s="2">
        <v>0</v>
      </c>
      <c r="F148" s="5" t="s">
        <v>407</v>
      </c>
      <c r="G148" s="8">
        <v>0.12022644346174113</v>
      </c>
      <c r="H148" s="8">
        <v>7.1976220289661108E-2</v>
      </c>
      <c r="I148" s="2">
        <v>0.18</v>
      </c>
      <c r="J148" s="2">
        <v>0.02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5.75" customHeight="1" x14ac:dyDescent="0.2">
      <c r="A149" s="2" t="s">
        <v>451</v>
      </c>
      <c r="B149" s="3" t="str">
        <f t="shared" si="12"/>
        <v>2016Manglik_Nature</v>
      </c>
      <c r="C149" s="2" t="s">
        <v>652</v>
      </c>
      <c r="D149" s="2">
        <v>0</v>
      </c>
      <c r="E149" s="2">
        <v>0</v>
      </c>
      <c r="F149" s="2" t="s">
        <v>408</v>
      </c>
      <c r="G149" s="8">
        <v>524.80746024977145</v>
      </c>
      <c r="H149" s="8">
        <v>169.17793685284647</v>
      </c>
      <c r="I149" s="2">
        <v>0.63</v>
      </c>
      <c r="J149" s="2">
        <v>7.0000000000000007E-2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5.75" customHeight="1" x14ac:dyDescent="0.2">
      <c r="A150" s="2" t="s">
        <v>452</v>
      </c>
      <c r="B150" s="3" t="str">
        <f t="shared" si="12"/>
        <v>2016Manglik_Nature</v>
      </c>
      <c r="C150" s="2" t="s">
        <v>652</v>
      </c>
      <c r="D150" s="2">
        <v>0</v>
      </c>
      <c r="E150" s="2">
        <v>0</v>
      </c>
      <c r="F150" s="2" t="s">
        <v>409</v>
      </c>
      <c r="G150" s="8">
        <v>1318.2567385564064</v>
      </c>
      <c r="H150" s="8">
        <v>728.49559558534327</v>
      </c>
      <c r="I150" s="2">
        <v>0.53</v>
      </c>
      <c r="J150" s="2">
        <v>0.13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5.75" customHeight="1" x14ac:dyDescent="0.2">
      <c r="A151" s="2" t="s">
        <v>453</v>
      </c>
      <c r="B151" s="3" t="str">
        <f t="shared" ref="B151:B152" si="13">HYPERLINK("https://doi.org/10.1124/mol.115.098848","2015Thompson_MolPharmacol")</f>
        <v>2015Thompson_MolPharmacol</v>
      </c>
      <c r="C151" s="2" t="s">
        <v>654</v>
      </c>
      <c r="D151" s="2">
        <v>1</v>
      </c>
      <c r="E151" s="2">
        <v>0</v>
      </c>
      <c r="F151" s="2" t="s">
        <v>410</v>
      </c>
      <c r="G151" s="8">
        <v>102.32929922807534</v>
      </c>
      <c r="H151" s="8">
        <v>30.630849467282143</v>
      </c>
      <c r="I151" s="2">
        <v>43.4</v>
      </c>
      <c r="J151" s="2">
        <v>2.2999999999999998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5.75" customHeight="1" x14ac:dyDescent="0.2">
      <c r="A152" s="2" t="s">
        <v>454</v>
      </c>
      <c r="B152" s="3" t="str">
        <f t="shared" si="13"/>
        <v>2015Thompson_MolPharmacol</v>
      </c>
      <c r="C152" s="2" t="s">
        <v>653</v>
      </c>
      <c r="D152" s="2">
        <v>1</v>
      </c>
      <c r="E152" s="2">
        <v>0</v>
      </c>
      <c r="F152" s="2" t="s">
        <v>412</v>
      </c>
      <c r="G152" s="8">
        <v>3.2359365692962809</v>
      </c>
      <c r="H152" s="8">
        <v>1.0431427028870277</v>
      </c>
      <c r="I152" s="2">
        <v>53.7</v>
      </c>
      <c r="J152" s="2">
        <v>2.4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5.75" customHeight="1" x14ac:dyDescent="0.2">
      <c r="A153" s="2" t="s">
        <v>455</v>
      </c>
      <c r="B153" s="3" t="str">
        <f>HYPERLINK("httpS://doi.org/10.1111/bph.13441","2016Winpenny_BPh")</f>
        <v>2016Winpenny_BPh</v>
      </c>
      <c r="C153" s="2" t="s">
        <v>655</v>
      </c>
      <c r="D153" s="2">
        <v>1</v>
      </c>
      <c r="E153" s="2">
        <v>0</v>
      </c>
      <c r="F153" s="5" t="s">
        <v>144</v>
      </c>
      <c r="G153" s="8">
        <v>3.1622776601683708E-2</v>
      </c>
      <c r="H153" s="8">
        <v>1.3834685460402386E-2</v>
      </c>
      <c r="I153" s="2">
        <v>23.1</v>
      </c>
      <c r="J153" s="2">
        <v>3.6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5.75" customHeight="1" x14ac:dyDescent="0.2">
      <c r="A154" s="2" t="s">
        <v>456</v>
      </c>
      <c r="B154" s="3" t="str">
        <f t="shared" ref="B154:B157" si="14">HYPERLINK("https://doi.org/10.1016/j.isci.2019.03.011","2019Eherlich_iScience")</f>
        <v>2019Eherlich_iScience</v>
      </c>
      <c r="C154" s="2" t="s">
        <v>656</v>
      </c>
      <c r="D154" s="2">
        <v>1</v>
      </c>
      <c r="E154" s="2">
        <v>0</v>
      </c>
      <c r="F154" s="2" t="s">
        <v>414</v>
      </c>
      <c r="G154" s="8">
        <v>12.589254117941637</v>
      </c>
      <c r="H154" s="8">
        <v>3.1886611750274954</v>
      </c>
      <c r="I154" s="2">
        <v>101.5</v>
      </c>
      <c r="J154" s="2">
        <v>5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5.75" customHeight="1" x14ac:dyDescent="0.2">
      <c r="A155" s="2" t="s">
        <v>457</v>
      </c>
      <c r="B155" s="3" t="str">
        <f t="shared" si="14"/>
        <v>2019Eherlich_iScience</v>
      </c>
      <c r="C155" s="2" t="s">
        <v>657</v>
      </c>
      <c r="D155" s="2">
        <v>1</v>
      </c>
      <c r="E155" s="2">
        <v>0</v>
      </c>
      <c r="F155" s="2" t="s">
        <v>416</v>
      </c>
      <c r="G155" s="8">
        <v>263.02679918953788</v>
      </c>
      <c r="H155" s="8">
        <v>84.789822162047585</v>
      </c>
      <c r="I155" s="2">
        <v>104.9</v>
      </c>
      <c r="J155" s="2">
        <v>6.7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5.75" customHeight="1" x14ac:dyDescent="0.2">
      <c r="A156" s="2" t="s">
        <v>458</v>
      </c>
      <c r="B156" s="3" t="str">
        <f t="shared" si="14"/>
        <v>2019Eherlich_iScience</v>
      </c>
      <c r="C156" s="2" t="s">
        <v>658</v>
      </c>
      <c r="D156" s="2">
        <v>0</v>
      </c>
      <c r="E156" s="2">
        <v>0</v>
      </c>
      <c r="F156" s="5" t="s">
        <v>144</v>
      </c>
      <c r="G156" s="8">
        <v>3.9810717055349665</v>
      </c>
      <c r="H156" s="8">
        <v>3.3000322907898703</v>
      </c>
      <c r="I156" s="2">
        <v>55.2</v>
      </c>
      <c r="J156" s="2">
        <v>9.9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5.75" customHeight="1" x14ac:dyDescent="0.2">
      <c r="A157" s="2" t="s">
        <v>459</v>
      </c>
      <c r="B157" s="3" t="str">
        <f t="shared" si="14"/>
        <v>2019Eherlich_iScience</v>
      </c>
      <c r="C157" s="2" t="s">
        <v>659</v>
      </c>
      <c r="D157" s="2">
        <v>0</v>
      </c>
      <c r="E157" s="2">
        <v>0</v>
      </c>
      <c r="F157" s="2" t="s">
        <v>410</v>
      </c>
      <c r="G157" s="8">
        <v>10.471285480508975</v>
      </c>
      <c r="H157" s="8">
        <v>3.3755436192666943</v>
      </c>
      <c r="I157" s="2">
        <v>109.3</v>
      </c>
      <c r="J157" s="2">
        <v>6.8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5.75" customHeight="1" x14ac:dyDescent="0.2">
      <c r="A158" s="2" t="s">
        <v>460</v>
      </c>
      <c r="B158" s="3" t="str">
        <f>HYPERLINK("https://doi.org/10.1021/acschemneuro.5b00245","2016Zhang_ACSChemNeurosci")</f>
        <v>2016Zhang_ACSChemNeurosci</v>
      </c>
      <c r="C158" s="2" t="s">
        <v>641</v>
      </c>
      <c r="D158" s="2">
        <v>1</v>
      </c>
      <c r="E158" s="2">
        <v>0</v>
      </c>
      <c r="F158" s="2" t="s">
        <v>417</v>
      </c>
      <c r="G158" s="8">
        <v>0.37</v>
      </c>
      <c r="H158" s="8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5.75" customHeight="1" x14ac:dyDescent="0.2">
      <c r="A159" s="2"/>
      <c r="B159" s="2"/>
      <c r="C159" s="2"/>
      <c r="D159" s="2"/>
      <c r="E159" s="2"/>
      <c r="F159" s="2"/>
      <c r="G159" s="8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5.75" customHeight="1" x14ac:dyDescent="0.2">
      <c r="A160" s="2"/>
      <c r="B160" s="2"/>
      <c r="C160" s="2"/>
      <c r="D160" s="2"/>
      <c r="E160" s="2"/>
      <c r="F160" s="2"/>
      <c r="G160" s="8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3" spans="1:2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1:21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1:21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1:21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1:21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1:21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 spans="1:21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  <row r="1001" spans="1:21" ht="15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</row>
    <row r="1002" spans="1:21" ht="15.7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</row>
    <row r="1003" spans="1:21" ht="15.75" customHeight="1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</row>
    <row r="1004" spans="1:21" ht="15.75" customHeight="1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</row>
    <row r="1005" spans="1:21" ht="15.75" customHeight="1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</row>
    <row r="1006" spans="1:21" ht="15.75" customHeight="1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</row>
    <row r="1007" spans="1:21" ht="15.75" customHeight="1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</row>
    <row r="1008" spans="1:21" ht="15.75" customHeight="1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</row>
    <row r="1009" spans="1:21" ht="15.75" customHeight="1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</row>
    <row r="1010" spans="1:21" ht="15.75" customHeight="1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</row>
    <row r="1011" spans="1:21" ht="15.75" customHeight="1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</row>
    <row r="1012" spans="1:21" ht="15.75" customHeight="1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</row>
    <row r="1013" spans="1:21" ht="15.75" customHeight="1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</row>
    <row r="1014" spans="1:21" ht="15.75" customHeight="1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</row>
    <row r="1015" spans="1:21" ht="15.75" customHeight="1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</row>
    <row r="1016" spans="1:21" ht="15.75" customHeight="1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</row>
    <row r="1017" spans="1:21" ht="15.75" customHeight="1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</row>
    <row r="1018" spans="1:21" ht="15.75" customHeight="1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</row>
    <row r="1019" spans="1:21" ht="15.75" customHeight="1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</row>
    <row r="1020" spans="1:21" ht="15.75" customHeight="1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</row>
    <row r="1021" spans="1:21" ht="15.75" customHeight="1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</row>
    <row r="1022" spans="1:21" ht="15.75" customHeight="1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</row>
    <row r="1023" spans="1:21" ht="15.75" customHeight="1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</row>
    <row r="1024" spans="1:21" ht="15.75" customHeight="1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</row>
    <row r="1025" spans="1:21" ht="15.75" customHeight="1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</row>
    <row r="1026" spans="1:21" ht="15.75" customHeight="1" x14ac:dyDescent="0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</row>
    <row r="1027" spans="1:21" ht="15.75" customHeight="1" x14ac:dyDescent="0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</row>
    <row r="1028" spans="1:21" ht="15.75" customHeight="1" x14ac:dyDescent="0.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</row>
    <row r="1029" spans="1:21" ht="15.75" customHeight="1" x14ac:dyDescent="0.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</row>
    <row r="1030" spans="1:21" ht="15.75" customHeight="1" x14ac:dyDescent="0.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</row>
    <row r="1031" spans="1:21" ht="15.75" customHeight="1" x14ac:dyDescent="0.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</row>
    <row r="1032" spans="1:21" ht="15.75" customHeight="1" x14ac:dyDescent="0.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</row>
    <row r="1033" spans="1:21" ht="15.75" customHeight="1" x14ac:dyDescent="0.2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</row>
    <row r="1034" spans="1:21" ht="15.75" customHeight="1" x14ac:dyDescent="0.2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</row>
    <row r="1035" spans="1:21" ht="15.75" customHeight="1" x14ac:dyDescent="0.2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</row>
    <row r="1036" spans="1:21" ht="15.75" customHeight="1" x14ac:dyDescent="0.2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</row>
    <row r="1037" spans="1:21" ht="15.75" customHeight="1" x14ac:dyDescent="0.2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</row>
    <row r="1038" spans="1:21" ht="15.75" customHeight="1" x14ac:dyDescent="0.2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</row>
    <row r="1039" spans="1:21" ht="15.75" customHeight="1" x14ac:dyDescent="0.2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</row>
    <row r="1040" spans="1:21" ht="15.75" customHeight="1" x14ac:dyDescent="0.2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</row>
    <row r="1041" spans="1:21" ht="15.75" customHeight="1" x14ac:dyDescent="0.2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</row>
    <row r="1042" spans="1:21" ht="15.75" customHeight="1" x14ac:dyDescent="0.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</row>
    <row r="1043" spans="1:21" ht="15.75" customHeight="1" x14ac:dyDescent="0.2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</row>
    <row r="1044" spans="1:21" ht="15.75" customHeight="1" x14ac:dyDescent="0.2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</row>
    <row r="1045" spans="1:21" ht="15.75" customHeight="1" x14ac:dyDescent="0.2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</row>
    <row r="1046" spans="1:21" ht="15.75" customHeight="1" x14ac:dyDescent="0.2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</row>
    <row r="1047" spans="1:21" ht="15.75" customHeight="1" x14ac:dyDescent="0.2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</row>
    <row r="1048" spans="1:21" ht="15.75" customHeight="1" x14ac:dyDescent="0.2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</row>
    <row r="1049" spans="1:21" ht="15.75" customHeight="1" x14ac:dyDescent="0.2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</row>
    <row r="1050" spans="1:21" ht="15.75" customHeight="1" x14ac:dyDescent="0.2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</row>
    <row r="1051" spans="1:21" ht="15.75" customHeight="1" x14ac:dyDescent="0.2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</row>
    <row r="1052" spans="1:21" ht="15.75" customHeight="1" x14ac:dyDescent="0.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</row>
    <row r="1053" spans="1:21" ht="15.75" customHeight="1" x14ac:dyDescent="0.2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</row>
    <row r="1054" spans="1:21" ht="15.75" customHeight="1" x14ac:dyDescent="0.2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</row>
    <row r="1055" spans="1:21" ht="15.75" customHeight="1" x14ac:dyDescent="0.2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</row>
    <row r="1056" spans="1:21" ht="15.75" customHeight="1" x14ac:dyDescent="0.2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</row>
    <row r="1057" spans="1:21" ht="15.75" customHeight="1" x14ac:dyDescent="0.2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</row>
    <row r="1058" spans="1:21" ht="15.75" customHeight="1" x14ac:dyDescent="0.2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</row>
    <row r="1059" spans="1:21" ht="15.75" customHeight="1" x14ac:dyDescent="0.2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</row>
    <row r="1060" spans="1:21" ht="15.75" customHeight="1" x14ac:dyDescent="0.2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</row>
    <row r="1061" spans="1:21" ht="15.75" customHeight="1" x14ac:dyDescent="0.2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</row>
    <row r="1062" spans="1:21" ht="15.75" customHeight="1" x14ac:dyDescent="0.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</row>
    <row r="1063" spans="1:21" ht="15.75" customHeight="1" x14ac:dyDescent="0.2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</row>
    <row r="1064" spans="1:21" ht="15.75" customHeight="1" x14ac:dyDescent="0.2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</row>
    <row r="1065" spans="1:21" ht="15.75" customHeight="1" x14ac:dyDescent="0.2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</row>
    <row r="1066" spans="1:21" ht="15.75" customHeight="1" x14ac:dyDescent="0.2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</row>
    <row r="1067" spans="1:21" ht="15.75" customHeight="1" x14ac:dyDescent="0.2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</row>
    <row r="1068" spans="1:21" ht="15.75" customHeight="1" x14ac:dyDescent="0.2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</row>
    <row r="1069" spans="1:21" ht="15.75" customHeight="1" x14ac:dyDescent="0.2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</row>
    <row r="1070" spans="1:21" ht="15.75" customHeight="1" x14ac:dyDescent="0.2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</row>
    <row r="1071" spans="1:21" ht="15.75" customHeight="1" x14ac:dyDescent="0.2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</row>
    <row r="1072" spans="1:21" ht="15.75" customHeight="1" x14ac:dyDescent="0.2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</row>
    <row r="1073" spans="1:21" ht="15.75" customHeight="1" x14ac:dyDescent="0.2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</row>
    <row r="1074" spans="1:21" ht="15.75" customHeight="1" x14ac:dyDescent="0.2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</row>
    <row r="1075" spans="1:21" ht="15.75" customHeight="1" x14ac:dyDescent="0.2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</row>
    <row r="1076" spans="1:21" x14ac:dyDescent="0.2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</row>
    <row r="1077" spans="1:21" x14ac:dyDescent="0.2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</row>
    <row r="1078" spans="1:21" ht="15" customHeight="1" x14ac:dyDescent="0.2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</row>
    <row r="1079" spans="1:21" ht="15" customHeight="1" x14ac:dyDescent="0.2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</row>
    <row r="1080" spans="1:21" ht="15" customHeight="1" x14ac:dyDescent="0.2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</row>
    <row r="1081" spans="1:21" x14ac:dyDescent="0.2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</row>
    <row r="1082" spans="1:21" x14ac:dyDescent="0.2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</row>
    <row r="1083" spans="1:21" x14ac:dyDescent="0.2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</row>
    <row r="1084" spans="1:21" x14ac:dyDescent="0.2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</row>
    <row r="1085" spans="1:21" x14ac:dyDescent="0.2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</row>
    <row r="1086" spans="1:21" x14ac:dyDescent="0.2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</row>
    <row r="1087" spans="1:21" x14ac:dyDescent="0.2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</row>
    <row r="1088" spans="1:21" x14ac:dyDescent="0.2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</row>
    <row r="1089" spans="1:21" x14ac:dyDescent="0.2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</row>
    <row r="1090" spans="1:21" x14ac:dyDescent="0.2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</row>
    <row r="1091" spans="1:21" x14ac:dyDescent="0.2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</row>
    <row r="1092" spans="1:21" x14ac:dyDescent="0.2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</row>
    <row r="1093" spans="1:21" x14ac:dyDescent="0.2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</row>
    <row r="1094" spans="1:21" x14ac:dyDescent="0.2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</row>
    <row r="1095" spans="1:21" x14ac:dyDescent="0.2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</row>
    <row r="1096" spans="1:21" x14ac:dyDescent="0.2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</row>
    <row r="1097" spans="1:21" x14ac:dyDescent="0.2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</row>
    <row r="1098" spans="1:21" x14ac:dyDescent="0.2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</row>
    <row r="1099" spans="1:21" x14ac:dyDescent="0.2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</row>
    <row r="1100" spans="1:21" x14ac:dyDescent="0.2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</row>
    <row r="1101" spans="1:21" x14ac:dyDescent="0.2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</row>
    <row r="1102" spans="1:21" x14ac:dyDescent="0.2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</row>
    <row r="1103" spans="1:21" x14ac:dyDescent="0.2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</row>
    <row r="1104" spans="1:21" x14ac:dyDescent="0.2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</row>
    <row r="1105" spans="1:21" x14ac:dyDescent="0.2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</row>
    <row r="1106" spans="1:21" x14ac:dyDescent="0.2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</row>
    <row r="1107" spans="1:21" x14ac:dyDescent="0.2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</row>
    <row r="1108" spans="1:21" x14ac:dyDescent="0.2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</row>
    <row r="1109" spans="1:21" x14ac:dyDescent="0.2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</row>
    <row r="1110" spans="1:21" x14ac:dyDescent="0.2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</row>
    <row r="1111" spans="1:21" x14ac:dyDescent="0.2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</row>
    <row r="1112" spans="1:21" x14ac:dyDescent="0.2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</row>
    <row r="1113" spans="1:21" x14ac:dyDescent="0.2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</row>
    <row r="1114" spans="1:21" x14ac:dyDescent="0.2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</row>
    <row r="1115" spans="1:21" x14ac:dyDescent="0.2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</row>
    <row r="1116" spans="1:21" x14ac:dyDescent="0.2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</row>
    <row r="1117" spans="1:21" x14ac:dyDescent="0.2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</row>
    <row r="1118" spans="1:21" x14ac:dyDescent="0.2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</row>
    <row r="1119" spans="1:21" x14ac:dyDescent="0.2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</row>
    <row r="1120" spans="1:21" x14ac:dyDescent="0.2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</row>
    <row r="1121" spans="1:21" x14ac:dyDescent="0.2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</row>
    <row r="1122" spans="1:21" x14ac:dyDescent="0.2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</row>
    <row r="1123" spans="1:21" x14ac:dyDescent="0.2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</row>
    <row r="1124" spans="1:21" x14ac:dyDescent="0.2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</row>
    <row r="1125" spans="1:21" ht="15.75" customHeight="1" x14ac:dyDescent="0.2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</row>
    <row r="1126" spans="1:21" ht="15.75" customHeight="1" x14ac:dyDescent="0.2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</row>
    <row r="1127" spans="1:21" ht="15.75" customHeight="1" x14ac:dyDescent="0.2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</row>
    <row r="1128" spans="1:21" ht="15.75" customHeight="1" x14ac:dyDescent="0.2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</row>
    <row r="1129" spans="1:21" ht="15.75" customHeight="1" x14ac:dyDescent="0.2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</row>
  </sheetData>
  <conditionalFormatting sqref="B129:B143 B151 B88 B2:B7 B153:B158">
    <cfRule type="colorScale" priority="3">
      <colorScale>
        <cfvo type="min"/>
        <cfvo type="max"/>
        <color rgb="FFFFFFFF"/>
        <color rgb="FF57BB8A"/>
      </colorScale>
    </cfRule>
  </conditionalFormatting>
  <conditionalFormatting sqref="B144:B150">
    <cfRule type="colorScale" priority="1">
      <colorScale>
        <cfvo type="min"/>
        <cfvo type="max"/>
        <color rgb="FFFFFFFF"/>
        <color rgb="FF57BB8A"/>
      </colorScale>
    </cfRule>
  </conditionalFormatting>
  <conditionalFormatting sqref="B152">
    <cfRule type="colorScale" priority="2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C6213-E2C7-4396-8CF2-88FDBC932775}">
  <dimension ref="A1:AZ1163"/>
  <sheetViews>
    <sheetView topLeftCell="D161" workbookViewId="0">
      <selection activeCell="G2" sqref="G2:G192"/>
    </sheetView>
  </sheetViews>
  <sheetFormatPr baseColWidth="10" defaultColWidth="11.1640625" defaultRowHeight="15" x14ac:dyDescent="0.2"/>
  <cols>
    <col min="1" max="1" width="5.1640625" style="4" bestFit="1" customWidth="1"/>
    <col min="2" max="2" width="27.1640625" style="4" bestFit="1" customWidth="1"/>
    <col min="3" max="3" width="21.33203125" style="4" bestFit="1" customWidth="1"/>
    <col min="4" max="4" width="6" style="4" bestFit="1" customWidth="1"/>
    <col min="5" max="5" width="12.1640625" style="4" bestFit="1" customWidth="1"/>
    <col min="6" max="6" width="103.6640625" style="4" bestFit="1" customWidth="1"/>
    <col min="7" max="7" width="11.33203125" style="4" bestFit="1" customWidth="1"/>
    <col min="8" max="8" width="12.6640625" style="4" bestFit="1" customWidth="1"/>
    <col min="9" max="9" width="8.1640625" style="4" bestFit="1" customWidth="1"/>
    <col min="10" max="10" width="11.5" style="4" bestFit="1" customWidth="1"/>
    <col min="11" max="21" width="10.5" style="4" customWidth="1"/>
    <col min="22" max="16384" width="11.1640625" style="4"/>
  </cols>
  <sheetData>
    <row r="1" spans="1:52" x14ac:dyDescent="0.2">
      <c r="A1" s="1" t="s">
        <v>669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17</v>
      </c>
      <c r="H1" s="1" t="s">
        <v>18</v>
      </c>
      <c r="I1" s="1" t="s">
        <v>19</v>
      </c>
      <c r="J1" s="1" t="s">
        <v>20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</row>
    <row r="2" spans="1:52" x14ac:dyDescent="0.2">
      <c r="A2" s="2" t="s">
        <v>21</v>
      </c>
      <c r="B2" s="3" t="str">
        <f>HYPERLINK("http://dx.doi.org/10.1021/acs.jmedchem.8b01136","2018Kennedy_JMedChem")</f>
        <v>2018Kennedy_JMedChem</v>
      </c>
      <c r="C2" s="2" t="s">
        <v>22</v>
      </c>
      <c r="D2" s="2">
        <v>0</v>
      </c>
      <c r="E2" s="2">
        <v>0</v>
      </c>
      <c r="F2" s="4" t="s">
        <v>212</v>
      </c>
      <c r="G2" s="2">
        <v>220</v>
      </c>
      <c r="H2" s="2">
        <v>8.3000000000000007</v>
      </c>
      <c r="I2" s="2">
        <v>100</v>
      </c>
      <c r="J2" s="2">
        <v>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52" ht="15.75" customHeight="1" x14ac:dyDescent="0.2">
      <c r="A3" s="2" t="s">
        <v>25</v>
      </c>
      <c r="B3" s="3" t="str">
        <f t="shared" ref="B3:B7" si="0">HYPERLINK("https://doi.org/10.1016/j.cell.2017.10.035","2017Schmid_Cell")</f>
        <v>2017Schmid_Cell</v>
      </c>
      <c r="C3" s="2" t="s">
        <v>636</v>
      </c>
      <c r="D3" s="2">
        <v>1</v>
      </c>
      <c r="E3" s="2">
        <v>0</v>
      </c>
      <c r="F3" s="2" t="s">
        <v>26</v>
      </c>
      <c r="G3" s="2">
        <v>10000</v>
      </c>
      <c r="H3" s="2"/>
      <c r="I3" s="2">
        <v>10</v>
      </c>
      <c r="J3" s="2">
        <v>6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52" ht="15.75" customHeight="1" x14ac:dyDescent="0.2">
      <c r="A4" s="2" t="s">
        <v>28</v>
      </c>
      <c r="B4" s="3" t="str">
        <f t="shared" si="0"/>
        <v>2017Schmid_Cell</v>
      </c>
      <c r="C4" s="2" t="s">
        <v>637</v>
      </c>
      <c r="D4" s="2">
        <v>1</v>
      </c>
      <c r="E4" s="2">
        <v>1</v>
      </c>
      <c r="F4" s="2" t="s">
        <v>29</v>
      </c>
      <c r="G4" s="2">
        <v>2438</v>
      </c>
      <c r="H4" s="2">
        <v>710</v>
      </c>
      <c r="I4" s="2">
        <v>64</v>
      </c>
      <c r="J4" s="2">
        <v>5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52" ht="15.75" customHeight="1" x14ac:dyDescent="0.2">
      <c r="A5" s="2" t="s">
        <v>30</v>
      </c>
      <c r="B5" s="3" t="str">
        <f t="shared" si="0"/>
        <v>2017Schmid_Cell</v>
      </c>
      <c r="C5" s="2" t="s">
        <v>638</v>
      </c>
      <c r="D5" s="2">
        <v>1</v>
      </c>
      <c r="E5" s="2">
        <v>1</v>
      </c>
      <c r="F5" s="2" t="s">
        <v>31</v>
      </c>
      <c r="G5" s="2">
        <v>2949</v>
      </c>
      <c r="H5" s="2">
        <v>789</v>
      </c>
      <c r="I5" s="2">
        <v>81</v>
      </c>
      <c r="J5" s="2">
        <v>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52" ht="15.75" customHeight="1" x14ac:dyDescent="0.2">
      <c r="A6" s="2" t="s">
        <v>32</v>
      </c>
      <c r="B6" s="3" t="str">
        <f t="shared" si="0"/>
        <v>2017Schmid_Cell</v>
      </c>
      <c r="C6" s="2" t="s">
        <v>639</v>
      </c>
      <c r="D6" s="2">
        <v>1</v>
      </c>
      <c r="E6" s="2">
        <v>0</v>
      </c>
      <c r="F6" s="2" t="s">
        <v>33</v>
      </c>
      <c r="G6" s="2">
        <v>10000</v>
      </c>
      <c r="H6" s="2"/>
      <c r="I6" s="2">
        <v>12</v>
      </c>
      <c r="J6" s="2">
        <v>5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52" ht="15.75" customHeight="1" x14ac:dyDescent="0.2">
      <c r="A7" s="2" t="s">
        <v>34</v>
      </c>
      <c r="B7" s="3" t="str">
        <f t="shared" si="0"/>
        <v>2017Schmid_Cell</v>
      </c>
      <c r="C7" s="2" t="s">
        <v>640</v>
      </c>
      <c r="D7" s="2">
        <v>0</v>
      </c>
      <c r="E7" s="2">
        <v>0</v>
      </c>
      <c r="F7" s="2" t="s">
        <v>35</v>
      </c>
      <c r="G7" s="2">
        <v>1092</v>
      </c>
      <c r="H7" s="2">
        <v>273</v>
      </c>
      <c r="I7" s="2">
        <v>24</v>
      </c>
      <c r="J7" s="2">
        <v>3.6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52" ht="15.75" customHeight="1" x14ac:dyDescent="0.2">
      <c r="A8" s="2" t="s">
        <v>36</v>
      </c>
      <c r="B8" s="3" t="str">
        <f t="shared" ref="B8:B58" si="1">HYPERLINK("http://dx.doi.org/10.1021/acs.jmedchem.8b01136","2018Kennedy_JMedChem")</f>
        <v>2018Kennedy_JMedChem</v>
      </c>
      <c r="C8" s="2" t="s">
        <v>461</v>
      </c>
      <c r="D8" s="2">
        <v>0</v>
      </c>
      <c r="E8" s="2">
        <v>0</v>
      </c>
      <c r="F8" s="2" t="s">
        <v>37</v>
      </c>
      <c r="G8" s="2">
        <v>8255</v>
      </c>
      <c r="H8" s="2">
        <v>1676</v>
      </c>
      <c r="I8" s="2">
        <v>40</v>
      </c>
      <c r="J8" s="2">
        <v>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52" ht="15.75" customHeight="1" x14ac:dyDescent="0.2">
      <c r="A9" s="2" t="s">
        <v>38</v>
      </c>
      <c r="B9" s="3" t="str">
        <f t="shared" si="1"/>
        <v>2018Kennedy_JMedChem</v>
      </c>
      <c r="C9" s="2" t="s">
        <v>462</v>
      </c>
      <c r="D9" s="2">
        <v>0</v>
      </c>
      <c r="E9" s="2">
        <v>0</v>
      </c>
      <c r="F9" s="2" t="s">
        <v>39</v>
      </c>
      <c r="G9" s="2">
        <v>4487</v>
      </c>
      <c r="H9" s="2">
        <v>606</v>
      </c>
      <c r="I9" s="2">
        <v>96</v>
      </c>
      <c r="J9" s="2">
        <v>9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52" ht="15.75" customHeight="1" x14ac:dyDescent="0.2">
      <c r="A10" s="2" t="s">
        <v>40</v>
      </c>
      <c r="B10" s="3" t="str">
        <f t="shared" si="1"/>
        <v>2018Kennedy_JMedChem</v>
      </c>
      <c r="C10" s="2" t="s">
        <v>463</v>
      </c>
      <c r="D10" s="2">
        <v>0</v>
      </c>
      <c r="E10" s="2">
        <v>0</v>
      </c>
      <c r="F10" s="2" t="s">
        <v>41</v>
      </c>
      <c r="G10" s="2">
        <v>10000</v>
      </c>
      <c r="H10" s="2"/>
      <c r="I10" s="2">
        <v>10</v>
      </c>
      <c r="J10" s="2">
        <v>0.4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52" ht="15.75" customHeight="1" x14ac:dyDescent="0.2">
      <c r="A11" s="2" t="s">
        <v>42</v>
      </c>
      <c r="B11" s="3" t="str">
        <f t="shared" si="1"/>
        <v>2018Kennedy_JMedChem</v>
      </c>
      <c r="C11" s="2" t="s">
        <v>464</v>
      </c>
      <c r="D11" s="2">
        <v>0</v>
      </c>
      <c r="E11" s="2">
        <v>0</v>
      </c>
      <c r="F11" s="2" t="s">
        <v>43</v>
      </c>
      <c r="G11" s="2">
        <v>7656</v>
      </c>
      <c r="H11" s="2">
        <v>1469</v>
      </c>
      <c r="I11" s="2">
        <v>67</v>
      </c>
      <c r="J11" s="2">
        <v>10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52" ht="15.75" customHeight="1" x14ac:dyDescent="0.2">
      <c r="A12" s="2" t="s">
        <v>44</v>
      </c>
      <c r="B12" s="3" t="str">
        <f t="shared" si="1"/>
        <v>2018Kennedy_JMedChem</v>
      </c>
      <c r="C12" s="2" t="s">
        <v>465</v>
      </c>
      <c r="D12" s="2">
        <v>0</v>
      </c>
      <c r="E12" s="2">
        <v>0</v>
      </c>
      <c r="F12" s="2" t="s">
        <v>45</v>
      </c>
      <c r="G12" s="2">
        <v>2400</v>
      </c>
      <c r="H12" s="2">
        <v>497</v>
      </c>
      <c r="I12" s="2">
        <v>63</v>
      </c>
      <c r="J12" s="2">
        <v>3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52" ht="15.75" customHeight="1" x14ac:dyDescent="0.2">
      <c r="A13" s="2" t="s">
        <v>46</v>
      </c>
      <c r="B13" s="3" t="str">
        <f t="shared" si="1"/>
        <v>2018Kennedy_JMedChem</v>
      </c>
      <c r="C13" s="2" t="s">
        <v>466</v>
      </c>
      <c r="D13" s="2">
        <v>0</v>
      </c>
      <c r="E13" s="2">
        <v>0</v>
      </c>
      <c r="F13" s="2" t="s">
        <v>47</v>
      </c>
      <c r="G13" s="2">
        <v>6611</v>
      </c>
      <c r="H13" s="2">
        <v>1076</v>
      </c>
      <c r="I13" s="2">
        <v>77</v>
      </c>
      <c r="J13" s="2">
        <v>6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52" ht="15.75" customHeight="1" x14ac:dyDescent="0.2">
      <c r="A14" s="2" t="s">
        <v>48</v>
      </c>
      <c r="B14" s="3" t="str">
        <f t="shared" si="1"/>
        <v>2018Kennedy_JMedChem</v>
      </c>
      <c r="C14" s="2" t="s">
        <v>467</v>
      </c>
      <c r="D14" s="2">
        <v>0</v>
      </c>
      <c r="E14" s="2">
        <v>0</v>
      </c>
      <c r="F14" s="2" t="s">
        <v>49</v>
      </c>
      <c r="G14" s="2">
        <v>2254</v>
      </c>
      <c r="H14" s="2">
        <v>303</v>
      </c>
      <c r="I14" s="2">
        <v>41</v>
      </c>
      <c r="J14" s="2">
        <v>3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52" ht="15.75" customHeight="1" x14ac:dyDescent="0.2">
      <c r="A15" s="2" t="s">
        <v>50</v>
      </c>
      <c r="B15" s="3" t="str">
        <f t="shared" si="1"/>
        <v>2018Kennedy_JMedChem</v>
      </c>
      <c r="C15" s="2" t="s">
        <v>468</v>
      </c>
      <c r="D15" s="2">
        <v>0</v>
      </c>
      <c r="E15" s="2">
        <v>0</v>
      </c>
      <c r="F15" s="2" t="s">
        <v>51</v>
      </c>
      <c r="G15" s="2">
        <v>3435</v>
      </c>
      <c r="H15" s="2">
        <v>889</v>
      </c>
      <c r="I15" s="2">
        <v>29</v>
      </c>
      <c r="J15" s="2">
        <v>3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52" ht="15.75" customHeight="1" x14ac:dyDescent="0.2">
      <c r="A16" s="2" t="s">
        <v>52</v>
      </c>
      <c r="B16" s="3" t="str">
        <f t="shared" si="1"/>
        <v>2018Kennedy_JMedChem</v>
      </c>
      <c r="C16" s="2" t="s">
        <v>469</v>
      </c>
      <c r="D16" s="2">
        <v>0</v>
      </c>
      <c r="E16" s="2">
        <v>0</v>
      </c>
      <c r="F16" s="2" t="s">
        <v>53</v>
      </c>
      <c r="G16" s="2">
        <v>10000</v>
      </c>
      <c r="H16" s="2"/>
      <c r="I16" s="2">
        <v>1</v>
      </c>
      <c r="J16" s="2">
        <v>0.5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5.75" customHeight="1" x14ac:dyDescent="0.2">
      <c r="A17" s="2" t="s">
        <v>54</v>
      </c>
      <c r="B17" s="3" t="str">
        <f t="shared" si="1"/>
        <v>2018Kennedy_JMedChem</v>
      </c>
      <c r="C17" s="2" t="s">
        <v>470</v>
      </c>
      <c r="D17" s="2">
        <v>0</v>
      </c>
      <c r="E17" s="2">
        <v>0</v>
      </c>
      <c r="F17" s="2" t="s">
        <v>55</v>
      </c>
      <c r="G17" s="2">
        <v>10000</v>
      </c>
      <c r="H17" s="2"/>
      <c r="I17" s="2">
        <v>0.03</v>
      </c>
      <c r="J17" s="2">
        <v>0.1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5.75" customHeight="1" x14ac:dyDescent="0.2">
      <c r="A18" s="2" t="s">
        <v>56</v>
      </c>
      <c r="B18" s="3" t="str">
        <f t="shared" si="1"/>
        <v>2018Kennedy_JMedChem</v>
      </c>
      <c r="C18" s="2" t="s">
        <v>471</v>
      </c>
      <c r="D18" s="2">
        <v>0</v>
      </c>
      <c r="E18" s="2">
        <v>0</v>
      </c>
      <c r="F18" s="2" t="s">
        <v>57</v>
      </c>
      <c r="G18" s="2">
        <v>10000</v>
      </c>
      <c r="H18" s="2"/>
      <c r="I18" s="2">
        <v>8</v>
      </c>
      <c r="J18" s="2">
        <v>1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5.75" customHeight="1" x14ac:dyDescent="0.2">
      <c r="A19" s="2" t="s">
        <v>58</v>
      </c>
      <c r="B19" s="3" t="str">
        <f t="shared" si="1"/>
        <v>2018Kennedy_JMedChem</v>
      </c>
      <c r="C19" s="2" t="s">
        <v>472</v>
      </c>
      <c r="D19" s="2">
        <v>0</v>
      </c>
      <c r="E19" s="2">
        <v>0</v>
      </c>
      <c r="F19" s="2" t="s">
        <v>59</v>
      </c>
      <c r="G19" s="2">
        <v>9326</v>
      </c>
      <c r="H19" s="2">
        <v>1738</v>
      </c>
      <c r="I19" s="2">
        <v>29</v>
      </c>
      <c r="J19" s="2">
        <v>4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5.75" customHeight="1" x14ac:dyDescent="0.2">
      <c r="A20" s="2" t="s">
        <v>60</v>
      </c>
      <c r="B20" s="3" t="str">
        <f t="shared" si="1"/>
        <v>2018Kennedy_JMedChem</v>
      </c>
      <c r="C20" s="2" t="s">
        <v>473</v>
      </c>
      <c r="D20" s="2">
        <v>0</v>
      </c>
      <c r="E20" s="2">
        <v>0</v>
      </c>
      <c r="F20" s="2" t="s">
        <v>61</v>
      </c>
      <c r="G20" s="2">
        <v>10000</v>
      </c>
      <c r="H20" s="2"/>
      <c r="I20" s="2">
        <v>4</v>
      </c>
      <c r="J20" s="2">
        <v>3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5.75" customHeight="1" x14ac:dyDescent="0.2">
      <c r="A21" s="2" t="s">
        <v>62</v>
      </c>
      <c r="B21" s="3" t="str">
        <f t="shared" si="1"/>
        <v>2018Kennedy_JMedChem</v>
      </c>
      <c r="C21" s="2" t="s">
        <v>474</v>
      </c>
      <c r="D21" s="2">
        <v>0</v>
      </c>
      <c r="E21" s="2">
        <v>0</v>
      </c>
      <c r="F21" s="2" t="s">
        <v>63</v>
      </c>
      <c r="G21" s="2">
        <v>2880</v>
      </c>
      <c r="H21" s="2">
        <v>411</v>
      </c>
      <c r="I21" s="2">
        <v>75</v>
      </c>
      <c r="J21" s="2">
        <v>5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5.75" customHeight="1" x14ac:dyDescent="0.2">
      <c r="A22" s="2" t="s">
        <v>64</v>
      </c>
      <c r="B22" s="3" t="str">
        <f t="shared" si="1"/>
        <v>2018Kennedy_JMedChem</v>
      </c>
      <c r="C22" s="2" t="s">
        <v>475</v>
      </c>
      <c r="D22" s="2">
        <v>1</v>
      </c>
      <c r="E22" s="2">
        <v>0</v>
      </c>
      <c r="F22" s="2" t="s">
        <v>65</v>
      </c>
      <c r="G22" s="2">
        <v>3357</v>
      </c>
      <c r="H22" s="2">
        <v>60</v>
      </c>
      <c r="I22" s="2">
        <v>94</v>
      </c>
      <c r="J22" s="2">
        <v>6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5.75" customHeight="1" x14ac:dyDescent="0.2">
      <c r="A23" s="2" t="s">
        <v>66</v>
      </c>
      <c r="B23" s="3" t="str">
        <f t="shared" si="1"/>
        <v>2018Kennedy_JMedChem</v>
      </c>
      <c r="C23" s="2" t="s">
        <v>476</v>
      </c>
      <c r="D23" s="2">
        <v>0</v>
      </c>
      <c r="E23" s="2">
        <v>1</v>
      </c>
      <c r="F23" s="2" t="s">
        <v>67</v>
      </c>
      <c r="G23" s="2">
        <v>447</v>
      </c>
      <c r="H23" s="2">
        <v>52</v>
      </c>
      <c r="I23" s="2">
        <v>67</v>
      </c>
      <c r="J23" s="2">
        <v>4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5.75" customHeight="1" x14ac:dyDescent="0.2">
      <c r="A24" s="2" t="s">
        <v>68</v>
      </c>
      <c r="B24" s="3" t="str">
        <f t="shared" si="1"/>
        <v>2018Kennedy_JMedChem</v>
      </c>
      <c r="C24" s="2" t="s">
        <v>477</v>
      </c>
      <c r="D24" s="2">
        <v>0</v>
      </c>
      <c r="E24" s="2">
        <v>1</v>
      </c>
      <c r="F24" s="2" t="s">
        <v>69</v>
      </c>
      <c r="G24" s="2">
        <v>199</v>
      </c>
      <c r="H24" s="2">
        <v>19</v>
      </c>
      <c r="I24" s="2">
        <v>79</v>
      </c>
      <c r="J24" s="2">
        <v>15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5.75" customHeight="1" x14ac:dyDescent="0.2">
      <c r="A25" s="2" t="s">
        <v>70</v>
      </c>
      <c r="B25" s="3" t="str">
        <f t="shared" si="1"/>
        <v>2018Kennedy_JMedChem</v>
      </c>
      <c r="C25" s="2" t="s">
        <v>478</v>
      </c>
      <c r="D25" s="2">
        <v>0</v>
      </c>
      <c r="E25" s="2">
        <v>1</v>
      </c>
      <c r="F25" s="2" t="s">
        <v>71</v>
      </c>
      <c r="G25" s="2">
        <v>184</v>
      </c>
      <c r="H25" s="2">
        <v>24</v>
      </c>
      <c r="I25" s="2">
        <v>95</v>
      </c>
      <c r="J25" s="2">
        <v>4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5.75" customHeight="1" x14ac:dyDescent="0.2">
      <c r="A26" s="2" t="s">
        <v>72</v>
      </c>
      <c r="B26" s="3" t="str">
        <f t="shared" si="1"/>
        <v>2018Kennedy_JMedChem</v>
      </c>
      <c r="C26" s="2" t="s">
        <v>479</v>
      </c>
      <c r="D26" s="2">
        <v>0</v>
      </c>
      <c r="E26" s="2">
        <v>1</v>
      </c>
      <c r="F26" s="2" t="s">
        <v>73</v>
      </c>
      <c r="G26" s="2">
        <v>6050</v>
      </c>
      <c r="H26" s="2">
        <v>1233</v>
      </c>
      <c r="I26" s="2">
        <v>32</v>
      </c>
      <c r="J26" s="2">
        <v>4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5.75" customHeight="1" x14ac:dyDescent="0.2">
      <c r="A27" s="2" t="s">
        <v>74</v>
      </c>
      <c r="B27" s="3" t="str">
        <f t="shared" si="1"/>
        <v>2018Kennedy_JMedChem</v>
      </c>
      <c r="C27" s="2" t="s">
        <v>480</v>
      </c>
      <c r="D27" s="2">
        <v>0</v>
      </c>
      <c r="E27" s="2">
        <v>1</v>
      </c>
      <c r="F27" s="2" t="s">
        <v>75</v>
      </c>
      <c r="G27" s="2">
        <v>377</v>
      </c>
      <c r="H27" s="2">
        <v>76</v>
      </c>
      <c r="I27" s="2">
        <v>78</v>
      </c>
      <c r="J27" s="2">
        <v>5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5.75" customHeight="1" x14ac:dyDescent="0.2">
      <c r="A28" s="2" t="s">
        <v>76</v>
      </c>
      <c r="B28" s="3" t="str">
        <f t="shared" si="1"/>
        <v>2018Kennedy_JMedChem</v>
      </c>
      <c r="C28" s="2" t="s">
        <v>481</v>
      </c>
      <c r="D28" s="2">
        <v>0</v>
      </c>
      <c r="E28" s="2">
        <v>1</v>
      </c>
      <c r="F28" s="2" t="s">
        <v>77</v>
      </c>
      <c r="G28" s="2">
        <v>182</v>
      </c>
      <c r="H28" s="2">
        <v>42</v>
      </c>
      <c r="I28" s="2">
        <v>92</v>
      </c>
      <c r="J28" s="2">
        <v>5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5.75" customHeight="1" x14ac:dyDescent="0.2">
      <c r="A29" s="2" t="s">
        <v>78</v>
      </c>
      <c r="B29" s="3" t="str">
        <f t="shared" si="1"/>
        <v>2018Kennedy_JMedChem</v>
      </c>
      <c r="C29" s="2" t="s">
        <v>482</v>
      </c>
      <c r="D29" s="2">
        <v>0</v>
      </c>
      <c r="E29" s="2">
        <v>1</v>
      </c>
      <c r="F29" s="2" t="s">
        <v>79</v>
      </c>
      <c r="G29" s="2">
        <v>87</v>
      </c>
      <c r="H29" s="2">
        <v>18</v>
      </c>
      <c r="I29" s="2">
        <v>75</v>
      </c>
      <c r="J29" s="2">
        <v>8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5.75" customHeight="1" x14ac:dyDescent="0.2">
      <c r="A30" s="2" t="s">
        <v>80</v>
      </c>
      <c r="B30" s="3" t="str">
        <f t="shared" si="1"/>
        <v>2018Kennedy_JMedChem</v>
      </c>
      <c r="C30" s="2" t="s">
        <v>483</v>
      </c>
      <c r="D30" s="2">
        <v>0</v>
      </c>
      <c r="E30" s="2">
        <v>1</v>
      </c>
      <c r="F30" s="2" t="s">
        <v>81</v>
      </c>
      <c r="G30" s="2">
        <v>1074</v>
      </c>
      <c r="H30" s="2">
        <v>165</v>
      </c>
      <c r="I30" s="2">
        <v>50</v>
      </c>
      <c r="J30" s="2">
        <v>3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5.75" customHeight="1" x14ac:dyDescent="0.2">
      <c r="A31" s="2" t="s">
        <v>82</v>
      </c>
      <c r="B31" s="3" t="str">
        <f t="shared" si="1"/>
        <v>2018Kennedy_JMedChem</v>
      </c>
      <c r="C31" s="2" t="s">
        <v>484</v>
      </c>
      <c r="D31" s="2">
        <v>0</v>
      </c>
      <c r="E31" s="2">
        <v>1</v>
      </c>
      <c r="F31" s="2" t="s">
        <v>83</v>
      </c>
      <c r="G31" s="2">
        <v>5413</v>
      </c>
      <c r="H31" s="2">
        <v>373</v>
      </c>
      <c r="I31" s="2">
        <v>33</v>
      </c>
      <c r="J31" s="2">
        <v>1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5.75" customHeight="1" x14ac:dyDescent="0.2">
      <c r="A32" s="2" t="s">
        <v>84</v>
      </c>
      <c r="B32" s="3" t="str">
        <f t="shared" si="1"/>
        <v>2018Kennedy_JMedChem</v>
      </c>
      <c r="C32" s="2" t="s">
        <v>485</v>
      </c>
      <c r="D32" s="2">
        <v>0</v>
      </c>
      <c r="E32" s="2">
        <v>1</v>
      </c>
      <c r="F32" s="2" t="s">
        <v>85</v>
      </c>
      <c r="G32" s="2">
        <v>407</v>
      </c>
      <c r="H32" s="2">
        <v>50</v>
      </c>
      <c r="I32" s="2">
        <v>59</v>
      </c>
      <c r="J32" s="2">
        <v>2.2000000000000002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5.75" customHeight="1" x14ac:dyDescent="0.2">
      <c r="A33" s="2" t="s">
        <v>86</v>
      </c>
      <c r="B33" s="3" t="str">
        <f t="shared" si="1"/>
        <v>2018Kennedy_JMedChem</v>
      </c>
      <c r="C33" s="2" t="s">
        <v>486</v>
      </c>
      <c r="D33" s="2">
        <v>0</v>
      </c>
      <c r="E33" s="2">
        <v>1</v>
      </c>
      <c r="F33" s="2" t="s">
        <v>87</v>
      </c>
      <c r="G33" s="2">
        <v>1678</v>
      </c>
      <c r="H33" s="2">
        <v>328</v>
      </c>
      <c r="I33" s="2">
        <v>100</v>
      </c>
      <c r="J33" s="2">
        <v>3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5.75" customHeight="1" x14ac:dyDescent="0.2">
      <c r="A34" s="2" t="s">
        <v>88</v>
      </c>
      <c r="B34" s="3" t="str">
        <f t="shared" si="1"/>
        <v>2018Kennedy_JMedChem</v>
      </c>
      <c r="C34" s="2" t="s">
        <v>487</v>
      </c>
      <c r="D34" s="2">
        <v>1</v>
      </c>
      <c r="E34" s="2">
        <v>1</v>
      </c>
      <c r="F34" s="2" t="s">
        <v>89</v>
      </c>
      <c r="G34" s="2">
        <v>523</v>
      </c>
      <c r="H34" s="2">
        <v>67</v>
      </c>
      <c r="I34" s="2">
        <v>82</v>
      </c>
      <c r="J34" s="2">
        <v>7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5.75" customHeight="1" x14ac:dyDescent="0.2">
      <c r="A35" s="2" t="s">
        <v>90</v>
      </c>
      <c r="B35" s="3" t="str">
        <f t="shared" si="1"/>
        <v>2018Kennedy_JMedChem</v>
      </c>
      <c r="C35" s="2" t="s">
        <v>488</v>
      </c>
      <c r="D35" s="2">
        <v>0</v>
      </c>
      <c r="E35" s="2">
        <v>1</v>
      </c>
      <c r="F35" s="2" t="s">
        <v>91</v>
      </c>
      <c r="G35" s="2">
        <v>484</v>
      </c>
      <c r="H35" s="2">
        <v>94</v>
      </c>
      <c r="I35" s="2">
        <v>82</v>
      </c>
      <c r="J35" s="2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5.75" customHeight="1" x14ac:dyDescent="0.2">
      <c r="A36" s="2" t="s">
        <v>92</v>
      </c>
      <c r="B36" s="3" t="str">
        <f t="shared" si="1"/>
        <v>2018Kennedy_JMedChem</v>
      </c>
      <c r="C36" s="2" t="s">
        <v>489</v>
      </c>
      <c r="D36" s="2">
        <v>0</v>
      </c>
      <c r="E36" s="2">
        <v>0</v>
      </c>
      <c r="F36" s="2" t="s">
        <v>93</v>
      </c>
      <c r="G36" s="2">
        <v>1962</v>
      </c>
      <c r="H36" s="2">
        <v>326</v>
      </c>
      <c r="I36" s="2">
        <v>69</v>
      </c>
      <c r="J36" s="2">
        <v>10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5.75" customHeight="1" x14ac:dyDescent="0.2">
      <c r="A37" s="2" t="s">
        <v>94</v>
      </c>
      <c r="B37" s="3" t="str">
        <f t="shared" si="1"/>
        <v>2018Kennedy_JMedChem</v>
      </c>
      <c r="C37" s="2" t="s">
        <v>490</v>
      </c>
      <c r="D37" s="2">
        <v>0</v>
      </c>
      <c r="E37" s="2">
        <v>0</v>
      </c>
      <c r="F37" s="2" t="s">
        <v>95</v>
      </c>
      <c r="G37" s="2">
        <v>10000</v>
      </c>
      <c r="H37" s="2"/>
      <c r="I37" s="2">
        <v>47</v>
      </c>
      <c r="J37" s="2">
        <v>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5.75" customHeight="1" x14ac:dyDescent="0.2">
      <c r="A38" s="2" t="s">
        <v>96</v>
      </c>
      <c r="B38" s="3" t="str">
        <f t="shared" si="1"/>
        <v>2018Kennedy_JMedChem</v>
      </c>
      <c r="C38" s="2" t="s">
        <v>491</v>
      </c>
      <c r="D38" s="2">
        <v>0</v>
      </c>
      <c r="E38" s="2">
        <v>0</v>
      </c>
      <c r="F38" s="2" t="s">
        <v>97</v>
      </c>
      <c r="G38" s="2">
        <v>10000</v>
      </c>
      <c r="H38" s="2"/>
      <c r="I38" s="2">
        <v>40</v>
      </c>
      <c r="J38" s="2">
        <v>4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5.75" customHeight="1" x14ac:dyDescent="0.2">
      <c r="A39" s="2" t="s">
        <v>98</v>
      </c>
      <c r="B39" s="3" t="str">
        <f t="shared" si="1"/>
        <v>2018Kennedy_JMedChem</v>
      </c>
      <c r="C39" s="2" t="s">
        <v>492</v>
      </c>
      <c r="D39" s="2">
        <v>0</v>
      </c>
      <c r="E39" s="2">
        <v>0</v>
      </c>
      <c r="F39" s="2" t="s">
        <v>99</v>
      </c>
      <c r="G39" s="2">
        <v>10000</v>
      </c>
      <c r="H39" s="2"/>
      <c r="I39" s="2">
        <v>1</v>
      </c>
      <c r="J39" s="2">
        <v>1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5.75" customHeight="1" x14ac:dyDescent="0.2">
      <c r="A40" s="2" t="s">
        <v>100</v>
      </c>
      <c r="B40" s="3" t="str">
        <f t="shared" si="1"/>
        <v>2018Kennedy_JMedChem</v>
      </c>
      <c r="C40" s="2" t="s">
        <v>493</v>
      </c>
      <c r="D40" s="2">
        <v>0</v>
      </c>
      <c r="E40" s="2">
        <v>0</v>
      </c>
      <c r="F40" s="2" t="s">
        <v>101</v>
      </c>
      <c r="G40" s="2">
        <v>6769</v>
      </c>
      <c r="H40" s="2">
        <v>1337</v>
      </c>
      <c r="I40" s="2">
        <v>79</v>
      </c>
      <c r="J40" s="2">
        <v>4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5.75" customHeight="1" x14ac:dyDescent="0.2">
      <c r="A41" s="2" t="s">
        <v>102</v>
      </c>
      <c r="B41" s="3" t="str">
        <f t="shared" si="1"/>
        <v>2018Kennedy_JMedChem</v>
      </c>
      <c r="C41" s="2" t="s">
        <v>494</v>
      </c>
      <c r="D41" s="2">
        <v>0</v>
      </c>
      <c r="E41" s="2">
        <v>0</v>
      </c>
      <c r="F41" s="2" t="s">
        <v>103</v>
      </c>
      <c r="G41" s="2">
        <v>843</v>
      </c>
      <c r="H41" s="2">
        <v>31</v>
      </c>
      <c r="I41" s="2">
        <v>80</v>
      </c>
      <c r="J41" s="2">
        <v>3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5.75" customHeight="1" x14ac:dyDescent="0.2">
      <c r="A42" s="2" t="s">
        <v>104</v>
      </c>
      <c r="B42" s="3" t="str">
        <f t="shared" si="1"/>
        <v>2018Kennedy_JMedChem</v>
      </c>
      <c r="C42" s="2" t="s">
        <v>495</v>
      </c>
      <c r="D42" s="2">
        <v>0</v>
      </c>
      <c r="E42" s="2">
        <v>0</v>
      </c>
      <c r="F42" s="2" t="s">
        <v>105</v>
      </c>
      <c r="G42" s="2">
        <v>1644</v>
      </c>
      <c r="H42" s="2">
        <v>315</v>
      </c>
      <c r="I42" s="2">
        <v>78</v>
      </c>
      <c r="J42" s="2">
        <v>6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5.75" customHeight="1" x14ac:dyDescent="0.2">
      <c r="A43" s="2" t="s">
        <v>106</v>
      </c>
      <c r="B43" s="3" t="str">
        <f t="shared" si="1"/>
        <v>2018Kennedy_JMedChem</v>
      </c>
      <c r="C43" s="2" t="s">
        <v>496</v>
      </c>
      <c r="D43" s="2">
        <v>0</v>
      </c>
      <c r="E43" s="2">
        <v>0</v>
      </c>
      <c r="F43" s="2" t="s">
        <v>107</v>
      </c>
      <c r="G43" s="2">
        <v>10000</v>
      </c>
      <c r="H43" s="2"/>
      <c r="I43" s="2">
        <v>18</v>
      </c>
      <c r="J43" s="2">
        <v>2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5.75" customHeight="1" x14ac:dyDescent="0.2">
      <c r="A44" s="2" t="s">
        <v>108</v>
      </c>
      <c r="B44" s="3" t="str">
        <f t="shared" si="1"/>
        <v>2018Kennedy_JMedChem</v>
      </c>
      <c r="C44" s="2" t="s">
        <v>497</v>
      </c>
      <c r="D44" s="2">
        <v>0</v>
      </c>
      <c r="E44" s="2">
        <v>0</v>
      </c>
      <c r="F44" s="2" t="s">
        <v>109</v>
      </c>
      <c r="G44" s="2">
        <v>10000</v>
      </c>
      <c r="H44" s="2"/>
      <c r="I44" s="2">
        <v>3</v>
      </c>
      <c r="J44" s="2">
        <v>1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5.75" customHeight="1" x14ac:dyDescent="0.2">
      <c r="A45" s="2" t="s">
        <v>110</v>
      </c>
      <c r="B45" s="3" t="str">
        <f t="shared" si="1"/>
        <v>2018Kennedy_JMedChem</v>
      </c>
      <c r="C45" s="2" t="s">
        <v>498</v>
      </c>
      <c r="D45" s="2">
        <v>0</v>
      </c>
      <c r="E45" s="2">
        <v>0</v>
      </c>
      <c r="F45" s="2" t="s">
        <v>111</v>
      </c>
      <c r="G45" s="2">
        <v>10000</v>
      </c>
      <c r="H45" s="2"/>
      <c r="I45" s="2">
        <v>6</v>
      </c>
      <c r="J45" s="2">
        <v>1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5.75" customHeight="1" x14ac:dyDescent="0.2">
      <c r="A46" s="2" t="s">
        <v>112</v>
      </c>
      <c r="B46" s="3" t="str">
        <f t="shared" si="1"/>
        <v>2018Kennedy_JMedChem</v>
      </c>
      <c r="C46" s="2" t="s">
        <v>499</v>
      </c>
      <c r="D46" s="2">
        <v>0</v>
      </c>
      <c r="E46" s="2">
        <v>0</v>
      </c>
      <c r="F46" s="2" t="s">
        <v>113</v>
      </c>
      <c r="G46" s="2">
        <v>10000</v>
      </c>
      <c r="H46" s="2"/>
      <c r="I46" s="2">
        <v>-0.2</v>
      </c>
      <c r="J46" s="2">
        <v>0.2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5.75" customHeight="1" x14ac:dyDescent="0.2">
      <c r="A47" s="2" t="s">
        <v>114</v>
      </c>
      <c r="B47" s="3" t="str">
        <f t="shared" si="1"/>
        <v>2018Kennedy_JMedChem</v>
      </c>
      <c r="C47" s="2" t="s">
        <v>500</v>
      </c>
      <c r="D47" s="2">
        <v>0</v>
      </c>
      <c r="E47" s="2">
        <v>0</v>
      </c>
      <c r="F47" s="2" t="s">
        <v>115</v>
      </c>
      <c r="G47" s="2">
        <v>2912</v>
      </c>
      <c r="H47" s="2">
        <v>189</v>
      </c>
      <c r="I47" s="2">
        <v>71</v>
      </c>
      <c r="J47" s="2">
        <v>6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5.75" customHeight="1" x14ac:dyDescent="0.2">
      <c r="A48" s="2" t="s">
        <v>116</v>
      </c>
      <c r="B48" s="3" t="str">
        <f t="shared" si="1"/>
        <v>2018Kennedy_JMedChem</v>
      </c>
      <c r="C48" s="2" t="s">
        <v>501</v>
      </c>
      <c r="D48" s="2">
        <v>1</v>
      </c>
      <c r="E48" s="2">
        <v>0</v>
      </c>
      <c r="F48" s="2" t="s">
        <v>117</v>
      </c>
      <c r="G48" s="2">
        <v>10000</v>
      </c>
      <c r="H48" s="2"/>
      <c r="I48" s="2">
        <v>14</v>
      </c>
      <c r="J48" s="2">
        <v>4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5.75" customHeight="1" x14ac:dyDescent="0.2">
      <c r="A49" s="2" t="s">
        <v>118</v>
      </c>
      <c r="B49" s="3" t="str">
        <f t="shared" si="1"/>
        <v>2018Kennedy_JMedChem</v>
      </c>
      <c r="C49" s="2" t="s">
        <v>502</v>
      </c>
      <c r="D49" s="2">
        <v>0</v>
      </c>
      <c r="E49" s="2">
        <v>0</v>
      </c>
      <c r="F49" s="2" t="s">
        <v>119</v>
      </c>
      <c r="G49" s="2">
        <v>3459</v>
      </c>
      <c r="H49" s="2">
        <v>634</v>
      </c>
      <c r="I49" s="2">
        <v>49</v>
      </c>
      <c r="J49" s="2">
        <v>9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5.75" customHeight="1" x14ac:dyDescent="0.2">
      <c r="A50" s="2" t="s">
        <v>120</v>
      </c>
      <c r="B50" s="3" t="str">
        <f t="shared" si="1"/>
        <v>2018Kennedy_JMedChem</v>
      </c>
      <c r="C50" s="2" t="s">
        <v>503</v>
      </c>
      <c r="D50" s="2">
        <v>1</v>
      </c>
      <c r="E50" s="2">
        <v>0</v>
      </c>
      <c r="F50" s="2" t="s">
        <v>121</v>
      </c>
      <c r="G50" s="2">
        <v>10000</v>
      </c>
      <c r="H50" s="2"/>
      <c r="I50" s="2">
        <v>66</v>
      </c>
      <c r="J50" s="2">
        <v>10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5.75" customHeight="1" x14ac:dyDescent="0.2">
      <c r="A51" s="2" t="s">
        <v>122</v>
      </c>
      <c r="B51" s="3" t="str">
        <f t="shared" si="1"/>
        <v>2018Kennedy_JMedChem</v>
      </c>
      <c r="C51" s="2" t="s">
        <v>504</v>
      </c>
      <c r="D51" s="2">
        <v>1</v>
      </c>
      <c r="E51" s="2">
        <v>0</v>
      </c>
      <c r="F51" s="2" t="s">
        <v>123</v>
      </c>
      <c r="G51" s="2">
        <v>10000</v>
      </c>
      <c r="H51" s="2"/>
      <c r="I51" s="2">
        <v>12</v>
      </c>
      <c r="J51" s="2">
        <v>5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5.75" customHeight="1" x14ac:dyDescent="0.2">
      <c r="A52" s="2" t="s">
        <v>124</v>
      </c>
      <c r="B52" s="3" t="str">
        <f t="shared" si="1"/>
        <v>2018Kennedy_JMedChem</v>
      </c>
      <c r="C52" s="2" t="s">
        <v>505</v>
      </c>
      <c r="D52" s="2">
        <v>1</v>
      </c>
      <c r="E52" s="2">
        <v>0</v>
      </c>
      <c r="F52" s="2" t="s">
        <v>125</v>
      </c>
      <c r="G52" s="2">
        <v>10000</v>
      </c>
      <c r="H52" s="2"/>
      <c r="I52" s="2">
        <v>5.9</v>
      </c>
      <c r="J52" s="2">
        <v>3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5.75" customHeight="1" x14ac:dyDescent="0.2">
      <c r="A53" s="2" t="s">
        <v>126</v>
      </c>
      <c r="B53" s="3" t="str">
        <f t="shared" si="1"/>
        <v>2018Kennedy_JMedChem</v>
      </c>
      <c r="C53" s="2" t="s">
        <v>506</v>
      </c>
      <c r="D53" s="2">
        <v>1</v>
      </c>
      <c r="E53" s="2">
        <v>0</v>
      </c>
      <c r="F53" s="2" t="s">
        <v>127</v>
      </c>
      <c r="G53" s="2">
        <v>10000</v>
      </c>
      <c r="H53" s="2"/>
      <c r="I53" s="2">
        <v>3.6</v>
      </c>
      <c r="J53" s="2">
        <v>1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5.75" customHeight="1" x14ac:dyDescent="0.2">
      <c r="A54" s="2" t="s">
        <v>128</v>
      </c>
      <c r="B54" s="3" t="str">
        <f t="shared" si="1"/>
        <v>2018Kennedy_JMedChem</v>
      </c>
      <c r="C54" s="2" t="s">
        <v>507</v>
      </c>
      <c r="D54" s="2">
        <v>0</v>
      </c>
      <c r="E54" s="2">
        <v>0</v>
      </c>
      <c r="F54" s="2" t="s">
        <v>129</v>
      </c>
      <c r="G54" s="2">
        <v>10000</v>
      </c>
      <c r="H54" s="2"/>
      <c r="I54" s="2">
        <v>6.7</v>
      </c>
      <c r="J54" s="2">
        <v>4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5.75" customHeight="1" x14ac:dyDescent="0.2">
      <c r="A55" s="2" t="s">
        <v>130</v>
      </c>
      <c r="B55" s="3" t="str">
        <f t="shared" si="1"/>
        <v>2018Kennedy_JMedChem</v>
      </c>
      <c r="C55" s="2" t="s">
        <v>508</v>
      </c>
      <c r="D55" s="2">
        <v>0</v>
      </c>
      <c r="E55" s="2">
        <v>0</v>
      </c>
      <c r="F55" s="2" t="s">
        <v>131</v>
      </c>
      <c r="G55" s="2">
        <v>10000</v>
      </c>
      <c r="H55" s="2"/>
      <c r="I55" s="2">
        <v>7.5</v>
      </c>
      <c r="J55" s="2">
        <v>3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5.75" customHeight="1" x14ac:dyDescent="0.2">
      <c r="A56" s="2" t="s">
        <v>132</v>
      </c>
      <c r="B56" s="3" t="str">
        <f t="shared" si="1"/>
        <v>2018Kennedy_JMedChem</v>
      </c>
      <c r="C56" s="2" t="s">
        <v>509</v>
      </c>
      <c r="D56" s="2">
        <v>0</v>
      </c>
      <c r="E56" s="2">
        <v>0</v>
      </c>
      <c r="F56" s="2" t="s">
        <v>133</v>
      </c>
      <c r="G56" s="2">
        <v>10000</v>
      </c>
      <c r="H56" s="2"/>
      <c r="I56" s="2">
        <v>29</v>
      </c>
      <c r="J56" s="2">
        <v>6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5.75" customHeight="1" x14ac:dyDescent="0.2">
      <c r="A57" s="2" t="s">
        <v>134</v>
      </c>
      <c r="B57" s="3" t="str">
        <f t="shared" si="1"/>
        <v>2018Kennedy_JMedChem</v>
      </c>
      <c r="C57" s="2" t="s">
        <v>510</v>
      </c>
      <c r="D57" s="2">
        <v>0</v>
      </c>
      <c r="E57" s="2">
        <v>0</v>
      </c>
      <c r="F57" s="2" t="s">
        <v>135</v>
      </c>
      <c r="G57" s="2">
        <v>10000</v>
      </c>
      <c r="H57" s="2"/>
      <c r="I57" s="2">
        <v>-0.3</v>
      </c>
      <c r="J57" s="2">
        <v>0.1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5.75" customHeight="1" x14ac:dyDescent="0.2">
      <c r="A58" s="2" t="s">
        <v>136</v>
      </c>
      <c r="B58" s="3" t="str">
        <f t="shared" si="1"/>
        <v>2018Kennedy_JMedChem</v>
      </c>
      <c r="C58" s="2" t="s">
        <v>511</v>
      </c>
      <c r="D58" s="2">
        <v>0</v>
      </c>
      <c r="E58" s="2">
        <v>0</v>
      </c>
      <c r="F58" s="2" t="s">
        <v>137</v>
      </c>
      <c r="G58" s="2">
        <v>10000</v>
      </c>
      <c r="H58" s="2"/>
      <c r="I58" s="2">
        <v>-0.3</v>
      </c>
      <c r="J58" s="2">
        <v>0.2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">
      <c r="A59" s="2" t="s">
        <v>138</v>
      </c>
      <c r="B59" s="3" t="str">
        <f t="shared" ref="B59:B93" si="2">HYPERLINK("https://doi.org/10.1021/jm4010829","2013Chen_JMedChem")</f>
        <v>2013Chen_JMedChem</v>
      </c>
      <c r="C59" s="2" t="s">
        <v>663</v>
      </c>
      <c r="D59" s="2">
        <v>0</v>
      </c>
      <c r="E59" s="2">
        <v>0</v>
      </c>
      <c r="F59" s="7" t="s">
        <v>141</v>
      </c>
      <c r="G59" s="8">
        <v>501.18723362727218</v>
      </c>
      <c r="H59" s="8">
        <v>115.40262529490811</v>
      </c>
      <c r="I59" s="2">
        <v>100</v>
      </c>
      <c r="J59" s="2">
        <v>3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">
      <c r="A60" s="2" t="s">
        <v>266</v>
      </c>
      <c r="B60" s="3" t="str">
        <f t="shared" si="2"/>
        <v>2013Chen_JMedChem</v>
      </c>
      <c r="C60" s="2" t="s">
        <v>664</v>
      </c>
      <c r="D60" s="2">
        <v>0</v>
      </c>
      <c r="E60" s="2">
        <v>0</v>
      </c>
      <c r="F60" s="2" t="s">
        <v>144</v>
      </c>
      <c r="G60" s="5">
        <v>10000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2">
      <c r="A61" s="2" t="s">
        <v>267</v>
      </c>
      <c r="B61" s="3" t="str">
        <f t="shared" si="2"/>
        <v>2013Chen_JMedChem</v>
      </c>
      <c r="C61" s="2" t="s">
        <v>512</v>
      </c>
      <c r="D61" s="2">
        <v>0</v>
      </c>
      <c r="E61" s="2">
        <v>1</v>
      </c>
      <c r="F61" s="2" t="s">
        <v>146</v>
      </c>
      <c r="G61" s="8">
        <v>1995.262314968875</v>
      </c>
      <c r="H61" s="8">
        <v>1837.7045052240492</v>
      </c>
      <c r="I61" s="2">
        <v>32</v>
      </c>
      <c r="J61" s="2">
        <v>5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2">
      <c r="A62" s="2" t="s">
        <v>271</v>
      </c>
      <c r="B62" s="3" t="str">
        <f t="shared" si="2"/>
        <v>2013Chen_JMedChem</v>
      </c>
      <c r="C62" s="2" t="s">
        <v>513</v>
      </c>
      <c r="D62" s="2">
        <v>1</v>
      </c>
      <c r="E62" s="2">
        <v>1</v>
      </c>
      <c r="F62" s="2" t="s">
        <v>148</v>
      </c>
      <c r="G62" s="5">
        <v>10000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2">
      <c r="A63" s="2" t="s">
        <v>273</v>
      </c>
      <c r="B63" s="3" t="str">
        <f t="shared" si="2"/>
        <v>2013Chen_JMedChem</v>
      </c>
      <c r="C63" s="2" t="s">
        <v>514</v>
      </c>
      <c r="D63" s="2">
        <v>0</v>
      </c>
      <c r="E63" s="2">
        <v>1</v>
      </c>
      <c r="F63" s="2" t="s">
        <v>150</v>
      </c>
      <c r="G63" s="8">
        <v>1584.8931924611111</v>
      </c>
      <c r="H63" s="8">
        <v>729.87028778973956</v>
      </c>
      <c r="I63" s="2">
        <v>236</v>
      </c>
      <c r="J63" s="2">
        <v>19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2">
      <c r="A64" s="2" t="s">
        <v>276</v>
      </c>
      <c r="B64" s="3" t="str">
        <f t="shared" si="2"/>
        <v>2013Chen_JMedChem</v>
      </c>
      <c r="C64" s="2" t="s">
        <v>515</v>
      </c>
      <c r="D64" s="2">
        <v>1</v>
      </c>
      <c r="E64" s="2">
        <v>1</v>
      </c>
      <c r="F64" s="2" t="s">
        <v>152</v>
      </c>
      <c r="G64" s="5">
        <v>10000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2">
      <c r="A65" s="2" t="s">
        <v>277</v>
      </c>
      <c r="B65" s="3" t="str">
        <f t="shared" si="2"/>
        <v>2013Chen_JMedChem</v>
      </c>
      <c r="C65" s="2" t="s">
        <v>516</v>
      </c>
      <c r="D65" s="2">
        <v>0</v>
      </c>
      <c r="E65" s="2">
        <v>1</v>
      </c>
      <c r="F65" s="2" t="s">
        <v>154</v>
      </c>
      <c r="G65" s="8">
        <v>6309.5734448019211</v>
      </c>
      <c r="H65" s="8">
        <v>2905.6659514303992</v>
      </c>
      <c r="I65" s="2">
        <v>55</v>
      </c>
      <c r="J65" s="2">
        <v>7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2">
      <c r="A66" s="2" t="s">
        <v>280</v>
      </c>
      <c r="B66" s="3" t="str">
        <f t="shared" si="2"/>
        <v>2013Chen_JMedChem</v>
      </c>
      <c r="C66" s="2" t="s">
        <v>517</v>
      </c>
      <c r="D66" s="2">
        <v>0</v>
      </c>
      <c r="E66" s="2">
        <v>1</v>
      </c>
      <c r="F66" s="2" t="s">
        <v>156</v>
      </c>
      <c r="G66" s="8">
        <v>630.95734448019255</v>
      </c>
      <c r="H66" s="8">
        <v>581.13319028608021</v>
      </c>
      <c r="I66" s="2">
        <v>27</v>
      </c>
      <c r="J66" s="2">
        <v>4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2">
      <c r="A67" s="2" t="s">
        <v>282</v>
      </c>
      <c r="B67" s="3" t="str">
        <f t="shared" si="2"/>
        <v>2013Chen_JMedChem</v>
      </c>
      <c r="C67" s="2" t="s">
        <v>518</v>
      </c>
      <c r="D67" s="2">
        <v>0</v>
      </c>
      <c r="E67" s="2">
        <v>0</v>
      </c>
      <c r="F67" s="2" t="s">
        <v>158</v>
      </c>
      <c r="G67" s="8">
        <v>398.10717055349619</v>
      </c>
      <c r="H67" s="8">
        <v>275.00269089915554</v>
      </c>
      <c r="I67" s="2">
        <v>20</v>
      </c>
      <c r="J67" s="2">
        <v>2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2">
      <c r="A68" s="2" t="s">
        <v>284</v>
      </c>
      <c r="B68" s="3" t="str">
        <f t="shared" si="2"/>
        <v>2013Chen_JMedChem</v>
      </c>
      <c r="C68" s="2" t="s">
        <v>519</v>
      </c>
      <c r="D68" s="2">
        <v>0</v>
      </c>
      <c r="E68" s="2">
        <v>0</v>
      </c>
      <c r="F68" s="2" t="s">
        <v>160</v>
      </c>
      <c r="G68" s="8">
        <v>7943.2823472428063</v>
      </c>
      <c r="H68" s="8">
        <v>1829.008352220404</v>
      </c>
      <c r="I68" s="2">
        <v>165</v>
      </c>
      <c r="J68" s="2">
        <v>3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2">
      <c r="A69" s="2" t="s">
        <v>286</v>
      </c>
      <c r="B69" s="3" t="str">
        <f t="shared" si="2"/>
        <v>2013Chen_JMedChem</v>
      </c>
      <c r="C69" s="2" t="s">
        <v>520</v>
      </c>
      <c r="D69" s="2">
        <v>0</v>
      </c>
      <c r="E69" s="2">
        <v>1</v>
      </c>
      <c r="F69" s="2" t="s">
        <v>162</v>
      </c>
      <c r="G69" s="8">
        <v>7943.2823472428063</v>
      </c>
      <c r="H69" s="8">
        <v>3658.0167044408081</v>
      </c>
      <c r="I69" s="2">
        <v>56</v>
      </c>
      <c r="J69" s="2">
        <v>6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2">
      <c r="A70" s="2" t="s">
        <v>288</v>
      </c>
      <c r="B70" s="3" t="str">
        <f t="shared" si="2"/>
        <v>2013Chen_JMedChem</v>
      </c>
      <c r="C70" s="2" t="s">
        <v>521</v>
      </c>
      <c r="D70" s="2">
        <v>1</v>
      </c>
      <c r="E70" s="2">
        <v>0</v>
      </c>
      <c r="F70" s="2" t="s">
        <v>164</v>
      </c>
      <c r="G70" s="5">
        <v>10000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2">
      <c r="A71" s="2" t="s">
        <v>290</v>
      </c>
      <c r="B71" s="3" t="str">
        <f t="shared" si="2"/>
        <v>2013Chen_JMedChem</v>
      </c>
      <c r="C71" s="2" t="s">
        <v>522</v>
      </c>
      <c r="D71" s="2">
        <v>1</v>
      </c>
      <c r="E71" s="2">
        <v>0</v>
      </c>
      <c r="F71" s="2" t="s">
        <v>166</v>
      </c>
      <c r="G71" s="5">
        <v>10000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2">
      <c r="A72" s="2" t="s">
        <v>292</v>
      </c>
      <c r="B72" s="3" t="str">
        <f t="shared" si="2"/>
        <v>2013Chen_JMedChem</v>
      </c>
      <c r="C72" s="2" t="s">
        <v>523</v>
      </c>
      <c r="D72" s="2">
        <v>1</v>
      </c>
      <c r="E72" s="2">
        <v>0</v>
      </c>
      <c r="F72" s="2" t="s">
        <v>168</v>
      </c>
      <c r="G72" s="5">
        <v>10000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2">
      <c r="A73" s="2" t="s">
        <v>294</v>
      </c>
      <c r="B73" s="3" t="str">
        <f t="shared" si="2"/>
        <v>2013Chen_JMedChem</v>
      </c>
      <c r="C73" s="2" t="s">
        <v>524</v>
      </c>
      <c r="D73" s="2">
        <v>0</v>
      </c>
      <c r="E73" s="2">
        <v>0</v>
      </c>
      <c r="F73" s="2" t="s">
        <v>170</v>
      </c>
      <c r="G73" s="8">
        <v>158.48931924611122</v>
      </c>
      <c r="H73" s="8">
        <v>109.480543168461</v>
      </c>
      <c r="I73" s="2">
        <v>17</v>
      </c>
      <c r="J73" s="2">
        <v>2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2">
      <c r="A74" s="2" t="s">
        <v>296</v>
      </c>
      <c r="B74" s="3" t="str">
        <f t="shared" si="2"/>
        <v>2013Chen_JMedChem</v>
      </c>
      <c r="C74" s="2" t="s">
        <v>525</v>
      </c>
      <c r="D74" s="2">
        <v>0</v>
      </c>
      <c r="E74" s="2">
        <v>0</v>
      </c>
      <c r="F74" s="2" t="s">
        <v>172</v>
      </c>
      <c r="G74" s="8">
        <v>15848.931924611132</v>
      </c>
      <c r="H74" s="8">
        <v>3649.3514389487027</v>
      </c>
      <c r="I74" s="2">
        <v>79</v>
      </c>
      <c r="J74" s="2">
        <v>5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2">
      <c r="A75" s="2" t="s">
        <v>298</v>
      </c>
      <c r="B75" s="3" t="str">
        <f t="shared" si="2"/>
        <v>2013Chen_JMedChem</v>
      </c>
      <c r="C75" s="2" t="s">
        <v>526</v>
      </c>
      <c r="D75" s="2">
        <v>1</v>
      </c>
      <c r="E75" s="2">
        <v>0</v>
      </c>
      <c r="F75" s="2" t="s">
        <v>174</v>
      </c>
      <c r="G75" s="5">
        <v>10000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2">
      <c r="A76" s="2" t="s">
        <v>300</v>
      </c>
      <c r="B76" s="3" t="str">
        <f t="shared" si="2"/>
        <v>2013Chen_JMedChem</v>
      </c>
      <c r="C76" s="2" t="s">
        <v>527</v>
      </c>
      <c r="D76" s="2">
        <v>0</v>
      </c>
      <c r="E76" s="2">
        <v>0</v>
      </c>
      <c r="F76" s="2" t="s">
        <v>176</v>
      </c>
      <c r="G76" s="8">
        <v>50.118723362727167</v>
      </c>
      <c r="H76" s="8">
        <v>34.620787588472396</v>
      </c>
      <c r="I76" s="2">
        <v>59</v>
      </c>
      <c r="J76" s="2">
        <v>6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2">
      <c r="A77" s="2" t="s">
        <v>302</v>
      </c>
      <c r="B77" s="3" t="str">
        <f t="shared" si="2"/>
        <v>2013Chen_JMedChem</v>
      </c>
      <c r="C77" s="2" t="s">
        <v>528</v>
      </c>
      <c r="D77" s="2">
        <v>1</v>
      </c>
      <c r="E77" s="2">
        <v>0</v>
      </c>
      <c r="F77" s="2" t="s">
        <v>178</v>
      </c>
      <c r="G77" s="5">
        <v>10000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2">
      <c r="A78" s="2" t="s">
        <v>304</v>
      </c>
      <c r="B78" s="3" t="str">
        <f t="shared" si="2"/>
        <v>2013Chen_JMedChem</v>
      </c>
      <c r="C78" s="2" t="s">
        <v>529</v>
      </c>
      <c r="D78" s="2">
        <v>1</v>
      </c>
      <c r="E78" s="2">
        <v>0</v>
      </c>
      <c r="F78" s="2" t="s">
        <v>180</v>
      </c>
      <c r="G78" s="5">
        <v>10000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2">
      <c r="A79" s="2" t="s">
        <v>306</v>
      </c>
      <c r="B79" s="3" t="str">
        <f t="shared" si="2"/>
        <v>2013Chen_JMedChem</v>
      </c>
      <c r="C79" s="2" t="s">
        <v>530</v>
      </c>
      <c r="D79" s="2">
        <v>1</v>
      </c>
      <c r="E79" s="2">
        <v>0</v>
      </c>
      <c r="F79" s="2" t="s">
        <v>182</v>
      </c>
      <c r="G79" s="5">
        <v>10000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2">
      <c r="A80" s="2" t="s">
        <v>308</v>
      </c>
      <c r="B80" s="3" t="str">
        <f t="shared" si="2"/>
        <v>2013Chen_JMedChem</v>
      </c>
      <c r="C80" s="2" t="s">
        <v>531</v>
      </c>
      <c r="D80" s="2">
        <v>1</v>
      </c>
      <c r="E80" s="2">
        <v>0</v>
      </c>
      <c r="F80" s="2" t="s">
        <v>184</v>
      </c>
      <c r="G80" s="5">
        <v>10000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2">
      <c r="A81" s="2" t="s">
        <v>310</v>
      </c>
      <c r="B81" s="3" t="str">
        <f t="shared" si="2"/>
        <v>2013Chen_JMedChem</v>
      </c>
      <c r="C81" s="2" t="s">
        <v>532</v>
      </c>
      <c r="D81" s="2">
        <v>0</v>
      </c>
      <c r="E81" s="2">
        <v>0</v>
      </c>
      <c r="F81" s="2" t="s">
        <v>186</v>
      </c>
      <c r="G81" s="8">
        <v>1995.262314968875</v>
      </c>
      <c r="H81" s="8">
        <v>1378.2783789180367</v>
      </c>
      <c r="I81" s="2">
        <v>23</v>
      </c>
      <c r="J81" s="2">
        <v>3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2">
      <c r="A82" s="2" t="s">
        <v>312</v>
      </c>
      <c r="B82" s="3" t="str">
        <f t="shared" si="2"/>
        <v>2013Chen_JMedChem</v>
      </c>
      <c r="C82" s="2" t="s">
        <v>533</v>
      </c>
      <c r="D82" s="2">
        <v>0</v>
      </c>
      <c r="E82" s="2">
        <v>0</v>
      </c>
      <c r="F82" s="2" t="s">
        <v>188</v>
      </c>
      <c r="G82" s="8">
        <v>251.1886431509578</v>
      </c>
      <c r="H82" s="8">
        <v>173.51496757463892</v>
      </c>
      <c r="I82" s="2">
        <v>15</v>
      </c>
      <c r="J82" s="2">
        <v>2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2">
      <c r="A83" s="2" t="s">
        <v>314</v>
      </c>
      <c r="B83" s="3" t="str">
        <f t="shared" si="2"/>
        <v>2013Chen_JMedChem</v>
      </c>
      <c r="C83" s="2" t="s">
        <v>534</v>
      </c>
      <c r="D83" s="2">
        <v>0</v>
      </c>
      <c r="E83" s="2">
        <v>0</v>
      </c>
      <c r="F83" s="2" t="s">
        <v>190</v>
      </c>
      <c r="G83" s="8">
        <v>63.095734448019179</v>
      </c>
      <c r="H83" s="8">
        <v>43.58498927145596</v>
      </c>
      <c r="I83" s="2">
        <v>12</v>
      </c>
      <c r="J83" s="2">
        <v>1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2">
      <c r="A84" s="2" t="s">
        <v>315</v>
      </c>
      <c r="B84" s="3" t="str">
        <f t="shared" si="2"/>
        <v>2013Chen_JMedChem</v>
      </c>
      <c r="C84" s="2" t="s">
        <v>535</v>
      </c>
      <c r="D84" s="2">
        <v>0</v>
      </c>
      <c r="E84" s="2">
        <v>0</v>
      </c>
      <c r="F84" s="2" t="s">
        <v>192</v>
      </c>
      <c r="G84" s="8">
        <v>19952.62314968877</v>
      </c>
      <c r="H84" s="8">
        <v>4594.2612630601279</v>
      </c>
      <c r="I84" s="2">
        <v>245</v>
      </c>
      <c r="J84" s="2">
        <v>21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2">
      <c r="A85" s="2" t="s">
        <v>317</v>
      </c>
      <c r="B85" s="3" t="str">
        <f t="shared" si="2"/>
        <v>2013Chen_JMedChem</v>
      </c>
      <c r="C85" s="2" t="s">
        <v>536</v>
      </c>
      <c r="D85" s="2">
        <v>1</v>
      </c>
      <c r="E85" s="2">
        <v>0</v>
      </c>
      <c r="F85" s="2" t="s">
        <v>194</v>
      </c>
      <c r="G85" s="5">
        <v>10000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2">
      <c r="A86" s="2" t="s">
        <v>319</v>
      </c>
      <c r="B86" s="3" t="str">
        <f t="shared" si="2"/>
        <v>2013Chen_JMedChem</v>
      </c>
      <c r="C86" s="2" t="s">
        <v>537</v>
      </c>
      <c r="D86" s="2">
        <v>1</v>
      </c>
      <c r="E86" s="2">
        <v>0</v>
      </c>
      <c r="F86" s="2" t="s">
        <v>196</v>
      </c>
      <c r="G86" s="5">
        <v>10000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2">
      <c r="A87" s="2" t="s">
        <v>321</v>
      </c>
      <c r="B87" s="3" t="str">
        <f t="shared" si="2"/>
        <v>2013Chen_JMedChem</v>
      </c>
      <c r="C87" s="2" t="s">
        <v>538</v>
      </c>
      <c r="D87" s="2">
        <v>0</v>
      </c>
      <c r="E87" s="2">
        <v>0</v>
      </c>
      <c r="F87" s="2" t="s">
        <v>198</v>
      </c>
      <c r="G87" s="8">
        <v>398.10717055349619</v>
      </c>
      <c r="H87" s="8">
        <v>183.33512726610371</v>
      </c>
      <c r="I87" s="2">
        <v>95</v>
      </c>
      <c r="J87" s="2">
        <v>8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2">
      <c r="A88" s="2" t="s">
        <v>323</v>
      </c>
      <c r="B88" s="3" t="str">
        <f t="shared" si="2"/>
        <v>2013Chen_JMedChem</v>
      </c>
      <c r="C88" s="2" t="s">
        <v>539</v>
      </c>
      <c r="D88" s="2">
        <v>1</v>
      </c>
      <c r="E88" s="2">
        <v>0</v>
      </c>
      <c r="F88" s="2" t="s">
        <v>200</v>
      </c>
      <c r="G88" s="5">
        <v>10000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2">
      <c r="A89" s="2" t="s">
        <v>325</v>
      </c>
      <c r="B89" s="3" t="str">
        <f t="shared" si="2"/>
        <v>2013Chen_JMedChem</v>
      </c>
      <c r="C89" s="2" t="s">
        <v>540</v>
      </c>
      <c r="D89" s="2">
        <v>0</v>
      </c>
      <c r="E89" s="2">
        <v>0</v>
      </c>
      <c r="F89" s="2" t="s">
        <v>202</v>
      </c>
      <c r="G89" s="8">
        <v>199.52623149688762</v>
      </c>
      <c r="H89" s="8">
        <v>229.71306315300626</v>
      </c>
      <c r="I89" s="2">
        <v>13</v>
      </c>
      <c r="J89" s="2">
        <v>12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2">
      <c r="A90" s="2" t="s">
        <v>327</v>
      </c>
      <c r="B90" s="3" t="str">
        <f t="shared" si="2"/>
        <v>2013Chen_JMedChem</v>
      </c>
      <c r="C90" s="2" t="s">
        <v>541</v>
      </c>
      <c r="D90" s="2">
        <v>0</v>
      </c>
      <c r="E90" s="2">
        <v>0</v>
      </c>
      <c r="F90" s="2" t="s">
        <v>204</v>
      </c>
      <c r="G90" s="8">
        <v>630.95734448019255</v>
      </c>
      <c r="H90" s="8">
        <v>290.5665951430401</v>
      </c>
      <c r="I90" s="2">
        <v>18</v>
      </c>
      <c r="J90" s="2">
        <v>1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2">
      <c r="A91" s="2" t="s">
        <v>329</v>
      </c>
      <c r="B91" s="3" t="str">
        <f t="shared" si="2"/>
        <v>2013Chen_JMedChem</v>
      </c>
      <c r="C91" s="2" t="s">
        <v>542</v>
      </c>
      <c r="D91" s="2">
        <v>0</v>
      </c>
      <c r="E91" s="2">
        <v>0</v>
      </c>
      <c r="F91" s="2" t="s">
        <v>206</v>
      </c>
      <c r="G91" s="8">
        <v>501.18723362727218</v>
      </c>
      <c r="H91" s="8">
        <v>230.80525058981621</v>
      </c>
      <c r="I91" s="2">
        <v>197</v>
      </c>
      <c r="J91" s="2">
        <v>13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2">
      <c r="A92" s="2" t="s">
        <v>331</v>
      </c>
      <c r="B92" s="3" t="str">
        <f t="shared" si="2"/>
        <v>2013Chen_JMedChem</v>
      </c>
      <c r="C92" s="2" t="s">
        <v>543</v>
      </c>
      <c r="D92" s="2">
        <v>0</v>
      </c>
      <c r="E92" s="2">
        <v>0</v>
      </c>
      <c r="F92" s="2" t="s">
        <v>208</v>
      </c>
      <c r="G92" s="8">
        <v>316.22776601683734</v>
      </c>
      <c r="H92" s="8">
        <v>145.62826800423576</v>
      </c>
      <c r="I92" s="2">
        <v>48</v>
      </c>
      <c r="J92" s="2">
        <v>4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2">
      <c r="A93" s="2" t="s">
        <v>333</v>
      </c>
      <c r="B93" s="3" t="str">
        <f t="shared" si="2"/>
        <v>2013Chen_JMedChem</v>
      </c>
      <c r="C93" s="2" t="s">
        <v>665</v>
      </c>
      <c r="D93" s="2">
        <v>1</v>
      </c>
      <c r="E93" s="2">
        <v>0</v>
      </c>
      <c r="F93" s="2" t="s">
        <v>210</v>
      </c>
      <c r="G93" s="8">
        <v>50.118723362727167</v>
      </c>
      <c r="H93" s="2">
        <v>46.1610501179632</v>
      </c>
      <c r="I93" s="2">
        <v>15</v>
      </c>
      <c r="J93" s="2">
        <v>2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5.75" customHeight="1" x14ac:dyDescent="0.2">
      <c r="A94" s="2" t="s">
        <v>335</v>
      </c>
      <c r="B94" s="3" t="str">
        <f t="shared" ref="B94:B119" si="3">HYPERLINK("https://doi.org/10.1016/j.ejmech.2021.113986","2022Yang_EurJMedChem")</f>
        <v>2022Yang_EurJMedChem</v>
      </c>
      <c r="C94" s="4" t="s">
        <v>544</v>
      </c>
      <c r="D94" s="2">
        <v>0</v>
      </c>
      <c r="E94" s="2">
        <v>0</v>
      </c>
      <c r="F94" s="4" t="s">
        <v>214</v>
      </c>
      <c r="G94" s="2">
        <v>27</v>
      </c>
      <c r="H94" s="2">
        <v>2.2000000000000002</v>
      </c>
      <c r="I94" s="2">
        <v>4.4000000000000004</v>
      </c>
      <c r="J94" s="2">
        <v>1.3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5.75" customHeight="1" x14ac:dyDescent="0.2">
      <c r="A95" s="2" t="s">
        <v>337</v>
      </c>
      <c r="B95" s="3" t="str">
        <f t="shared" si="3"/>
        <v>2022Yang_EurJMedChem</v>
      </c>
      <c r="C95" s="4" t="s">
        <v>545</v>
      </c>
      <c r="D95" s="2">
        <v>0</v>
      </c>
      <c r="E95" s="2">
        <v>0</v>
      </c>
      <c r="F95" s="4" t="s">
        <v>216</v>
      </c>
      <c r="G95" s="2">
        <v>10</v>
      </c>
      <c r="H95" s="2">
        <v>0.9</v>
      </c>
      <c r="I95" s="2">
        <v>9.8000000000000007</v>
      </c>
      <c r="J95" s="2" t="s">
        <v>217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5.75" customHeight="1" x14ac:dyDescent="0.2">
      <c r="A96" s="2" t="s">
        <v>339</v>
      </c>
      <c r="B96" s="3" t="str">
        <f t="shared" si="3"/>
        <v>2022Yang_EurJMedChem</v>
      </c>
      <c r="C96" s="4" t="s">
        <v>546</v>
      </c>
      <c r="D96" s="2">
        <v>0</v>
      </c>
      <c r="E96" s="2">
        <v>0</v>
      </c>
      <c r="F96" s="4" t="s">
        <v>219</v>
      </c>
      <c r="G96" s="2">
        <v>11</v>
      </c>
      <c r="H96" s="2">
        <v>0.6</v>
      </c>
      <c r="I96" s="2">
        <v>54.3</v>
      </c>
      <c r="J96" s="2">
        <v>0.7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5.75" customHeight="1" x14ac:dyDescent="0.2">
      <c r="A97" s="2" t="s">
        <v>341</v>
      </c>
      <c r="B97" s="3" t="str">
        <f t="shared" si="3"/>
        <v>2022Yang_EurJMedChem</v>
      </c>
      <c r="C97" s="4" t="s">
        <v>666</v>
      </c>
      <c r="D97" s="2">
        <v>0</v>
      </c>
      <c r="E97" s="2">
        <v>0</v>
      </c>
      <c r="F97" s="4" t="s">
        <v>221</v>
      </c>
      <c r="G97" s="2">
        <v>10000</v>
      </c>
      <c r="H97" s="2"/>
      <c r="I97" s="2">
        <v>1.2</v>
      </c>
      <c r="J97" s="2">
        <v>0.1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5.75" customHeight="1" x14ac:dyDescent="0.2">
      <c r="A98" s="2" t="s">
        <v>343</v>
      </c>
      <c r="B98" s="3" t="str">
        <f t="shared" si="3"/>
        <v>2022Yang_EurJMedChem</v>
      </c>
      <c r="C98" s="4" t="s">
        <v>667</v>
      </c>
      <c r="D98" s="2">
        <v>0</v>
      </c>
      <c r="E98" s="2">
        <v>0</v>
      </c>
      <c r="F98" s="4" t="s">
        <v>223</v>
      </c>
      <c r="G98" s="2">
        <v>10000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5.75" customHeight="1" x14ac:dyDescent="0.2">
      <c r="A99" s="2" t="s">
        <v>345</v>
      </c>
      <c r="B99" s="3" t="str">
        <f t="shared" si="3"/>
        <v>2022Yang_EurJMedChem</v>
      </c>
      <c r="C99" s="4" t="s">
        <v>547</v>
      </c>
      <c r="D99" s="2">
        <v>0</v>
      </c>
      <c r="E99" s="2">
        <v>1</v>
      </c>
      <c r="F99" s="4" t="s">
        <v>225</v>
      </c>
      <c r="G99" s="2">
        <v>10000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5.75" customHeight="1" x14ac:dyDescent="0.2">
      <c r="A100" s="2" t="s">
        <v>347</v>
      </c>
      <c r="B100" s="3" t="str">
        <f t="shared" si="3"/>
        <v>2022Yang_EurJMedChem</v>
      </c>
      <c r="C100" s="4" t="s">
        <v>548</v>
      </c>
      <c r="D100" s="2">
        <v>0</v>
      </c>
      <c r="E100" s="2">
        <v>1</v>
      </c>
      <c r="F100" s="4" t="s">
        <v>227</v>
      </c>
      <c r="G100" s="2">
        <v>10000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5.75" customHeight="1" x14ac:dyDescent="0.2">
      <c r="A101" s="2" t="s">
        <v>349</v>
      </c>
      <c r="B101" s="3" t="str">
        <f t="shared" si="3"/>
        <v>2022Yang_EurJMedChem</v>
      </c>
      <c r="C101" s="4" t="s">
        <v>549</v>
      </c>
      <c r="D101" s="2">
        <v>0</v>
      </c>
      <c r="E101" s="2">
        <v>1</v>
      </c>
      <c r="F101" s="4" t="s">
        <v>229</v>
      </c>
      <c r="G101" s="2">
        <v>10000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5.75" customHeight="1" x14ac:dyDescent="0.2">
      <c r="A102" s="2" t="s">
        <v>351</v>
      </c>
      <c r="B102" s="3" t="str">
        <f t="shared" si="3"/>
        <v>2022Yang_EurJMedChem</v>
      </c>
      <c r="C102" s="4" t="s">
        <v>550</v>
      </c>
      <c r="D102" s="2">
        <v>0</v>
      </c>
      <c r="E102" s="2">
        <v>1</v>
      </c>
      <c r="F102" s="4" t="s">
        <v>231</v>
      </c>
      <c r="G102" s="2">
        <v>69</v>
      </c>
      <c r="H102" s="2">
        <v>2.1</v>
      </c>
      <c r="I102" s="2">
        <v>43.1</v>
      </c>
      <c r="J102" s="2">
        <v>2.4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5" customHeight="1" x14ac:dyDescent="0.2">
      <c r="A103" s="2" t="s">
        <v>353</v>
      </c>
      <c r="B103" s="3" t="str">
        <f t="shared" si="3"/>
        <v>2022Yang_EurJMedChem</v>
      </c>
      <c r="C103" s="4" t="s">
        <v>551</v>
      </c>
      <c r="D103" s="2">
        <v>0</v>
      </c>
      <c r="E103" s="2">
        <v>1</v>
      </c>
      <c r="F103" s="4" t="s">
        <v>233</v>
      </c>
      <c r="G103" s="2">
        <v>10000</v>
      </c>
      <c r="H103" s="2">
        <v>2.2999999999999998</v>
      </c>
      <c r="I103" s="2">
        <v>0.1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5.75" customHeight="1" x14ac:dyDescent="0.2">
      <c r="A104" s="2" t="s">
        <v>355</v>
      </c>
      <c r="B104" s="3" t="str">
        <f t="shared" si="3"/>
        <v>2022Yang_EurJMedChem</v>
      </c>
      <c r="C104" s="4" t="s">
        <v>552</v>
      </c>
      <c r="D104" s="2">
        <v>0</v>
      </c>
      <c r="E104" s="2">
        <v>0</v>
      </c>
      <c r="F104" s="4" t="s">
        <v>235</v>
      </c>
      <c r="G104" s="2">
        <v>10000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5.75" customHeight="1" x14ac:dyDescent="0.2">
      <c r="A105" s="2" t="s">
        <v>358</v>
      </c>
      <c r="B105" s="3" t="str">
        <f t="shared" si="3"/>
        <v>2022Yang_EurJMedChem</v>
      </c>
      <c r="C105" s="4" t="s">
        <v>553</v>
      </c>
      <c r="D105" s="2">
        <v>0</v>
      </c>
      <c r="E105" s="2">
        <v>1</v>
      </c>
      <c r="F105" s="4" t="s">
        <v>237</v>
      </c>
      <c r="G105" s="2">
        <v>10000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5.75" customHeight="1" x14ac:dyDescent="0.2">
      <c r="A106" s="2" t="s">
        <v>147</v>
      </c>
      <c r="B106" s="3" t="str">
        <f t="shared" si="3"/>
        <v>2022Yang_EurJMedChem</v>
      </c>
      <c r="C106" s="4" t="s">
        <v>554</v>
      </c>
      <c r="D106" s="2">
        <v>0</v>
      </c>
      <c r="E106" s="2">
        <v>1</v>
      </c>
      <c r="F106" s="4" t="s">
        <v>239</v>
      </c>
      <c r="G106" s="2">
        <v>10000</v>
      </c>
      <c r="H106" s="2"/>
      <c r="I106" s="2">
        <v>4.5999999999999996</v>
      </c>
      <c r="J106" s="2">
        <v>0.9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5.75" customHeight="1" x14ac:dyDescent="0.2">
      <c r="A107" s="2" t="s">
        <v>151</v>
      </c>
      <c r="B107" s="3" t="str">
        <f t="shared" si="3"/>
        <v>2022Yang_EurJMedChem</v>
      </c>
      <c r="C107" s="4" t="s">
        <v>555</v>
      </c>
      <c r="D107" s="2">
        <v>0</v>
      </c>
      <c r="E107" s="2">
        <v>1</v>
      </c>
      <c r="F107" s="4" t="s">
        <v>241</v>
      </c>
      <c r="G107" s="2">
        <v>10000</v>
      </c>
      <c r="H107" s="2"/>
      <c r="I107" s="2">
        <v>1.1000000000000001</v>
      </c>
      <c r="J107" s="2">
        <v>0.3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5.75" customHeight="1" x14ac:dyDescent="0.2">
      <c r="A108" s="2" t="s">
        <v>163</v>
      </c>
      <c r="B108" s="3" t="str">
        <f t="shared" si="3"/>
        <v>2022Yang_EurJMedChem</v>
      </c>
      <c r="C108" s="4" t="s">
        <v>556</v>
      </c>
      <c r="D108" s="2">
        <v>0</v>
      </c>
      <c r="E108" s="2">
        <v>1</v>
      </c>
      <c r="F108" s="4" t="s">
        <v>243</v>
      </c>
      <c r="G108" s="2">
        <v>10000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5.75" customHeight="1" x14ac:dyDescent="0.2">
      <c r="A109" s="2" t="s">
        <v>165</v>
      </c>
      <c r="B109" s="3" t="str">
        <f t="shared" si="3"/>
        <v>2022Yang_EurJMedChem</v>
      </c>
      <c r="C109" s="4" t="s">
        <v>557</v>
      </c>
      <c r="D109" s="2">
        <v>0</v>
      </c>
      <c r="E109" s="2">
        <v>0</v>
      </c>
      <c r="F109" s="4" t="s">
        <v>245</v>
      </c>
      <c r="G109" s="2">
        <v>10000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5.75" customHeight="1" x14ac:dyDescent="0.2">
      <c r="A110" s="2" t="s">
        <v>167</v>
      </c>
      <c r="B110" s="3" t="str">
        <f t="shared" si="3"/>
        <v>2022Yang_EurJMedChem</v>
      </c>
      <c r="C110" s="4" t="s">
        <v>558</v>
      </c>
      <c r="D110" s="2">
        <v>0</v>
      </c>
      <c r="E110" s="2">
        <v>0</v>
      </c>
      <c r="F110" s="4" t="s">
        <v>247</v>
      </c>
      <c r="G110" s="2">
        <v>10000</v>
      </c>
      <c r="H110" s="2"/>
      <c r="I110" s="2">
        <v>1.6</v>
      </c>
      <c r="J110" s="2">
        <v>0.2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5.75" customHeight="1" x14ac:dyDescent="0.2">
      <c r="A111" s="2" t="s">
        <v>173</v>
      </c>
      <c r="B111" s="3" t="str">
        <f t="shared" si="3"/>
        <v>2022Yang_EurJMedChem</v>
      </c>
      <c r="C111" s="4" t="s">
        <v>559</v>
      </c>
      <c r="D111" s="2">
        <v>0</v>
      </c>
      <c r="E111" s="2">
        <v>0</v>
      </c>
      <c r="F111" s="4" t="s">
        <v>249</v>
      </c>
      <c r="G111" s="2">
        <v>10000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5.75" customHeight="1" x14ac:dyDescent="0.2">
      <c r="A112" s="2" t="s">
        <v>177</v>
      </c>
      <c r="B112" s="3" t="str">
        <f t="shared" si="3"/>
        <v>2022Yang_EurJMedChem</v>
      </c>
      <c r="C112" s="4" t="s">
        <v>560</v>
      </c>
      <c r="D112" s="2">
        <v>0</v>
      </c>
      <c r="E112" s="2">
        <v>0</v>
      </c>
      <c r="F112" s="4" t="s">
        <v>251</v>
      </c>
      <c r="G112" s="2">
        <v>10000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5.75" customHeight="1" x14ac:dyDescent="0.2">
      <c r="A113" s="2" t="s">
        <v>179</v>
      </c>
      <c r="B113" s="3" t="str">
        <f t="shared" si="3"/>
        <v>2022Yang_EurJMedChem</v>
      </c>
      <c r="C113" s="4" t="s">
        <v>561</v>
      </c>
      <c r="D113" s="2">
        <v>0</v>
      </c>
      <c r="E113" s="2">
        <v>0</v>
      </c>
      <c r="F113" s="4" t="s">
        <v>253</v>
      </c>
      <c r="G113" s="2">
        <v>10000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5.75" customHeight="1" x14ac:dyDescent="0.2">
      <c r="A114" s="2" t="s">
        <v>181</v>
      </c>
      <c r="B114" s="3" t="str">
        <f t="shared" si="3"/>
        <v>2022Yang_EurJMedChem</v>
      </c>
      <c r="C114" s="4" t="s">
        <v>562</v>
      </c>
      <c r="D114" s="2">
        <v>0</v>
      </c>
      <c r="E114" s="2">
        <v>1</v>
      </c>
      <c r="F114" s="4" t="s">
        <v>255</v>
      </c>
      <c r="G114" s="2">
        <v>10000</v>
      </c>
      <c r="H114" s="2"/>
      <c r="I114" s="2">
        <v>1</v>
      </c>
      <c r="J114" s="2">
        <v>0.1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5.75" customHeight="1" x14ac:dyDescent="0.2">
      <c r="A115" s="2" t="s">
        <v>183</v>
      </c>
      <c r="B115" s="3" t="str">
        <f t="shared" si="3"/>
        <v>2022Yang_EurJMedChem</v>
      </c>
      <c r="C115" s="4" t="s">
        <v>563</v>
      </c>
      <c r="D115" s="2">
        <v>0</v>
      </c>
      <c r="E115" s="2">
        <v>1</v>
      </c>
      <c r="F115" s="4" t="s">
        <v>257</v>
      </c>
      <c r="G115" s="2">
        <v>10000</v>
      </c>
      <c r="H115" s="2"/>
      <c r="I115" s="2">
        <v>0.5</v>
      </c>
      <c r="J115" s="2">
        <v>0.02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5.75" customHeight="1" x14ac:dyDescent="0.2">
      <c r="A116" s="2" t="s">
        <v>193</v>
      </c>
      <c r="B116" s="3" t="str">
        <f t="shared" si="3"/>
        <v>2022Yang_EurJMedChem</v>
      </c>
      <c r="C116" s="4" t="s">
        <v>564</v>
      </c>
      <c r="D116" s="2">
        <v>0</v>
      </c>
      <c r="E116" s="2">
        <v>1</v>
      </c>
      <c r="F116" s="4" t="s">
        <v>259</v>
      </c>
      <c r="G116" s="2">
        <v>10000</v>
      </c>
      <c r="H116" s="2"/>
      <c r="I116" s="2">
        <v>2.9</v>
      </c>
      <c r="J116" s="2">
        <v>0.03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5.75" customHeight="1" x14ac:dyDescent="0.2">
      <c r="A117" s="2" t="s">
        <v>195</v>
      </c>
      <c r="B117" s="3" t="str">
        <f t="shared" si="3"/>
        <v>2022Yang_EurJMedChem</v>
      </c>
      <c r="C117" s="4" t="s">
        <v>565</v>
      </c>
      <c r="D117" s="2">
        <v>0</v>
      </c>
      <c r="E117" s="2">
        <v>1</v>
      </c>
      <c r="F117" s="4" t="s">
        <v>261</v>
      </c>
      <c r="G117" s="2">
        <v>10000</v>
      </c>
      <c r="H117" s="2"/>
      <c r="I117" s="2">
        <v>3.2</v>
      </c>
      <c r="J117" s="2">
        <v>0.1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5.75" customHeight="1" x14ac:dyDescent="0.2">
      <c r="A118" s="2" t="s">
        <v>199</v>
      </c>
      <c r="B118" s="3" t="str">
        <f t="shared" si="3"/>
        <v>2022Yang_EurJMedChem</v>
      </c>
      <c r="C118" s="4" t="s">
        <v>566</v>
      </c>
      <c r="D118" s="2">
        <v>0</v>
      </c>
      <c r="E118" s="2">
        <v>0</v>
      </c>
      <c r="F118" s="4" t="s">
        <v>263</v>
      </c>
      <c r="G118" s="2">
        <v>10000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5.75" customHeight="1" x14ac:dyDescent="0.2">
      <c r="A119" s="2" t="s">
        <v>209</v>
      </c>
      <c r="B119" s="3" t="str">
        <f t="shared" si="3"/>
        <v>2022Yang_EurJMedChem</v>
      </c>
      <c r="C119" s="4" t="s">
        <v>567</v>
      </c>
      <c r="D119" s="2">
        <v>0</v>
      </c>
      <c r="E119" s="2">
        <v>0</v>
      </c>
      <c r="F119" s="4" t="s">
        <v>265</v>
      </c>
      <c r="G119" s="2">
        <v>724.5</v>
      </c>
      <c r="H119" s="2">
        <v>4.5999999999999996</v>
      </c>
      <c r="I119" s="2">
        <v>125</v>
      </c>
      <c r="J119" s="2">
        <v>4.3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5.75" customHeight="1" x14ac:dyDescent="0.2">
      <c r="A120" s="2" t="s">
        <v>143</v>
      </c>
      <c r="B120" s="9" t="str">
        <f>HYPERLINK("https://doi.org/10.1021/acsomega.7b01452","2017Li_ACSOmega")</f>
        <v>2017Li_ACSOmega</v>
      </c>
      <c r="C120" s="4" t="s">
        <v>642</v>
      </c>
      <c r="D120" s="2">
        <v>0</v>
      </c>
      <c r="E120" s="2">
        <v>0</v>
      </c>
      <c r="F120" s="4" t="s">
        <v>421</v>
      </c>
      <c r="G120" s="2">
        <v>2.5</v>
      </c>
      <c r="H120" s="2"/>
      <c r="I120" s="2">
        <v>18.8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5.75" customHeight="1" x14ac:dyDescent="0.2">
      <c r="A121" s="2" t="s">
        <v>139</v>
      </c>
      <c r="B121" s="9" t="str">
        <f>HYPERLINK("https://doi.org/10.1021/acsomega.7b01452","2017Li_ACSOmega")</f>
        <v>2017Li_ACSOmega</v>
      </c>
      <c r="C121" s="4" t="s">
        <v>568</v>
      </c>
      <c r="D121" s="2">
        <v>0</v>
      </c>
      <c r="E121" s="2">
        <v>0</v>
      </c>
      <c r="F121" s="4" t="s">
        <v>429</v>
      </c>
      <c r="G121" s="2">
        <v>63</v>
      </c>
      <c r="H121" s="2"/>
      <c r="I121" s="2">
        <v>171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5.75" customHeight="1" x14ac:dyDescent="0.2">
      <c r="A122" s="2" t="s">
        <v>145</v>
      </c>
      <c r="B122" s="9" t="str">
        <f t="shared" ref="B122:B136" si="4">HYPERLINK("https://doi.org/10.1021/acsomega.7b01452","2017Li_ACSOmega")</f>
        <v>2017Li_ACSOmega</v>
      </c>
      <c r="C122" s="4" t="s">
        <v>569</v>
      </c>
      <c r="D122" s="2">
        <v>0</v>
      </c>
      <c r="E122" s="2">
        <v>0</v>
      </c>
      <c r="F122" s="4" t="s">
        <v>430</v>
      </c>
      <c r="G122" s="2">
        <v>63</v>
      </c>
      <c r="H122" s="2"/>
      <c r="I122" s="2">
        <v>341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5.75" customHeight="1" x14ac:dyDescent="0.2">
      <c r="A123" s="2" t="s">
        <v>149</v>
      </c>
      <c r="B123" s="9" t="str">
        <f t="shared" si="4"/>
        <v>2017Li_ACSOmega</v>
      </c>
      <c r="C123" s="4" t="s">
        <v>570</v>
      </c>
      <c r="D123" s="2">
        <v>0</v>
      </c>
      <c r="E123" s="2">
        <v>0</v>
      </c>
      <c r="F123" s="4" t="s">
        <v>431</v>
      </c>
      <c r="G123" s="2">
        <v>52</v>
      </c>
      <c r="H123" s="2"/>
      <c r="I123" s="2">
        <v>126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5.75" customHeight="1" x14ac:dyDescent="0.2">
      <c r="A124" s="2" t="s">
        <v>153</v>
      </c>
      <c r="B124" s="9" t="str">
        <f t="shared" si="4"/>
        <v>2017Li_ACSOmega</v>
      </c>
      <c r="C124" s="4" t="s">
        <v>571</v>
      </c>
      <c r="D124" s="2">
        <v>0</v>
      </c>
      <c r="E124" s="2">
        <v>0</v>
      </c>
      <c r="F124" s="4" t="s">
        <v>432</v>
      </c>
      <c r="G124" s="2">
        <v>19</v>
      </c>
      <c r="H124" s="2"/>
      <c r="I124" s="2">
        <v>122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5.75" customHeight="1" x14ac:dyDescent="0.2">
      <c r="A125" s="2" t="s">
        <v>155</v>
      </c>
      <c r="B125" s="9" t="str">
        <f t="shared" si="4"/>
        <v>2017Li_ACSOmega</v>
      </c>
      <c r="C125" s="4" t="s">
        <v>572</v>
      </c>
      <c r="D125" s="2">
        <v>0</v>
      </c>
      <c r="E125" s="2">
        <v>0</v>
      </c>
      <c r="F125" s="4" t="s">
        <v>433</v>
      </c>
      <c r="G125" s="2">
        <v>73</v>
      </c>
      <c r="H125" s="2"/>
      <c r="I125" s="2">
        <v>219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5" customHeight="1" x14ac:dyDescent="0.2">
      <c r="A126" s="2" t="s">
        <v>157</v>
      </c>
      <c r="B126" s="9" t="str">
        <f t="shared" si="4"/>
        <v>2017Li_ACSOmega</v>
      </c>
      <c r="C126" s="4" t="s">
        <v>573</v>
      </c>
      <c r="D126" s="2">
        <v>0</v>
      </c>
      <c r="E126" s="2">
        <v>0</v>
      </c>
      <c r="F126" s="4" t="s">
        <v>434</v>
      </c>
      <c r="G126" s="2">
        <v>27</v>
      </c>
      <c r="I126" s="2">
        <v>226</v>
      </c>
    </row>
    <row r="127" spans="1:21" ht="15.75" customHeight="1" x14ac:dyDescent="0.2">
      <c r="A127" s="2" t="s">
        <v>159</v>
      </c>
      <c r="B127" s="9" t="str">
        <f t="shared" si="4"/>
        <v>2017Li_ACSOmega</v>
      </c>
      <c r="C127" s="4" t="s">
        <v>574</v>
      </c>
      <c r="D127" s="2">
        <v>0</v>
      </c>
      <c r="E127" s="2">
        <v>0</v>
      </c>
      <c r="F127" s="4" t="s">
        <v>435</v>
      </c>
      <c r="G127" s="2">
        <v>26</v>
      </c>
      <c r="H127" s="2"/>
      <c r="I127" s="2">
        <v>30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5.75" customHeight="1" x14ac:dyDescent="0.2">
      <c r="A128" s="2" t="s">
        <v>161</v>
      </c>
      <c r="B128" s="9" t="str">
        <f t="shared" si="4"/>
        <v>2017Li_ACSOmega</v>
      </c>
      <c r="C128" s="4" t="s">
        <v>575</v>
      </c>
      <c r="D128" s="2">
        <v>0</v>
      </c>
      <c r="E128" s="2">
        <v>0</v>
      </c>
      <c r="F128" s="4" t="s">
        <v>436</v>
      </c>
      <c r="G128" s="2">
        <v>37</v>
      </c>
      <c r="H128" s="2"/>
      <c r="I128" s="2">
        <v>305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5.75" customHeight="1" x14ac:dyDescent="0.2">
      <c r="A129" s="2" t="s">
        <v>169</v>
      </c>
      <c r="B129" s="9" t="str">
        <f t="shared" si="4"/>
        <v>2017Li_ACSOmega</v>
      </c>
      <c r="C129" s="4" t="s">
        <v>576</v>
      </c>
      <c r="D129" s="2">
        <v>0</v>
      </c>
      <c r="E129" s="2">
        <v>0</v>
      </c>
      <c r="F129" s="4" t="s">
        <v>437</v>
      </c>
      <c r="G129" s="2">
        <v>51</v>
      </c>
      <c r="H129" s="2"/>
      <c r="I129" s="2">
        <v>334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5.75" customHeight="1" x14ac:dyDescent="0.2">
      <c r="A130" s="2" t="s">
        <v>171</v>
      </c>
      <c r="B130" s="9" t="str">
        <f t="shared" si="4"/>
        <v>2017Li_ACSOmega</v>
      </c>
      <c r="C130" s="4" t="s">
        <v>577</v>
      </c>
      <c r="D130" s="2">
        <v>0</v>
      </c>
      <c r="E130" s="2">
        <v>0</v>
      </c>
      <c r="F130" s="4" t="s">
        <v>438</v>
      </c>
      <c r="G130" s="2">
        <v>94</v>
      </c>
      <c r="H130" s="2"/>
      <c r="I130" s="2">
        <v>89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5.75" customHeight="1" x14ac:dyDescent="0.2">
      <c r="A131" s="2" t="s">
        <v>175</v>
      </c>
      <c r="B131" s="9" t="str">
        <f t="shared" si="4"/>
        <v>2017Li_ACSOmega</v>
      </c>
      <c r="C131" s="4" t="s">
        <v>578</v>
      </c>
      <c r="D131" s="2">
        <v>0</v>
      </c>
      <c r="E131" s="2">
        <v>0</v>
      </c>
      <c r="F131" s="4" t="s">
        <v>439</v>
      </c>
      <c r="G131" s="2">
        <v>3</v>
      </c>
      <c r="H131" s="2"/>
      <c r="I131" s="2">
        <v>230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5.75" customHeight="1" x14ac:dyDescent="0.2">
      <c r="A132" s="2" t="s">
        <v>185</v>
      </c>
      <c r="B132" s="9" t="str">
        <f t="shared" si="4"/>
        <v>2017Li_ACSOmega</v>
      </c>
      <c r="C132" s="4" t="s">
        <v>579</v>
      </c>
      <c r="D132" s="2">
        <v>0</v>
      </c>
      <c r="E132" s="2">
        <v>0</v>
      </c>
      <c r="F132" s="4" t="s">
        <v>440</v>
      </c>
      <c r="G132" s="2">
        <v>81</v>
      </c>
      <c r="H132" s="2"/>
      <c r="I132" s="2">
        <v>159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5.75" customHeight="1" x14ac:dyDescent="0.2">
      <c r="A133" s="2" t="s">
        <v>187</v>
      </c>
      <c r="B133" s="9" t="str">
        <f t="shared" si="4"/>
        <v>2017Li_ACSOmega</v>
      </c>
      <c r="C133" s="4" t="s">
        <v>580</v>
      </c>
      <c r="D133" s="2">
        <v>0</v>
      </c>
      <c r="E133" s="2">
        <v>0</v>
      </c>
      <c r="F133" s="4" t="s">
        <v>441</v>
      </c>
      <c r="G133" s="2">
        <v>172</v>
      </c>
      <c r="H133" s="2"/>
      <c r="I133" s="2">
        <v>61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5.75" customHeight="1" x14ac:dyDescent="0.2">
      <c r="A134" s="2" t="s">
        <v>189</v>
      </c>
      <c r="B134" s="9" t="str">
        <f t="shared" si="4"/>
        <v>2017Li_ACSOmega</v>
      </c>
      <c r="C134" s="4" t="s">
        <v>581</v>
      </c>
      <c r="D134" s="2">
        <v>0</v>
      </c>
      <c r="E134" s="2">
        <v>0</v>
      </c>
      <c r="F134" s="4" t="s">
        <v>442</v>
      </c>
      <c r="G134" s="2">
        <v>2003</v>
      </c>
      <c r="H134" s="2"/>
      <c r="I134" s="2">
        <v>53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5.75" customHeight="1" x14ac:dyDescent="0.2">
      <c r="A135" s="2" t="s">
        <v>191</v>
      </c>
      <c r="B135" s="9" t="str">
        <f t="shared" si="4"/>
        <v>2017Li_ACSOmega</v>
      </c>
      <c r="C135" s="4" t="s">
        <v>582</v>
      </c>
      <c r="D135" s="2">
        <v>0</v>
      </c>
      <c r="E135" s="2">
        <v>0</v>
      </c>
      <c r="F135" s="4" t="s">
        <v>443</v>
      </c>
      <c r="G135" s="2">
        <v>17</v>
      </c>
      <c r="H135" s="2"/>
      <c r="I135" s="2">
        <v>63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5.75" customHeight="1" x14ac:dyDescent="0.2">
      <c r="A136" s="2" t="s">
        <v>197</v>
      </c>
      <c r="B136" s="9" t="str">
        <f t="shared" si="4"/>
        <v>2017Li_ACSOmega</v>
      </c>
      <c r="C136" s="4" t="s">
        <v>583</v>
      </c>
      <c r="D136" s="2">
        <v>0</v>
      </c>
      <c r="E136" s="2">
        <v>0</v>
      </c>
      <c r="F136" s="4" t="s">
        <v>444</v>
      </c>
      <c r="G136" s="2">
        <v>73</v>
      </c>
      <c r="H136" s="2"/>
      <c r="I136" s="2">
        <v>26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5.75" customHeight="1" x14ac:dyDescent="0.2">
      <c r="A137" s="2" t="s">
        <v>201</v>
      </c>
      <c r="B137" s="10" t="str">
        <f t="shared" ref="B137:B138" si="5">HYPERLINK("https://doi.org/10.3389/fphar.2019.01680","2020Zebala_FrontPharma")</f>
        <v>2020Zebala_FrontPharma</v>
      </c>
      <c r="C137" s="2" t="s">
        <v>584</v>
      </c>
      <c r="D137" s="2">
        <v>1</v>
      </c>
      <c r="E137" s="2">
        <v>0</v>
      </c>
      <c r="F137" s="2" t="s">
        <v>268</v>
      </c>
      <c r="G137" s="2">
        <v>2672</v>
      </c>
      <c r="H137" s="2">
        <v>733</v>
      </c>
      <c r="I137" s="2">
        <v>27</v>
      </c>
      <c r="J137" s="2">
        <v>4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5.75" customHeight="1" x14ac:dyDescent="0.2">
      <c r="A138" s="2" t="s">
        <v>203</v>
      </c>
      <c r="B138" s="10" t="str">
        <f t="shared" si="5"/>
        <v>2020Zebala_FrontPharma</v>
      </c>
      <c r="C138" s="2" t="s">
        <v>585</v>
      </c>
      <c r="D138" s="2">
        <v>1</v>
      </c>
      <c r="E138" s="2">
        <v>0</v>
      </c>
      <c r="F138" s="2" t="s">
        <v>272</v>
      </c>
      <c r="G138" s="2">
        <v>100000</v>
      </c>
      <c r="H138" s="2"/>
      <c r="I138" s="2">
        <v>15</v>
      </c>
      <c r="J138" s="2">
        <v>2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5.75" customHeight="1" x14ac:dyDescent="0.2">
      <c r="A139" s="2" t="s">
        <v>207</v>
      </c>
      <c r="B139" s="3" t="str">
        <f t="shared" ref="B139:B146" si="6">HYPERLINK("https://doi.org/10.1021/acs.jcim.1c00585","2021Dror_JCIM")</f>
        <v>2021Dror_JCIM</v>
      </c>
      <c r="C139" s="2" t="s">
        <v>586</v>
      </c>
      <c r="D139" s="2">
        <v>0</v>
      </c>
      <c r="E139" s="2">
        <v>0</v>
      </c>
      <c r="F139" s="2" t="s">
        <v>278</v>
      </c>
      <c r="G139" s="2">
        <v>114</v>
      </c>
      <c r="H139" s="2"/>
      <c r="I139" s="2">
        <v>35</v>
      </c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">
      <c r="A140" s="2" t="s">
        <v>211</v>
      </c>
      <c r="B140" s="3" t="str">
        <f t="shared" si="6"/>
        <v>2021Dror_JCIM</v>
      </c>
      <c r="C140" s="2" t="s">
        <v>587</v>
      </c>
      <c r="D140" s="2">
        <v>0</v>
      </c>
      <c r="E140" s="2">
        <v>0</v>
      </c>
      <c r="F140" s="2" t="s">
        <v>281</v>
      </c>
      <c r="G140" s="2">
        <v>53</v>
      </c>
      <c r="H140" s="2"/>
      <c r="I140" s="2">
        <v>85</v>
      </c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">
      <c r="A141" s="2" t="s">
        <v>213</v>
      </c>
      <c r="B141" s="3" t="str">
        <f t="shared" si="6"/>
        <v>2021Dror_JCIM</v>
      </c>
      <c r="C141" s="2" t="s">
        <v>588</v>
      </c>
      <c r="D141" s="2">
        <v>0</v>
      </c>
      <c r="E141" s="2">
        <v>0</v>
      </c>
      <c r="F141" s="2" t="s">
        <v>283</v>
      </c>
      <c r="G141" s="2">
        <v>35</v>
      </c>
      <c r="H141" s="2"/>
      <c r="I141" s="2">
        <v>31</v>
      </c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">
      <c r="A142" s="2" t="s">
        <v>215</v>
      </c>
      <c r="B142" s="3" t="str">
        <f t="shared" si="6"/>
        <v>2021Dror_JCIM</v>
      </c>
      <c r="C142" s="2" t="s">
        <v>589</v>
      </c>
      <c r="D142" s="2">
        <v>0</v>
      </c>
      <c r="E142" s="2">
        <v>0</v>
      </c>
      <c r="F142" s="2" t="s">
        <v>285</v>
      </c>
      <c r="G142" s="2">
        <v>9</v>
      </c>
      <c r="H142" s="2"/>
      <c r="I142" s="2">
        <v>99</v>
      </c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">
      <c r="A143" s="2" t="s">
        <v>218</v>
      </c>
      <c r="B143" s="3" t="str">
        <f t="shared" si="6"/>
        <v>2021Dror_JCIM</v>
      </c>
      <c r="C143" s="2" t="s">
        <v>590</v>
      </c>
      <c r="D143" s="2">
        <v>0</v>
      </c>
      <c r="E143" s="2">
        <v>0</v>
      </c>
      <c r="F143" s="2" t="s">
        <v>287</v>
      </c>
      <c r="G143" s="2">
        <v>135</v>
      </c>
      <c r="H143" s="2"/>
      <c r="I143" s="2">
        <v>26</v>
      </c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">
      <c r="A144" s="2" t="s">
        <v>220</v>
      </c>
      <c r="B144" s="3" t="str">
        <f t="shared" si="6"/>
        <v>2021Dror_JCIM</v>
      </c>
      <c r="C144" s="2" t="s">
        <v>591</v>
      </c>
      <c r="D144" s="2">
        <v>0</v>
      </c>
      <c r="E144" s="2">
        <v>0</v>
      </c>
      <c r="F144" s="2" t="s">
        <v>289</v>
      </c>
      <c r="G144" s="2">
        <v>27</v>
      </c>
      <c r="H144" s="2"/>
      <c r="I144" s="2">
        <v>91</v>
      </c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">
      <c r="A145" s="2" t="s">
        <v>222</v>
      </c>
      <c r="B145" s="3" t="str">
        <f t="shared" si="6"/>
        <v>2021Dror_JCIM</v>
      </c>
      <c r="C145" s="2" t="s">
        <v>592</v>
      </c>
      <c r="D145" s="2">
        <v>0</v>
      </c>
      <c r="E145" s="2">
        <v>0</v>
      </c>
      <c r="F145" s="2" t="s">
        <v>291</v>
      </c>
      <c r="G145" s="2">
        <v>214</v>
      </c>
      <c r="H145" s="2"/>
      <c r="I145" s="2">
        <v>30</v>
      </c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">
      <c r="A146" s="2" t="s">
        <v>224</v>
      </c>
      <c r="B146" s="3" t="str">
        <f t="shared" si="6"/>
        <v>2021Dror_JCIM</v>
      </c>
      <c r="C146" s="2" t="s">
        <v>593</v>
      </c>
      <c r="D146" s="2">
        <v>0</v>
      </c>
      <c r="E146" s="2">
        <v>0</v>
      </c>
      <c r="F146" s="2" t="s">
        <v>293</v>
      </c>
      <c r="G146" s="2">
        <v>51</v>
      </c>
      <c r="H146" s="2"/>
      <c r="I146" s="2">
        <v>58</v>
      </c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">
      <c r="A147" s="2" t="s">
        <v>226</v>
      </c>
      <c r="B147" s="3" t="str">
        <f t="shared" ref="B147:B156" si="7">HYPERLINK("https://doi.org/10.1039/d0md00104j","2020Gutman_RSCMedChem")</f>
        <v>2020Gutman_RSCMedChem</v>
      </c>
      <c r="C147" s="2" t="s">
        <v>594</v>
      </c>
      <c r="D147" s="2">
        <v>1</v>
      </c>
      <c r="E147" s="2">
        <v>0</v>
      </c>
      <c r="F147" s="2" t="s">
        <v>295</v>
      </c>
      <c r="G147" s="2">
        <v>25000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5.75" customHeight="1" x14ac:dyDescent="0.2">
      <c r="A148" s="2" t="s">
        <v>228</v>
      </c>
      <c r="B148" s="3" t="str">
        <f t="shared" si="7"/>
        <v>2020Gutman_RSCMedChem</v>
      </c>
      <c r="C148" s="2" t="s">
        <v>595</v>
      </c>
      <c r="D148" s="2">
        <v>1</v>
      </c>
      <c r="E148" s="2">
        <v>0</v>
      </c>
      <c r="F148" s="2" t="s">
        <v>297</v>
      </c>
      <c r="G148" s="2">
        <v>25000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5.75" customHeight="1" x14ac:dyDescent="0.2">
      <c r="A149" s="2" t="s">
        <v>230</v>
      </c>
      <c r="B149" s="3" t="str">
        <f t="shared" si="7"/>
        <v>2020Gutman_RSCMedChem</v>
      </c>
      <c r="C149" s="2" t="s">
        <v>596</v>
      </c>
      <c r="D149" s="2">
        <v>1</v>
      </c>
      <c r="E149" s="2">
        <v>0</v>
      </c>
      <c r="F149" s="2" t="s">
        <v>299</v>
      </c>
      <c r="G149" s="2">
        <v>25000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5.75" customHeight="1" x14ac:dyDescent="0.2">
      <c r="A150" s="2" t="s">
        <v>232</v>
      </c>
      <c r="B150" s="3" t="str">
        <f t="shared" si="7"/>
        <v>2020Gutman_RSCMedChem</v>
      </c>
      <c r="C150" s="2" t="s">
        <v>597</v>
      </c>
      <c r="D150" s="2">
        <v>0</v>
      </c>
      <c r="E150" s="2">
        <v>0</v>
      </c>
      <c r="F150" s="2" t="s">
        <v>301</v>
      </c>
      <c r="G150" s="2">
        <v>1.72</v>
      </c>
      <c r="H150" s="2">
        <v>0.17</v>
      </c>
      <c r="I150" s="2">
        <v>4.5</v>
      </c>
      <c r="J150" s="2">
        <v>0.38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5.75" customHeight="1" x14ac:dyDescent="0.2">
      <c r="A151" s="2" t="s">
        <v>234</v>
      </c>
      <c r="B151" s="3" t="str">
        <f t="shared" si="7"/>
        <v>2020Gutman_RSCMedChem</v>
      </c>
      <c r="C151" s="2" t="s">
        <v>598</v>
      </c>
      <c r="D151" s="2">
        <v>0</v>
      </c>
      <c r="E151" s="2">
        <v>0</v>
      </c>
      <c r="F151" s="2" t="s">
        <v>303</v>
      </c>
      <c r="G151" s="2">
        <v>25000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5.75" customHeight="1" x14ac:dyDescent="0.2">
      <c r="A152" s="2" t="s">
        <v>236</v>
      </c>
      <c r="B152" s="3" t="str">
        <f t="shared" si="7"/>
        <v>2020Gutman_RSCMedChem</v>
      </c>
      <c r="C152" s="2" t="s">
        <v>599</v>
      </c>
      <c r="D152" s="2">
        <v>0</v>
      </c>
      <c r="E152" s="2">
        <v>0</v>
      </c>
      <c r="F152" s="2" t="s">
        <v>305</v>
      </c>
      <c r="G152" s="2">
        <v>25000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5.75" customHeight="1" x14ac:dyDescent="0.2">
      <c r="A153" s="2" t="s">
        <v>238</v>
      </c>
      <c r="B153" s="3" t="str">
        <f t="shared" si="7"/>
        <v>2020Gutman_RSCMedChem</v>
      </c>
      <c r="C153" s="2" t="s">
        <v>600</v>
      </c>
      <c r="D153" s="2">
        <v>0</v>
      </c>
      <c r="E153" s="2">
        <v>0</v>
      </c>
      <c r="F153" s="2" t="s">
        <v>307</v>
      </c>
      <c r="G153" s="2">
        <v>25000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5.75" customHeight="1" x14ac:dyDescent="0.2">
      <c r="A154" s="2" t="s">
        <v>240</v>
      </c>
      <c r="B154" s="3" t="str">
        <f t="shared" si="7"/>
        <v>2020Gutman_RSCMedChem</v>
      </c>
      <c r="C154" s="2" t="s">
        <v>601</v>
      </c>
      <c r="D154" s="2">
        <v>0</v>
      </c>
      <c r="E154" s="2">
        <v>0</v>
      </c>
      <c r="F154" s="2" t="s">
        <v>309</v>
      </c>
      <c r="G154" s="2">
        <v>25000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5.75" customHeight="1" x14ac:dyDescent="0.2">
      <c r="A155" s="2" t="s">
        <v>242</v>
      </c>
      <c r="B155" s="3" t="str">
        <f t="shared" si="7"/>
        <v>2020Gutman_RSCMedChem</v>
      </c>
      <c r="C155" s="2" t="s">
        <v>603</v>
      </c>
      <c r="D155" s="2">
        <v>0</v>
      </c>
      <c r="E155" s="2">
        <v>0</v>
      </c>
      <c r="F155" s="2" t="s">
        <v>311</v>
      </c>
      <c r="G155" s="2">
        <v>11.57</v>
      </c>
      <c r="H155" s="2">
        <v>3.1</v>
      </c>
      <c r="I155" s="2">
        <v>18.260000000000002</v>
      </c>
      <c r="J155" s="2">
        <v>1.7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5.75" customHeight="1" x14ac:dyDescent="0.2">
      <c r="A156" s="2" t="s">
        <v>244</v>
      </c>
      <c r="B156" s="3" t="str">
        <f t="shared" si="7"/>
        <v>2020Gutman_RSCMedChem</v>
      </c>
      <c r="C156" s="2" t="s">
        <v>602</v>
      </c>
      <c r="D156" s="2">
        <v>0</v>
      </c>
      <c r="E156" s="2">
        <v>0</v>
      </c>
      <c r="F156" s="2" t="s">
        <v>313</v>
      </c>
      <c r="G156" s="2">
        <v>25000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35.25" customHeight="1" x14ac:dyDescent="0.2">
      <c r="A157" s="2" t="s">
        <v>246</v>
      </c>
      <c r="B157" s="3" t="str">
        <f t="shared" ref="B157:B176" si="8">HYPERLINK("https://doi.org/10.1021/acschemneuro.0c00191","2020Crowely_ACSChemNeuro")</f>
        <v>2020Crowely_ACSChemNeuro</v>
      </c>
      <c r="C157" s="2" t="s">
        <v>604</v>
      </c>
      <c r="D157" s="2">
        <v>1</v>
      </c>
      <c r="E157" s="2">
        <v>0</v>
      </c>
      <c r="F157" s="2" t="s">
        <v>316</v>
      </c>
      <c r="G157" s="2">
        <v>260</v>
      </c>
      <c r="H157" s="2">
        <v>30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35.25" customHeight="1" x14ac:dyDescent="0.2">
      <c r="A158" s="2" t="s">
        <v>248</v>
      </c>
      <c r="B158" s="3" t="str">
        <f t="shared" si="8"/>
        <v>2020Crowely_ACSChemNeuro</v>
      </c>
      <c r="C158" s="2" t="s">
        <v>605</v>
      </c>
      <c r="D158" s="2">
        <v>1</v>
      </c>
      <c r="E158" s="2">
        <v>0</v>
      </c>
      <c r="F158" s="2" t="s">
        <v>318</v>
      </c>
      <c r="G158" s="2">
        <v>150</v>
      </c>
      <c r="H158" s="2">
        <v>30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35.25" customHeight="1" x14ac:dyDescent="0.2">
      <c r="A159" s="2" t="s">
        <v>250</v>
      </c>
      <c r="B159" s="3" t="str">
        <f t="shared" si="8"/>
        <v>2020Crowely_ACSChemNeuro</v>
      </c>
      <c r="C159" s="2" t="s">
        <v>606</v>
      </c>
      <c r="D159" s="2">
        <v>1</v>
      </c>
      <c r="E159" s="2">
        <v>0</v>
      </c>
      <c r="F159" s="2" t="s">
        <v>320</v>
      </c>
      <c r="G159" s="2">
        <v>1600</v>
      </c>
      <c r="H159" s="2">
        <v>300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35.25" customHeight="1" x14ac:dyDescent="0.2">
      <c r="A160" s="2" t="s">
        <v>252</v>
      </c>
      <c r="B160" s="3" t="str">
        <f t="shared" si="8"/>
        <v>2020Crowely_ACSChemNeuro</v>
      </c>
      <c r="C160" s="2" t="s">
        <v>607</v>
      </c>
      <c r="D160" s="2">
        <v>1</v>
      </c>
      <c r="E160" s="2">
        <v>0</v>
      </c>
      <c r="F160" s="2" t="s">
        <v>322</v>
      </c>
      <c r="G160" s="2">
        <v>1300</v>
      </c>
      <c r="H160" s="2">
        <v>80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6" x14ac:dyDescent="0.2">
      <c r="A161" s="2" t="s">
        <v>254</v>
      </c>
      <c r="B161" s="3" t="str">
        <f t="shared" si="8"/>
        <v>2020Crowely_ACSChemNeuro</v>
      </c>
      <c r="C161" s="2" t="s">
        <v>608</v>
      </c>
      <c r="D161" s="2">
        <v>0</v>
      </c>
      <c r="E161" s="2">
        <v>0</v>
      </c>
      <c r="F161" s="13" t="s">
        <v>324</v>
      </c>
      <c r="G161" s="2">
        <v>140</v>
      </c>
      <c r="H161" s="2">
        <v>40</v>
      </c>
      <c r="I161" s="2">
        <v>90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x14ac:dyDescent="0.2">
      <c r="A162" s="2" t="s">
        <v>256</v>
      </c>
      <c r="B162" s="3" t="str">
        <f t="shared" si="8"/>
        <v>2020Crowely_ACSChemNeuro</v>
      </c>
      <c r="C162" s="2" t="s">
        <v>609</v>
      </c>
      <c r="D162" s="2">
        <v>0</v>
      </c>
      <c r="E162" s="2">
        <v>0</v>
      </c>
      <c r="F162" s="2" t="s">
        <v>326</v>
      </c>
      <c r="G162" s="2">
        <v>190</v>
      </c>
      <c r="H162" s="2">
        <v>20</v>
      </c>
      <c r="I162" s="2">
        <v>61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x14ac:dyDescent="0.2">
      <c r="A163" s="2" t="s">
        <v>258</v>
      </c>
      <c r="B163" s="3" t="str">
        <f t="shared" si="8"/>
        <v>2020Crowely_ACSChemNeuro</v>
      </c>
      <c r="C163" s="2" t="s">
        <v>610</v>
      </c>
      <c r="D163" s="2">
        <v>0</v>
      </c>
      <c r="E163" s="2">
        <v>0</v>
      </c>
      <c r="F163" s="2" t="s">
        <v>328</v>
      </c>
      <c r="G163" s="2">
        <v>120</v>
      </c>
      <c r="H163" s="2">
        <v>30</v>
      </c>
      <c r="I163" s="2">
        <v>71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x14ac:dyDescent="0.2">
      <c r="A164" s="2" t="s">
        <v>260</v>
      </c>
      <c r="B164" s="3" t="str">
        <f t="shared" si="8"/>
        <v>2020Crowely_ACSChemNeuro</v>
      </c>
      <c r="C164" s="2" t="s">
        <v>611</v>
      </c>
      <c r="D164" s="2">
        <v>0</v>
      </c>
      <c r="E164" s="2">
        <v>0</v>
      </c>
      <c r="F164" s="2" t="s">
        <v>330</v>
      </c>
      <c r="G164" s="2">
        <v>30</v>
      </c>
      <c r="H164" s="2">
        <v>10</v>
      </c>
      <c r="I164" s="2">
        <v>76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x14ac:dyDescent="0.2">
      <c r="A165" s="2" t="s">
        <v>262</v>
      </c>
      <c r="B165" s="3" t="str">
        <f t="shared" si="8"/>
        <v>2020Crowely_ACSChemNeuro</v>
      </c>
      <c r="C165" s="2" t="s">
        <v>612</v>
      </c>
      <c r="D165" s="2">
        <v>0</v>
      </c>
      <c r="E165" s="2">
        <v>0</v>
      </c>
      <c r="F165" s="2" t="s">
        <v>332</v>
      </c>
      <c r="G165" s="2">
        <v>700</v>
      </c>
      <c r="H165" s="2">
        <v>100</v>
      </c>
      <c r="I165" s="2">
        <v>90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x14ac:dyDescent="0.2">
      <c r="A166" s="2" t="s">
        <v>264</v>
      </c>
      <c r="B166" s="3" t="str">
        <f t="shared" si="8"/>
        <v>2020Crowely_ACSChemNeuro</v>
      </c>
      <c r="C166" s="2" t="s">
        <v>613</v>
      </c>
      <c r="D166" s="2">
        <v>0</v>
      </c>
      <c r="E166" s="2">
        <v>0</v>
      </c>
      <c r="F166" s="2" t="s">
        <v>334</v>
      </c>
      <c r="G166" s="2">
        <v>46.2</v>
      </c>
      <c r="H166" s="2">
        <v>0.1</v>
      </c>
      <c r="I166" s="2">
        <v>84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x14ac:dyDescent="0.2">
      <c r="A167" s="2" t="s">
        <v>360</v>
      </c>
      <c r="B167" s="3" t="str">
        <f t="shared" si="8"/>
        <v>2020Crowely_ACSChemNeuro</v>
      </c>
      <c r="C167" s="2" t="s">
        <v>614</v>
      </c>
      <c r="D167" s="2">
        <v>0</v>
      </c>
      <c r="E167" s="2">
        <v>0</v>
      </c>
      <c r="F167" s="2" t="s">
        <v>336</v>
      </c>
      <c r="G167" s="2">
        <v>150</v>
      </c>
      <c r="H167" s="2">
        <v>10</v>
      </c>
      <c r="I167" s="2">
        <v>68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x14ac:dyDescent="0.2">
      <c r="A168" s="2" t="s">
        <v>362</v>
      </c>
      <c r="B168" s="3" t="str">
        <f t="shared" si="8"/>
        <v>2020Crowely_ACSChemNeuro</v>
      </c>
      <c r="C168" s="2" t="s">
        <v>615</v>
      </c>
      <c r="D168" s="2">
        <v>0</v>
      </c>
      <c r="E168" s="2">
        <v>0</v>
      </c>
      <c r="F168" s="2" t="s">
        <v>338</v>
      </c>
      <c r="G168" s="2">
        <v>80</v>
      </c>
      <c r="H168" s="2">
        <v>10</v>
      </c>
      <c r="I168" s="2">
        <v>74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x14ac:dyDescent="0.2">
      <c r="A169" s="2" t="s">
        <v>422</v>
      </c>
      <c r="B169" s="3" t="str">
        <f t="shared" si="8"/>
        <v>2020Crowely_ACSChemNeuro</v>
      </c>
      <c r="C169" s="2" t="s">
        <v>616</v>
      </c>
      <c r="D169" s="2">
        <v>0</v>
      </c>
      <c r="E169" s="2">
        <v>0</v>
      </c>
      <c r="F169" s="2" t="s">
        <v>340</v>
      </c>
      <c r="G169" s="2">
        <v>40</v>
      </c>
      <c r="H169" s="2">
        <v>10</v>
      </c>
      <c r="I169" s="2">
        <v>87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x14ac:dyDescent="0.2">
      <c r="A170" s="2" t="s">
        <v>365</v>
      </c>
      <c r="B170" s="3" t="str">
        <f t="shared" si="8"/>
        <v>2020Crowely_ACSChemNeuro</v>
      </c>
      <c r="C170" s="2" t="s">
        <v>617</v>
      </c>
      <c r="D170" s="2">
        <v>0</v>
      </c>
      <c r="E170" s="2">
        <v>0</v>
      </c>
      <c r="F170" s="2" t="s">
        <v>342</v>
      </c>
      <c r="G170" s="2">
        <v>21</v>
      </c>
      <c r="H170" s="2">
        <v>4</v>
      </c>
      <c r="I170" s="2">
        <v>73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x14ac:dyDescent="0.2">
      <c r="A171" s="2" t="s">
        <v>367</v>
      </c>
      <c r="B171" s="3" t="str">
        <f t="shared" si="8"/>
        <v>2020Crowely_ACSChemNeuro</v>
      </c>
      <c r="C171" s="2" t="s">
        <v>618</v>
      </c>
      <c r="D171" s="2">
        <v>0</v>
      </c>
      <c r="E171" s="2">
        <v>0</v>
      </c>
      <c r="F171" s="2" t="s">
        <v>344</v>
      </c>
      <c r="G171" s="2">
        <v>24</v>
      </c>
      <c r="H171" s="2">
        <v>3</v>
      </c>
      <c r="I171" s="2">
        <v>79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x14ac:dyDescent="0.2">
      <c r="A172" s="2" t="s">
        <v>369</v>
      </c>
      <c r="B172" s="3" t="str">
        <f t="shared" si="8"/>
        <v>2020Crowely_ACSChemNeuro</v>
      </c>
      <c r="C172" s="2" t="s">
        <v>619</v>
      </c>
      <c r="D172" s="2">
        <v>0</v>
      </c>
      <c r="E172" s="2">
        <v>0</v>
      </c>
      <c r="F172" s="2" t="s">
        <v>346</v>
      </c>
      <c r="G172" s="2">
        <v>180</v>
      </c>
      <c r="H172" s="2">
        <v>10</v>
      </c>
      <c r="I172" s="2">
        <v>69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x14ac:dyDescent="0.2">
      <c r="A173" s="2" t="s">
        <v>370</v>
      </c>
      <c r="B173" s="3" t="str">
        <f t="shared" si="8"/>
        <v>2020Crowely_ACSChemNeuro</v>
      </c>
      <c r="C173" s="2" t="s">
        <v>620</v>
      </c>
      <c r="D173" s="2">
        <v>0</v>
      </c>
      <c r="E173" s="2">
        <v>0</v>
      </c>
      <c r="F173" s="2" t="s">
        <v>348</v>
      </c>
      <c r="G173" s="2">
        <v>40</v>
      </c>
      <c r="H173" s="2">
        <v>10</v>
      </c>
      <c r="I173" s="2">
        <v>90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x14ac:dyDescent="0.2">
      <c r="A174" s="2" t="s">
        <v>373</v>
      </c>
      <c r="B174" s="3" t="str">
        <f t="shared" si="8"/>
        <v>2020Crowely_ACSChemNeuro</v>
      </c>
      <c r="C174" s="2" t="s">
        <v>621</v>
      </c>
      <c r="D174" s="2">
        <v>0</v>
      </c>
      <c r="E174" s="2">
        <v>0</v>
      </c>
      <c r="F174" s="2" t="s">
        <v>350</v>
      </c>
      <c r="G174" s="2">
        <v>490</v>
      </c>
      <c r="H174" s="2">
        <v>80</v>
      </c>
      <c r="I174" s="2">
        <v>84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x14ac:dyDescent="0.2">
      <c r="A175" s="2" t="s">
        <v>375</v>
      </c>
      <c r="B175" s="3" t="str">
        <f t="shared" si="8"/>
        <v>2020Crowely_ACSChemNeuro</v>
      </c>
      <c r="C175" s="2" t="s">
        <v>622</v>
      </c>
      <c r="D175" s="2">
        <v>0</v>
      </c>
      <c r="E175" s="2">
        <v>0</v>
      </c>
      <c r="F175" s="2" t="s">
        <v>352</v>
      </c>
      <c r="G175" s="2">
        <v>360</v>
      </c>
      <c r="H175" s="2">
        <v>80</v>
      </c>
      <c r="I175" s="2">
        <v>74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x14ac:dyDescent="0.2">
      <c r="A176" s="2" t="s">
        <v>376</v>
      </c>
      <c r="B176" s="3" t="str">
        <f t="shared" si="8"/>
        <v>2020Crowely_ACSChemNeuro</v>
      </c>
      <c r="C176" s="2" t="s">
        <v>623</v>
      </c>
      <c r="D176" s="2">
        <v>0</v>
      </c>
      <c r="E176" s="2">
        <v>0</v>
      </c>
      <c r="F176" s="2" t="s">
        <v>354</v>
      </c>
      <c r="G176" s="2">
        <v>14</v>
      </c>
      <c r="H176" s="2">
        <v>1</v>
      </c>
      <c r="I176" s="2">
        <v>81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5.75" customHeight="1" x14ac:dyDescent="0.2">
      <c r="A177" s="2" t="s">
        <v>424</v>
      </c>
      <c r="B177" s="3" t="str">
        <f t="shared" ref="B177:B180" si="9">HYPERLINK("https://doi.org/10.3390/molecules24020259","2019Ma_Molecules")</f>
        <v>2019Ma_Molecules</v>
      </c>
      <c r="C177" s="2" t="s">
        <v>627</v>
      </c>
      <c r="D177" s="2">
        <v>0</v>
      </c>
      <c r="E177" s="2">
        <v>0</v>
      </c>
      <c r="F177" s="2" t="s">
        <v>363</v>
      </c>
      <c r="G177" s="11">
        <v>723.9</v>
      </c>
      <c r="H177" s="2"/>
      <c r="I177" s="2">
        <v>50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5.75" customHeight="1" x14ac:dyDescent="0.2">
      <c r="A178" s="2" t="s">
        <v>420</v>
      </c>
      <c r="B178" s="3" t="str">
        <f t="shared" si="9"/>
        <v>2019Ma_Molecules</v>
      </c>
      <c r="C178" s="2" t="s">
        <v>628</v>
      </c>
      <c r="D178" s="2">
        <v>0</v>
      </c>
      <c r="E178" s="2">
        <v>0</v>
      </c>
      <c r="F178" s="2" t="s">
        <v>364</v>
      </c>
      <c r="G178" s="11">
        <v>1621</v>
      </c>
      <c r="H178" s="2"/>
      <c r="I178" s="2">
        <v>70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5.75" customHeight="1" x14ac:dyDescent="0.2">
      <c r="A179" s="2" t="s">
        <v>385</v>
      </c>
      <c r="B179" s="3" t="str">
        <f t="shared" si="9"/>
        <v>2019Ma_Molecules</v>
      </c>
      <c r="C179" s="2" t="s">
        <v>629</v>
      </c>
      <c r="D179" s="2">
        <v>0</v>
      </c>
      <c r="E179" s="2">
        <v>0</v>
      </c>
      <c r="F179" s="2" t="s">
        <v>366</v>
      </c>
      <c r="G179" s="11">
        <v>1128</v>
      </c>
      <c r="H179" s="2"/>
      <c r="I179" s="2">
        <v>25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5.75" customHeight="1" x14ac:dyDescent="0.2">
      <c r="A180" s="2" t="s">
        <v>387</v>
      </c>
      <c r="B180" s="3" t="str">
        <f t="shared" si="9"/>
        <v>2019Ma_Molecules</v>
      </c>
      <c r="C180" s="2" t="s">
        <v>630</v>
      </c>
      <c r="D180" s="2">
        <v>0</v>
      </c>
      <c r="E180" s="2">
        <v>0</v>
      </c>
      <c r="F180" s="2" t="s">
        <v>368</v>
      </c>
      <c r="G180" s="11">
        <v>2162</v>
      </c>
      <c r="H180" s="2"/>
      <c r="I180" s="2">
        <v>12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5.75" customHeight="1" x14ac:dyDescent="0.2">
      <c r="A181" s="2" t="s">
        <v>389</v>
      </c>
      <c r="B181" s="3" t="str">
        <f t="shared" ref="B181:B185" si="10">HYPERLINK("https://doi.org/10.1021/jacs.6b00360","2016Kruegel_JACS")</f>
        <v>2016Kruegel_JACS</v>
      </c>
      <c r="C181" s="2" t="s">
        <v>643</v>
      </c>
      <c r="D181" s="2">
        <v>1</v>
      </c>
      <c r="E181" s="2">
        <v>0</v>
      </c>
      <c r="F181" s="2" t="s">
        <v>371</v>
      </c>
      <c r="G181" s="2">
        <v>10000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5.75" customHeight="1" x14ac:dyDescent="0.2">
      <c r="A182" s="2" t="s">
        <v>390</v>
      </c>
      <c r="B182" s="3" t="str">
        <f t="shared" si="10"/>
        <v>2016Kruegel_JACS</v>
      </c>
      <c r="C182" s="2" t="s">
        <v>645</v>
      </c>
      <c r="D182" s="2">
        <v>1</v>
      </c>
      <c r="E182" s="2">
        <v>0</v>
      </c>
      <c r="F182" s="2" t="s">
        <v>374</v>
      </c>
      <c r="G182" s="2">
        <v>10000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5.75" customHeight="1" x14ac:dyDescent="0.2">
      <c r="A183" s="2" t="s">
        <v>391</v>
      </c>
      <c r="B183" s="3" t="str">
        <f t="shared" si="10"/>
        <v>2016Kruegel_JACS</v>
      </c>
      <c r="C183" s="2" t="s">
        <v>660</v>
      </c>
      <c r="D183" s="2">
        <v>0</v>
      </c>
      <c r="E183" s="2">
        <v>0</v>
      </c>
      <c r="F183" s="2" t="s">
        <v>377</v>
      </c>
      <c r="G183" s="2">
        <v>10000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5.75" customHeight="1" x14ac:dyDescent="0.2">
      <c r="A184" s="2" t="s">
        <v>392</v>
      </c>
      <c r="B184" s="3" t="str">
        <f t="shared" si="10"/>
        <v>2016Kruegel_JACS</v>
      </c>
      <c r="C184" s="2" t="s">
        <v>661</v>
      </c>
      <c r="D184" s="2">
        <v>0</v>
      </c>
      <c r="E184" s="2">
        <v>0</v>
      </c>
      <c r="F184" s="2" t="s">
        <v>379</v>
      </c>
      <c r="G184" s="2">
        <v>10000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5.75" customHeight="1" x14ac:dyDescent="0.2">
      <c r="A185" s="2" t="s">
        <v>393</v>
      </c>
      <c r="B185" s="3" t="str">
        <f t="shared" si="10"/>
        <v>2016Kruegel_JACS</v>
      </c>
      <c r="C185" s="2" t="s">
        <v>662</v>
      </c>
      <c r="D185" s="2">
        <v>0</v>
      </c>
      <c r="E185" s="2">
        <v>0</v>
      </c>
      <c r="F185" s="2" t="s">
        <v>381</v>
      </c>
      <c r="G185" s="2">
        <v>10000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5.75" customHeight="1" x14ac:dyDescent="0.2">
      <c r="A186" s="2" t="s">
        <v>453</v>
      </c>
      <c r="B186" s="3" t="str">
        <f t="shared" ref="B186:B187" si="11">HYPERLINK("https://doi.org/10.1124/mol.115.098848","2015Thompson_MolPharmacol")</f>
        <v>2015Thompson_MolPharmacol</v>
      </c>
      <c r="C186" s="2" t="s">
        <v>654</v>
      </c>
      <c r="D186" s="2">
        <v>1</v>
      </c>
      <c r="E186" s="2">
        <v>0</v>
      </c>
      <c r="F186" s="2" t="s">
        <v>410</v>
      </c>
      <c r="G186" s="8">
        <v>91.201083935590944</v>
      </c>
      <c r="H186" s="8">
        <v>31.499738450248568</v>
      </c>
      <c r="I186" s="2">
        <v>98.2</v>
      </c>
      <c r="J186" s="2">
        <v>5.6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5.75" customHeight="1" x14ac:dyDescent="0.2">
      <c r="A187" s="2" t="s">
        <v>454</v>
      </c>
      <c r="B187" s="3" t="str">
        <f t="shared" si="11"/>
        <v>2015Thompson_MolPharmacol</v>
      </c>
      <c r="C187" s="2" t="s">
        <v>653</v>
      </c>
      <c r="D187" s="2">
        <v>1</v>
      </c>
      <c r="E187" s="2">
        <v>0</v>
      </c>
      <c r="F187" s="2" t="s">
        <v>412</v>
      </c>
      <c r="G187" s="8">
        <v>51.286138399136412</v>
      </c>
      <c r="H187" s="8">
        <v>41.331744214278359</v>
      </c>
      <c r="I187" s="2">
        <v>28.2</v>
      </c>
      <c r="J187" s="2">
        <v>3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5.75" customHeight="1" x14ac:dyDescent="0.2">
      <c r="A188" s="2" t="s">
        <v>456</v>
      </c>
      <c r="B188" s="3" t="str">
        <f t="shared" ref="B188:B191" si="12">HYPERLINK("https://doi.org/10.1016/j.isci.2019.03.011","2019Eherlich_iScience")</f>
        <v>2019Eherlich_iScience</v>
      </c>
      <c r="C188" s="2" t="s">
        <v>656</v>
      </c>
      <c r="D188" s="2">
        <v>1</v>
      </c>
      <c r="E188" s="2">
        <v>0</v>
      </c>
      <c r="F188" s="2" t="s">
        <v>414</v>
      </c>
      <c r="G188" s="8">
        <v>281.83829312644502</v>
      </c>
      <c r="H188" s="8">
        <v>38.937399143270319</v>
      </c>
      <c r="I188" s="2">
        <v>49.4</v>
      </c>
      <c r="J188" s="2">
        <v>1.4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5.75" customHeight="1" x14ac:dyDescent="0.2">
      <c r="A189" s="2" t="s">
        <v>457</v>
      </c>
      <c r="B189" s="3" t="str">
        <f t="shared" si="12"/>
        <v>2019Eherlich_iScience</v>
      </c>
      <c r="C189" s="2" t="s">
        <v>657</v>
      </c>
      <c r="D189" s="2">
        <v>1</v>
      </c>
      <c r="E189" s="2">
        <v>0</v>
      </c>
      <c r="F189" s="2" t="s">
        <v>416</v>
      </c>
      <c r="G189" s="8">
        <v>3235.9365692962801</v>
      </c>
      <c r="H189" s="8">
        <v>521.57135144351366</v>
      </c>
      <c r="I189" s="2">
        <v>26.8</v>
      </c>
      <c r="J189" s="2">
        <v>1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5.75" customHeight="1" x14ac:dyDescent="0.2">
      <c r="A190" s="2" t="s">
        <v>458</v>
      </c>
      <c r="B190" s="3" t="str">
        <f t="shared" si="12"/>
        <v>2019Eherlich_iScience</v>
      </c>
      <c r="C190" s="2" t="s">
        <v>658</v>
      </c>
      <c r="D190" s="2">
        <v>0</v>
      </c>
      <c r="E190" s="2">
        <v>0</v>
      </c>
      <c r="F190" s="5" t="s">
        <v>144</v>
      </c>
      <c r="G190" s="8">
        <v>93.325430079699075</v>
      </c>
      <c r="H190" s="8">
        <v>25.786769291852789</v>
      </c>
      <c r="I190" s="2">
        <v>8.4</v>
      </c>
      <c r="J190" s="2">
        <v>0.5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5.75" customHeight="1" x14ac:dyDescent="0.2">
      <c r="A191" s="2" t="s">
        <v>459</v>
      </c>
      <c r="B191" s="3" t="str">
        <f t="shared" si="12"/>
        <v>2019Eherlich_iScience</v>
      </c>
      <c r="C191" s="2" t="s">
        <v>659</v>
      </c>
      <c r="D191" s="2">
        <v>0</v>
      </c>
      <c r="E191" s="2">
        <v>0</v>
      </c>
      <c r="F191" s="2" t="s">
        <v>410</v>
      </c>
      <c r="G191" s="8">
        <v>234.42288153199206</v>
      </c>
      <c r="H191" s="8">
        <v>16.193358974168223</v>
      </c>
      <c r="I191" s="2">
        <v>77.099999999999994</v>
      </c>
      <c r="J191" s="2">
        <v>1.3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5.75" customHeight="1" x14ac:dyDescent="0.2">
      <c r="A192" s="2" t="s">
        <v>460</v>
      </c>
      <c r="B192" s="3" t="str">
        <f>HYPERLINK("https://doi.org/10.1021/acschemneuro.5b00245","2016Zhang_ACSChemNeurosci")</f>
        <v>2016Zhang_ACSChemNeurosci</v>
      </c>
      <c r="C192" s="2" t="s">
        <v>641</v>
      </c>
      <c r="D192" s="2">
        <v>1</v>
      </c>
      <c r="E192" s="2">
        <v>0</v>
      </c>
      <c r="F192" s="2" t="s">
        <v>417</v>
      </c>
      <c r="G192" s="8">
        <v>10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7" spans="1:2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1:21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1:21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1:21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1:21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1:21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 spans="1:21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  <row r="1001" spans="1:21" ht="15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</row>
    <row r="1002" spans="1:21" ht="15.7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</row>
    <row r="1003" spans="1:21" ht="15.75" customHeight="1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</row>
    <row r="1004" spans="1:21" ht="15.75" customHeight="1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</row>
    <row r="1005" spans="1:21" ht="15.75" customHeight="1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</row>
    <row r="1006" spans="1:21" ht="15.75" customHeight="1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</row>
    <row r="1007" spans="1:21" ht="15.75" customHeight="1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</row>
    <row r="1008" spans="1:21" ht="15.75" customHeight="1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</row>
    <row r="1009" spans="1:21" ht="15.75" customHeight="1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</row>
    <row r="1010" spans="1:21" ht="15.75" customHeight="1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</row>
    <row r="1011" spans="1:21" ht="15.75" customHeight="1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</row>
    <row r="1012" spans="1:21" ht="15.75" customHeight="1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</row>
    <row r="1013" spans="1:21" ht="15.75" customHeight="1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</row>
    <row r="1014" spans="1:21" ht="15.75" customHeight="1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</row>
    <row r="1015" spans="1:21" ht="15.75" customHeight="1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</row>
    <row r="1016" spans="1:21" ht="15.75" customHeight="1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</row>
    <row r="1017" spans="1:21" ht="15.75" customHeight="1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</row>
    <row r="1018" spans="1:21" ht="15.75" customHeight="1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</row>
    <row r="1019" spans="1:21" ht="15.75" customHeight="1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</row>
    <row r="1020" spans="1:21" ht="15.75" customHeight="1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</row>
    <row r="1021" spans="1:21" ht="15.75" customHeight="1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</row>
    <row r="1022" spans="1:21" ht="15.75" customHeight="1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</row>
    <row r="1023" spans="1:21" ht="15.75" customHeight="1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</row>
    <row r="1024" spans="1:21" ht="15.75" customHeight="1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</row>
    <row r="1025" spans="1:21" ht="15.75" customHeight="1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</row>
    <row r="1026" spans="1:21" ht="15.75" customHeight="1" x14ac:dyDescent="0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</row>
    <row r="1027" spans="1:21" ht="15.75" customHeight="1" x14ac:dyDescent="0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</row>
    <row r="1028" spans="1:21" ht="15.75" customHeight="1" x14ac:dyDescent="0.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</row>
    <row r="1029" spans="1:21" ht="15.75" customHeight="1" x14ac:dyDescent="0.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</row>
    <row r="1030" spans="1:21" ht="15.75" customHeight="1" x14ac:dyDescent="0.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</row>
    <row r="1031" spans="1:21" ht="15.75" customHeight="1" x14ac:dyDescent="0.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</row>
    <row r="1032" spans="1:21" ht="15.75" customHeight="1" x14ac:dyDescent="0.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</row>
    <row r="1033" spans="1:21" ht="15.75" customHeight="1" x14ac:dyDescent="0.2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</row>
    <row r="1034" spans="1:21" ht="15.75" customHeight="1" x14ac:dyDescent="0.2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</row>
    <row r="1035" spans="1:21" ht="15.75" customHeight="1" x14ac:dyDescent="0.2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</row>
    <row r="1036" spans="1:21" ht="15.75" customHeight="1" x14ac:dyDescent="0.2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</row>
    <row r="1037" spans="1:21" ht="15.75" customHeight="1" x14ac:dyDescent="0.2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</row>
    <row r="1038" spans="1:21" ht="15.75" customHeight="1" x14ac:dyDescent="0.2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</row>
    <row r="1039" spans="1:21" ht="15.75" customHeight="1" x14ac:dyDescent="0.2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</row>
    <row r="1040" spans="1:21" ht="15.75" customHeight="1" x14ac:dyDescent="0.2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</row>
    <row r="1041" spans="1:21" ht="15.75" customHeight="1" x14ac:dyDescent="0.2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</row>
    <row r="1042" spans="1:21" ht="15.75" customHeight="1" x14ac:dyDescent="0.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</row>
    <row r="1043" spans="1:21" ht="15.75" customHeight="1" x14ac:dyDescent="0.2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</row>
    <row r="1044" spans="1:21" ht="15.75" customHeight="1" x14ac:dyDescent="0.2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</row>
    <row r="1045" spans="1:21" ht="15.75" customHeight="1" x14ac:dyDescent="0.2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</row>
    <row r="1046" spans="1:21" ht="15.75" customHeight="1" x14ac:dyDescent="0.2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</row>
    <row r="1047" spans="1:21" ht="15.75" customHeight="1" x14ac:dyDescent="0.2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</row>
    <row r="1048" spans="1:21" ht="15.75" customHeight="1" x14ac:dyDescent="0.2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</row>
    <row r="1049" spans="1:21" ht="15.75" customHeight="1" x14ac:dyDescent="0.2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</row>
    <row r="1050" spans="1:21" ht="15.75" customHeight="1" x14ac:dyDescent="0.2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</row>
    <row r="1051" spans="1:21" ht="15.75" customHeight="1" x14ac:dyDescent="0.2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</row>
    <row r="1052" spans="1:21" ht="15.75" customHeight="1" x14ac:dyDescent="0.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</row>
    <row r="1053" spans="1:21" ht="15.75" customHeight="1" x14ac:dyDescent="0.2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</row>
    <row r="1054" spans="1:21" ht="15.75" customHeight="1" x14ac:dyDescent="0.2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</row>
    <row r="1055" spans="1:21" ht="15.75" customHeight="1" x14ac:dyDescent="0.2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</row>
    <row r="1056" spans="1:21" ht="15.75" customHeight="1" x14ac:dyDescent="0.2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</row>
    <row r="1057" spans="1:21" ht="15.75" customHeight="1" x14ac:dyDescent="0.2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</row>
    <row r="1058" spans="1:21" ht="15.75" customHeight="1" x14ac:dyDescent="0.2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</row>
    <row r="1059" spans="1:21" ht="15.75" customHeight="1" x14ac:dyDescent="0.2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</row>
    <row r="1060" spans="1:21" ht="15.75" customHeight="1" x14ac:dyDescent="0.2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</row>
    <row r="1061" spans="1:21" ht="15.75" customHeight="1" x14ac:dyDescent="0.2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</row>
    <row r="1062" spans="1:21" ht="15.75" customHeight="1" x14ac:dyDescent="0.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</row>
    <row r="1063" spans="1:21" ht="15.75" customHeight="1" x14ac:dyDescent="0.2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</row>
    <row r="1064" spans="1:21" ht="15.75" customHeight="1" x14ac:dyDescent="0.2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</row>
    <row r="1065" spans="1:21" ht="15.75" customHeight="1" x14ac:dyDescent="0.2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</row>
    <row r="1066" spans="1:21" ht="15.75" customHeight="1" x14ac:dyDescent="0.2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</row>
    <row r="1067" spans="1:21" ht="15.75" customHeight="1" x14ac:dyDescent="0.2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</row>
    <row r="1068" spans="1:21" ht="15.75" customHeight="1" x14ac:dyDescent="0.2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</row>
    <row r="1069" spans="1:21" ht="15.75" customHeight="1" x14ac:dyDescent="0.2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</row>
    <row r="1070" spans="1:21" ht="15.75" customHeight="1" x14ac:dyDescent="0.2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</row>
    <row r="1071" spans="1:21" ht="15.75" customHeight="1" x14ac:dyDescent="0.2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</row>
    <row r="1072" spans="1:21" ht="15.75" customHeight="1" x14ac:dyDescent="0.2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</row>
    <row r="1073" spans="1:21" ht="15.75" customHeight="1" x14ac:dyDescent="0.2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</row>
    <row r="1074" spans="1:21" ht="15.75" customHeight="1" x14ac:dyDescent="0.2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</row>
    <row r="1075" spans="1:21" ht="15.75" customHeight="1" x14ac:dyDescent="0.2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</row>
    <row r="1076" spans="1:21" ht="15.75" customHeight="1" x14ac:dyDescent="0.2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</row>
    <row r="1077" spans="1:21" ht="15.75" customHeight="1" x14ac:dyDescent="0.2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</row>
    <row r="1078" spans="1:21" ht="15.75" customHeight="1" x14ac:dyDescent="0.2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</row>
    <row r="1079" spans="1:21" ht="15.75" customHeight="1" x14ac:dyDescent="0.2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</row>
    <row r="1080" spans="1:21" ht="15.75" customHeight="1" x14ac:dyDescent="0.2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</row>
    <row r="1081" spans="1:21" ht="15.75" customHeight="1" x14ac:dyDescent="0.2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</row>
    <row r="1082" spans="1:21" ht="15.75" customHeight="1" x14ac:dyDescent="0.2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</row>
    <row r="1083" spans="1:21" ht="15.75" customHeight="1" x14ac:dyDescent="0.2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</row>
    <row r="1084" spans="1:21" ht="15.75" customHeight="1" x14ac:dyDescent="0.2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</row>
    <row r="1085" spans="1:21" ht="15.75" customHeight="1" x14ac:dyDescent="0.2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</row>
    <row r="1086" spans="1:21" ht="15.75" customHeight="1" x14ac:dyDescent="0.2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</row>
    <row r="1087" spans="1:21" ht="15.75" customHeight="1" x14ac:dyDescent="0.2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</row>
    <row r="1088" spans="1:21" ht="15.75" customHeight="1" x14ac:dyDescent="0.2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</row>
    <row r="1089" spans="1:21" ht="15.75" customHeight="1" x14ac:dyDescent="0.2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</row>
    <row r="1090" spans="1:21" ht="15.75" customHeight="1" x14ac:dyDescent="0.2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</row>
    <row r="1091" spans="1:21" ht="15.75" customHeight="1" x14ac:dyDescent="0.2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</row>
    <row r="1092" spans="1:21" ht="15.75" customHeight="1" x14ac:dyDescent="0.2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</row>
    <row r="1093" spans="1:21" ht="15.75" customHeight="1" x14ac:dyDescent="0.2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</row>
    <row r="1094" spans="1:21" ht="15.75" customHeight="1" x14ac:dyDescent="0.2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</row>
    <row r="1095" spans="1:21" ht="15.75" customHeight="1" x14ac:dyDescent="0.2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</row>
    <row r="1096" spans="1:21" ht="15.75" customHeight="1" x14ac:dyDescent="0.2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</row>
    <row r="1097" spans="1:21" ht="15.75" customHeight="1" x14ac:dyDescent="0.2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</row>
    <row r="1098" spans="1:21" ht="15.75" customHeight="1" x14ac:dyDescent="0.2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</row>
    <row r="1099" spans="1:21" ht="15.75" customHeight="1" x14ac:dyDescent="0.2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</row>
    <row r="1100" spans="1:21" ht="15.75" customHeight="1" x14ac:dyDescent="0.2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</row>
    <row r="1101" spans="1:21" ht="15.75" customHeight="1" x14ac:dyDescent="0.2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</row>
    <row r="1102" spans="1:21" ht="15.75" customHeight="1" x14ac:dyDescent="0.2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</row>
    <row r="1103" spans="1:21" ht="15.75" customHeight="1" x14ac:dyDescent="0.2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</row>
    <row r="1104" spans="1:21" ht="15.75" customHeight="1" x14ac:dyDescent="0.2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</row>
    <row r="1105" spans="1:21" ht="15.75" customHeight="1" x14ac:dyDescent="0.2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</row>
    <row r="1106" spans="1:21" ht="15.75" customHeight="1" x14ac:dyDescent="0.2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</row>
    <row r="1107" spans="1:21" ht="15.75" customHeight="1" x14ac:dyDescent="0.2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</row>
    <row r="1108" spans="1:21" ht="15.75" customHeight="1" x14ac:dyDescent="0.2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</row>
    <row r="1109" spans="1:21" ht="15.75" customHeight="1" x14ac:dyDescent="0.2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</row>
    <row r="1110" spans="1:21" x14ac:dyDescent="0.2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</row>
    <row r="1111" spans="1:21" x14ac:dyDescent="0.2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</row>
    <row r="1112" spans="1:21" ht="15" customHeight="1" x14ac:dyDescent="0.2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</row>
    <row r="1113" spans="1:21" ht="15" customHeight="1" x14ac:dyDescent="0.2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</row>
    <row r="1114" spans="1:21" ht="15" customHeight="1" x14ac:dyDescent="0.2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</row>
    <row r="1115" spans="1:21" x14ac:dyDescent="0.2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</row>
    <row r="1116" spans="1:21" x14ac:dyDescent="0.2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</row>
    <row r="1117" spans="1:21" x14ac:dyDescent="0.2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</row>
    <row r="1118" spans="1:21" x14ac:dyDescent="0.2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</row>
    <row r="1119" spans="1:21" x14ac:dyDescent="0.2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</row>
    <row r="1120" spans="1:21" x14ac:dyDescent="0.2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</row>
    <row r="1121" spans="1:21" x14ac:dyDescent="0.2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</row>
    <row r="1122" spans="1:21" x14ac:dyDescent="0.2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</row>
    <row r="1123" spans="1:21" x14ac:dyDescent="0.2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</row>
    <row r="1124" spans="1:21" x14ac:dyDescent="0.2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</row>
    <row r="1125" spans="1:21" x14ac:dyDescent="0.2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</row>
    <row r="1126" spans="1:21" x14ac:dyDescent="0.2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</row>
    <row r="1127" spans="1:21" x14ac:dyDescent="0.2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</row>
    <row r="1128" spans="1:21" x14ac:dyDescent="0.2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</row>
    <row r="1129" spans="1:21" x14ac:dyDescent="0.2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</row>
    <row r="1130" spans="1:21" x14ac:dyDescent="0.2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</row>
    <row r="1131" spans="1:21" x14ac:dyDescent="0.2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</row>
    <row r="1132" spans="1:21" x14ac:dyDescent="0.2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</row>
    <row r="1133" spans="1:21" x14ac:dyDescent="0.2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</row>
    <row r="1134" spans="1:21" x14ac:dyDescent="0.2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</row>
    <row r="1135" spans="1:21" x14ac:dyDescent="0.2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</row>
    <row r="1136" spans="1:21" x14ac:dyDescent="0.2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</row>
    <row r="1137" spans="1:21" x14ac:dyDescent="0.2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</row>
    <row r="1138" spans="1:21" x14ac:dyDescent="0.2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</row>
    <row r="1139" spans="1:21" x14ac:dyDescent="0.2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</row>
    <row r="1140" spans="1:21" x14ac:dyDescent="0.2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</row>
    <row r="1141" spans="1:21" x14ac:dyDescent="0.2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</row>
    <row r="1142" spans="1:21" x14ac:dyDescent="0.2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</row>
    <row r="1143" spans="1:21" x14ac:dyDescent="0.2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</row>
    <row r="1144" spans="1:21" x14ac:dyDescent="0.2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</row>
    <row r="1145" spans="1:21" x14ac:dyDescent="0.2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</row>
    <row r="1146" spans="1:21" x14ac:dyDescent="0.2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</row>
    <row r="1147" spans="1:21" x14ac:dyDescent="0.2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</row>
    <row r="1148" spans="1:21" x14ac:dyDescent="0.2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</row>
    <row r="1149" spans="1:21" x14ac:dyDescent="0.2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</row>
    <row r="1150" spans="1:21" x14ac:dyDescent="0.2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</row>
    <row r="1151" spans="1:21" x14ac:dyDescent="0.2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</row>
    <row r="1152" spans="1:21" x14ac:dyDescent="0.2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</row>
    <row r="1153" spans="1:21" x14ac:dyDescent="0.2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</row>
    <row r="1154" spans="1:21" x14ac:dyDescent="0.2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</row>
    <row r="1155" spans="1:21" x14ac:dyDescent="0.2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</row>
    <row r="1156" spans="1:21" x14ac:dyDescent="0.2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</row>
    <row r="1157" spans="1:21" x14ac:dyDescent="0.2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</row>
    <row r="1158" spans="1:21" x14ac:dyDescent="0.2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</row>
    <row r="1159" spans="1:21" ht="15.75" customHeight="1" x14ac:dyDescent="0.2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</row>
    <row r="1160" spans="1:21" ht="15.75" customHeight="1" x14ac:dyDescent="0.2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</row>
    <row r="1161" spans="1:21" ht="15.75" customHeight="1" x14ac:dyDescent="0.2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</row>
    <row r="1162" spans="1:21" ht="15.75" customHeight="1" x14ac:dyDescent="0.2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</row>
    <row r="1163" spans="1:21" ht="15.75" customHeight="1" x14ac:dyDescent="0.2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</row>
  </sheetData>
  <conditionalFormatting sqref="B177:B186 B2:B58 B188:B192">
    <cfRule type="colorScale" priority="13">
      <colorScale>
        <cfvo type="min"/>
        <cfvo type="max"/>
        <color rgb="FFFFFFFF"/>
        <color rgb="FF57BB8A"/>
      </colorScale>
    </cfRule>
  </conditionalFormatting>
  <conditionalFormatting sqref="B187">
    <cfRule type="colorScale" priority="2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66E5F-FD3A-467C-8EAD-EB6722D348C0}">
  <dimension ref="A1:B15"/>
  <sheetViews>
    <sheetView workbookViewId="0">
      <selection activeCell="D7" sqref="D7"/>
    </sheetView>
  </sheetViews>
  <sheetFormatPr baseColWidth="10" defaultRowHeight="16" x14ac:dyDescent="0.2"/>
  <cols>
    <col min="1" max="1" width="20.83203125" bestFit="1" customWidth="1"/>
    <col min="2" max="2" width="11.83203125" bestFit="1" customWidth="1"/>
  </cols>
  <sheetData>
    <row r="1" spans="1:2" x14ac:dyDescent="0.2">
      <c r="A1" s="17" t="s">
        <v>12</v>
      </c>
      <c r="B1" s="17"/>
    </row>
    <row r="3" spans="1:2" x14ac:dyDescent="0.2">
      <c r="A3" t="s">
        <v>673</v>
      </c>
      <c r="B3">
        <v>3.375</v>
      </c>
    </row>
    <row r="4" spans="1:2" x14ac:dyDescent="0.2">
      <c r="A4" t="s">
        <v>674</v>
      </c>
      <c r="B4">
        <v>0.36008179390950157</v>
      </c>
    </row>
    <row r="5" spans="1:2" x14ac:dyDescent="0.2">
      <c r="A5" t="s">
        <v>675</v>
      </c>
      <c r="B5">
        <v>2</v>
      </c>
    </row>
    <row r="6" spans="1:2" x14ac:dyDescent="0.2">
      <c r="A6" t="s">
        <v>676</v>
      </c>
      <c r="B6">
        <v>2</v>
      </c>
    </row>
    <row r="7" spans="1:2" x14ac:dyDescent="0.2">
      <c r="A7" t="s">
        <v>677</v>
      </c>
      <c r="B7">
        <v>2.789181582167982</v>
      </c>
    </row>
    <row r="8" spans="1:2" x14ac:dyDescent="0.2">
      <c r="A8" t="s">
        <v>678</v>
      </c>
      <c r="B8">
        <v>7.7795338983050861</v>
      </c>
    </row>
    <row r="9" spans="1:2" x14ac:dyDescent="0.2">
      <c r="A9" t="s">
        <v>679</v>
      </c>
      <c r="B9">
        <v>6.3652701886161047</v>
      </c>
    </row>
    <row r="10" spans="1:2" x14ac:dyDescent="0.2">
      <c r="A10" t="s">
        <v>680</v>
      </c>
      <c r="B10">
        <v>2.1591456747938542</v>
      </c>
    </row>
    <row r="11" spans="1:2" x14ac:dyDescent="0.2">
      <c r="A11" t="s">
        <v>681</v>
      </c>
      <c r="B11">
        <v>15.9</v>
      </c>
    </row>
    <row r="12" spans="1:2" x14ac:dyDescent="0.2">
      <c r="A12" t="s">
        <v>682</v>
      </c>
      <c r="B12">
        <v>0.1</v>
      </c>
    </row>
    <row r="13" spans="1:2" x14ac:dyDescent="0.2">
      <c r="A13" t="s">
        <v>683</v>
      </c>
      <c r="B13">
        <v>16</v>
      </c>
    </row>
    <row r="14" spans="1:2" x14ac:dyDescent="0.2">
      <c r="A14" t="s">
        <v>684</v>
      </c>
      <c r="B14">
        <v>202.5</v>
      </c>
    </row>
    <row r="15" spans="1:2" ht="17" thickBot="1" x14ac:dyDescent="0.25">
      <c r="A15" s="16" t="s">
        <v>685</v>
      </c>
      <c r="B15" s="16">
        <v>60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C08D5-FCF1-4CB2-A5E1-4DE618CC535D}">
  <dimension ref="A1:B15"/>
  <sheetViews>
    <sheetView workbookViewId="0">
      <selection activeCell="D7" sqref="D7"/>
    </sheetView>
  </sheetViews>
  <sheetFormatPr baseColWidth="10" defaultRowHeight="16" x14ac:dyDescent="0.2"/>
  <cols>
    <col min="1" max="1" width="20.83203125" bestFit="1" customWidth="1"/>
    <col min="2" max="2" width="11.83203125" bestFit="1" customWidth="1"/>
  </cols>
  <sheetData>
    <row r="1" spans="1:2" x14ac:dyDescent="0.2">
      <c r="A1" s="17" t="s">
        <v>13</v>
      </c>
      <c r="B1" s="17"/>
    </row>
    <row r="3" spans="1:2" x14ac:dyDescent="0.2">
      <c r="A3" t="s">
        <v>673</v>
      </c>
      <c r="B3">
        <v>769.8036537736175</v>
      </c>
    </row>
    <row r="4" spans="1:2" x14ac:dyDescent="0.2">
      <c r="A4" t="s">
        <v>674</v>
      </c>
      <c r="B4">
        <v>340.8809847497995</v>
      </c>
    </row>
    <row r="5" spans="1:2" x14ac:dyDescent="0.2">
      <c r="A5" t="s">
        <v>675</v>
      </c>
      <c r="B5">
        <v>14.6</v>
      </c>
    </row>
    <row r="6" spans="1:2" x14ac:dyDescent="0.2">
      <c r="A6" t="s">
        <v>676</v>
      </c>
      <c r="B6">
        <v>501.18723362727218</v>
      </c>
    </row>
    <row r="7" spans="1:2" x14ac:dyDescent="0.2">
      <c r="A7" t="s">
        <v>677</v>
      </c>
      <c r="B7">
        <v>4271.2264965635932</v>
      </c>
    </row>
    <row r="8" spans="1:2" x14ac:dyDescent="0.2">
      <c r="A8" t="s">
        <v>678</v>
      </c>
      <c r="B8">
        <v>18243375.784946904</v>
      </c>
    </row>
    <row r="9" spans="1:2" x14ac:dyDescent="0.2">
      <c r="A9" t="s">
        <v>679</v>
      </c>
      <c r="B9">
        <v>115.13700436834907</v>
      </c>
    </row>
    <row r="10" spans="1:2" x14ac:dyDescent="0.2">
      <c r="A10" t="s">
        <v>680</v>
      </c>
      <c r="B10">
        <v>10.203186437284417</v>
      </c>
    </row>
    <row r="11" spans="1:2" x14ac:dyDescent="0.2">
      <c r="A11" t="s">
        <v>681</v>
      </c>
      <c r="B11">
        <v>49999.97</v>
      </c>
    </row>
    <row r="12" spans="1:2" x14ac:dyDescent="0.2">
      <c r="A12" t="s">
        <v>682</v>
      </c>
      <c r="B12">
        <v>0.03</v>
      </c>
    </row>
    <row r="13" spans="1:2" x14ac:dyDescent="0.2">
      <c r="A13" t="s">
        <v>683</v>
      </c>
      <c r="B13">
        <v>50000</v>
      </c>
    </row>
    <row r="14" spans="1:2" x14ac:dyDescent="0.2">
      <c r="A14" t="s">
        <v>684</v>
      </c>
      <c r="B14">
        <v>120859.17364245794</v>
      </c>
    </row>
    <row r="15" spans="1:2" ht="17" thickBot="1" x14ac:dyDescent="0.25">
      <c r="A15" s="16" t="s">
        <v>685</v>
      </c>
      <c r="B15" s="16">
        <v>157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A97C8-F5E4-4659-ADDC-63C914F7BA32}">
  <dimension ref="A1:B15"/>
  <sheetViews>
    <sheetView workbookViewId="0">
      <selection activeCell="C16" sqref="C16"/>
    </sheetView>
  </sheetViews>
  <sheetFormatPr baseColWidth="10" defaultRowHeight="16" x14ac:dyDescent="0.2"/>
  <cols>
    <col min="1" max="1" width="20.83203125" bestFit="1" customWidth="1"/>
    <col min="2" max="2" width="11.83203125" bestFit="1" customWidth="1"/>
  </cols>
  <sheetData>
    <row r="1" spans="1:2" x14ac:dyDescent="0.2">
      <c r="A1" s="17" t="s">
        <v>17</v>
      </c>
      <c r="B1" s="17"/>
    </row>
    <row r="3" spans="1:2" x14ac:dyDescent="0.2">
      <c r="A3" t="s">
        <v>673</v>
      </c>
      <c r="B3">
        <v>5806.7561227866909</v>
      </c>
    </row>
    <row r="4" spans="1:2" x14ac:dyDescent="0.2">
      <c r="A4" t="s">
        <v>674</v>
      </c>
      <c r="B4">
        <v>661.08921594927699</v>
      </c>
    </row>
    <row r="5" spans="1:2" x14ac:dyDescent="0.2">
      <c r="A5" t="s">
        <v>675</v>
      </c>
      <c r="B5">
        <v>2254</v>
      </c>
    </row>
    <row r="6" spans="1:2" x14ac:dyDescent="0.2">
      <c r="A6" t="s">
        <v>676</v>
      </c>
      <c r="B6">
        <v>10000</v>
      </c>
    </row>
    <row r="7" spans="1:2" x14ac:dyDescent="0.2">
      <c r="A7" t="s">
        <v>677</v>
      </c>
      <c r="B7">
        <v>9184.1449046046164</v>
      </c>
    </row>
    <row r="8" spans="1:2" x14ac:dyDescent="0.2">
      <c r="A8" t="s">
        <v>678</v>
      </c>
      <c r="B8">
        <v>84348517.628774941</v>
      </c>
    </row>
    <row r="9" spans="1:2" x14ac:dyDescent="0.2">
      <c r="A9" t="s">
        <v>679</v>
      </c>
      <c r="B9">
        <v>57.347313398324907</v>
      </c>
    </row>
    <row r="10" spans="1:2" x14ac:dyDescent="0.2">
      <c r="A10" t="s">
        <v>680</v>
      </c>
      <c r="B10">
        <v>6.0121393755540282</v>
      </c>
    </row>
    <row r="11" spans="1:2" x14ac:dyDescent="0.2">
      <c r="A11" t="s">
        <v>681</v>
      </c>
      <c r="B11">
        <v>99998.28</v>
      </c>
    </row>
    <row r="12" spans="1:2" x14ac:dyDescent="0.2">
      <c r="A12" t="s">
        <v>682</v>
      </c>
      <c r="B12">
        <v>1.72</v>
      </c>
    </row>
    <row r="13" spans="1:2" x14ac:dyDescent="0.2">
      <c r="A13" t="s">
        <v>683</v>
      </c>
      <c r="B13">
        <v>100000</v>
      </c>
    </row>
    <row r="14" spans="1:2" x14ac:dyDescent="0.2">
      <c r="A14" t="s">
        <v>684</v>
      </c>
      <c r="B14">
        <v>1120703.9316978313</v>
      </c>
    </row>
    <row r="15" spans="1:2" ht="17" thickBot="1" x14ac:dyDescent="0.25">
      <c r="A15" s="16" t="s">
        <v>685</v>
      </c>
      <c r="B15" s="16">
        <v>193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data</vt:lpstr>
      <vt:lpstr>data_GTPgS</vt:lpstr>
      <vt:lpstr>data_AMPc</vt:lpstr>
      <vt:lpstr>data_Barr</vt:lpstr>
      <vt:lpstr>data_descript_GTPgS</vt:lpstr>
      <vt:lpstr>data_descript_cAMP</vt:lpstr>
      <vt:lpstr>data_decript_Barr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JESUS TUN ROSADO</dc:creator>
  <cp:lastModifiedBy>FERNANDO JESUS TUN ROSADO</cp:lastModifiedBy>
  <dcterms:created xsi:type="dcterms:W3CDTF">2024-08-21T19:27:14Z</dcterms:created>
  <dcterms:modified xsi:type="dcterms:W3CDTF">2025-03-13T15:36:02Z</dcterms:modified>
</cp:coreProperties>
</file>