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_Personal\Desktop\Homework Repo\Data_Analytics_Excel_Challenge\"/>
    </mc:Choice>
  </mc:AlternateContent>
  <xr:revisionPtr revIDLastSave="0" documentId="13_ncr:1_{C89747B8-37D8-4241-AD72-784397669265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H13" i="5" s="1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/>
  <c r="C2" i="5"/>
  <c r="F13" i="5" l="1"/>
  <c r="G13" i="5"/>
  <c r="G2" i="5"/>
  <c r="F2" i="5"/>
  <c r="H2" i="5"/>
  <c r="G12" i="5"/>
  <c r="F12" i="5"/>
  <c r="H12" i="5"/>
  <c r="G11" i="5"/>
  <c r="F11" i="5"/>
  <c r="H11" i="5"/>
  <c r="G10" i="5"/>
  <c r="F10" i="5"/>
  <c r="H10" i="5"/>
  <c r="G9" i="5"/>
  <c r="F9" i="5"/>
  <c r="H9" i="5"/>
  <c r="F8" i="5"/>
  <c r="G8" i="5"/>
  <c r="H8" i="5"/>
  <c r="F7" i="5"/>
  <c r="G7" i="5"/>
  <c r="H7" i="5"/>
  <c r="F6" i="5"/>
  <c r="G6" i="5"/>
  <c r="H6" i="5"/>
  <c r="F5" i="5"/>
  <c r="G5" i="5"/>
  <c r="H5" i="5"/>
  <c r="G4" i="5"/>
  <c r="F4" i="5"/>
  <c r="H4" i="5"/>
  <c r="F3" i="5"/>
  <c r="G3" i="5"/>
  <c r="H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<sst xmlns="http://schemas.openxmlformats.org/spreadsheetml/2006/main" count="24883" uniqueCount="8408">
  <si>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</si>
  <si>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</si>
  <si>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</si>
  <si>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</si>
  <si>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</si>
  <si>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</si>
  <si>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</si>
  <si>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</si>
  <si>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</si>
  <si>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</si>
  <si>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</si>
  <si>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</si>
  <si>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</si>
  <si>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</si>
  <si>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</si>
  <si>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</si>
  <si>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</si>
  <si>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</si>
  <si>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</si>
  <si>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</si>
  <si>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</si>
  <si>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</si>
  <si>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</si>
  <si>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</si>
  <si>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</si>
  <si>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</si>
  <si>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</si>
  <si>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</si>
  <si>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</si>
  <si>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</si>
  <si>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</si>
  <si>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</si>
  <si>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</si>
  <si>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</si>
  <si>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</si>
  <si>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</si>
  <si>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</si>
  <si>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</si>
  <si>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</si>
  <si>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</si>
  <si>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</si>
  <si>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</si>
  <si>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</si>
  <si>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</si>
  <si>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</si>
  <si>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</si>
  <si>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</si>
  <si>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</si>
  <si>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</si>
  <si>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</si>
  <si>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</si>
  <si>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</si>
  <si>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</si>
  <si>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</si>
  <si>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</si>
  <si>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</si>
  <si>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</si>
  <si>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</si>
  <si>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</si>
  <si>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</si>
  <si>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</si>
  <si>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</si>
  <si>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</si>
  <si>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</si>
  <si>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</si>
  <si>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</si>
  <si>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</si>
  <si>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</si>
  <si>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</si>
  <si>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</si>
  <si>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</si>
  <si>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</si>
  <si>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</si>
  <si>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</si>
  <si>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</si>
  <si>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</si>
  <si>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</si>
  <si>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</si>
  <si>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</si>
  <si>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</si>
  <si>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</si>
  <si>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</si>
  <si>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</si>
  <si>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</si>
  <si>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</si>
  <si>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</si>
  <si>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</si>
  <si>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</si>
  <si>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</si>
  <si>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</si>
  <si>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</si>
  <si>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</si>
  <si>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</si>
  <si>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</si>
  <si>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</si>
  <si>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</si>
  <si>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</si>
  <si>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</si>
  <si>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</si>
  <si>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</si>
  <si>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</si>
  <si>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</si>
  <si>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</si>
  <si>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</si>
  <si>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</si>
  <si>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</si>
  <si>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</si>
  <si>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</si>
  <si>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</si>
  <si>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</si>
  <si>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</si>
  <si>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</si>
  <si>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</si>
  <si>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</si>
  <si>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</si>
  <si>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</si>
  <si>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</si>
  <si>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</si>
  <si>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</si>
  <si>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</si>
  <si>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</si>
  <si>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</si>
  <si>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</si>
  <si>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</si>
  <si>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</si>
  <si>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</si>
  <si>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</si>
  <si>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</si>
  <si>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</si>
  <si>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</si>
  <si>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</si>
  <si>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</si>
  <si>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</si>
  <si>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</si>
  <si>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</si>
  <si>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</si>
  <si>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</si>
  <si>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</si>
  <si>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</si>
  <si>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</si>
  <si>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</si>
  <si>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</si>
  <si>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</si>
  <si>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</si>
  <si>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</si>
  <si>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</si>
  <si>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</si>
  <si>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</si>
  <si>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</si>
  <si>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</si>
  <si>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</si>
  <si>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</si>
  <si>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</si>
  <si>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</si>
  <si>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</si>
  <si>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</si>
  <si>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</si>
  <si>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</si>
  <si>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</si>
  <si>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</si>
  <si>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</si>
  <si>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</si>
  <si>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</si>
  <si>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</si>
  <si>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</si>
  <si>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</si>
  <si>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</si>
  <si>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</si>
  <si>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</si>
  <si>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</si>
  <si>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</si>
  <si>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</si>
  <si>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</si>
  <si>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</si>
  <si>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</si>
  <si>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</si>
  <si>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</si>
  <si>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</si>
  <si>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</si>
  <si>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</si>
  <si>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</si>
  <si>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</si>
  <si>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</si>
  <si>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</si>
  <si>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</si>
  <si>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</si>
  <si>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</si>
  <si>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</si>
  <si>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</si>
  <si>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</si>
  <si>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</si>
  <si>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</si>
  <si>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</si>
  <si>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</si>
  <si>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</si>
  <si>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</si>
  <si>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</si>
  <si>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</si>
  <si>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</si>
  <si>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</si>
  <si>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</si>
  <si>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</si>
  <si>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</si>
  <si>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</si>
  <si>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</si>
  <si>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</si>
  <si>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</si>
  <si>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</si>
  <si>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</si>
  <si>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</si>
  <si>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</si>
  <si>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</si>
  <si>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</si>
  <si>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</si>
  <si>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</si>
  <si>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</si>
  <si>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</si>
  <si>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</si>
  <si>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</si>
  <si>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</si>
  <si>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</si>
  <si>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</si>
  <si>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</si>
  <si>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</si>
  <si>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</si>
  <si>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</si>
  <si>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</si>
  <si>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</si>
  <si>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</si>
  <si>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</si>
  <si>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</si>
  <si>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</si>
  <si>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</si>
  <si>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</si>
  <si>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</si>
  <si>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</si>
  <si>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</si>
  <si>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</si>
  <si>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</si>
  <si>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</si>
  <si>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</si>
  <si>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</si>
  <si>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</si>
  <si>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</si>
  <si>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</si>
  <si>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</si>
  <si>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</si>
  <si>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</si>
  <si>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</si>
  <si>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</si>
  <si>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</si>
  <si>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</si>
  <si>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</si>
  <si>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</si>
  <si>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</si>
  <si>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</si>
  <si>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</si>
  <si>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</si>
  <si>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</si>
  <si>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</si>
  <si>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</si>
  <si>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</si>
  <si>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</si>
  <si>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</si>
  <si>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</si>
  <si>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</si>
  <si>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</si>
  <si>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</si>
  <si>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</si>
  <si>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</si>
  <si>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</si>
  <si>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</si>
  <si>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</si>
  <si>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</si>
  <si>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</si>
  <si>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</si>
  <si>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</si>
  <si>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</si>
  <si>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</si>
  <si>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</si>
  <si>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</si>
  <si>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</si>
  <si>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</si>
  <si>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</si>
  <si>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</si>
  <si>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</si>
  <si>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</si>
  <si>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</si>
  <si>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</si>
  <si>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</si>
  <si>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</si>
  <si>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</si>
  <si>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</si>
  <si>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</si>
  <si>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</si>
  <si>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</si>
  <si>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</si>
  <si>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</si>
  <si>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</si>
  <si>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</si>
  <si>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</si>
  <si>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</si>
  <si>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</si>
  <si>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</si>
  <si>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</si>
  <si>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</si>
  <si>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</si>
  <si>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</si>
  <si>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</si>
  <si>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</si>
  <si>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</si>
  <si>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</si>
  <si>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</si>
  <si>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</si>
  <si>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</si>
  <si>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</si>
  <si>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</si>
  <si>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</si>
  <si>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</si>
  <si>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</si>
  <si>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</si>
  <si>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</si>
  <si>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</si>
  <si>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</si>
  <si>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</si>
  <si>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</si>
  <si>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</si>
  <si>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</si>
  <si>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</si>
  <si>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</si>
  <si>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</si>
  <si>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</si>
  <si>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</si>
  <si>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</si>
  <si>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</si>
  <si>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</si>
  <si>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</si>
  <si>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</si>
  <si>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</si>
  <si>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</si>
  <si>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</si>
  <si>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</si>
  <si>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</si>
  <si>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</si>
  <si>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</si>
  <si>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</si>
  <si>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</si>
  <si>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</si>
  <si>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</si>
  <si>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</si>
  <si>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</si>
  <si>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</si>
  <si>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</si>
  <si>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</si>
  <si>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</si>
  <si>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</si>
  <si>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</si>
  <si>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</si>
  <si>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</si>
  <si>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</si>
  <si>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</si>
  <si>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</si>
  <si>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</si>
  <si>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</si>
  <si>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</si>
  <si>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</si>
  <si>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</si>
  <si>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</si>
  <si>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</si>
  <si>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</si>
  <si>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</si>
  <si>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</si>
  <si>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</si>
  <si>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</si>
  <si>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</si>
  <si>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</si>
  <si>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</si>
  <si>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</si>
  <si>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</si>
  <si>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</si>
  <si>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</si>
  <si>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</si>
  <si>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</si>
  <si>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</si>
  <si>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</si>
  <si>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</si>
  <si>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</si>
  <si>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</si>
  <si>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</si>
  <si>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</si>
  <si>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</si>
  <si>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</si>
  <si>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</si>
  <si>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</si>
  <si>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</si>
  <si>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</si>
  <si>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</si>
  <si>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</si>
  <si>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</si>
  <si>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</si>
  <si>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</si>
  <si>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</si>
  <si>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</si>
  <si>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</si>
  <si>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</si>
  <si>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</si>
  <si>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</si>
  <si>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</si>
  <si>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</si>
  <si>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</si>
  <si>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</si>
  <si>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</si>
  <si>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</si>
  <si>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</si>
  <si>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</si>
  <si>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</si>
  <si>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</si>
  <si>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</si>
  <si>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</si>
  <si>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</si>
  <si>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</si>
  <si>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</si>
  <si>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</si>
  <si>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</si>
  <si>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</si>
  <si>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</si>
  <si>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</si>
  <si>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</si>
  <si>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</si>
  <si>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</si>
  <si>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</si>
  <si>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</si>
  <si>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</si>
  <si>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</si>
  <si>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</si>
  <si>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</si>
  <si>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</si>
  <si>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</si>
  <si>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</si>
  <si>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</si>
  <si>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</si>
  <si>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</si>
  <si>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</si>
  <si>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</si>
  <si>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</si>
  <si>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</si>
  <si>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</si>
  <si>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</si>
  <si>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</si>
  <si>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</si>
  <si>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</si>
  <si>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</si>
  <si>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</si>
  <si>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</si>
  <si>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</si>
  <si>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</si>
  <si>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</si>
  <si>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</si>
  <si>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</si>
  <si>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</si>
  <si>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</si>
  <si>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</si>
  <si>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</si>
  <si>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</si>
  <si>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</si>
  <si>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</si>
  <si>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</si>
  <si>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</si>
  <si>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</si>
  <si>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</si>
  <si>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</si>
  <si>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</si>
  <si>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</si>
  <si>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</si>
  <si>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</si>
  <si>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</si>
  <si>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</si>
  <si>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</si>
  <si>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</si>
  <si>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</si>
  <si>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</si>
  <si>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</si>
  <si>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</si>
  <si>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</si>
  <si>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</si>
  <si>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</si>
  <si>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</si>
  <si>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</si>
  <si>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</si>
  <si>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</si>
  <si>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</si>
  <si>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</si>
  <si>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</si>
  <si>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</si>
  <si>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</si>
  <si>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</si>
  <si>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</si>
  <si>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</si>
  <si>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</si>
  <si>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</si>
  <si>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</si>
  <si>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</si>
  <si>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</si>
  <si>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</si>
  <si>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</si>
  <si>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</si>
  <si>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</si>
  <si>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</si>
  <si>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</si>
  <si>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</si>
  <si>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</si>
  <si>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</si>
  <si>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</si>
  <si>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</si>
  <si>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</si>
  <si>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</si>
  <si>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</si>
  <si>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</si>
  <si>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</si>
  <si>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</si>
  <si>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</si>
  <si>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</si>
  <si>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</si>
  <si>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</si>
  <si>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</si>
  <si>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</si>
  <si>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</si>
  <si>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</si>
  <si>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</si>
  <si>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</si>
  <si>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</si>
  <si>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</si>
  <si>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</si>
  <si>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</si>
  <si>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</si>
  <si>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</si>
  <si>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</si>
  <si>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</si>
  <si>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</si>
  <si>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</si>
  <si>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</si>
  <si>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</si>
  <si>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</si>
  <si>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</si>
  <si>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</si>
  <si>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</si>
  <si>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</si>
  <si>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</si>
  <si>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</si>
  <si>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</si>
  <si>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</si>
  <si>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</si>
  <si>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</si>
  <si>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</si>
  <si>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</si>
  <si>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</si>
  <si>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</si>
  <si>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</si>
  <si>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</si>
  <si>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</si>
  <si>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</si>
  <si>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</si>
  <si>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</si>
  <si>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</si>
  <si>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</si>
  <si>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</si>
  <si>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</si>
  <si>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</si>
  <si>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</si>
  <si>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</si>
  <si>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</si>
  <si>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</si>
  <si>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</si>
  <si>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</si>
  <si>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</si>
  <si>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</si>
  <si>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</si>
  <si>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</si>
  <si>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</si>
  <si>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</si>
  <si>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</si>
  <si>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</si>
  <si>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</si>
  <si>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</si>
  <si>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</si>
  <si>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</si>
  <si>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</si>
  <si>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</si>
  <si>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</si>
  <si>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</si>
  <si>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</si>
  <si>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</si>
  <si>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</si>
  <si>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</si>
  <si>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</si>
  <si>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</si>
  <si>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</si>
  <si>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</si>
  <si>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</si>
  <si>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</si>
  <si>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</si>
  <si>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</si>
  <si>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</si>
  <si>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</si>
  <si>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</si>
  <si>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</si>
  <si>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</si>
  <si>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</si>
  <si>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</si>
  <si>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</si>
  <si>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</si>
  <si>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</si>
  <si>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</si>
  <si>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</si>
  <si>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</si>
  <si>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</si>
  <si>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</si>
  <si>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</si>
  <si>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</si>
  <si>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</si>
  <si>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</si>
  <si>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</si>
  <si>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</si>
  <si>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</si>
  <si>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</si>
  <si>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</si>
  <si>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</si>
  <si>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</si>
  <si>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</si>
  <si>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</si>
  <si>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</si>
  <si>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</si>
  <si>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</si>
  <si>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</si>
  <si>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</si>
  <si>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</si>
  <si>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</si>
  <si>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</si>
  <si>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</si>
  <si>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</si>
  <si>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</si>
  <si>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</si>
  <si>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</si>
  <si>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</si>
  <si>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</si>
  <si>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</si>
  <si>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</si>
  <si>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</si>
  <si>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</si>
  <si>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</si>
  <si>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</si>
  <si>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</si>
  <si>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</si>
  <si>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</si>
  <si>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</si>
  <si>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</si>
  <si>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</si>
  <si>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</si>
  <si>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</si>
  <si>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</si>
  <si>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</si>
  <si>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</si>
  <si>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</si>
  <si>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</si>
  <si>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</si>
  <si>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</si>
  <si>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</si>
  <si>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</si>
  <si>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</si>
  <si>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</si>
  <si>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</si>
  <si>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</si>
  <si>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</si>
  <si>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</si>
  <si>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</si>
  <si>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</si>
  <si>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</si>
  <si>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</si>
  <si>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</si>
  <si>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</si>
  <si>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</si>
  <si>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</si>
  <si>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</si>
  <si>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</si>
  <si>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</si>
  <si>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</si>
  <si>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</si>
  <si>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</si>
  <si>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</si>
  <si>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</si>
  <si>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</si>
  <si>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</si>
  <si>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</si>
  <si>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</si>
  <si>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</si>
  <si>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</si>
  <si>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</si>
  <si>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</si>
  <si>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</si>
  <si>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</si>
  <si>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</si>
  <si>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</si>
  <si>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</si>
  <si>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</si>
  <si>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</si>
  <si>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</si>
  <si>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</si>
  <si>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</si>
  <si>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</si>
  <si>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</si>
  <si>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</si>
  <si>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</si>
  <si>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</si>
  <si>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</si>
  <si>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</si>
  <si>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</si>
  <si>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</si>
  <si>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</si>
  <si>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</si>
  <si>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</si>
  <si>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</si>
  <si>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</si>
  <si>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</si>
  <si>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</si>
  <si>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</si>
  <si>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</si>
  <si>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</si>
  <si>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</si>
  <si>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</si>
  <si>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</si>
  <si>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</si>
  <si>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</si>
  <si>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</si>
  <si>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</si>
  <si>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</si>
  <si>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</si>
  <si>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</si>
  <si>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</si>
  <si>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</si>
  <si>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</si>
  <si>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</si>
  <si>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</si>
  <si>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</si>
  <si>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</si>
  <si>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</si>
  <si>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</si>
  <si>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</si>
  <si>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</si>
  <si>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</si>
  <si>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</si>
  <si>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</si>
  <si>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</si>
  <si>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</si>
  <si>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</si>
  <si>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</si>
  <si>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</si>
  <si>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</si>
  <si>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</si>
  <si>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</si>
  <si>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</si>
  <si>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</si>
  <si>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</si>
  <si>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</si>
  <si>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</si>
  <si>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</si>
  <si>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</si>
  <si>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</si>
  <si>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</si>
  <si>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</si>
  <si>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</si>
  <si>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</si>
  <si>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</si>
  <si>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</si>
  <si>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</si>
  <si>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</si>
  <si>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</si>
  <si>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</si>
  <si>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</si>
  <si>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</si>
  <si>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</si>
  <si>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</si>
  <si>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</si>
  <si>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</si>
  <si>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</si>
  <si>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</si>
  <si>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</si>
  <si>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</si>
  <si>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</si>
  <si>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</si>
  <si>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</si>
  <si>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</si>
  <si>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</si>
  <si>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</si>
  <si>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</si>
  <si>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</si>
  <si>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</si>
  <si>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</si>
  <si>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</si>
  <si>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</si>
  <si>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</si>
  <si>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</si>
  <si>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</si>
  <si>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</si>
  <si>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</si>
  <si>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</si>
  <si>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</si>
  <si>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</si>
  <si>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</si>
  <si>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</si>
  <si>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</si>
  <si>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</si>
  <si>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</si>
  <si>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</si>
  <si>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</si>
  <si>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</si>
  <si>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</si>
  <si>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</si>
  <si>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</si>
  <si>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</si>
  <si>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</si>
  <si>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</si>
  <si>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</si>
  <si>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</si>
  <si>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</si>
  <si>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</si>
  <si>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</si>
  <si>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</si>
  <si>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</si>
  <si>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</si>
  <si>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</si>
  <si>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</si>
  <si>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</si>
  <si>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</si>
  <si>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</si>
  <si>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</si>
  <si>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</si>
  <si>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</si>
  <si>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</si>
  <si>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</si>
  <si>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</si>
  <si>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</si>
  <si>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</si>
  <si>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</si>
  <si>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</si>
  <si>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</si>
  <si>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</si>
  <si>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</si>
  <si>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</si>
  <si>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</si>
  <si>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</si>
  <si>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</si>
  <si>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</si>
  <si>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</si>
  <si>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</si>
  <si>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</si>
  <si>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</si>
  <si>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</si>
  <si>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</si>
  <si>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</si>
  <si>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</si>
  <si>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</si>
  <si>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</si>
  <si>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</si>
  <si>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</si>
  <si>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</si>
  <si>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</si>
  <si>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</si>
  <si>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</si>
  <si>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</si>
  <si>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</si>
  <si>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</si>
  <si>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</si>
  <si>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</si>
  <si>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</si>
  <si>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</si>
  <si>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</si>
  <si>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</si>
  <si>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</si>
  <si>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</si>
  <si>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</si>
  <si>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</si>
  <si>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</si>
  <si>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</si>
  <si>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</si>
  <si>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</si>
  <si>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</si>
  <si>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</si>
  <si>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</si>
  <si>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</si>
  <si>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</si>
  <si>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</si>
  <si>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</si>
  <si>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</si>
  <si>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</si>
  <si>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</si>
  <si>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</si>
  <si>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</si>
  <si>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</si>
  <si>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</si>
  <si>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</si>
  <si>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</si>
  <si>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</si>
  <si>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</si>
  <si>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</si>
  <si>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</si>
  <si>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</si>
  <si>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</si>
  <si>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</si>
  <si>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</si>
  <si>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</si>
  <si>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</si>
  <si>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</si>
  <si>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</si>
  <si>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</si>
  <si>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</si>
  <si>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</si>
  <si>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</si>
  <si>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</si>
  <si>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</si>
  <si>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</si>
  <si>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</si>
  <si>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</si>
  <si>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</si>
  <si>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</si>
  <si>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</si>
  <si>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</si>
  <si>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</si>
  <si>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</si>
  <si>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</si>
  <si>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</si>
  <si>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</si>
  <si>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</si>
  <si>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</si>
  <si>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</si>
  <si>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</si>
  <si>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</si>
  <si>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</si>
  <si>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</si>
  <si>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</si>
  <si>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</si>
  <si>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</si>
  <si>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</si>
  <si>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</si>
  <si>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</si>
  <si>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</si>
  <si>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</si>
  <si>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</si>
  <si>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</si>
  <si>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</si>
  <si>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</si>
  <si>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</si>
  <si>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</si>
  <si>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</si>
  <si>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</si>
  <si>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</si>
  <si>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</si>
  <si>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</si>
  <si>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</si>
  <si>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</si>
  <si>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</si>
  <si>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</si>
  <si>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</si>
  <si>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</si>
  <si>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</si>
  <si>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</si>
  <si>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</si>
  <si>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</si>
  <si>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</si>
  <si>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</si>
  <si>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</si>
  <si>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</si>
  <si>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</si>
  <si>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</si>
  <si>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</si>
  <si>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</si>
  <si>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</si>
  <si>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</si>
  <si>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</si>
  <si>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</si>
  <si>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</si>
  <si>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</si>
  <si>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</si>
  <si>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</si>
  <si>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</si>
  <si>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</si>
  <si>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</si>
  <si>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</si>
  <si>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</si>
  <si>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</si>
  <si>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</si>
  <si>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</si>
  <si>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</si>
  <si>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</si>
  <si>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</si>
  <si>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</si>
  <si>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</si>
  <si>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</si>
  <si>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</si>
  <si>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</si>
  <si>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</si>
  <si>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</si>
  <si>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</si>
  <si>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</si>
  <si>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</si>
  <si>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</si>
  <si>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</si>
  <si>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</si>
  <si>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</si>
  <si>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</si>
  <si>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</si>
  <si>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</si>
  <si>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</si>
  <si>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</si>
  <si>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</si>
  <si>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</si>
  <si>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</si>
  <si>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</si>
  <si>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</si>
  <si>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</si>
  <si>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</si>
  <si>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</si>
  <si>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</si>
  <si>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</si>
  <si>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</si>
  <si>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</si>
  <si>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</si>
  <si>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</si>
  <si>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</si>
  <si>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</si>
  <si>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</si>
  <si>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</si>
  <si>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</si>
  <si>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</si>
  <si>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</si>
  <si>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</si>
  <si>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</si>
  <si>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</si>
  <si>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</si>
  <si>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</si>
  <si>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</si>
  <si>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</si>
  <si>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</si>
  <si>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</si>
  <si>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</si>
  <si>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</si>
  <si>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</si>
  <si>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</si>
  <si>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</si>
  <si>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</si>
  <si>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</si>
  <si>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</si>
  <si>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</si>
  <si>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</si>
  <si>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</si>
  <si>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</si>
  <si>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</si>
  <si>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</si>
  <si>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</si>
  <si>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</si>
  <si>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</si>
  <si>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</si>
  <si>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</si>
  <si>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</si>
  <si>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</si>
  <si>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</si>
  <si>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</si>
  <si>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</si>
  <si>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</si>
  <si>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</si>
  <si>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</si>
  <si>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</si>
  <si>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</si>
  <si>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</si>
  <si>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</si>
  <si>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</si>
  <si>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</si>
  <si>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</si>
  <si>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</si>
  <si>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</si>
  <si>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</si>
  <si>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</si>
  <si>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</si>
  <si>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</si>
  <si>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</si>
  <si>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</si>
  <si>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</si>
  <si>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</si>
  <si>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</si>
  <si>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</si>
  <si>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</si>
  <si>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</si>
  <si>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</si>
  <si>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</si>
  <si>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</si>
  <si>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</si>
  <si>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</si>
  <si>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</si>
  <si>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</si>
  <si>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</si>
  <si>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</si>
  <si>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</si>
  <si>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</si>
  <si>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</si>
  <si>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</si>
  <si>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</si>
  <si>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</si>
  <si>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</si>
  <si>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</si>
  <si>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</si>
  <si>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</si>
  <si>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</si>
  <si>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</si>
  <si>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</si>
  <si>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</si>
  <si>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</si>
  <si>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</si>
  <si>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</si>
  <si>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</si>
  <si>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</si>
  <si>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</si>
  <si>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</si>
  <si>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</si>
  <si>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</si>
  <si>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</si>
  <si>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</si>
  <si>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</si>
  <si>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</si>
  <si>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</si>
  <si>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</si>
  <si>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</si>
  <si>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</si>
  <si>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</si>
  <si>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</si>
  <si>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</si>
  <si>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</si>
  <si>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</si>
  <si>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</si>
  <si>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</si>
  <si>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</si>
  <si>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</si>
  <si>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</si>
  <si>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</si>
  <si>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</si>
  <si>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</si>
  <si>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</si>
  <si>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</si>
  <si>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</si>
  <si>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</si>
  <si>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</si>
  <si>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</si>
  <si>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</si>
  <si>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</si>
  <si>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</si>
  <si>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</si>
  <si>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</si>
  <si>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</si>
  <si>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</si>
  <si>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</si>
  <si>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</si>
  <si>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</si>
  <si>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</si>
  <si>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</si>
  <si>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</si>
  <si>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</si>
  <si>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</si>
  <si>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</si>
  <si>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</si>
  <si>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</si>
  <si>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</si>
  <si>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</si>
  <si>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</si>
  <si>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</si>
  <si>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</si>
  <si>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</si>
  <si>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</si>
  <si>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</si>
  <si>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</si>
  <si>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</si>
  <si>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</si>
  <si>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</si>
  <si>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</si>
  <si>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</si>
  <si>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</si>
  <si>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</si>
  <si>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</si>
  <si>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</si>
  <si>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</si>
  <si>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</si>
  <si>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</si>
  <si>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</si>
  <si>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</si>
  <si>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</si>
  <si>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</si>
  <si>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</si>
  <si>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</si>
  <si>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</si>
  <si>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</si>
  <si>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</si>
  <si>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</si>
  <si>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</si>
  <si>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</si>
  <si>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</si>
  <si>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</si>
  <si>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</si>
  <si>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</si>
  <si>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</si>
  <si>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</si>
  <si>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</si>
  <si>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</si>
  <si>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</si>
  <si>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</si>
  <si>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</si>
  <si>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</si>
  <si>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</si>
  <si>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</si>
  <si>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</si>
  <si>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</si>
  <si>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</si>
  <si>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</si>
  <si>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</si>
  <si>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</si>
  <si>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</si>
  <si>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</si>
  <si>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</si>
  <si>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</si>
  <si>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</si>
  <si>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</si>
  <si>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</si>
  <si>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</si>
  <si>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</si>
  <si>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</si>
  <si>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</si>
  <si>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</si>
  <si>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</si>
  <si>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</si>
  <si>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</si>
  <si>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</si>
  <si>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</si>
  <si>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</si>
  <si>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</si>
  <si>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</si>
  <si>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</si>
  <si>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</si>
  <si>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</si>
  <si>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</si>
  <si>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</si>
  <si>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</si>
  <si>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</si>
  <si>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</si>
  <si>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</si>
  <si>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</si>
  <si>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</si>
  <si>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</si>
  <si>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</si>
  <si>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</si>
  <si>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</si>
  <si>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</si>
  <si>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</si>
  <si>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</si>
  <si>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</si>
  <si>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</si>
  <si>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</si>
  <si>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</si>
  <si>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</si>
  <si>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</si>
  <si>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</si>
  <si>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</si>
  <si>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</si>
  <si>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</si>
  <si>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</si>
  <si>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</si>
  <si>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</si>
  <si>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</si>
  <si>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</si>
  <si>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</si>
  <si>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</si>
  <si>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</si>
  <si>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</si>
  <si>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</si>
  <si>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</si>
  <si>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</si>
  <si>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</si>
  <si>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</si>
  <si>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</si>
  <si>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</si>
  <si>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</si>
  <si>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</si>
  <si>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</si>
  <si>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</si>
  <si>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</si>
  <si>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</si>
  <si>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</si>
  <si>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</si>
  <si>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</si>
  <si>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</si>
  <si>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</si>
  <si>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</si>
  <si>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</si>
  <si>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</si>
  <si>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</si>
  <si>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</si>
  <si>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</si>
  <si>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</si>
  <si>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</si>
  <si>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</si>
  <si>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</si>
  <si>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</si>
  <si>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</si>
  <si>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</si>
  <si>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</si>
  <si>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</si>
  <si>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</si>
  <si>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</si>
  <si>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</si>
  <si>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</si>
  <si>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</si>
  <si>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</si>
  <si>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</si>
  <si>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</si>
  <si>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</si>
  <si>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</si>
  <si>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</si>
  <si>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</si>
  <si>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</si>
  <si>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</si>
  <si>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</si>
  <si>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</si>
  <si>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</si>
  <si>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</si>
  <si>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</si>
  <si>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</si>
  <si>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</si>
  <si>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</si>
  <si>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</si>
  <si>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</si>
  <si>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</si>
  <si>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</si>
  <si>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</si>
  <si>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</si>
  <si>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</si>
  <si>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</si>
  <si>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</si>
  <si>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</si>
  <si>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</si>
  <si>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</si>
  <si>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</si>
  <si>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</si>
  <si>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</si>
  <si>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</si>
  <si>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</si>
  <si>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</si>
  <si>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</si>
  <si>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</si>
  <si>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</si>
  <si>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</si>
  <si>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</si>
  <si>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</si>
  <si>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</si>
  <si>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</si>
  <si>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</si>
  <si>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</si>
  <si>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</si>
  <si>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</si>
  <si>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</si>
  <si>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</si>
  <si>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</si>
  <si>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</si>
  <si>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</si>
  <si>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</si>
  <si>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</si>
  <si>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</si>
  <si>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</si>
  <si>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</si>
  <si>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</si>
  <si>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</si>
  <si>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</si>
  <si>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</si>
  <si>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</si>
  <si>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</si>
  <si>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</si>
  <si>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</si>
  <si>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</si>
  <si>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</si>
  <si>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</si>
  <si>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</si>
  <si>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</si>
  <si>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</si>
  <si>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</si>
  <si>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</si>
  <si>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</si>
  <si>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</si>
  <si>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</si>
  <si>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</si>
  <si>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</si>
  <si>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</si>
  <si>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</si>
  <si>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</si>
  <si>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</si>
  <si>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</si>
  <si>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</si>
  <si>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</si>
  <si>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</si>
  <si>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</si>
  <si>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</si>
  <si>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</si>
  <si>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</si>
  <si>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</si>
  <si>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</si>
  <si>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</si>
  <si>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</si>
  <si>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</si>
  <si>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</si>
  <si>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</si>
  <si>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</si>
  <si>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</si>
  <si>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</si>
  <si>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</si>
  <si>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</si>
  <si>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</si>
  <si>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</si>
  <si>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</si>
  <si>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</si>
  <si>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</si>
  <si>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</si>
  <si>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</si>
  <si>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</si>
  <si>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</si>
  <si>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</si>
  <si>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</si>
  <si>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</si>
  <si>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</si>
  <si>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</si>
  <si>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</si>
  <si>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</si>
  <si>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</si>
  <si>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</si>
  <si>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</si>
  <si>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</si>
  <si>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</si>
  <si>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</si>
  <si>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</si>
  <si>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</si>
  <si>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</si>
  <si>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</si>
  <si>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</si>
  <si>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</si>
  <si>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</si>
  <si>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</si>
  <si>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</si>
  <si>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</si>
  <si>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</si>
  <si>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</si>
  <si>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</si>
  <si>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</si>
  <si>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</si>
  <si>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</si>
  <si>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</si>
  <si>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</si>
  <si>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</si>
  <si>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</si>
  <si>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</si>
  <si>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</si>
  <si>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</si>
  <si>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</si>
  <si>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</si>
  <si>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</si>
  <si>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</si>
  <si>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</si>
  <si>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</si>
  <si>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</si>
  <si>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</si>
  <si>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</si>
  <si>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</si>
  <si>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</si>
  <si>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</si>
  <si>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</si>
  <si>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</si>
  <si>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</si>
  <si>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</si>
  <si>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</si>
  <si>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</si>
  <si>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</si>
  <si>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</si>
  <si>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</si>
  <si>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</si>
  <si>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</si>
  <si>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</si>
  <si>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</si>
  <si>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</si>
  <si>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</si>
  <si>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</si>
  <si>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</si>
  <si>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</si>
  <si>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</si>
  <si>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</si>
  <si>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</si>
  <si>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</si>
  <si>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</si>
  <si>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</si>
  <si>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</si>
  <si>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</si>
  <si>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</si>
  <si>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</si>
  <si>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</si>
  <si>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</si>
  <si>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</si>
  <si>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</si>
  <si>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</si>
  <si>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</si>
  <si>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</si>
  <si>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</si>
  <si>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</si>
  <si>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</si>
  <si>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</si>
  <si>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</si>
  <si>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</si>
  <si>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</si>
  <si>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</si>
  <si>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</si>
  <si>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</si>
  <si>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</si>
  <si>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</si>
  <si>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</si>
  <si>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</si>
  <si>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</si>
  <si>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</si>
  <si>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</si>
  <si>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</si>
  <si>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</si>
  <si>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</si>
  <si>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</si>
  <si>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</si>
  <si>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</si>
  <si>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</si>
  <si>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</si>
  <si>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</si>
  <si>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</si>
  <si>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</si>
  <si>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</si>
  <si>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</si>
  <si>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</si>
  <si>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</si>
  <si>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</si>
  <si>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</si>
  <si>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</si>
  <si>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</si>
  <si>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</si>
  <si>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</si>
  <si>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</si>
  <si>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</si>
  <si>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</si>
  <si>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</si>
  <si>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</si>
  <si>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</si>
  <si>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</si>
  <si>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</si>
  <si>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</si>
  <si>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</si>
  <si>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</si>
  <si>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</si>
  <si>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</si>
  <si>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</si>
  <si>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</si>
  <si>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</si>
  <si>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</si>
  <si>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</si>
  <si>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</si>
  <si>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</si>
  <si>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</si>
  <si>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</si>
  <si>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</si>
  <si>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</si>
  <si>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</si>
  <si>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</si>
  <si>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</si>
  <si>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</si>
  <si>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</si>
  <si>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</si>
  <si>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</si>
  <si>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</si>
  <si>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</si>
  <si>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</si>
  <si>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</si>
  <si>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</si>
  <si>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</si>
  <si>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</si>
  <si>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</si>
  <si>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</si>
  <si>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</si>
  <si>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</si>
  <si>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</si>
  <si>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</si>
  <si>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</si>
  <si>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</si>
  <si>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</si>
  <si>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</si>
  <si>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</si>
  <si>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</si>
  <si>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</si>
  <si>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</si>
  <si>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</si>
  <si>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</si>
  <si>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</si>
  <si>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</si>
  <si>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</si>
  <si>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</si>
  <si>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</si>
  <si>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</si>
  <si>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</si>
  <si>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</si>
  <si>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</si>
  <si>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</si>
  <si>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</si>
  <si>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</si>
  <si>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</si>
  <si>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</si>
  <si>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</si>
  <si>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</si>
  <si>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</si>
  <si>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</si>
  <si>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</si>
  <si>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</si>
  <si>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</si>
  <si>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</si>
  <si>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</si>
  <si>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</si>
  <si>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</si>
  <si>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</si>
  <si>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</si>
  <si>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</si>
  <si>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</si>
  <si>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</si>
  <si>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</si>
  <si>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</si>
  <si>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</si>
  <si>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</si>
  <si>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</si>
  <si>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</si>
  <si>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</si>
  <si>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</si>
  <si>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</si>
  <si>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</si>
  <si>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</si>
  <si>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</si>
  <si>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</si>
  <si>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</si>
  <si>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</si>
  <si>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</si>
  <si>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</si>
  <si>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</si>
  <si>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</si>
  <si>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</si>
  <si>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</si>
  <si>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</si>
  <si>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</si>
  <si>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</si>
  <si>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</si>
  <si>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</si>
  <si>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</si>
  <si>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</si>
  <si>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</si>
  <si>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</si>
  <si>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</si>
  <si>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</si>
  <si>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</si>
  <si>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</si>
  <si>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</si>
  <si>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</si>
  <si>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</si>
  <si>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</si>
  <si>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</si>
  <si>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</si>
  <si>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</si>
  <si>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</si>
  <si>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</si>
  <si>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</si>
  <si>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</si>
  <si>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</si>
  <si>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</si>
  <si>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</si>
  <si>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</si>
  <si>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</si>
  <si>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</si>
  <si>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</si>
  <si>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</si>
  <si>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</si>
  <si>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</si>
  <si>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</si>
  <si>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</si>
  <si>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</si>
  <si>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</si>
  <si>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</si>
  <si>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</si>
  <si>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</si>
  <si>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</si>
  <si>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</si>
  <si>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</si>
  <si>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</si>
  <si>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</si>
  <si>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</si>
  <si>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</si>
  <si>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</si>
  <si>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</si>
  <si>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</si>
  <si>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</si>
  <si>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</si>
  <si>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</si>
  <si>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</si>
  <si>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</si>
  <si>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</si>
  <si>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</si>
  <si>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</si>
  <si>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</si>
  <si>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</si>
  <si>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</si>
  <si>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</si>
  <si>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</si>
  <si>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</si>
  <si>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</si>
  <si>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</si>
  <si>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</si>
  <si>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</si>
  <si>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</si>
  <si>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</si>
  <si>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</si>
  <si>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</si>
  <si>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</si>
  <si>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</si>
  <si>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</si>
  <si>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</si>
  <si>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</si>
  <si>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</si>
  <si>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</si>
  <si>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</si>
  <si>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</si>
  <si>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</si>
  <si>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</si>
  <si>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</si>
  <si>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</si>
  <si>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</si>
  <si>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</si>
  <si>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</si>
  <si>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</si>
  <si>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</si>
  <si>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</si>
  <si>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</si>
  <si>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</si>
  <si>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</si>
  <si>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</si>
  <si>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</si>
  <si>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</si>
  <si>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</si>
  <si>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</si>
  <si>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</si>
  <si>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</si>
  <si>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</si>
  <si>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</si>
  <si>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</si>
  <si>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</si>
  <si>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</si>
  <si>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</si>
  <si>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</si>
  <si>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</si>
  <si>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</si>
  <si>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</si>
  <si>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</si>
  <si>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</si>
  <si>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</si>
  <si>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</si>
  <si>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</si>
  <si>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</si>
  <si>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</si>
  <si>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</si>
  <si>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</si>
  <si>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</si>
  <si>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</si>
  <si>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</si>
  <si>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</si>
  <si>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</si>
  <si>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</si>
  <si>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</si>
  <si>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</si>
  <si>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</si>
  <si>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</si>
  <si>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</si>
  <si>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</si>
  <si>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</si>
  <si>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</si>
  <si>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</si>
  <si>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</si>
  <si>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</si>
  <si>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</si>
  <si>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</si>
  <si>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</si>
  <si>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</si>
  <si>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</si>
  <si>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</si>
  <si>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</si>
  <si>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</si>
  <si>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</si>
  <si>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</si>
  <si>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</si>
  <si>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</si>
  <si>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</si>
  <si>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</si>
  <si>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</si>
  <si>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</si>
  <si>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</si>
  <si>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</si>
  <si>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</si>
  <si>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</si>
  <si>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</si>
  <si>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</si>
  <si>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</si>
  <si>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</si>
  <si>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</si>
  <si>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</si>
  <si>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</si>
  <si>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</si>
  <si>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</si>
  <si>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</si>
  <si>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</si>
  <si>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</si>
  <si>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</si>
  <si>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</si>
  <si>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</si>
  <si>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</si>
  <si>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</si>
  <si>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</si>
  <si>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</si>
  <si>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</si>
  <si>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</si>
  <si>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</si>
  <si>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</si>
  <si>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</si>
  <si>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</si>
  <si>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</si>
  <si>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</si>
  <si>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</si>
  <si>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</si>
  <si>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</si>
  <si>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</si>
  <si>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</si>
  <si>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</si>
  <si>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</si>
  <si>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</si>
  <si>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</si>
  <si>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</si>
  <si>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</si>
  <si>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</si>
  <si>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</si>
  <si>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</si>
  <si>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</si>
  <si>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</si>
  <si>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</si>
  <si>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</si>
  <si>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</si>
  <si>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</si>
  <si>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</si>
  <si>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</si>
  <si>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</si>
  <si>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</si>
  <si>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</si>
  <si>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</si>
  <si>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</si>
  <si>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</si>
  <si>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</si>
  <si>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</si>
  <si>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</si>
  <si>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</si>
  <si>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</si>
  <si>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</si>
  <si>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</si>
  <si>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</si>
  <si>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</si>
  <si>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</si>
  <si>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</si>
  <si>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</si>
  <si>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</si>
  <si>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</si>
  <si>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</si>
  <si>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</si>
  <si>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</si>
  <si>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</si>
  <si>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</si>
  <si>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</si>
  <si>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</si>
  <si>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</si>
  <si>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</si>
  <si>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</si>
  <si>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</si>
  <si>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</si>
  <si>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</si>
  <si>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</si>
  <si>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</si>
  <si>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</si>
  <si>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</si>
  <si>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</si>
  <si>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</si>
  <si>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</si>
  <si>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</si>
  <si>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</si>
  <si>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</si>
  <si>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</si>
  <si>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</si>
  <si>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</si>
  <si>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</si>
  <si>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</si>
  <si>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</si>
  <si>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</si>
  <si>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</si>
  <si>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</si>
  <si>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</si>
  <si>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</si>
  <si>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</si>
  <si>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</si>
  <si>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</si>
  <si>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</si>
  <si>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</si>
  <si>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</si>
  <si>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</si>
  <si>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</si>
  <si>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</si>
  <si>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</si>
  <si>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</si>
  <si>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</si>
  <si>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</si>
  <si>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</si>
  <si>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</si>
  <si>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</si>
  <si>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</si>
  <si>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</si>
  <si>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</si>
  <si>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</si>
  <si>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</si>
  <si>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</si>
  <si>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</si>
  <si>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</si>
  <si>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</si>
  <si>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</si>
  <si>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</si>
  <si>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</si>
  <si>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</si>
  <si>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</si>
  <si>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</si>
  <si>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</si>
  <si>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</si>
  <si>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</si>
  <si>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</si>
  <si>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</si>
  <si>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</si>
  <si>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</si>
  <si>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</si>
  <si>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</si>
  <si>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</si>
  <si>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</si>
  <si>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</si>
  <si>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</si>
  <si>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</si>
  <si>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</si>
  <si>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</si>
  <si>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</si>
  <si>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</si>
  <si>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</si>
  <si>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</si>
  <si>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</si>
  <si>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</si>
  <si>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</si>
  <si>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</si>
  <si>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</si>
  <si>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</si>
  <si>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</si>
  <si>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</si>
  <si>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</si>
  <si>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</si>
  <si>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</si>
  <si>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</si>
  <si>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</si>
  <si>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</si>
  <si>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</si>
  <si>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</si>
  <si>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</si>
  <si>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</si>
  <si>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</si>
  <si>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</si>
  <si>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</si>
  <si>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</si>
  <si>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</si>
  <si>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</si>
  <si>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</si>
  <si>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</si>
  <si>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</si>
  <si>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</si>
  <si>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</si>
  <si>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</si>
  <si>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</si>
  <si>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</si>
  <si>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</si>
  <si>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</si>
  <si>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</si>
  <si>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</si>
  <si>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</si>
  <si>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</si>
  <si>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</si>
  <si>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</si>
  <si>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</si>
  <si>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</si>
  <si>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</si>
  <si>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</si>
  <si>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</si>
  <si>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</si>
  <si>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</si>
  <si>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</si>
  <si>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</si>
  <si>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</si>
  <si>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</si>
  <si>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</si>
  <si>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</si>
  <si>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</si>
  <si>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</si>
  <si>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</si>
  <si>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</si>
  <si>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</si>
  <si>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</si>
  <si>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</si>
  <si>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</si>
  <si>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</si>
  <si>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</si>
  <si>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</si>
  <si>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</si>
  <si>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</si>
  <si>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</si>
  <si>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</si>
  <si>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</si>
  <si>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</si>
  <si>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</si>
  <si>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</si>
  <si>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</si>
  <si>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</si>
  <si>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</si>
  <si>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</si>
  <si>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</si>
  <si>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</si>
  <si>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</si>
  <si>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</si>
  <si>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</si>
  <si>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</si>
  <si>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</si>
  <si>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</si>
  <si>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</si>
  <si>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</si>
  <si>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</si>
  <si>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</si>
  <si>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</si>
  <si>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</si>
  <si>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</si>
  <si>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</si>
  <si>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</si>
  <si>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</si>
  <si>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</si>
  <si>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</si>
  <si>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</si>
  <si>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</si>
  <si>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</si>
  <si>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</si>
  <si>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</si>
  <si>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</si>
  <si>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</si>
  <si>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</si>
  <si>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</si>
  <si>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</si>
  <si>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</si>
  <si>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</si>
  <si>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</si>
  <si>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</si>
  <si>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</si>
  <si>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</si>
  <si>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</si>
  <si>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</si>
  <si>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</si>
  <si>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</si>
  <si>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</si>
  <si>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</si>
  <si>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</si>
  <si>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</si>
  <si>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</si>
  <si>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</si>
  <si>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</si>
  <si>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</si>
  <si>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</si>
  <si>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</si>
  <si>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</si>
  <si>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</si>
  <si>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</si>
  <si>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</si>
  <si>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</si>
  <si>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</si>
  <si>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</si>
  <si>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</si>
  <si>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</si>
  <si>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</si>
  <si>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</si>
  <si>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</si>
  <si>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</si>
  <si>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</si>
  <si>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</si>
  <si>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</si>
  <si>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</si>
  <si>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</si>
  <si>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</si>
  <si>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</si>
  <si>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</si>
  <si>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</si>
  <si>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</si>
  <si>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</si>
  <si>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</si>
  <si>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</si>
  <si>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</si>
  <si>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</si>
  <si>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</si>
  <si>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</si>
  <si>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</si>
  <si>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</si>
  <si>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</si>
  <si>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</si>
  <si>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</si>
  <si>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</si>
  <si>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</si>
  <si>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</si>
  <si>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</si>
  <si>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</si>
  <si>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</si>
  <si>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</si>
  <si>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</si>
  <si>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</si>
  <si>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</si>
  <si>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</si>
  <si>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</si>
  <si>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</si>
  <si>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</si>
  <si>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</si>
  <si>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</si>
  <si>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</si>
  <si>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</si>
  <si>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</si>
  <si>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</si>
  <si>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</si>
  <si>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</si>
  <si>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</si>
  <si>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</si>
  <si>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</si>
  <si>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</si>
  <si>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</si>
  <si>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</si>
  <si>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</si>
  <si>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</si>
  <si>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</si>
  <si>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</si>
  <si>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</si>
  <si>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</si>
  <si>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</si>
  <si>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</si>
  <si>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</si>
  <si>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</si>
  <si>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</si>
  <si>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</si>
  <si>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</si>
  <si>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</si>
  <si>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</si>
  <si>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</si>
  <si>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</si>
  <si>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</si>
  <si>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</si>
  <si>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</si>
  <si>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</si>
  <si>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</si>
  <si>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</si>
  <si>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</si>
  <si>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</si>
  <si>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</si>
  <si>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</si>
  <si>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</si>
  <si>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</si>
  <si>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</si>
  <si>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</si>
  <si>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</si>
  <si>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</si>
  <si>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</si>
  <si>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</si>
  <si>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</si>
  <si>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</si>
  <si>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</si>
  <si>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</si>
  <si>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</si>
  <si>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</si>
  <si>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</si>
  <si>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</si>
  <si>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</si>
  <si>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</si>
  <si>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</si>
  <si>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</si>
  <si>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</si>
  <si>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</si>
  <si>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</si>
  <si>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</si>
  <si>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</si>
  <si>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</si>
  <si>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</si>
  <si>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</si>
  <si>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</si>
  <si>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</si>
  <si>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</si>
  <si>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</si>
  <si>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</si>
  <si>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</si>
  <si>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</si>
  <si>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</si>
  <si>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</si>
  <si>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</si>
  <si>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</si>
  <si>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</si>
  <si>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</si>
  <si>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</si>
  <si>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</si>
  <si>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</si>
  <si>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</si>
  <si>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</si>
  <si>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</si>
  <si>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</si>
  <si>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</si>
  <si>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</si>
  <si>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</si>
  <si>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</si>
  <si>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</si>
  <si>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</si>
  <si>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</si>
  <si>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</si>
  <si>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</si>
  <si>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</si>
  <si>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</si>
  <si>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</si>
  <si>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</si>
  <si>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</si>
  <si>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</si>
  <si>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</si>
  <si>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</si>
  <si>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</si>
  <si>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</si>
  <si>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</si>
  <si>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</si>
  <si>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</si>
  <si>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</si>
  <si>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</si>
  <si>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</si>
  <si>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</si>
  <si>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</si>
  <si>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</si>
  <si>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</si>
  <si>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</si>
  <si>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</si>
  <si>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</si>
  <si>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</si>
  <si>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</si>
  <si>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</si>
  <si>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</si>
  <si>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</si>
  <si>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</si>
  <si>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</si>
  <si>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</si>
  <si>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</si>
  <si>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</si>
  <si>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</si>
  <si>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</si>
  <si>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</si>
  <si>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</si>
  <si>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</si>
  <si>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</si>
  <si>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</si>
  <si>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</si>
  <si>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</si>
  <si>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</si>
  <si>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</si>
  <si>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</si>
  <si>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</si>
  <si>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</si>
  <si>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</si>
  <si>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</si>
  <si>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</si>
  <si>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</si>
  <si>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</si>
  <si>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</si>
  <si>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</si>
  <si>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</si>
  <si>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</si>
  <si>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</si>
  <si>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</si>
  <si>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</si>
  <si>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</si>
  <si>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</si>
  <si>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</si>
  <si>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</si>
  <si>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</si>
  <si>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</si>
  <si>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</si>
  <si>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</si>
  <si>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</si>
  <si>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</si>
  <si>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</si>
  <si>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</si>
  <si>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</si>
  <si>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</si>
  <si>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</si>
  <si>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</si>
  <si>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</si>
  <si>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</si>
  <si>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</si>
  <si>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</si>
  <si>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</si>
  <si>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</si>
  <si>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</si>
  <si>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</si>
  <si>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</si>
  <si>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</si>
  <si>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</si>
  <si>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</si>
  <si>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</si>
  <si>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</si>
  <si>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</si>
  <si>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</si>
  <si>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</si>
  <si>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</si>
  <si>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</si>
  <si>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</si>
  <si>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</si>
  <si>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</si>
  <si>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</si>
  <si>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</si>
  <si>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</si>
  <si>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</si>
  <si>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</si>
  <si>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</si>
  <si>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</si>
  <si>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</si>
  <si>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</si>
  <si>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</si>
  <si>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</si>
  <si>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</si>
  <si>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</si>
  <si>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</si>
  <si>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</si>
  <si>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</si>
  <si>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</si>
  <si>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</si>
  <si>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</si>
  <si>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</si>
  <si>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</si>
  <si>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</si>
  <si>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</si>
  <si>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</si>
  <si>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</si>
  <si>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</si>
  <si>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</si>
  <si>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</si>
  <si>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</si>
  <si>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</si>
  <si>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</si>
  <si>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</si>
  <si>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</si>
  <si>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</si>
  <si>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</si>
  <si>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</si>
  <si>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</si>
  <si>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</si>
  <si>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</si>
  <si>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</si>
  <si>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</si>
  <si>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</si>
  <si>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</si>
  <si>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</si>
  <si>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</si>
  <si>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</si>
  <si>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</si>
  <si>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</si>
  <si>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</si>
  <si>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</si>
  <si>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</si>
  <si>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</si>
  <si>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</si>
  <si>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</si>
  <si>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</si>
  <si>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</si>
  <si>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</si>
  <si>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</si>
  <si>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</si>
  <si>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</si>
  <si>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</si>
  <si>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</si>
  <si>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</si>
  <si>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</si>
  <si>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</si>
  <si>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</si>
  <si>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</si>
  <si>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</si>
  <si>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</si>
  <si>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</si>
  <si>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</si>
  <si>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</si>
  <si>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</si>
  <si>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</si>
  <si>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</si>
  <si>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</si>
  <si>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</si>
  <si>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</si>
  <si>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</si>
  <si>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</si>
  <si>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</si>
  <si>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</si>
  <si>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</si>
  <si>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</si>
  <si>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</si>
  <si>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</si>
  <si>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</si>
  <si>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</si>
  <si>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</si>
  <si>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</si>
  <si>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</si>
  <si>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</si>
  <si>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</si>
  <si>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</si>
  <si>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</si>
  <si>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</si>
  <si>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</si>
  <si>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</si>
  <si>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</si>
  <si>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</si>
  <si>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</si>
  <si>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</si>
  <si>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</si>
  <si>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</si>
  <si>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</si>
  <si>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</si>
  <si>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</si>
  <si>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</si>
  <si>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</si>
  <si>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</si>
  <si>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</si>
  <si>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</si>
  <si>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</si>
  <si>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</si>
  <si>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</si>
  <si>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</si>
  <si>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</si>
  <si>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</si>
  <si>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</si>
  <si>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</si>
  <si>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</si>
  <si>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</si>
  <si>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</si>
  <si>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</si>
  <si>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</si>
  <si>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</si>
  <si>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</si>
  <si>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</si>
  <si>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</si>
  <si>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</si>
  <si>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</si>
  <si>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</si>
  <si>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</si>
  <si>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</si>
  <si>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</si>
  <si>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</si>
  <si>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</si>
  <si>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</si>
  <si>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</si>
  <si>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</si>
  <si>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</si>
  <si>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</si>
  <si>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</si>
  <si>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</si>
  <si>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</si>
  <si>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</si>
  <si>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</si>
  <si>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</si>
  <si>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</si>
  <si>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</si>
  <si>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</si>
  <si>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</si>
  <si>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</si>
  <si>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</si>
  <si>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</si>
  <si>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</si>
  <si>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</si>
  <si>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</si>
  <si>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</si>
  <si>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</si>
  <si>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</si>
  <si>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</si>
  <si>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</si>
  <si>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</si>
  <si>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</si>
  <si>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</si>
  <si>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</si>
  <si>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</si>
  <si>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</si>
  <si>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</si>
  <si>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</si>
  <si>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</si>
  <si>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</si>
  <si>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</si>
  <si>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</si>
  <si>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</si>
  <si>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</si>
  <si>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</si>
  <si>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</si>
  <si>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</si>
  <si>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</si>
  <si>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</si>
  <si>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</si>
  <si>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</si>
  <si>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</si>
  <si>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</si>
  <si>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</si>
  <si>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</si>
  <si>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</si>
  <si>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</si>
  <si>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</si>
  <si>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</si>
  <si>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</si>
  <si>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</si>
  <si>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</si>
  <si>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</si>
  <si>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</si>
  <si>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</si>
  <si>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</si>
  <si>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</si>
  <si>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</si>
  <si>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</si>
  <si>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</si>
  <si>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</si>
  <si>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</si>
  <si>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</si>
  <si>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</si>
  <si>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</si>
  <si>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</si>
  <si>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</si>
  <si>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</si>
  <si>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</si>
  <si>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</si>
  <si>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</si>
  <si>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</si>
  <si>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</si>
  <si>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</si>
  <si>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</si>
  <si>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</si>
  <si>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</si>
  <si>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</si>
  <si>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</si>
  <si>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</si>
  <si>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</si>
  <si>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</si>
  <si>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</si>
  <si>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</si>
  <si>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</si>
  <si>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</si>
  <si>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</si>
  <si>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</si>
  <si>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</si>
  <si>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</si>
  <si>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</si>
  <si>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</si>
  <si>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</si>
  <si>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</si>
  <si>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</si>
  <si>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</si>
  <si>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</si>
  <si>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</si>
  <si>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</si>
  <si>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</si>
  <si>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</si>
  <si>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</si>
  <si>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</si>
  <si>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</si>
  <si>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</si>
  <si>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</si>
  <si>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</si>
  <si>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</si>
  <si>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</si>
  <si>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</si>
  <si>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</si>
  <si>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</si>
  <si>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</si>
  <si>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</si>
  <si>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</si>
  <si>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</si>
  <si>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</si>
  <si>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</si>
  <si>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</si>
  <si>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</si>
  <si>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</si>
  <si>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</si>
  <si>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</si>
  <si>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</si>
  <si>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</si>
  <si>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</si>
  <si>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</si>
  <si>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</si>
  <si>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</si>
  <si>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</si>
  <si>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</si>
  <si>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</si>
  <si>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</si>
  <si>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</si>
  <si>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</si>
  <si>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</si>
  <si>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</si>
  <si>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</si>
  <si>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</si>
  <si>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</si>
  <si>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</si>
  <si>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</si>
  <si>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</si>
  <si>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</si>
  <si>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</si>
  <si>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</si>
  <si>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</si>
  <si>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</si>
  <si>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</si>
  <si>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</si>
  <si>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</si>
  <si>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</si>
  <si>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</si>
  <si>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</si>
  <si>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</si>
  <si>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</si>
  <si>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</si>
  <si>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</si>
  <si>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</si>
  <si>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</si>
  <si>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</si>
  <si>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</si>
  <si>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</si>
  <si>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</si>
  <si>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</si>
  <si>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</si>
  <si>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</si>
  <si>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</si>
  <si>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</si>
  <si>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</si>
  <si>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</si>
  <si>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</si>
  <si>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</si>
  <si>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</si>
  <si>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</si>
  <si>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</si>
  <si>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</si>
  <si>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</si>
  <si>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</si>
  <si>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</si>
  <si>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</si>
  <si>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</si>
  <si>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</si>
  <si>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</si>
  <si>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</si>
  <si>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</si>
  <si>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</si>
  <si>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</si>
  <si>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</si>
  <si>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</si>
  <si>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</si>
  <si>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</si>
  <si>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</si>
  <si>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</si>
  <si>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</si>
  <si>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</si>
  <si>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</si>
  <si>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</si>
  <si>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</si>
  <si>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</si>
  <si>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</si>
  <si>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</si>
  <si>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</si>
  <si>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</si>
  <si>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</si>
  <si>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</si>
  <si>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</si>
  <si>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</si>
  <si>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</si>
  <si>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</si>
  <si>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</si>
  <si>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</si>
  <si>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</si>
  <si>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</si>
  <si>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</si>
  <si>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</si>
  <si>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</si>
  <si>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</si>
  <si>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</si>
  <si>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</si>
  <si>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</si>
  <si>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</si>
  <si>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</si>
  <si>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</si>
  <si>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</si>
  <si>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</si>
  <si>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</si>
  <si>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</si>
  <si>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</si>
  <si>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</si>
  <si>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</si>
  <si>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</si>
  <si>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</si>
  <si>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</si>
  <si>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</si>
  <si>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</si>
  <si>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</si>
  <si>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</si>
  <si>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</si>
  <si>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</si>
  <si>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</si>
  <si>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</si>
  <si>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</si>
  <si>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</si>
  <si>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</si>
  <si>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</si>
  <si>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</si>
  <si>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</si>
  <si>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</si>
  <si>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</si>
  <si>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</si>
  <si>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</si>
  <si>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</si>
  <si>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</si>
  <si>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</si>
  <si>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</si>
  <si>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</si>
  <si>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</si>
  <si>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</si>
  <si>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</si>
  <si>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</si>
  <si>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</si>
  <si>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</si>
  <si>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</si>
  <si>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</si>
  <si>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</si>
  <si>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</si>
  <si>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</si>
  <si>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</si>
  <si>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</si>
  <si>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</si>
  <si>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</si>
  <si>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</si>
  <si>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</si>
  <si>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</si>
  <si>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</si>
  <si>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</si>
  <si>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</si>
  <si>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</si>
  <si>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</si>
  <si>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</si>
  <si>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</si>
  <si>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</si>
  <si>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</si>
  <si>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</si>
  <si>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</si>
  <si>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</si>
  <si>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</si>
  <si>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</si>
  <si>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</si>
  <si>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</si>
  <si>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</si>
  <si>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</si>
  <si>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</si>
  <si>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</si>
  <si>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</si>
  <si>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</si>
  <si>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</si>
  <si>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</si>
  <si>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</si>
  <si>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</si>
  <si>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</si>
  <si>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</si>
  <si>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</si>
  <si>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</si>
  <si>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</si>
  <si>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</si>
  <si>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</si>
  <si>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</si>
  <si>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</si>
  <si>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</si>
  <si>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</si>
  <si>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</si>
  <si>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</si>
  <si>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</si>
  <si>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</si>
  <si>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</si>
  <si>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</si>
  <si>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</si>
  <si>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</si>
  <si>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</si>
  <si>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</si>
  <si>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</si>
  <si>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</si>
  <si>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</si>
  <si>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</si>
  <si>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</si>
  <si>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</si>
  <si>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</si>
  <si>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</si>
  <si>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</si>
  <si>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</si>
  <si>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</si>
  <si>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</si>
  <si>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</si>
  <si>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</si>
  <si>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</si>
  <si>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</si>
  <si>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</si>
  <si>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</si>
  <si>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</si>
  <si>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</si>
  <si>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</si>
  <si>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</si>
  <si>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</si>
  <si>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</si>
  <si>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</si>
  <si>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</si>
  <si>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</si>
  <si>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</si>
  <si>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</si>
  <si>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</si>
  <si>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</si>
  <si>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</si>
  <si>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</si>
  <si>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</si>
  <si>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</si>
  <si>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</si>
  <si>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</si>
  <si>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</si>
  <si>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</si>
  <si>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</si>
  <si>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</si>
  <si>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</si>
  <si>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</si>
  <si>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</si>
  <si>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</si>
  <si>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</si>
  <si>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</si>
  <si>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</si>
  <si>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</si>
  <si>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</si>
  <si>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</si>
  <si>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</si>
  <si>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</si>
  <si>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</si>
  <si>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</si>
  <si>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</si>
  <si>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</si>
  <si>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</si>
  <si>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</si>
  <si>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</si>
  <si>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</si>
  <si>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</si>
  <si>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</si>
  <si>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</si>
  <si>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</si>
  <si>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</si>
  <si>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</si>
  <si>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</si>
  <si>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</si>
  <si>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</si>
  <si>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</si>
  <si>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</si>
  <si>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</si>
  <si>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</si>
  <si>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</si>
  <si>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</si>
  <si>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</si>
  <si>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</si>
  <si>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</si>
  <si>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</si>
  <si>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</si>
  <si>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</si>
  <si>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</si>
  <si>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</si>
  <si>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</si>
  <si>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</si>
  <si>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</si>
  <si>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</si>
  <si>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</si>
  <si>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</si>
  <si>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</si>
  <si>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</si>
  <si>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</si>
  <si>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</si>
  <si>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</si>
  <si>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</si>
  <si>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</si>
  <si>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</si>
  <si>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</si>
  <si>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</si>
  <si>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</si>
  <si>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</si>
  <si>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</si>
  <si>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</si>
  <si>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</si>
  <si>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</si>
  <si>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</si>
  <si>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</si>
  <si>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</si>
  <si>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</si>
  <si>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</si>
  <si>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</si>
  <si>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</si>
  <si>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</si>
  <si>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</si>
  <si>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</si>
  <si>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</si>
  <si>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</si>
  <si>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</si>
  <si>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</si>
  <si>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</si>
  <si>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</si>
  <si>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</si>
  <si>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</si>
  <si>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</si>
  <si>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</si>
  <si>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</si>
  <si>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</si>
  <si>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</si>
  <si>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</si>
  <si>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</si>
  <si>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</si>
  <si>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</si>
  <si>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</si>
  <si>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</si>
  <si>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</si>
  <si>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</si>
  <si>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</si>
  <si>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</si>
  <si>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</si>
  <si>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</si>
  <si>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</si>
  <si>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</si>
  <si>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</si>
  <si>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</si>
  <si>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</si>
  <si>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</si>
  <si>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</si>
  <si>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</si>
  <si>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</si>
  <si>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</si>
  <si>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</si>
  <si>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</si>
  <si>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</si>
  <si>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</si>
  <si>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</si>
  <si>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</si>
  <si>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</si>
  <si>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</si>
  <si>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</si>
  <si>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</si>
  <si>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</si>
  <si>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</si>
  <si>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</si>
  <si>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</si>
  <si>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</si>
  <si>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</si>
  <si>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</si>
  <si>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</si>
  <si>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</si>
  <si>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</si>
  <si>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</si>
  <si>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</si>
  <si>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</si>
  <si>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</si>
  <si>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</si>
  <si>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</si>
  <si>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</si>
  <si>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</si>
  <si>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</si>
  <si>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</si>
  <si>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</si>
  <si>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</si>
  <si>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</si>
  <si>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</si>
  <si>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</si>
  <si>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</si>
  <si>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</si>
  <si>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</si>
  <si>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</si>
  <si>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</si>
  <si>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</si>
  <si>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</si>
  <si>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</si>
  <si>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</si>
  <si>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</si>
  <si>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</si>
  <si>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</si>
  <si>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</si>
  <si>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</si>
  <si>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</si>
  <si>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</si>
  <si>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</si>
  <si>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</si>
  <si>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</si>
  <si>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</si>
  <si>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</si>
  <si>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</si>
  <si>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</si>
  <si>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</si>
  <si>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</si>
  <si>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</si>
  <si>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</si>
  <si>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</si>
  <si>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</si>
  <si>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</si>
  <si>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</si>
  <si>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</si>
  <si>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</si>
  <si>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</si>
  <si>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</si>
  <si>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</si>
  <si>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</si>
  <si>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</si>
  <si>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</si>
  <si>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</si>
  <si>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</si>
  <si>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</si>
  <si>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</si>
  <si>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</si>
  <si>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</si>
  <si>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</si>
  <si>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</si>
  <si>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</si>
  <si>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</si>
  <si>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</si>
  <si>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</si>
  <si>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</si>
  <si>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</si>
  <si>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</si>
  <si>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</si>
  <si>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</si>
  <si>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</si>
  <si>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</si>
  <si>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</si>
  <si>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</si>
  <si>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</si>
  <si>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</si>
  <si>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</si>
  <si>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</si>
  <si>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</si>
  <si>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</si>
  <si>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</si>
  <si>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</si>
  <si>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</si>
  <si>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</si>
  <si>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</si>
  <si>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</si>
  <si>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</si>
  <si>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</si>
  <si>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</si>
  <si>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</si>
  <si>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</si>
  <si>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</si>
  <si>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</si>
  <si>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</si>
  <si>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</si>
  <si>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</si>
  <si>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</si>
  <si>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</si>
  <si>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</si>
  <si>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</si>
  <si>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</si>
  <si>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</si>
  <si>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</si>
  <si>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</si>
  <si>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</si>
  <si>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</si>
  <si>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</si>
  <si>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</si>
  <si>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</si>
  <si>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</si>
  <si>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</si>
  <si>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</si>
  <si>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</si>
  <si>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</si>
  <si>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</si>
  <si>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</si>
  <si>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</si>
  <si>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</si>
  <si>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</si>
  <si>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</si>
  <si>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</si>
  <si>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</si>
  <si>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</si>
  <si>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</si>
  <si>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</si>
  <si>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</si>
  <si>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</si>
  <si>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</si>
  <si>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</si>
  <si>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</si>
  <si>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</si>
  <si>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</si>
  <si>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</si>
  <si>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</si>
  <si>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</si>
  <si>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</si>
  <si>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</si>
  <si>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</si>
  <si>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</si>
  <si>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</si>
  <si>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</si>
  <si>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</si>
  <si>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</si>
  <si>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</si>
  <si>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</si>
  <si>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</si>
  <si>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</si>
  <si>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</si>
  <si>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</si>
  <si>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</si>
  <si>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</si>
  <si>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</si>
  <si>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</si>
  <si>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</si>
  <si>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</si>
  <si>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</si>
  <si>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</si>
  <si>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</si>
  <si>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</si>
  <si>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</si>
  <si>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</si>
  <si>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</si>
  <si>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</si>
  <si>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</si>
  <si>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</si>
  <si>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</si>
  <si>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</si>
  <si>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</si>
  <si>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</si>
  <si>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</si>
  <si>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</si>
  <si>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</si>
  <si>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</si>
  <si>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</si>
  <si>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</si>
  <si>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</si>
  <si>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</si>
  <si>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</si>
  <si>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</si>
  <si>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</si>
  <si>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</si>
  <si>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</si>
  <si>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</si>
  <si>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</si>
  <si>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</si>
  <si>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</si>
  <si>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</si>
  <si>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</si>
  <si>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</si>
  <si>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</si>
  <si>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</si>
  <si>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</si>
  <si>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</si>
  <si>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</si>
  <si>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</si>
  <si>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</si>
  <si>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</si>
  <si>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</si>
  <si>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</si>
  <si>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</si>
  <si>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</si>
  <si>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</si>
  <si>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</si>
  <si>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</si>
  <si>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</si>
  <si>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</si>
  <si>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</si>
  <si>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</si>
  <si>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</si>
  <si>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</si>
  <si>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</si>
  <si>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</si>
  <si>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</si>
  <si>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</si>
  <si>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</si>
  <si>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</si>
  <si>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</si>
  <si>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</si>
  <si>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</si>
  <si>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</si>
  <si>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</si>
  <si>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</si>
  <si>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</si>
  <si>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</si>
  <si>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</si>
  <si>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</si>
  <si>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</si>
  <si>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</si>
  <si>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</si>
  <si>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</si>
  <si>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</si>
  <si>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</si>
  <si>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</si>
  <si>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</si>
  <si>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</si>
  <si>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</si>
  <si>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</si>
  <si>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</si>
  <si>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</si>
  <si>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</si>
  <si>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</si>
  <si>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</si>
  <si>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</si>
  <si>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</si>
  <si>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</si>
  <si>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</si>
  <si>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</si>
  <si>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</si>
  <si>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</si>
  <si>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</si>
  <si>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</si>
  <si>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</si>
  <si>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</si>
  <si>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</si>
  <si>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</si>
  <si>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</si>
  <si>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</si>
  <si>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</si>
  <si>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</si>
  <si>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</si>
  <si>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</si>
  <si>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</si>
  <si>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</si>
  <si>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</si>
  <si>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</si>
  <si>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</si>
  <si>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</si>
  <si>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</si>
  <si>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</si>
  <si>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</si>
  <si>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</si>
  <si>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</si>
  <si>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</si>
  <si>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</si>
  <si>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</si>
  <si>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</si>
  <si>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</si>
  <si>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</si>
  <si>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</si>
  <si>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</si>
  <si>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</si>
  <si>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</si>
  <si>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</si>
  <si>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</si>
  <si>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</si>
  <si>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</si>
  <si>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</si>
  <si>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</si>
  <si>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</si>
  <si>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</si>
  <si>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</si>
  <si>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</si>
  <si>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</si>
  <si>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</si>
  <si>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</si>
  <si>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</si>
  <si>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</si>
  <si>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</si>
  <si>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</si>
  <si>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</si>
  <si>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</si>
  <si>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</si>
  <si>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</si>
  <si>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</si>
  <si>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</si>
  <si>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</si>
  <si>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</si>
  <si>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</si>
  <si>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</si>
  <si>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</si>
  <si>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</si>
  <si>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</si>
  <si>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</si>
  <si>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</si>
  <si>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</si>
  <si>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</si>
  <si>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</si>
  <si>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</si>
  <si>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</si>
  <si>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</si>
  <si>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</si>
  <si>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</si>
  <si>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</si>
  <si>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</si>
  <si>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</si>
  <si>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</si>
  <si>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</si>
  <si>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</si>
  <si>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</si>
  <si>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</si>
  <si>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</si>
  <si>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</si>
  <si>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</si>
  <si>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</si>
  <si>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</si>
  <si>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</si>
  <si>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</si>
  <si>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</si>
  <si>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</si>
  <si>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</si>
  <si>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</si>
  <si>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</si>
  <si>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</si>
  <si>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</si>
  <si>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</si>
  <si>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</si>
  <si>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</si>
  <si>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</si>
  <si>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</si>
  <si>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</si>
  <si>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</si>
  <si>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</si>
  <si>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</si>
  <si>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</si>
  <si>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</si>
  <si>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</si>
  <si>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</si>
  <si>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</si>
  <si>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</si>
  <si>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</si>
  <si>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</si>
  <si>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</si>
  <si>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</si>
  <si>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</si>
  <si>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</si>
  <si>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</si>
  <si>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</si>
  <si>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</si>
  <si>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</si>
  <si>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</si>
  <si>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</si>
  <si>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</si>
  <si>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</si>
  <si>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</si>
  <si>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</si>
  <si>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</si>
  <si>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</si>
  <si>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</si>
  <si>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</si>
  <si>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</si>
  <si>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</si>
  <si>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</si>
  <si>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</si>
  <si>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</si>
  <si>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</si>
  <si>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</si>
  <si>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</si>
  <si>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</si>
  <si>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</si>
  <si>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</si>
  <si>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</si>
  <si>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</si>
  <si>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</si>
  <si>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</si>
  <si>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</si>
  <si>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</si>
  <si>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</si>
  <si>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</si>
  <si>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</si>
  <si>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</si>
  <si>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</si>
  <si>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</si>
  <si>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</si>
  <si>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</si>
  <si>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</si>
  <si>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</si>
  <si>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</si>
  <si>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</si>
  <si>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</si>
  <si>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</si>
  <si>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</si>
  <si>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</si>
  <si>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</si>
  <si>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</si>
  <si>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</si>
  <si>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</si>
  <si>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</si>
  <si>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</si>
  <si>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</si>
  <si>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</si>
  <si>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</si>
  <si>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</si>
  <si>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</si>
  <si>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</si>
  <si>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</si>
  <si>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</si>
  <si>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</si>
  <si>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</si>
  <si>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</si>
  <si>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</si>
  <si>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</si>
  <si>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</si>
  <si>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</si>
  <si>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</si>
  <si>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</si>
  <si>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</si>
  <si>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</si>
  <si>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</si>
  <si>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</si>
  <si>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</si>
  <si>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</si>
  <si>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</si>
  <si>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</si>
  <si>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</si>
  <si>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</si>
  <si>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</si>
  <si>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</si>
  <si>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</si>
  <si>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</si>
  <si>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</si>
  <si>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</si>
  <si>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</si>
  <si>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</si>
  <si>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</si>
  <si>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</si>
  <si>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</si>
  <si>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</si>
  <si>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</si>
  <si>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</si>
  <si>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</si>
  <si>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</si>
  <si>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</si>
  <si>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</si>
  <si>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</si>
  <si>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</si>
  <si>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</si>
  <si>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</si>
  <si>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</si>
  <si>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</si>
  <si>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</si>
  <si>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</si>
  <si>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</si>
  <si>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</si>
  <si>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</si>
  <si>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</si>
  <si>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</si>
  <si>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</si>
  <si>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</si>
  <si>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</si>
  <si>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</si>
  <si>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</si>
  <si>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</si>
  <si>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</si>
  <si>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</si>
  <si>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</si>
  <si>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</si>
  <si>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</si>
  <si>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</si>
  <si>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</si>
  <si>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</si>
  <si>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</si>
  <si>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</si>
  <si>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</si>
  <si>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</si>
  <si>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</si>
  <si>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</si>
  <si>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</si>
  <si>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</si>
  <si>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</si>
  <si>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</si>
  <si>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</si>
  <si>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</si>
  <si>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</si>
  <si>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</si>
  <si>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</si>
  <si>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</si>
  <si>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</si>
  <si>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</si>
  <si>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</si>
  <si>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</si>
  <si>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</si>
  <si>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</si>
  <si>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</si>
  <si>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</si>
  <si>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</si>
  <si>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</si>
  <si>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</si>
  <si>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</si>
  <si>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</si>
  <si>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</si>
  <si>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</si>
  <si>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</si>
  <si>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</si>
  <si>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</si>
  <si>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</si>
  <si>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</si>
  <si>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</si>
  <si>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</si>
  <si>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</si>
  <si>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</si>
  <si>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</si>
  <si>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</si>
  <si>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</si>
  <si>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</si>
  <si>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</si>
  <si>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</si>
  <si>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</si>
  <si>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</si>
  <si>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</si>
  <si>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</si>
  <si>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</si>
  <si>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</si>
  <si>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</si>
  <si>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</si>
  <si>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</si>
  <si>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</si>
  <si>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</si>
  <si>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</si>
  <si>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</si>
  <si>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</si>
  <si>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</si>
  <si>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</si>
  <si>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</si>
  <si>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</si>
  <si>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</si>
  <si>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</si>
  <si>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</si>
  <si>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</si>
  <si>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</si>
  <si>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</si>
  <si>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</si>
  <si>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</si>
  <si>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</si>
  <si>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</si>
  <si>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</si>
  <si>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</si>
  <si>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</si>
  <si>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</si>
  <si>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</si>
  <si>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</si>
  <si>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</si>
  <si>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</si>
  <si>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</si>
  <si>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</si>
  <si>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</si>
  <si>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</si>
  <si>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</si>
  <si>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</si>
  <si>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</si>
  <si>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</si>
  <si>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</si>
  <si>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</si>
  <si>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</si>
  <si>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</si>
  <si>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</si>
  <si>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</si>
  <si>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</si>
  <si>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</si>
  <si>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</si>
  <si>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</si>
  <si>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</si>
  <si>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</si>
  <si>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</si>
  <si>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</si>
  <si>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</si>
  <si>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</si>
  <si>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</si>
  <si>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</si>
  <si>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</si>
  <si>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</si>
  <si>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</si>
  <si>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</si>
  <si>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</si>
  <si>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</si>
  <si>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</si>
  <si>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</si>
  <si>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</si>
  <si>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</si>
  <si>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</si>
  <si>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</si>
  <si>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</si>
  <si>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</si>
  <si>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</si>
  <si>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</si>
  <si>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</si>
  <si>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</si>
  <si>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</si>
  <si>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</si>
  <si>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</si>
  <si>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</si>
  <si>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</si>
  <si>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</si>
  <si>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</si>
  <si>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</si>
  <si>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</si>
  <si>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</si>
  <si>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</si>
  <si>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</si>
  <si>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</si>
  <si>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</si>
  <si>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</si>
  <si>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</si>
  <si>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</si>
  <si>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</si>
  <si>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</si>
  <si>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</si>
  <si>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</si>
  <si>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</si>
  <si>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</si>
  <si>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</si>
  <si>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</si>
  <si>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</si>
  <si>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</si>
  <si>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</si>
  <si>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</si>
  <si>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</si>
  <si>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</si>
  <si>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</si>
  <si>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</si>
  <si>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</si>
  <si>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</si>
  <si>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</si>
  <si>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</si>
  <si>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</si>
  <si>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</si>
  <si>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</si>
  <si>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</si>
  <si>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</si>
  <si>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</si>
  <si>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</si>
  <si>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</si>
  <si>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</si>
  <si>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</si>
  <si>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</si>
  <si>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</si>
  <si>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</si>
  <si>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</si>
  <si>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</si>
  <si>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</si>
  <si>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</si>
  <si>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</si>
  <si>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</si>
  <si>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</si>
  <si>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</si>
  <si>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</si>
  <si>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</si>
  <si>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</si>
  <si>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</si>
  <si>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</si>
  <si>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</si>
  <si>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</si>
  <si>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</si>
  <si>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</si>
  <si>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</si>
  <si>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</si>
  <si>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</si>
  <si>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</si>
  <si>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</si>
  <si>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</si>
  <si>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</si>
  <si>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</si>
  <si>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</si>
  <si>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</si>
  <si>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</si>
  <si>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</si>
  <si>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</si>
  <si>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</si>
  <si>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</si>
  <si>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</si>
  <si>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</si>
  <si>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</si>
  <si>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</si>
  <si>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</si>
  <si>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</si>
  <si>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</si>
  <si>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</si>
  <si>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</si>
  <si>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</si>
  <si>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</si>
  <si>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</si>
  <si>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</si>
  <si>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</si>
  <si>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</si>
  <si>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</si>
  <si>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</si>
  <si>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</si>
  <si>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</si>
  <si>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</si>
  <si>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</si>
  <si>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</si>
  <si>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</si>
  <si>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</si>
  <si>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</si>
  <si>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</si>
  <si>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</si>
  <si>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</si>
  <si>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</si>
  <si>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</si>
  <si>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</si>
  <si>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</si>
  <si>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</si>
  <si>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</si>
  <si>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</si>
  <si>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</si>
  <si>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</si>
  <si>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</si>
  <si>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</si>
  <si>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</si>
  <si>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</si>
  <si>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</si>
  <si>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</si>
  <si>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</si>
  <si>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</si>
  <si>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</si>
  <si>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</si>
  <si>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</si>
  <si>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</si>
  <si>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</si>
  <si>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</si>
  <si>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</si>
  <si>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</si>
  <si>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</si>
  <si>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</si>
  <si>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</si>
  <si>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</si>
  <si>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</si>
  <si>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</si>
  <si>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</si>
  <si>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</si>
  <si>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</si>
  <si>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</si>
  <si>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</si>
  <si>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</si>
  <si>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</si>
  <si>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</si>
  <si>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</si>
  <si>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</si>
  <si>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</si>
  <si>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</si>
  <si>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</si>
  <si>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</si>
  <si>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</si>
  <si>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</si>
  <si>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</si>
  <si>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</si>
  <si>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</si>
  <si>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</si>
  <si>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</si>
  <si>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</si>
  <si>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</si>
  <si>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</si>
  <si>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</si>
  <si>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</si>
  <si>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</si>
  <si>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</si>
  <si>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</si>
  <si>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</si>
  <si>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</si>
  <si>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</si>
  <si>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</si>
  <si>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</si>
  <si>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</si>
  <si>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</si>
  <si>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</si>
  <si>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</si>
  <si>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</si>
  <si>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</si>
  <si>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</si>
  <si>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</si>
  <si>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</si>
  <si>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</si>
  <si>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</si>
  <si>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</si>
  <si>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</si>
  <si>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</si>
  <si>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</si>
  <si>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</si>
  <si>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</si>
  <si>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</si>
  <si>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</si>
  <si>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</si>
  <si>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</si>
  <si>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</si>
  <si>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</si>
  <si>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</si>
  <si>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</si>
  <si>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</si>
  <si>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</si>
  <si>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</si>
  <si>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</si>
  <si>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</si>
  <si>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</si>
  <si>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</si>
  <si>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</si>
  <si>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</si>
  <si>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</si>
  <si>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</si>
  <si>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</si>
  <si>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</si>
  <si>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</si>
  <si>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</si>
  <si>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</si>
  <si>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</si>
  <si>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</si>
  <si>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</si>
  <si>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</si>
  <si>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</si>
  <si>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</si>
  <si>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</si>
  <si>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</si>
  <si>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</si>
  <si>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</si>
  <si>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</si>
  <si>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</si>
  <si>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</si>
  <si>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</si>
  <si>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</si>
  <si>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</si>
  <si>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</si>
  <si>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</si>
  <si>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</si>
  <si>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</si>
  <si>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</si>
  <si>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</si>
  <si>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</si>
  <si>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</si>
  <si>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</si>
  <si>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</si>
  <si>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</si>
  <si>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</si>
  <si>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</si>
  <si>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</si>
  <si>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</si>
  <si>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</si>
  <si>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</si>
  <si>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</si>
  <si>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</si>
  <si>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</si>
  <si>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</si>
  <si>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</si>
  <si>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</si>
  <si>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</si>
  <si>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</si>
  <si>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</si>
  <si>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</si>
  <si>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</si>
  <si>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</si>
  <si>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</si>
  <si>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</si>
  <si>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</si>
  <si>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</si>
  <si>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</si>
  <si>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</si>
  <si>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</si>
  <si>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</si>
  <si>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</si>
  <si>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</si>
  <si>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</si>
  <si>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</si>
  <si>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</si>
  <si>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</si>
  <si>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</si>
  <si>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</si>
  <si>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</si>
  <si>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</si>
  <si>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</si>
  <si>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</si>
  <si>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</si>
  <si>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</si>
  <si>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</si>
  <si>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</si>
  <si>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</si>
  <si>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</si>
  <si>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</si>
  <si>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</si>
  <si>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</si>
  <si>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</si>
  <si>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</si>
  <si>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</si>
  <si>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</si>
  <si>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</si>
  <si>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</si>
  <si>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</si>
  <si>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</si>
  <si>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</si>
  <si>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</si>
  <si>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</si>
  <si>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</si>
  <si>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</si>
  <si>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</si>
  <si>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</si>
  <si>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</si>
  <si>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</si>
  <si>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</si>
  <si>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</si>
  <si>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</si>
  <si>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</si>
  <si>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</si>
  <si>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</si>
  <si>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</si>
  <si>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</si>
  <si>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</si>
  <si>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</si>
  <si>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</si>
  <si>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</si>
  <si>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</si>
  <si>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</si>
  <si>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</si>
  <si>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</si>
  <si>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</si>
  <si>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</si>
  <si>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</si>
  <si>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</si>
  <si>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</si>
  <si>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</si>
  <si>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</si>
  <si>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</si>
  <si>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</si>
  <si>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</si>
  <si>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</si>
  <si>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</si>
  <si>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</si>
  <si>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</si>
  <si>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</si>
  <si>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</si>
  <si>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</si>
  <si>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</si>
  <si>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</si>
  <si>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</si>
  <si>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</si>
  <si>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</si>
  <si>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</si>
  <si>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</si>
  <si>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</si>
  <si>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</si>
  <si>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</si>
  <si>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</si>
  <si>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</si>
  <si>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</si>
  <si>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</si>
  <si>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</si>
  <si>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</si>
  <si>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</si>
  <si>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</si>
  <si>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</si>
  <si>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</si>
  <si>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</si>
  <si>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</si>
  <si>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</si>
  <si>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</si>
  <si>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</si>
  <si>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</si>
  <si>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</si>
  <si>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</si>
  <si>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</si>
  <si>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</si>
  <si>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</si>
  <si>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</si>
  <si>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</si>
  <si>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</si>
  <si>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</si>
  <si>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</si>
  <si>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</si>
  <si>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</si>
  <si>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</si>
  <si>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</si>
  <si>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</si>
  <si>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</si>
  <si>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</si>
  <si>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</si>
  <si>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</si>
  <si>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</si>
  <si>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</si>
  <si>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</si>
  <si>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</si>
  <si>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</si>
  <si>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</si>
  <si>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</si>
  <si>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</si>
  <si>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</si>
  <si>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</si>
  <si>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</si>
  <si>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</si>
  <si>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</si>
  <si>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</si>
  <si>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</si>
  <si>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</si>
  <si>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</si>
  <si>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</si>
  <si>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</si>
  <si>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</si>
  <si>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</si>
  <si>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</si>
  <si>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</si>
  <si>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</si>
  <si>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</si>
  <si>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</si>
  <si>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</si>
  <si>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</si>
  <si>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</si>
  <si>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</si>
  <si>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</si>
  <si>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</si>
  <si>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</si>
  <si>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</si>
  <si>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</si>
  <si>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</si>
  <si>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</si>
  <si>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</si>
  <si>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</si>
  <si>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</si>
  <si>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</si>
  <si>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</si>
  <si>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</si>
  <si>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</si>
  <si>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</si>
  <si>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</si>
  <si>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</si>
  <si>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</si>
  <si>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</si>
  <si>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</si>
  <si>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</si>
  <si>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</si>
  <si>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</si>
  <si>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</si>
  <si>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</si>
  <si>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</si>
  <si>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</si>
  <si>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</si>
  <si>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</si>
  <si>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</si>
  <si>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</si>
  <si>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</si>
  <si>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</si>
  <si>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</si>
  <si>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</si>
  <si>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</si>
  <si>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</si>
  <si>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</si>
  <si>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</si>
  <si>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</si>
  <si>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</si>
  <si>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</si>
  <si>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</si>
  <si>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</si>
  <si>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</si>
  <si>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</si>
  <si>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</si>
  <si>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</si>
  <si>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</si>
  <si>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</si>
  <si>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</si>
  <si>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</si>
  <si>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</si>
  <si>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</si>
  <si>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</si>
  <si>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</si>
  <si>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</si>
  <si>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</si>
  <si>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</si>
  <si>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</si>
  <si>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</si>
  <si>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</si>
  <si>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</si>
  <si>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</si>
  <si>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</si>
  <si>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</si>
  <si>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</si>
  <si>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</si>
  <si>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</si>
  <si>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</si>
  <si>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</si>
  <si>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</si>
  <si>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</si>
  <si>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</si>
  <si>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</si>
  <si>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</si>
  <si>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</si>
  <si>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</si>
  <si>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</si>
  <si>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</si>
  <si>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</si>
  <si>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</si>
  <si>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</si>
  <si>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</si>
  <si>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</si>
  <si>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</si>
  <si>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</si>
  <si>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</si>
  <si>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</si>
  <si>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</si>
  <si>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</si>
  <si>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</si>
  <si>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</si>
  <si>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</si>
  <si>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</si>
  <si>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</si>
  <si>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</si>
  <si>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</si>
  <si>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</si>
  <si>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</si>
  <si>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</si>
  <si>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</si>
  <si>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</si>
  <si>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</si>
  <si>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</si>
  <si>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</si>
  <si>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</si>
  <si>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</si>
  <si>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</si>
  <si>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</si>
  <si>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</si>
  <si>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</si>
  <si>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</si>
  <si>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</si>
  <si>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</si>
  <si>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</si>
  <si>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</si>
  <si>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</si>
  <si>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</si>
  <si>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</si>
  <si>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</si>
  <si>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</si>
  <si>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</si>
  <si>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</si>
  <si>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</si>
  <si>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</si>
  <si>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</si>
  <si>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</si>
  <si>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</si>
  <si>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</si>
  <si>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</si>
  <si>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</si>
  <si>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</si>
  <si>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</si>
  <si>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</si>
  <si>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</si>
  <si>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</si>
  <si>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</si>
  <si>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</si>
  <si>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</si>
  <si>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</si>
  <si>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</si>
  <si>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</si>
  <si>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</si>
  <si>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</si>
  <si>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</si>
  <si>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</si>
  <si>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</si>
  <si>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</si>
  <si>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</si>
  <si>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</si>
  <si>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</si>
  <si>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</si>
  <si>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</si>
  <si>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</si>
  <si>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</si>
  <si>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</si>
  <si>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</si>
  <si>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</si>
  <si>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</si>
  <si>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</si>
  <si>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</si>
  <si>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</si>
  <si>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</si>
  <si>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</si>
  <si>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</si>
  <si>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</si>
  <si>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</si>
  <si>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</si>
  <si>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</si>
  <si>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</si>
  <si>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</si>
  <si>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</si>
  <si>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</si>
  <si>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</si>
  <si>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</si>
  <si>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</si>
  <si>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</si>
  <si>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</si>
  <si>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</si>
  <si>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</si>
  <si>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</si>
  <si>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</si>
  <si>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</si>
  <si>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</si>
  <si>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</si>
  <si>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</si>
  <si>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</si>
  <si>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</si>
  <si>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</si>
  <si>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</si>
  <si>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</si>
  <si>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</si>
  <si>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</si>
  <si>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</si>
  <si>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</si>
  <si>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</si>
  <si>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</si>
  <si>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</si>
  <si>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</si>
  <si>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</si>
  <si>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</si>
  <si>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</si>
  <si>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</si>
  <si>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</si>
  <si>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</si>
  <si>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</si>
  <si>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</si>
  <si>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</si>
  <si>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</si>
  <si>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</si>
  <si>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</si>
  <si>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</si>
  <si>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</si>
  <si>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</si>
  <si>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</si>
  <si>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</si>
  <si>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</si>
  <si>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</si>
  <si>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</si>
  <si>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</si>
  <si>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</si>
  <si>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</si>
  <si>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</si>
  <si>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</si>
  <si>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</si>
  <si>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</si>
  <si>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</si>
  <si>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</si>
  <si>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</si>
  <si>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</si>
  <si>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</si>
  <si>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</si>
  <si>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</si>
  <si>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</si>
  <si>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</si>
  <si>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</si>
  <si>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</si>
  <si>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</si>
  <si>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</si>
  <si>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</si>
  <si>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</si>
  <si>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</si>
  <si>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</si>
  <si>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</si>
  <si>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</si>
  <si>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</si>
  <si>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</si>
  <si>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</si>
  <si>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</si>
  <si>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</si>
  <si>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</si>
  <si>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</si>
  <si>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</si>
  <si>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</si>
  <si>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</si>
  <si>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</si>
  <si>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</si>
  <si>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</si>
  <si>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</si>
  <si>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</si>
  <si>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</si>
  <si>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</si>
  <si>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</si>
  <si>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</si>
  <si>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</si>
  <si>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</si>
  <si>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</si>
  <si>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</si>
  <si>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</si>
  <si>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</si>
  <si>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</si>
  <si>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</si>
  <si>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</si>
  <si>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</si>
  <si>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</si>
  <si>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</si>
  <si>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</si>
  <si>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</si>
  <si>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</si>
  <si>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</si>
  <si>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</si>
  <si>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</si>
  <si>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</si>
  <si>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</si>
  <si>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</si>
  <si>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</si>
  <si>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</si>
  <si>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</si>
  <si>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</si>
  <si>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</si>
  <si>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</si>
  <si>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</si>
  <si>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</si>
  <si>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</si>
  <si>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</si>
  <si>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</si>
  <si>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</si>
  <si>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</si>
  <si>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</si>
  <si>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</si>
  <si>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</si>
  <si>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</si>
  <si>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</si>
  <si>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</si>
  <si>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</si>
  <si>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</si>
  <si>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</si>
  <si>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</si>
  <si>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</si>
  <si>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</si>
  <si>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</si>
  <si>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</si>
  <si>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</si>
  <si>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</si>
  <si>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</si>
  <si>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</si>
  <si>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</si>
  <si>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</si>
  <si>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</si>
  <si>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</si>
  <si>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</si>
  <si>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</si>
  <si>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</si>
  <si>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</si>
  <si>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</si>
  <si>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</si>
  <si>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</si>
  <si>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</si>
  <si>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</si>
  <si>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</si>
  <si>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</si>
  <si>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</si>
  <si>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</si>
  <si>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</si>
  <si>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</si>
  <si>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</si>
  <si>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</si>
  <si>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</si>
  <si>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</si>
  <si>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</si>
  <si>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</si>
  <si>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</si>
  <si>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</si>
  <si>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</si>
  <si>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</si>
  <si>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</si>
  <si>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</si>
  <si>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</si>
  <si>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</si>
  <si>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</si>
  <si>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</si>
  <si>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</si>
  <si>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</si>
  <si>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</si>
  <si>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</si>
  <si>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</si>
  <si>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</si>
  <si>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</si>
  <si>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</si>
  <si>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</si>
  <si>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</si>
  <si>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</si>
  <si>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</si>
  <si>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</si>
  <si>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</si>
  <si>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</si>
  <si>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</si>
  <si>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</si>
  <si>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</si>
  <si>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</si>
  <si>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</si>
  <si>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</si>
  <si>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</si>
  <si>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</si>
  <si>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</si>
  <si>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</si>
  <si>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</si>
  <si>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</si>
  <si>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</si>
  <si>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</si>
  <si>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</si>
  <si>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</si>
  <si>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</si>
  <si>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</si>
  <si>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</si>
  <si>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</si>
  <si>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</si>
  <si>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</si>
  <si>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</si>
  <si>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</si>
  <si>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</si>
  <si>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</si>
  <si>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</si>
  <si>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</si>
  <si>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</si>
  <si>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</si>
  <si>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</si>
  <si>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</si>
  <si>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</si>
  <si>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</si>
  <si>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</si>
  <si>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</si>
  <si>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</si>
  <si>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</si>
  <si>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</si>
  <si>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</si>
  <si>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</si>
  <si>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</si>
  <si>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</si>
  <si>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</si>
  <si>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</si>
  <si>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</si>
  <si>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</si>
  <si>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</si>
  <si>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</si>
  <si>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</si>
  <si>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</si>
  <si>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</si>
  <si>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</si>
  <si>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</si>
  <si>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</si>
  <si>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</si>
  <si>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</si>
  <si>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</si>
  <si>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</si>
  <si>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</si>
  <si>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</si>
  <si>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</si>
  <si>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</si>
  <si>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</si>
  <si>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</si>
  <si>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</si>
  <si>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</si>
  <si>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</si>
  <si>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</si>
  <si>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</si>
  <si>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</si>
  <si>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</si>
  <si>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</si>
  <si>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</si>
  <si>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</si>
  <si>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</si>
  <si>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</si>
  <si>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</si>
  <si>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</si>
  <si>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</si>
  <si>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</si>
  <si>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</si>
  <si>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</si>
  <si>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</si>
  <si>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</si>
  <si>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</si>
  <si>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</si>
  <si>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</si>
  <si>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</si>
  <si>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</si>
  <si>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</si>
  <si>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</si>
  <si>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</si>
  <si>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</si>
  <si>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</si>
  <si>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</si>
  <si>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</si>
  <si>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</si>
  <si>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</si>
  <si>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</si>
  <si>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</si>
  <si>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</si>
  <si>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</si>
  <si>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</si>
  <si>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</si>
  <si>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</si>
  <si>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</si>
  <si>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</si>
  <si>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</si>
  <si>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</si>
  <si>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</si>
  <si>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</si>
  <si>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</si>
  <si>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</si>
  <si>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</si>
  <si>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</si>
  <si>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</si>
  <si>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</si>
  <si>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</si>
  <si>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</si>
  <si>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</si>
  <si>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</si>
  <si>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</si>
  <si>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</si>
  <si>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</si>
  <si>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</si>
  <si>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</si>
  <si>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</si>
  <si>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</si>
  <si>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</si>
  <si>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</si>
  <si>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</si>
  <si>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</si>
  <si>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</si>
  <si>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</si>
  <si>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</si>
  <si>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</si>
  <si>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</si>
  <si>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</si>
  <si>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</si>
  <si>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</si>
  <si>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</si>
  <si>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</si>
  <si>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</si>
  <si>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</si>
  <si>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</si>
  <si>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</si>
  <si>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</si>
  <si>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</si>
  <si>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</si>
  <si>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</si>
  <si>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</si>
  <si>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</si>
  <si>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</si>
  <si>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</si>
  <si>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</si>
  <si>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</si>
  <si>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</si>
  <si>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</si>
  <si>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</si>
  <si>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</si>
  <si>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</si>
  <si>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</si>
  <si>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</si>
  <si>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</si>
  <si>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</si>
  <si>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</si>
  <si>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</si>
  <si>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</si>
  <si>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</si>
  <si>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</si>
  <si>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</si>
  <si>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</si>
  <si>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</si>
  <si>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</si>
  <si>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</si>
  <si>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</si>
  <si>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</si>
  <si>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</si>
  <si>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</si>
  <si>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</si>
  <si>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</si>
  <si>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</si>
  <si>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</si>
  <si>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</si>
  <si>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</si>
  <si>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</si>
  <si>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</si>
  <si>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</si>
  <si>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</si>
  <si>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</si>
  <si>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</si>
  <si>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</si>
  <si>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</si>
  <si>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</si>
  <si>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</si>
  <si>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</si>
  <si>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</si>
  <si>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</si>
  <si>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</si>
  <si>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</si>
  <si>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</si>
  <si>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</si>
  <si>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</si>
  <si>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</si>
  <si>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</si>
  <si>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</si>
  <si>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</si>
  <si>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</si>
  <si>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</si>
  <si>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</si>
  <si>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</si>
  <si>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</si>
  <si>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</si>
  <si>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</si>
  <si>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</si>
  <si>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</si>
  <si>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</si>
  <si>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</si>
  <si>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</si>
  <si>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</si>
  <si>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</si>
  <si>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</si>
  <si>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</si>
  <si>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</si>
  <si>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</si>
  <si>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</si>
  <si>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</si>
  <si>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</si>
  <si>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</si>
  <si>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</si>
  <si>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</si>
  <si>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</si>
  <si>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</si>
  <si>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</si>
  <si>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</si>
  <si>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</si>
  <si>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</si>
  <si>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</si>
  <si>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</si>
  <si>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</si>
  <si>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</si>
  <si>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</si>
  <si>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</si>
  <si>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</si>
  <si>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</si>
  <si>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</si>
  <si>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</si>
  <si>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</si>
  <si>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</si>
  <si>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</si>
  <si>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</si>
  <si>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</si>
  <si>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</si>
  <si>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</si>
  <si>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</si>
  <si>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</si>
  <si>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</si>
  <si>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</si>
  <si>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</si>
  <si>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</si>
  <si>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</si>
  <si>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</si>
  <si>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</si>
  <si>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</si>
  <si>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</si>
  <si>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</si>
  <si>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</si>
  <si>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</si>
  <si>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</si>
  <si>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</si>
  <si>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</si>
  <si>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</si>
  <si>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</si>
  <si>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</si>
  <si>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</si>
  <si>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</si>
  <si>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</si>
  <si>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</si>
  <si>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</si>
  <si>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</si>
  <si>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</si>
  <si>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</si>
  <si>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</si>
  <si>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</si>
  <si>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</si>
  <si>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</si>
  <si>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</si>
  <si>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</si>
  <si>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</si>
  <si>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</si>
  <si>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</si>
  <si>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</si>
  <si>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</si>
  <si>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</si>
  <si>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</si>
  <si>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</si>
  <si>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</si>
  <si>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</si>
  <si>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</si>
  <si>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</si>
  <si>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</si>
  <si>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</si>
  <si>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</si>
  <si>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</si>
  <si>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</si>
  <si>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</si>
  <si>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</si>
  <si>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</si>
  <si>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</si>
  <si>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</si>
  <si>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</si>
  <si>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</si>
  <si>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</si>
  <si>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</si>
  <si>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</si>
  <si>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</si>
  <si>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</si>
  <si>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</si>
  <si>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</si>
  <si>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</si>
  <si>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</si>
  <si>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</si>
  <si>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</si>
  <si>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</si>
  <si>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</si>
  <si>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</si>
  <si>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</si>
  <si>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</si>
  <si>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</si>
  <si>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</si>
  <si>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</si>
  <si>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</si>
  <si>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</si>
  <si>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</si>
  <si>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</si>
  <si>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</si>
  <si>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</si>
  <si>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</si>
  <si>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</si>
  <si>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</si>
  <si>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</si>
  <si>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</si>
  <si>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</si>
  <si>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</si>
  <si>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</si>
  <si>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</si>
  <si>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</si>
  <si>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</si>
  <si>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</si>
  <si>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</si>
  <si>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</si>
  <si>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</si>
  <si>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</si>
  <si>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</si>
  <si>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</si>
  <si>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</si>
  <si>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</si>
  <si>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</si>
  <si>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</si>
  <si>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</si>
  <si>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</si>
  <si>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</si>
  <si>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</si>
  <si>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</si>
  <si>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</si>
  <si>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</si>
  <si>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</si>
  <si>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</si>
  <si>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</si>
  <si>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</si>
  <si>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</si>
  <si>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</si>
  <si>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</si>
  <si>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</si>
  <si>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</si>
  <si>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</si>
  <si>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</si>
  <si>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</si>
  <si>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</si>
  <si>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</si>
  <si>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</si>
  <si>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</si>
  <si>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</si>
  <si>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</si>
  <si>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</si>
  <si>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</si>
  <si>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</si>
  <si>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</si>
  <si>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</si>
  <si>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</si>
  <si>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</si>
  <si>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</si>
  <si>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</si>
  <si>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</si>
  <si>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</si>
  <si>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</si>
  <si>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</si>
  <si>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</si>
  <si>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</si>
  <si>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</si>
  <si>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</si>
  <si>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</si>
  <si>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</si>
  <si>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</si>
  <si>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</si>
  <si>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</si>
  <si>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</si>
  <si>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</si>
  <si>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</si>
  <si>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</si>
  <si>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</si>
  <si>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</si>
  <si>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</si>
  <si>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</si>
  <si>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</si>
  <si>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</si>
  <si>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</si>
  <si>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</si>
  <si>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</si>
  <si>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</si>
  <si>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</si>
  <si>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</si>
  <si>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</si>
  <si>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</si>
  <si>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</si>
  <si>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</si>
  <si>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</si>
  <si>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</si>
  <si>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</si>
  <si>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</si>
  <si>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</si>
  <si>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</si>
  <si>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</si>
  <si>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</si>
  <si>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</si>
  <si>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</si>
  <si>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</si>
  <si>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</si>
  <si>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</si>
  <si>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</si>
  <si>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</si>
  <si>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</si>
  <si>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</si>
  <si>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</si>
  <si>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</si>
  <si>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</si>
  <si>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</si>
  <si>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</si>
  <si>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</si>
  <si>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</si>
  <si>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</si>
  <si>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</si>
  <si>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</si>
  <si>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</si>
  <si>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</si>
  <si>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</si>
  <si>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</si>
  <si>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</si>
  <si>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</si>
  <si>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</si>
  <si>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</si>
  <si>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</si>
  <si>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</si>
  <si>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</si>
  <si>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</si>
  <si>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</si>
  <si>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</si>
  <si>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</si>
  <si>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</si>
  <si>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</si>
  <si>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</si>
  <si>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</si>
  <si>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</si>
  <si>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</si>
  <si>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</si>
  <si>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</si>
  <si>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</si>
  <si>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</si>
  <si>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</si>
  <si>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</si>
  <si>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</si>
  <si>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</si>
  <si>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</si>
  <si>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</si>
  <si>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</si>
  <si>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</si>
  <si>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</si>
  <si>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</si>
  <si>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</si>
  <si>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</si>
  <si>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</si>
  <si>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</si>
  <si>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</si>
  <si>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</si>
  <si>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</si>
  <si>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</si>
  <si>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</si>
  <si>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</si>
  <si>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</si>
  <si>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</si>
  <si>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</si>
  <si>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</si>
  <si>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</si>
  <si>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</si>
  <si>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</si>
  <si>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</si>
  <si>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</si>
  <si>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</si>
  <si>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</si>
  <si>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</si>
  <si>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</si>
  <si>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</si>
  <si>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</si>
  <si>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</si>
  <si>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</si>
  <si>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</si>
  <si>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</si>
  <si>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</si>
  <si>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</si>
  <si>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</si>
  <si>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</si>
  <si>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</si>
  <si>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</si>
  <si>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</si>
  <si>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</si>
  <si>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</si>
  <si>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</si>
  <si>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</si>
  <si>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</si>
  <si>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</si>
  <si>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</si>
  <si>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</si>
  <si>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</si>
  <si>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</si>
  <si>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</si>
  <si>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</si>
  <si>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</si>
  <si>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</si>
  <si>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</si>
  <si>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</si>
  <si>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</si>
  <si>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</si>
  <si>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</si>
  <si>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</si>
  <si>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</si>
  <si>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</si>
  <si>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</si>
  <si>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</si>
  <si>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</si>
  <si>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</si>
  <si>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</si>
  <si>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</si>
  <si>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</si>
  <si>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</si>
  <si>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</si>
  <si>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</si>
  <si>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</si>
  <si>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</si>
  <si>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</si>
  <si>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</si>
  <si>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</si>
  <si>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</si>
  <si>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</si>
  <si>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</si>
  <si>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</si>
  <si>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</si>
  <si>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</si>
  <si>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</si>
  <si>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</si>
  <si>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</si>
  <si>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</si>
  <si>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</si>
  <si>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</si>
  <si>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</si>
  <si>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</si>
  <si>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</si>
  <si>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</si>
  <si>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</si>
  <si>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</si>
  <si>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</si>
  <si>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</si>
  <si>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</si>
  <si>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</si>
  <si>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</si>
  <si>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</si>
  <si>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</si>
  <si>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</si>
  <si>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</si>
  <si>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</si>
  <si>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</si>
  <si>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</si>
  <si>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</si>
  <si>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</si>
  <si>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</si>
  <si>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</si>
  <si>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</si>
  <si>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</si>
  <si>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</si>
  <si>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</si>
  <si>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</si>
  <si>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</si>
  <si>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</si>
  <si>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</si>
  <si>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</si>
  <si>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</si>
  <si>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</si>
  <si>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</si>
  <si>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</si>
  <si>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</si>
  <si>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</si>
  <si>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</si>
  <si>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</si>
  <si>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</si>
  <si>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</si>
  <si>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</si>
  <si>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</si>
  <si>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</si>
  <si>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</si>
  <si>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</si>
  <si>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</si>
  <si>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</si>
  <si>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</si>
  <si>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</si>
  <si>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</si>
  <si>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</si>
  <si>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</si>
  <si>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</si>
  <si>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</si>
  <si>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</si>
  <si>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</si>
  <si>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</si>
  <si>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</si>
  <si>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</si>
  <si>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</si>
  <si>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</si>
  <si>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</si>
  <si>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</si>
  <si>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</si>
  <si>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</si>
  <si>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</si>
  <si>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</si>
  <si>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</si>
  <si>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</si>
  <si>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</si>
  <si>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</si>
  <si>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</si>
  <si>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</si>
  <si>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</si>
  <si>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</si>
  <si>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</si>
  <si>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</si>
  <si>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</si>
  <si>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</si>
  <si>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</si>
  <si>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</si>
  <si>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</si>
  <si>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</si>
  <si>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</si>
  <si>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</si>
  <si>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</si>
  <si>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</si>
  <si>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</si>
  <si>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</si>
  <si>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</si>
  <si>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</si>
  <si>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</si>
  <si>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</si>
  <si>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</si>
  <si>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</si>
  <si>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</si>
  <si>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</si>
  <si>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</si>
  <si>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</si>
  <si>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</si>
  <si>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</si>
  <si>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</si>
  <si>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</si>
  <si>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</si>
  <si>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</si>
  <si>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</si>
  <si>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</si>
  <si>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</si>
  <si>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</si>
  <si>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</si>
  <si>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</si>
  <si>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</si>
  <si>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</si>
  <si>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</si>
  <si>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</si>
  <si>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</si>
  <si>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</si>
  <si>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</si>
  <si>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</si>
  <si>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</si>
  <si>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</si>
  <si>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</si>
  <si>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</si>
  <si>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</si>
  <si>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</si>
  <si>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</si>
  <si>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</si>
  <si>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</si>
  <si>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</si>
  <si>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</si>
  <si>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</si>
  <si>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</si>
  <si>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</si>
  <si>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</si>
  <si>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</si>
  <si>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</si>
  <si>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</si>
  <si>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</si>
  <si>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</si>
  <si>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</si>
  <si>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</si>
  <si>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</si>
  <si>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</si>
  <si>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</si>
  <si>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</si>
  <si>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</si>
  <si>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</si>
  <si>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</si>
  <si>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</si>
  <si>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</si>
  <si>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</si>
  <si>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</si>
  <si>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</si>
  <si>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</si>
  <si>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</si>
  <si>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</si>
  <si>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</si>
  <si>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</si>
  <si>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</si>
  <si>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</si>
  <si>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</si>
  <si>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</si>
  <si>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</si>
  <si>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</si>
  <si>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</si>
  <si>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</si>
  <si>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</si>
  <si>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</si>
  <si>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</si>
  <si>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</si>
  <si>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</si>
  <si>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</si>
  <si>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</si>
  <si>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</si>
  <si>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</si>
  <si>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</si>
  <si>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</si>
  <si>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</si>
  <si>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</si>
  <si>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</si>
  <si>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</si>
  <si>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</si>
  <si>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</si>
  <si>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</si>
  <si>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</si>
  <si>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</si>
  <si>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</si>
  <si>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</si>
  <si>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</si>
  <si>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</si>
  <si>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</si>
  <si>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</si>
  <si>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</si>
  <si>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</si>
  <si>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</si>
  <si>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</si>
  <si>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</si>
  <si>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</si>
  <si>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</si>
  <si>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</si>
  <si>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</si>
  <si>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</si>
  <si>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</si>
  <si>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</si>
  <si>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</si>
  <si>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</si>
  <si>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</si>
  <si>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</si>
  <si>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</si>
  <si>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</si>
  <si>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</si>
  <si>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</si>
  <si>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</si>
  <si>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</si>
  <si>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</si>
  <si>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</si>
  <si>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</si>
  <si>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</si>
  <si>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</si>
  <si>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</si>
  <si>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</si>
  <si>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</si>
  <si>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</si>
  <si>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</si>
  <si>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</si>
  <si>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</si>
  <si>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</si>
  <si>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</si>
  <si>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</si>
  <si>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</si>
  <si>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</si>
  <si>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</si>
  <si>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</si>
  <si>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</si>
  <si>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</si>
  <si>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</si>
  <si>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</si>
  <si>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</si>
  <si>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</si>
  <si>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</si>
  <si>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</si>
  <si>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</si>
  <si>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</si>
  <si>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</si>
  <si>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</si>
  <si>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</si>
  <si>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</si>
  <si>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</si>
  <si>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</si>
  <si>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</si>
  <si>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</si>
  <si>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</si>
  <si>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</si>
  <si>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</si>
  <si>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</si>
  <si>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</si>
  <si>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</si>
  <si>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</si>
  <si>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</si>
  <si>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</si>
  <si>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</si>
  <si>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</si>
  <si>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</si>
  <si>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</si>
  <si>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</si>
  <si>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</si>
  <si>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</si>
  <si>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</si>
  <si>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</si>
  <si>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</si>
  <si>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</si>
  <si>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</si>
  <si>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</si>
  <si>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</si>
  <si>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</si>
  <si>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</si>
  <si>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</si>
  <si>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</si>
  <si>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</si>
  <si>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</si>
  <si>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</si>
  <si>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</si>
  <si>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</si>
  <si>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</si>
  <si>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</si>
  <si>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</si>
  <si>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</si>
  <si>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</si>
  <si>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</si>
  <si>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</si>
  <si>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</si>
  <si>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</si>
  <si>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</si>
  <si>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</si>
  <si>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</si>
  <si>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</si>
  <si>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</si>
  <si>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</si>
  <si>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</si>
  <si>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</si>
  <si>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</si>
  <si>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</si>
  <si>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</si>
  <si>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</si>
  <si>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</si>
  <si>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</si>
  <si>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</si>
  <si>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</si>
  <si>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</si>
  <si>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</si>
  <si>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</si>
  <si>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</si>
  <si>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</si>
  <si>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</si>
  <si>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</si>
  <si>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</si>
  <si>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</si>
  <si>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</si>
  <si>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</si>
  <si>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</si>
  <si>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</si>
  <si>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</si>
  <si>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</si>
  <si>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</si>
  <si>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</si>
  <si>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</si>
  <si>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</si>
  <si>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</si>
  <si>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</si>
  <si>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</si>
  <si>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</si>
  <si>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</si>
  <si>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</si>
  <si>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</si>
  <si>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</si>
  <si>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</si>
  <si>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</si>
  <si>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</si>
  <si>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</si>
  <si>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</si>
  <si>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</si>
  <si>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</si>
  <si>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</si>
  <si>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</si>
  <si>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</si>
  <si>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</si>
  <si>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</si>
  <si>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</si>
  <si>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</si>
  <si>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</si>
  <si>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</si>
  <si>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</si>
  <si>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</si>
  <si>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</si>
  <si>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</si>
  <si>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</si>
  <si>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</si>
  <si>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</si>
  <si>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</si>
  <si>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</si>
  <si>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</si>
  <si>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</si>
  <si>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</si>
  <si>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</si>
  <si>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</si>
  <si>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</si>
  <si>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</si>
  <si>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</si>
  <si>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</si>
  <si>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</si>
  <si>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</si>
  <si>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</si>
  <si>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</si>
  <si>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</si>
  <si>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</si>
  <si>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</si>
  <si>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</si>
  <si>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</si>
  <si>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</si>
  <si>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</si>
  <si>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</si>
  <si>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</si>
  <si>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</si>
  <si>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</si>
  <si>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</si>
  <si>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</si>
  <si>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</si>
  <si>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</si>
  <si>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</si>
  <si>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</si>
  <si>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</si>
  <si>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</si>
  <si>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</si>
  <si>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</si>
  <si>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</si>
  <si>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</si>
  <si>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</si>
  <si>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</si>
  <si>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</si>
  <si>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</si>
  <si>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</si>
  <si>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</si>
  <si>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</si>
  <si>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</si>
  <si>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</si>
  <si>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</si>
  <si>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</si>
  <si>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</si>
  <si>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</si>
  <si>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</si>
  <si>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</si>
  <si>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</si>
  <si>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</si>
  <si>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</si>
  <si>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</si>
  <si>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</si>
  <si>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</si>
  <si>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</si>
  <si>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</si>
  <si>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</si>
  <si>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</si>
  <si>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</si>
  <si>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</si>
  <si>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</si>
  <si>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</si>
  <si>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</si>
  <si>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</si>
  <si>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</si>
  <si>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</si>
  <si>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</si>
  <si>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</si>
  <si>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</si>
  <si>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</si>
  <si>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</si>
  <si>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</si>
  <si>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</si>
  <si>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</si>
  <si>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</si>
  <si>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</si>
  <si>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</si>
  <si>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</si>
  <si>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</si>
  <si>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</si>
  <si>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</si>
  <si>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</si>
  <si>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</si>
  <si>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</si>
  <si>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</si>
  <si>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</si>
  <si>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</si>
  <si>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</si>
  <si>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</si>
  <si>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</si>
  <si>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</si>
  <si>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</si>
  <si>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</si>
  <si>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</si>
  <si>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</si>
  <si>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</si>
  <si>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</si>
  <si>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</si>
  <si>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</si>
  <si>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</si>
  <si>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</si>
  <si>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</si>
  <si>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</si>
  <si>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</si>
  <si>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</si>
  <si>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</si>
  <si>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</si>
  <si>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</si>
  <si>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</si>
  <si>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</si>
  <si>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</si>
  <si>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</si>
  <si>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</si>
  <si>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</si>
  <si>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</si>
  <si>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</si>
  <si>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</si>
  <si>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</si>
  <si>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</si>
  <si>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</si>
  <si>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</si>
  <si>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</si>
  <si>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</si>
  <si>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</si>
  <si>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</si>
  <si>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</si>
  <si>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</si>
  <si>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</si>
  <si>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</si>
  <si>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</si>
  <si>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</si>
  <si>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</si>
  <si>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</si>
  <si>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</si>
  <si>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</si>
  <si>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</si>
  <si>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</si>
  <si>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</si>
  <si>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</si>
  <si>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</si>
  <si>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</si>
  <si>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</si>
  <si>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</si>
  <si>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</si>
  <si>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</si>
  <si>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</si>
  <si>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</si>
  <si>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</si>
  <si>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</si>
  <si>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</si>
  <si>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</si>
  <si>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</si>
  <si>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</si>
  <si>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</si>
  <si>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</si>
  <si>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</si>
  <si>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</si>
  <si>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</si>
  <si>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</si>
  <si>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</si>
  <si>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</si>
  <si>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</si>
  <si>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</si>
  <si>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</si>
  <si>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</si>
  <si>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</si>
  <si>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</si>
  <si>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</si>
  <si>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</si>
  <si>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</si>
  <si>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</si>
  <si>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</si>
  <si>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</si>
  <si>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</si>
  <si>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</si>
  <si>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</si>
  <si>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</si>
  <si>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</si>
  <si>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</si>
  <si>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</si>
  <si>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</si>
  <si>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</si>
  <si>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</si>
  <si>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</si>
  <si>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</si>
  <si>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</si>
  <si>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</si>
  <si>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</si>
  <si>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</si>
  <si>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</si>
  <si>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</si>
  <si>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</si>
  <si>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</si>
  <si>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</si>
  <si>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</si>
  <si>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</si>
  <si>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</si>
  <si>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</si>
  <si>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</si>
  <si>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</si>
  <si>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</si>
  <si>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</si>
  <si>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</si>
  <si>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</si>
  <si>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</si>
  <si>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</si>
  <si>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</si>
  <si>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</si>
  <si>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</si>
  <si>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</si>
  <si>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</si>
  <si>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</si>
  <si>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</si>
  <si>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</si>
  <si>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</si>
  <si>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</si>
  <si>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</si>
  <si>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</si>
  <si>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</si>
  <si>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</si>
  <si>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</si>
  <si>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</si>
  <si>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</si>
  <si>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</si>
  <si>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</si>
  <si>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</si>
  <si>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</si>
  <si>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</si>
  <si>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</si>
  <si>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</si>
  <si>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</si>
  <si>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</si>
  <si>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</si>
  <si>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</si>
  <si>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</si>
  <si>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</si>
  <si>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</si>
  <si>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</si>
  <si>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</si>
  <si>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</si>
  <si>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</si>
  <si>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</si>
  <si>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</si>
  <si>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</si>
  <si>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</si>
  <si>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</si>
  <si>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</si>
  <si>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</si>
  <si>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</si>
  <si>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</si>
  <si>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</si>
  <si>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</si>
  <si>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</si>
  <si>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</si>
  <si>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</si>
  <si>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</si>
  <si>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</si>
  <si>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</si>
  <si>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</si>
  <si>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</si>
  <si>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</si>
  <si>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</si>
  <si>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</si>
  <si>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</si>
  <si>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</si>
  <si>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</si>
  <si>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</si>
  <si>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</si>
  <si>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</si>
  <si>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</si>
  <si>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</si>
  <si>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</si>
  <si>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</si>
  <si>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</si>
  <si>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</si>
  <si>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</si>
  <si>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</si>
  <si>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</si>
  <si>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</si>
  <si>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</si>
  <si>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</si>
  <si>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</si>
  <si>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</si>
  <si>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</si>
  <si>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</si>
  <si>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</si>
  <si>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</si>
  <si>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</si>
  <si>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</si>
  <si>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</si>
  <si>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</si>
  <si>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</si>
  <si>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</si>
  <si>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</si>
  <si>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</si>
  <si>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</si>
  <si>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</si>
  <si>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</si>
  <si>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</si>
  <si>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</si>
  <si>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</si>
  <si>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</si>
  <si>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</si>
  <si>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</si>
  <si>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</si>
  <si>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</si>
  <si>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</si>
  <si>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</si>
  <si>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</si>
  <si>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</si>
  <si>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</si>
  <si>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</si>
  <si>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</si>
  <si>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</si>
  <si>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</si>
  <si>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</si>
  <si>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</si>
  <si>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</si>
  <si>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</si>
  <si>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</si>
  <si>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</si>
  <si>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</si>
  <si>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</si>
  <si>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</si>
  <si>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</si>
  <si>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</si>
  <si>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</si>
  <si>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</si>
  <si>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</si>
  <si>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</si>
  <si>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</si>
  <si>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</si>
  <si>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</si>
  <si>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</si>
  <si>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</si>
  <si>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</si>
  <si>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</si>
  <si>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</si>
  <si>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</si>
  <si>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</si>
  <si>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</si>
  <si>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</si>
  <si>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</si>
  <si>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</si>
  <si>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</si>
  <si>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</si>
  <si>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</si>
  <si>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</si>
  <si>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</si>
  <si>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</si>
  <si>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</si>
  <si>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</si>
  <si>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</si>
  <si>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</si>
  <si>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</si>
  <si>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</si>
  <si>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</si>
  <si>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</si>
  <si>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</si>
  <si>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</si>
  <si>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</si>
  <si>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</si>
  <si>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</si>
  <si>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</si>
  <si>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</si>
  <si>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</si>
  <si>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</si>
  <si>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</si>
  <si>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</si>
  <si>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</si>
  <si>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</si>
  <si>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</si>
  <si>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</si>
  <si>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</si>
  <si>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</si>
  <si>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</si>
  <si>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</si>
  <si>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</si>
  <si>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</si>
  <si>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</si>
  <si>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</si>
  <si>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</si>
  <si>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</si>
  <si>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</si>
  <si>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</si>
  <si>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</si>
  <si>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</si>
  <si>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</si>
  <si>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</si>
  <si>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</si>
  <si>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</si>
  <si>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</si>
  <si>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</si>
  <si>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</si>
  <si>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</si>
  <si>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</si>
  <si>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</si>
  <si>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</si>
  <si>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</si>
  <si>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</si>
  <si>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</si>
  <si>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</si>
  <si>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</si>
  <si>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</si>
  <si>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</si>
  <si>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</si>
  <si>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</si>
  <si>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</si>
  <si>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</si>
  <si>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</si>
  <si>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</si>
  <si>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</si>
  <si>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</si>
  <si>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</si>
  <si>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</si>
  <si>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</si>
  <si>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</si>
  <si>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</si>
  <si>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</si>
  <si>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</si>
  <si>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</si>
  <si>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</si>
  <si>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</si>
  <si>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</si>
  <si>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</si>
  <si>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</si>
  <si>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</si>
  <si>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</si>
  <si>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</si>
  <si>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</si>
  <si>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</si>
  <si>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</si>
  <si>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</si>
  <si>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</si>
  <si>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</si>
  <si>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</si>
  <si>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</si>
  <si>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</si>
  <si>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</si>
  <si>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</si>
  <si>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</si>
  <si>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</si>
  <si>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</si>
  <si>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</si>
  <si>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</si>
  <si>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</si>
  <si>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</si>
  <si>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</si>
  <si>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</si>
  <si>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</si>
  <si>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</si>
  <si>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</si>
  <si>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</si>
  <si>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</si>
  <si>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</si>
  <si>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</si>
  <si>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</si>
  <si>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</si>
  <si>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</si>
  <si>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</si>
  <si>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</si>
  <si>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</si>
  <si>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</si>
  <si>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</si>
  <si>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</si>
  <si>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</si>
  <si>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</si>
  <si>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</si>
  <si>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</si>
  <si>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</si>
  <si>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</si>
  <si>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</si>
  <si>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</si>
  <si>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</si>
  <si>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</si>
  <si>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</si>
  <si>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</si>
  <si>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</si>
  <si>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</si>
  <si>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</si>
  <si>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</si>
  <si>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</si>
  <si>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</si>
  <si>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</si>
  <si>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</si>
  <si>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</si>
  <si>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</si>
  <si>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</si>
  <si>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</si>
  <si>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</si>
  <si>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</si>
  <si>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</si>
  <si>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</si>
  <si>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</si>
  <si>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</si>
  <si>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</si>
  <si>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</si>
  <si>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</si>
  <si>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</si>
  <si>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</si>
  <si>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</si>
  <si>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</si>
  <si>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</si>
  <si>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</si>
  <si>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</si>
  <si>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</si>
  <si>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</si>
  <si>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</si>
  <si>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</si>
  <si>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</si>
  <si>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</si>
  <si>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</si>
  <si>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</si>
  <si>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</si>
  <si>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</si>
  <si>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</si>
  <si>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</si>
  <si>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</si>
  <si>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</si>
  <si>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</si>
  <si>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</si>
  <si>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</si>
  <si>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</si>
  <si>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</si>
  <si>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</si>
  <si>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</si>
  <si>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</si>
  <si>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</si>
  <si>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</si>
  <si>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</si>
  <si>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</si>
  <si>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</si>
  <si>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</si>
  <si>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</si>
  <si>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</si>
  <si>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</si>
  <si>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</si>
  <si>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</si>
  <si>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</si>
  <si>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</si>
  <si>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</si>
  <si>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</si>
  <si>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</si>
  <si>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</si>
  <si>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</si>
  <si>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</si>
  <si>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</si>
  <si>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</si>
  <si>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</si>
  <si>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</si>
  <si>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</si>
  <si>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</si>
  <si>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</si>
  <si>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</si>
  <si>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</si>
  <si>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</si>
  <si>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</si>
  <si>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</si>
  <si>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</si>
  <si>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</si>
  <si>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</si>
  <si>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</si>
  <si>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</si>
  <si>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</si>
  <si>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</si>
  <si>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</si>
  <si>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</si>
  <si>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</si>
  <si>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</si>
  <si>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</si>
  <si>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</si>
  <si>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</si>
  <si>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</si>
  <si>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</si>
  <si>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</si>
  <si>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</si>
  <si>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</si>
  <si>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</si>
  <si>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</si>
  <si>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</si>
  <si>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</si>
  <si>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</si>
  <si>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</si>
  <si>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</si>
  <si>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</si>
  <si>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</si>
  <si>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</si>
  <si>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</si>
  <si>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</si>
  <si>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</si>
  <si>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</si>
  <si>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</si>
  <si>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</si>
  <si>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</si>
  <si>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</si>
  <si>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</si>
  <si>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</si>
  <si>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</si>
  <si>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</si>
  <si>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</si>
  <si>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</si>
  <si>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</si>
  <si>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</si>
  <si>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</si>
  <si>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</si>
  <si>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</si>
  <si>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</si>
  <si>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</si>
  <si>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</si>
  <si>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</si>
  <si>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</si>
  <si>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</si>
  <si>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</si>
  <si>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</si>
  <si>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</si>
  <si>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</si>
  <si>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</si>
  <si>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</si>
  <si>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</si>
  <si>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</si>
  <si>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</si>
  <si>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</si>
  <si>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</si>
  <si>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</si>
  <si>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</si>
  <si>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</si>
  <si>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</si>
  <si>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</si>
  <si>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</si>
  <si>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</si>
  <si>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</si>
  <si>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</si>
  <si>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</si>
  <si>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</si>
  <si>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</si>
  <si>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</si>
  <si>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</si>
  <si>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</si>
  <si>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</si>
  <si>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</si>
  <si>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</si>
  <si>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</si>
  <si>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</si>
  <si>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</si>
  <si>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</si>
  <si>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</si>
  <si>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</si>
  <si>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</si>
  <si>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</si>
  <si>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</si>
  <si>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</si>
  <si>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</si>
  <si>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</si>
  <si>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</si>
  <si>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</si>
  <si>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</si>
  <si>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</si>
  <si>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</si>
  <si>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</si>
  <si>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</si>
  <si>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</si>
  <si>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</si>
  <si>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</si>
  <si>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</si>
  <si>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</si>
  <si>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</si>
  <si>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</si>
  <si>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</si>
  <si>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</si>
  <si>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</si>
  <si>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</si>
  <si>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</si>
  <si>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</si>
  <si>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</si>
  <si>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</si>
  <si>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</si>
  <si>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</si>
  <si>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</si>
  <si>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</si>
  <si>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</si>
  <si>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</si>
  <si>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</si>
  <si>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</si>
  <si>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</si>
  <si>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</si>
  <si>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</si>
  <si>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</si>
  <si>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</si>
  <si>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</si>
  <si>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</si>
  <si>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</si>
  <si>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</si>
  <si>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</si>
  <si>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</si>
  <si>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</si>
  <si>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</si>
  <si>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</si>
  <si>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</si>
  <si>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</si>
  <si>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</si>
  <si>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</si>
  <si>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</si>
  <si>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</si>
  <si>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</si>
  <si>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</si>
  <si>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</si>
  <si>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</si>
  <si>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</si>
  <si>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</si>
  <si>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</si>
  <si>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</si>
  <si>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</si>
  <si>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</si>
  <si>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</si>
  <si>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</si>
  <si>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</si>
  <si>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</si>
  <si>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</si>
  <si>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</si>
  <si>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</si>
  <si>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</si>
  <si>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</si>
  <si>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</si>
  <si>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</si>
  <si>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</si>
  <si>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</si>
  <si>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</si>
  <si>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</si>
  <si>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</si>
  <si>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</si>
  <si>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</si>
  <si>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</si>
  <si>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</si>
  <si>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</si>
  <si>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</si>
  <si>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</si>
  <si>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</si>
  <si>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</si>
  <si>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</si>
  <si>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</si>
  <si>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</si>
  <si>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</si>
  <si>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</si>
  <si>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</si>
  <si>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</si>
  <si>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</si>
  <si>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</si>
  <si>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</si>
  <si>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</si>
  <si>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</si>
  <si>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</si>
  <si>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</si>
  <si>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</si>
  <si>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</si>
  <si>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</si>
  <si>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</si>
  <si>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</si>
  <si>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</si>
  <si>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</si>
  <si>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</si>
  <si>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</si>
  <si>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</si>
  <si>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</si>
  <si>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</si>
  <si>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</si>
  <si>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</si>
  <si>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</si>
  <si>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</si>
  <si>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</si>
  <si>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</si>
  <si>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</si>
  <si>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</si>
  <si>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</si>
  <si>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</si>
  <si>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</si>
  <si>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</si>
  <si>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</si>
  <si>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</si>
  <si>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</si>
  <si>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</si>
  <si>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</si>
  <si>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</si>
  <si>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</si>
  <si>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</si>
  <si>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</si>
  <si>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</si>
  <si>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</si>
  <si>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</si>
  <si>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</si>
  <si>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</si>
  <si>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</si>
  <si>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</si>
  <si>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</si>
  <si>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</si>
  <si>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</si>
  <si>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</si>
  <si>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</si>
  <si>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</si>
  <si>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</si>
  <si>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</si>
  <si>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</si>
  <si>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</si>
  <si>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</si>
  <si>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</si>
  <si>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</si>
  <si>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</si>
  <si>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</si>
  <si>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</si>
  <si>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</si>
  <si>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</si>
  <si>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</si>
  <si>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</si>
  <si>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</si>
  <si>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</si>
  <si>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</si>
  <si>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</si>
  <si>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</si>
  <si>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</si>
  <si>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</si>
  <si>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</si>
  <si>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</si>
  <si>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</si>
  <si>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</si>
  <si>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</si>
  <si>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</si>
  <si>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</si>
  <si>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</si>
  <si>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</si>
  <si>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</si>
  <si>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</si>
  <si>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</si>
  <si>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</si>
  <si>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</si>
  <si>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</si>
  <si>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</si>
  <si>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</si>
  <si>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</si>
  <si>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</si>
  <si>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</si>
  <si>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</si>
  <si>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</si>
  <si>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</si>
  <si>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</si>
  <si>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</si>
  <si>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</si>
  <si>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</si>
  <si>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</si>
  <si>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</si>
  <si>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</si>
  <si>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</si>
  <si>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</si>
  <si>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</si>
  <si>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</si>
  <si>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</si>
  <si>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</si>
  <si>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</si>
  <si>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</si>
  <si>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</si>
  <si>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</si>
  <si>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</si>
  <si>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</si>
  <si>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</si>
  <si>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</si>
  <si>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</si>
  <si>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</si>
  <si>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</si>
  <si>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</si>
  <si>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</si>
  <si>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</si>
  <si>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</si>
  <si>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</si>
  <si>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</si>
  <si>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</si>
  <si>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</si>
  <si>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</si>
  <si>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</si>
  <si>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</si>
  <si>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</si>
  <si>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</si>
  <si>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</si>
  <si>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</si>
  <si>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</si>
  <si>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</si>
  <si>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</si>
  <si>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</si>
  <si>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</si>
  <si>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</si>
  <si>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</si>
  <si>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</si>
  <si>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</si>
  <si>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</si>
  <si>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</si>
  <si>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</si>
  <si>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</si>
  <si>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</si>
  <si>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</si>
  <si>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</si>
  <si>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</si>
  <si>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</si>
  <si>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</si>
  <si>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</si>
  <si>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</si>
  <si>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</si>
  <si>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</si>
  <si>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</si>
  <si>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</si>
  <si>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</si>
  <si>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</si>
  <si>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</si>
  <si>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</si>
  <si>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</si>
  <si>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</si>
  <si>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</si>
  <si>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</si>
  <si>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</si>
  <si>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</si>
  <si>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</si>
  <si>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</si>
  <si>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</si>
  <si>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</si>
  <si>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</si>
  <si>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</si>
  <si>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</si>
  <si>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</si>
  <si>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</si>
  <si>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</si>
  <si>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</si>
  <si>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</si>
  <si>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</si>
  <si>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</si>
  <si>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</si>
  <si>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</si>
  <si>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</si>
  <si>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</si>
  <si>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</si>
  <si>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</si>
  <si>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</si>
  <si>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</si>
  <si>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</si>
  <si>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</si>
  <si>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</si>
  <si>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</si>
  <si>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</si>
  <si>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</si>
  <si>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</si>
  <si>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</si>
  <si>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</si>
  <si>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</si>
  <si>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</si>
  <si>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</si>
  <si>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</si>
  <si>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</si>
  <si>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</si>
  <si>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</si>
  <si>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</si>
  <si>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</si>
  <si>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</si>
  <si>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</si>
  <si>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</si>
  <si>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</si>
  <si>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</si>
  <si>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</si>
  <si>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</si>
  <si>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</si>
  <si>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</si>
  <si>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</si>
  <si>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</si>
  <si>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</si>
  <si>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</si>
  <si>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</si>
  <si>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</si>
  <si>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</si>
  <si>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</si>
  <si>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</si>
  <si>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</si>
  <si>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</si>
  <si>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</si>
  <si>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</si>
  <si>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</si>
  <si>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</si>
  <si>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</si>
  <si>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</si>
  <si>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</si>
  <si>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</si>
  <si>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</si>
  <si>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</si>
  <si>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</si>
  <si>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</si>
  <si>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</si>
  <si>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</si>
  <si>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</si>
  <si>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</si>
  <si>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</si>
  <si>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</si>
  <si>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</si>
  <si>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</si>
  <si>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</si>
  <si>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</si>
  <si>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</si>
  <si>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</si>
  <si>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</si>
  <si>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</si>
  <si>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</si>
  <si>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</si>
  <si>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</si>
  <si>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</si>
  <si>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</si>
  <si>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</si>
  <si>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</si>
  <si>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</si>
  <si>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</si>
  <si>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</si>
  <si>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</si>
  <si>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</si>
  <si>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</si>
  <si>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</si>
  <si>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</si>
  <si>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</si>
  <si>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</si>
  <si>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</si>
  <si>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</si>
  <si>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</si>
  <si>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</si>
  <si>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</si>
  <si>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</si>
  <si>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</si>
  <si>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</si>
  <si>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</si>
  <si>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</si>
  <si>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</si>
  <si>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</si>
  <si>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</si>
  <si>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</si>
  <si>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</si>
  <si>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</si>
  <si>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</si>
  <si>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</si>
  <si>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</si>
  <si>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</si>
  <si>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</si>
  <si>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</si>
  <si>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</si>
  <si>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</si>
  <si>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</si>
  <si>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</si>
  <si>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</si>
  <si>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</si>
  <si>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</si>
  <si>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</si>
  <si>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</si>
  <si>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</si>
  <si>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</si>
  <si>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</si>
  <si>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</si>
  <si>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</si>
  <si>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</si>
  <si>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</si>
  <si>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</si>
  <si>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</si>
  <si>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</si>
  <si>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</si>
  <si>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</si>
  <si>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</si>
  <si>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</si>
  <si>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</si>
  <si>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</si>
  <si>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</si>
  <si>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</si>
  <si>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</si>
  <si>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</si>
  <si>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</si>
  <si>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</si>
  <si>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</si>
  <si>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</si>
  <si>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</si>
  <si>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</si>
  <si>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</si>
  <si>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</si>
  <si>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</si>
  <si>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</si>
  <si>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</si>
  <si>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</si>
  <si>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</si>
  <si>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</si>
  <si>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</si>
  <si>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</si>
  <si>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</si>
  <si>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</si>
  <si>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</si>
  <si>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</si>
  <si>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</si>
  <si>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</si>
  <si>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</si>
  <si>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</si>
  <si>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</si>
  <si>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</si>
  <si>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</si>
  <si>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</si>
  <si>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</si>
  <si>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</si>
  <si>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</si>
  <si>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</si>
  <si>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</si>
  <si>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</si>
  <si>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</si>
  <si>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</si>
  <si>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</si>
  <si>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</si>
  <si>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</si>
  <si>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</si>
  <si>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</si>
  <si>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</si>
  <si>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</si>
  <si>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</si>
  <si>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</si>
  <si>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</si>
  <si>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</si>
  <si>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</si>
  <si>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</si>
  <si>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</si>
  <si>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</si>
  <si>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</si>
  <si>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</si>
  <si>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</si>
  <si>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</si>
  <si>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</si>
  <si>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</si>
  <si>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</si>
  <si>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</si>
  <si>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</si>
  <si>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</si>
  <si>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</si>
  <si>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</si>
  <si>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</si>
  <si>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</si>
  <si>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</si>
  <si>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</si>
  <si>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</si>
  <si>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</si>
  <si>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</si>
  <si>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</si>
  <si>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</si>
  <si>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</si>
  <si>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</si>
  <si>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</si>
  <si>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</si>
  <si>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</si>
  <si>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</si>
  <si>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</si>
  <si>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</si>
  <si>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</si>
  <si>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</si>
  <si>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</si>
  <si>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</si>
  <si>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</si>
  <si>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</si>
  <si>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</si>
  <si>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</si>
  <si>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</si>
  <si>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</si>
  <si>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</si>
  <si>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</si>
  <si>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</si>
  <si>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</si>
  <si>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</si>
  <si>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</si>
  <si>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</si>
  <si>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</si>
  <si>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</si>
  <si>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</si>
  <si>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</si>
  <si>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</si>
  <si>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</si>
  <si>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</si>
  <si>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</si>
  <si>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</si>
  <si>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</si>
  <si>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</si>
  <si>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</si>
  <si>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</si>
  <si>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</si>
  <si>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</si>
  <si>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</si>
  <si>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</si>
  <si>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</si>
  <si>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</si>
  <si>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</si>
  <si>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</si>
  <si>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</si>
  <si>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</si>
  <si>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</si>
  <si>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</si>
  <si>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</si>
  <si>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</si>
  <si>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</si>
  <si>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</si>
  <si>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</si>
  <si>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</si>
  <si>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</si>
  <si>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</si>
  <si>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</si>
  <si>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</si>
  <si>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</si>
  <si>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</si>
  <si>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</si>
  <si>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</si>
  <si>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</si>
  <si>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</si>
  <si>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</si>
  <si>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</si>
  <si>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</si>
  <si>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</si>
  <si>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</si>
  <si>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</si>
  <si>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</si>
  <si>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</si>
  <si>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</si>
  <si>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</si>
  <si>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</si>
  <si>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</si>
  <si>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</si>
  <si>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</si>
  <si>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</si>
  <si>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</si>
  <si>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</si>
  <si>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</si>
  <si>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</si>
  <si>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</si>
  <si>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</si>
  <si>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</si>
  <si>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</si>
  <si>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</si>
  <si>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</si>
  <si>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</si>
  <si>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</si>
  <si>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</si>
  <si>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</si>
  <si>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</si>
  <si>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</si>
  <si>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</si>
  <si>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</si>
  <si>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</si>
  <si>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</si>
  <si>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</si>
  <si>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</si>
  <si>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</si>
  <si>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</si>
  <si>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</si>
  <si>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</si>
  <si>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</si>
  <si>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</si>
  <si>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</si>
  <si>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</si>
  <si>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</si>
  <si>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</si>
  <si>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</si>
  <si>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</si>
  <si>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</si>
  <si>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</si>
  <si>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</si>
  <si>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</si>
  <si>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</si>
  <si>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</si>
  <si>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</si>
  <si>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</si>
  <si>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</si>
  <si>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</si>
  <si>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</si>
  <si>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</si>
  <si>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</si>
  <si>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</si>
  <si>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</si>
  <si>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</si>
  <si>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</si>
  <si>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</si>
  <si>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</si>
  <si>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</si>
  <si>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</si>
  <si>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</si>
  <si>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</si>
  <si>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</si>
  <si>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</si>
  <si>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</si>
  <si>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</si>
  <si>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</si>
  <si>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</si>
  <si>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</si>
  <si>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</si>
  <si>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</si>
  <si>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</si>
  <si>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</si>
  <si>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</si>
  <si>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</si>
  <si>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</si>
  <si>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</si>
  <si>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</si>
  <si>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</si>
  <si>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</si>
  <si>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</si>
  <si>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</si>
  <si>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</si>
  <si>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</si>
  <si>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</si>
  <si>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</si>
  <si>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</si>
  <si>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</si>
  <si>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</si>
  <si>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</si>
  <si>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</si>
  <si>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</si>
  <si>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</si>
  <si>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</si>
  <si>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</si>
  <si>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</si>
  <si>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</si>
  <si>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</si>
  <si>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</si>
  <si>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</si>
  <si>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</si>
  <si>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</si>
  <si>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</si>
  <si>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</si>
  <si>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</si>
  <si>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</si>
  <si>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</si>
  <si>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</si>
  <si>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</si>
  <si>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</si>
  <si>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</si>
  <si>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</si>
  <si>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</si>
  <si>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</si>
  <si>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</si>
  <si>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</si>
  <si>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</si>
  <si>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</si>
  <si>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</si>
  <si>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</si>
  <si>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</si>
  <si>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</si>
  <si>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</si>
  <si>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</si>
  <si>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</si>
  <si>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</si>
  <si>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</si>
  <si>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</si>
  <si>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</si>
  <si>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</si>
  <si>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</si>
  <si>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</si>
  <si>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</si>
  <si>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</si>
  <si>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</si>
  <si>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</si>
  <si>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</si>
  <si>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</si>
  <si>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</si>
  <si>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</si>
  <si>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</si>
  <si>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</si>
  <si>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</si>
  <si>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</si>
  <si>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</si>
  <si>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</si>
  <si>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</si>
  <si>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</si>
  <si>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</si>
  <si>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</si>
  <si>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</si>
  <si>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</si>
  <si>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</si>
  <si>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</si>
  <si>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</si>
  <si>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</si>
  <si>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</si>
  <si>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</si>
  <si>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</si>
  <si>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</si>
  <si>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</si>
  <si>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</si>
  <si>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</si>
  <si>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</si>
  <si>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</si>
  <si>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</si>
  <si>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</si>
  <si>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</si>
  <si>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</si>
  <si>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</si>
  <si>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</si>
  <si>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</si>
  <si>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</si>
  <si>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</si>
  <si>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</si>
  <si>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</si>
  <si>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</si>
  <si>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</si>
  <si>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</si>
  <si>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</si>
  <si>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</si>
  <si>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</si>
  <si>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</si>
  <si>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</si>
  <si>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</si>
  <si>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</si>
  <si>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</si>
  <si>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</si>
  <si>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</si>
  <si>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</si>
  <si>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</si>
  <si>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</si>
  <si>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</si>
  <si>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</si>
  <si>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</si>
  <si>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</si>
  <si>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</si>
  <si>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</si>
  <si>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</si>
  <si>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</si>
  <si>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</si>
  <si>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</si>
  <si>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</si>
  <si>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</si>
  <si>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</si>
  <si>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</si>
  <si>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</si>
  <si>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</si>
  <si>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</si>
  <si>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</si>
  <si>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</si>
  <si>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</si>
  <si>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</si>
  <si>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</si>
  <si>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</si>
  <si>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</si>
  <si>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</si>
  <si>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</si>
  <si>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</si>
  <si>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</si>
  <si>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</si>
  <si>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</si>
  <si>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</si>
  <si>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</si>
  <si>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</si>
  <si>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</si>
  <si>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</si>
  <si>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</si>
  <si>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</si>
  <si>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</si>
  <si>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</si>
  <si>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</si>
  <si>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</si>
  <si>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</si>
  <si>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</si>
  <si>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</si>
  <si>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</si>
  <si>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</si>
  <si>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</si>
  <si>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</si>
  <si>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</si>
  <si>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</si>
  <si>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</si>
  <si>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</si>
  <si>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</si>
  <si>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</si>
  <si>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</si>
  <si>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</si>
  <si>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</si>
  <si>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</si>
  <si>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</si>
  <si>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</si>
  <si>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</si>
  <si>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</si>
  <si>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</si>
  <si>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</si>
  <si>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</si>
  <si>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</si>
  <si>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</si>
  <si>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</si>
  <si>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</si>
  <si>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</si>
  <si>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</si>
  <si>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</si>
  <si>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</si>
  <si>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</si>
  <si>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</si>
  <si>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</si>
  <si>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</si>
  <si>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</si>
  <si>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</si>
  <si>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</si>
  <si>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</si>
  <si>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</si>
  <si>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</si>
  <si>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</si>
  <si>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</si>
  <si>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</si>
  <si>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</si>
  <si>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</si>
  <si>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</si>
  <si>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</si>
  <si>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</si>
  <si>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</si>
  <si>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</si>
  <si>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</si>
  <si>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</si>
  <si>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</si>
  <si>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</si>
  <si>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</si>
  <si>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</si>
  <si>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</si>
  <si>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</si>
  <si>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</si>
  <si>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</si>
  <si>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</si>
  <si>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</si>
  <si>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</si>
  <si>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</si>
  <si>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</si>
  <si>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</si>
  <si>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</si>
  <si>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</si>
  <si>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</si>
  <si>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</si>
  <si>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</si>
  <si>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</si>
  <si>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</si>
  <si>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</si>
  <si>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</si>
  <si>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</si>
  <si>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</si>
  <si>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</si>
  <si>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</si>
  <si>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</si>
  <si>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</si>
  <si>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</si>
  <si>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</si>
  <si>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</si>
  <si>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</si>
  <si>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</si>
  <si>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</si>
  <si>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</si>
  <si>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</si>
  <si>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</si>
  <si>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</si>
  <si>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</si>
  <si>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</si>
  <si>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</si>
  <si>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</si>
  <si>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</si>
  <si>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</si>
  <si>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</si>
  <si>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</si>
  <si>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</si>
  <si>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</si>
  <si>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</si>
  <si>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</si>
  <si>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</si>
  <si>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</si>
  <si>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</si>
  <si>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</si>
  <si>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</si>
  <si>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</si>
  <si>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</si>
  <si>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</si>
  <si>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</si>
  <si>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</si>
  <si>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</si>
  <si>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</si>
  <si>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</si>
  <si>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</si>
  <si>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</si>
  <si>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</si>
  <si>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</si>
  <si>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</si>
  <si>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</si>
  <si>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</si>
  <si>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</si>
  <si>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</si>
  <si>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</si>
  <si>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</si>
  <si>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</si>
  <si>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</si>
  <si>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</si>
  <si>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</si>
  <si>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</si>
  <si>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</si>
  <si>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</si>
  <si>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</si>
  <si>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</si>
  <si>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</si>
  <si>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</si>
  <si>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</si>
  <si>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</si>
  <si>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</si>
  <si>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</si>
  <si>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</si>
  <si>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</si>
  <si>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</si>
  <si>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</si>
  <si>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</si>
  <si>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</si>
  <si>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</si>
  <si>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</si>
  <si>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</si>
  <si>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</si>
  <si>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</si>
  <si>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</si>
  <si>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</si>
  <si>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</si>
  <si>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</si>
  <si>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</si>
  <si>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</si>
  <si>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</si>
  <si>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</si>
  <si>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</si>
  <si>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</si>
  <si>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</si>
  <si>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</si>
  <si>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</si>
  <si>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</si>
  <si>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</si>
  <si>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</si>
  <si>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</si>
  <si>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</si>
  <si>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</si>
  <si>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</si>
  <si>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</si>
  <si>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</si>
  <si>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</si>
  <si>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</si>
  <si>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</si>
  <si>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</si>
  <si>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</si>
  <si>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</si>
  <si>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</si>
  <si>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</si>
  <si>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</si>
  <si>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</si>
  <si>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</si>
  <si>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</si>
  <si>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</si>
  <si>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</si>
  <si>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</si>
  <si>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</si>
  <si>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</si>
  <si>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</si>
  <si>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</si>
  <si>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</si>
  <si>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</si>
  <si>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</si>
  <si>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</si>
  <si>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</si>
  <si>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</si>
  <si>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</si>
  <si>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</si>
  <si>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</si>
  <si>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</si>
  <si>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</si>
  <si>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</si>
  <si>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</si>
  <si>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</si>
  <si>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</si>
  <si>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</si>
  <si>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</si>
  <si>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</si>
  <si>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</si>
  <si>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</si>
  <si>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</si>
  <si>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</si>
  <si>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</si>
  <si>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</si>
  <si>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</si>
  <si>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</si>
  <si>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</si>
  <si>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</si>
  <si>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</si>
  <si>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</si>
  <si>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</si>
  <si>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</si>
  <si>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</si>
  <si>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</si>
  <si>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</si>
  <si>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</si>
  <si>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</si>
  <si>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</si>
  <si>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</si>
  <si>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</si>
  <si>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</si>
  <si>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</si>
  <si>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</si>
  <si>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</si>
  <si>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</si>
  <si>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</si>
  <si>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</si>
  <si>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</si>
  <si>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</si>
  <si>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</si>
  <si>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</si>
  <si>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</si>
  <si>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</si>
  <si>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</si>
  <si>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</si>
  <si>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</si>
  <si>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</si>
  <si>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</si>
  <si>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</si>
  <si>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</si>
  <si>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</si>
  <si>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</si>
  <si>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</si>
  <si>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</si>
  <si>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</si>
  <si>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</si>
  <si>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</si>
  <si>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</si>
  <si>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</si>
  <si>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</si>
  <si>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</si>
  <si>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</si>
  <si>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</si>
  <si>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</si>
  <si>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</si>
  <si>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</si>
  <si>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</si>
  <si>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</si>
  <si>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</si>
  <si>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</si>
  <si>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</si>
  <si>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</si>
  <si>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</si>
  <si>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</si>
  <si>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</si>
  <si>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</si>
  <si>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</si>
  <si>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</si>
  <si>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</si>
  <si>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</si>
  <si>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</si>
  <si>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</si>
  <si>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</si>
  <si>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</si>
  <si>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</si>
  <si>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</si>
  <si>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</si>
  <si>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</si>
  <si>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</si>
  <si>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</si>
  <si>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</si>
  <si>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</si>
  <si>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</si>
  <si>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</si>
  <si>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</si>
  <si>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</si>
  <si>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</si>
  <si>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</si>
  <si>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</si>
  <si>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</si>
  <si>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</si>
  <si>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</si>
  <si>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</si>
  <si>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</si>
  <si>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</si>
  <si>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</si>
  <si>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</si>
  <si>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</si>
  <si>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</si>
  <si>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</si>
  <si>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</si>
  <si>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</si>
  <si>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</si>
  <si>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</si>
  <si>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</si>
  <si>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</si>
  <si>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</si>
  <si>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</si>
  <si>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</si>
  <si>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</si>
  <si>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</si>
  <si>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</si>
  <si>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</si>
  <si>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</si>
  <si>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</si>
  <si>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</si>
  <si>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</si>
  <si>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</si>
  <si>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</si>
  <si>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</si>
  <si>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</si>
  <si>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</si>
  <si>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</si>
  <si>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</si>
  <si>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</si>
  <si>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</si>
  <si>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</si>
  <si>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</si>
  <si>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</si>
  <si>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</si>
  <si>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</si>
  <si>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</si>
  <si>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</si>
  <si>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</si>
  <si>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</si>
  <si>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</si>
  <si>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</si>
  <si>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</si>
  <si>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</si>
  <si>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</si>
  <si>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</si>
  <si>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</si>
  <si>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</si>
  <si>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</si>
  <si>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</si>
  <si>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</si>
  <si>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</si>
  <si>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</si>
  <si>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</si>
  <si>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</si>
  <si>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</si>
  <si>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</si>
  <si>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</si>
  <si>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</si>
  <si>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</si>
  <si>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</si>
  <si>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</si>
  <si>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</si>
  <si>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</si>
  <si>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</si>
  <si>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</si>
  <si>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</si>
  <si>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</si>
  <si>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</si>
  <si>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</si>
  <si>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</si>
  <si>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</si>
  <si>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</si>
  <si>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</si>
  <si>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</si>
  <si>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</si>
  <si>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</si>
  <si>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</si>
  <si>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</si>
  <si>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</si>
  <si>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</si>
  <si>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</si>
  <si>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</si>
  <si>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</si>
  <si>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</si>
  <si>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</si>
  <si>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</si>
  <si>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</si>
  <si>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</si>
  <si>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</si>
  <si>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</si>
  <si>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</si>
  <si>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</si>
  <si>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</si>
  <si>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</si>
  <si>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</si>
  <si>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</si>
  <si>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</si>
  <si>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</si>
  <si>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</si>
  <si>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</si>
  <si>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</si>
  <si>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</si>
  <si>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</si>
  <si>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</si>
  <si>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</si>
  <si>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</si>
  <si>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</si>
  <si>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</si>
  <si>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</si>
  <si>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</si>
  <si>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</si>
  <si>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</si>
  <si>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</si>
  <si>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</si>
  <si>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</si>
  <si>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</si>
  <si>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</si>
  <si>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</si>
  <si>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</si>
  <si>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</si>
  <si>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</si>
  <si>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</si>
  <si>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</si>
  <si>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</si>
  <si>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</si>
  <si>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</si>
  <si>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</si>
  <si>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</si>
  <si>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</si>
  <si>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</si>
  <si>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</si>
  <si>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</si>
  <si>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</si>
  <si>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</si>
  <si>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</si>
  <si>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</si>
  <si>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</si>
  <si>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</si>
  <si>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</si>
  <si>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</si>
  <si>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</si>
  <si>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</si>
  <si>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</si>
  <si>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</si>
  <si>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</si>
  <si>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</si>
  <si>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</si>
  <si>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</si>
  <si>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</si>
  <si>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</si>
  <si>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</si>
  <si>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</si>
  <si>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</si>
  <si>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</si>
  <si>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</si>
  <si>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</si>
  <si>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</si>
  <si>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</si>
  <si>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</si>
  <si>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</si>
  <si>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</si>
  <si>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</si>
  <si>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</si>
  <si>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</si>
  <si>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</si>
  <si>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</si>
  <si>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</si>
  <si>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</si>
  <si>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</si>
  <si>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</si>
  <si>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</si>
  <si>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</si>
  <si>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</si>
  <si>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</si>
  <si>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</si>
  <si>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</si>
  <si>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</si>
  <si>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</si>
  <si>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</si>
  <si>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</si>
  <si>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</si>
  <si>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</si>
  <si>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</si>
  <si>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</si>
  <si>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</si>
  <si>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</si>
  <si>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</si>
  <si>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</si>
  <si>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</si>
  <si>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</si>
  <si>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</si>
  <si>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</si>
  <si>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</si>
  <si>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</si>
  <si>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</si>
  <si>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</si>
  <si>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</si>
  <si>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</si>
  <si>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</si>
  <si>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</si>
  <si>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</si>
  <si>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</si>
  <si>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</si>
  <si>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</si>
  <si>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</si>
  <si>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</si>
  <si>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</si>
  <si>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</si>
  <si>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</si>
  <si>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</si>
  <si>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</si>
  <si>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</si>
  <si>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</si>
  <si>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</si>
  <si>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</si>
  <si>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</si>
  <si>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</si>
  <si>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</si>
  <si>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</si>
  <si>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</si>
  <si>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</si>
  <si>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</si>
  <si>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</si>
  <si>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</si>
  <si>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</si>
  <si>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</si>
  <si>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</si>
  <si>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</si>
  <si>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</si>
  <si>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</si>
  <si>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</si>
  <si>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</si>
  <si>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</si>
  <si>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</si>
  <si>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</si>
  <si>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</si>
  <si>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</si>
  <si>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</si>
  <si>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</si>
  <si>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</si>
  <si>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</si>
  <si>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</si>
  <si>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</si>
  <si>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</si>
  <si>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</si>
  <si>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</si>
  <si>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</si>
  <si>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</si>
  <si>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</si>
  <si>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</si>
  <si>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</si>
  <si>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</si>
  <si>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</si>
  <si>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</si>
  <si>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</si>
  <si>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</si>
  <si>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</si>
  <si>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</si>
  <si>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</si>
  <si>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</si>
  <si>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</si>
  <si>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</si>
  <si>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</si>
  <si>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</si>
  <si>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</si>
  <si>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</si>
  <si>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</si>
  <si>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</si>
  <si>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</si>
  <si>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</si>
  <si>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</si>
  <si>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</si>
  <si>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</si>
  <si>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</si>
  <si>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</si>
  <si>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</si>
  <si>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</si>
  <si>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</si>
  <si>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</si>
  <si>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</si>
  <si>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</si>
  <si>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</si>
  <si>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</si>
  <si>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</si>
  <si>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</si>
  <si>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</si>
  <si>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</si>
  <si>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</si>
  <si>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</si>
  <si>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</si>
  <si>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</si>
  <si>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</si>
  <si>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</si>
  <si>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</si>
  <si>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</si>
  <si>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</si>
  <si>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</si>
  <si>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</si>
  <si>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</si>
  <si>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</si>
  <si>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</si>
  <si>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</si>
  <si>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</si>
  <si>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</si>
  <si>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</si>
  <si>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</si>
  <si>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</si>
  <si>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</si>
  <si>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</si>
  <si>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</si>
  <si>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</si>
  <si>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</si>
  <si>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</si>
  <si>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</si>
  <si>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</si>
  <si>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</si>
  <si>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</si>
  <si>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</si>
  <si>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</si>
  <si>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</si>
  <si>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</si>
  <si>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</si>
  <si>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</si>
  <si>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</si>
  <si>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</si>
  <si>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</si>
  <si>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</si>
  <si>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</si>
  <si>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</si>
  <si>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</si>
  <si>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</si>
  <si>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</si>
  <si>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</si>
  <si>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</si>
  <si>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</si>
  <si>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</si>
  <si>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</si>
  <si>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</si>
  <si>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</si>
  <si>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</si>
  <si>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</si>
  <si>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</si>
  <si>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</si>
  <si>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</si>
  <si>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</si>
  <si>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</si>
  <si>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</si>
  <si>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</si>
  <si>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</si>
  <si>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</si>
  <si>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</si>
  <si>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</si>
  <si>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</si>
  <si>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</si>
  <si>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</si>
  <si>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</si>
  <si>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</si>
  <si>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</si>
  <si>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</si>
  <si>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</si>
  <si>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</si>
  <si>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</si>
  <si>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</si>
  <si>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</si>
  <si>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</si>
  <si>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</si>
  <si>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</si>
  <si>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</si>
  <si>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</si>
  <si>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</si>
  <si>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</si>
  <si>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</si>
  <si>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</si>
  <si>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</si>
  <si>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</si>
  <si>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</si>
  <si>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</si>
  <si>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</si>
  <si>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</si>
  <si>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</si>
  <si>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</si>
  <si>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</si>
  <si>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</si>
  <si>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</si>
  <si>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</si>
  <si>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</si>
  <si>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</si>
  <si>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</si>
  <si>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</si>
  <si>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</si>
  <si>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</si>
  <si>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</si>
  <si>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</si>
  <si>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</si>
  <si>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</si>
  <si>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</si>
  <si>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</si>
  <si>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</si>
  <si>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</si>
  <si>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</si>
  <si>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</si>
  <si>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</si>
  <si>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</si>
  <si>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</si>
  <si>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</si>
  <si>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</si>
  <si>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</si>
  <si>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</si>
  <si>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</si>
  <si>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</si>
  <si>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</si>
  <si>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</si>
  <si>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</si>
  <si>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</si>
  <si>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</si>
  <si>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</si>
  <si>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</si>
  <si>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</si>
  <si>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</si>
  <si>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</si>
  <si>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</si>
  <si>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</si>
  <si>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</si>
  <si>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</si>
  <si>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</si>
  <si>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</si>
  <si>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</si>
  <si>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</si>
  <si>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</si>
  <si>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</si>
  <si>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</si>
  <si>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</si>
  <si>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</si>
  <si>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</si>
  <si>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</si>
  <si>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</si>
  <si>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</si>
  <si>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</si>
  <si>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</si>
  <si>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</si>
  <si>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</si>
  <si>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</si>
  <si>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</si>
  <si>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</si>
  <si>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</si>
  <si>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</si>
  <si>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</si>
  <si>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</si>
  <si>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</si>
  <si>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</si>
  <si>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</si>
  <si>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</si>
  <si>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</si>
  <si>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</si>
  <si>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</si>
  <si>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</si>
  <si>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</si>
  <si>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</si>
  <si>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</si>
  <si>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</si>
  <si>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</si>
  <si>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</si>
  <si>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</si>
  <si>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</si>
  <si>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</si>
  <si>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</si>
  <si>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</si>
  <si>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</si>
  <si>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</si>
  <si>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</si>
  <si>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</si>
  <si>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</si>
  <si>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</si>
  <si>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</si>
  <si>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</si>
  <si>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</si>
  <si>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</si>
  <si>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</si>
  <si>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</si>
  <si>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</si>
  <si>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</si>
  <si>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</si>
  <si>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</si>
  <si>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</si>
  <si>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</si>
  <si>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</si>
  <si>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</si>
  <si>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</si>
  <si>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</si>
  <si>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</si>
  <si>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</si>
  <si>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</si>
  <si>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</si>
  <si>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</si>
  <si>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</si>
  <si>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</si>
  <si>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</si>
  <si>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</si>
  <si>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</si>
  <si>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</si>
  <si>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</si>
  <si>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</si>
  <si>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</si>
  <si>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</si>
  <si>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</si>
  <si>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</si>
  <si>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</si>
  <si>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</si>
  <si>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</si>
  <si>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</si>
  <si>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</si>
  <si>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</si>
  <si>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</si>
  <si>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</si>
  <si>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</si>
  <si>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</si>
  <si>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</si>
  <si>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</si>
  <si>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</si>
  <si>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</si>
  <si>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</si>
  <si>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</si>
  <si>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</si>
  <si>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</si>
  <si>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</si>
  <si>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</si>
  <si>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</si>
  <si>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</si>
  <si>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</si>
  <si>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</si>
  <si>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</si>
  <si>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</si>
  <si>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</si>
  <si>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</si>
  <si>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</si>
  <si>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</si>
  <si>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</si>
  <si>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</si>
  <si>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</si>
  <si>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</si>
  <si>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</si>
  <si>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</si>
  <si>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</si>
  <si>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</si>
  <si>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</si>
  <si>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</si>
  <si>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</si>
  <si>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</si>
  <si>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</si>
  <si>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</si>
  <si>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</si>
  <si>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</si>
  <si>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</si>
  <si>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</si>
  <si>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</si>
  <si>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</si>
  <si>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</si>
  <si>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</si>
  <si>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</si>
  <si>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</si>
  <si>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</si>
  <si>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</si>
  <si>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</si>
  <si>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</si>
  <si>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</si>
  <si>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</si>
  <si>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</si>
  <si>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</si>
  <si>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</si>
  <si>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</si>
  <si>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</si>
  <si>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</si>
  <si>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</si>
  <si>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</si>
  <si>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</si>
  <si>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</si>
  <si>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</si>
  <si>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</si>
  <si>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</si>
  <si>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</si>
  <si>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</si>
  <si>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</si>
  <si>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</si>
  <si>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</si>
  <si>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</si>
  <si>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</si>
  <si>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</si>
  <si>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</si>
  <si>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</si>
  <si>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</si>
  <si>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</si>
  <si>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</si>
  <si>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</si>
  <si>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</si>
  <si>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</si>
  <si>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</si>
  <si>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</si>
  <si>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</si>
  <si>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</si>
  <si>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</si>
  <si>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</si>
  <si>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</si>
  <si>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</si>
  <si>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</si>
  <si>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</si>
  <si>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</si>
  <si>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</si>
  <si>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</si>
  <si>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</si>
  <si>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</si>
  <si>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</si>
  <si>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</si>
  <si>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</si>
  <si>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</si>
  <si>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</si>
  <si>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</si>
  <si>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</si>
  <si>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</si>
  <si>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</si>
  <si>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</si>
  <si>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</si>
  <si>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</si>
  <si>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</si>
  <si>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</si>
  <si>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</si>
  <si>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</si>
  <si>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</si>
  <si>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</si>
  <si>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</si>
  <si>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</si>
  <si>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</si>
  <si>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</si>
  <si>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</si>
  <si>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</si>
  <si>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</si>
  <si>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</si>
  <si>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</si>
  <si>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</si>
  <si>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</si>
  <si>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</si>
  <si>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</si>
  <si>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</si>
  <si>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</si>
  <si>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</si>
  <si>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</si>
  <si>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</si>
  <si>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</si>
  <si>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</si>
  <si>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</si>
  <si>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</si>
  <si>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</si>
  <si>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</si>
  <si>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</si>
  <si>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</si>
  <si>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</si>
  <si>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</si>
  <si>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</si>
  <si>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</si>
  <si>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</si>
  <si>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</si>
  <si>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</si>
  <si>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</si>
  <si>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</si>
  <si>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</si>
  <si>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</si>
  <si>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</si>
  <si>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</si>
  <si>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</si>
  <si>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</si>
  <si>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</si>
  <si>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</si>
  <si>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</si>
  <si>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</si>
  <si>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</si>
  <si>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</si>
  <si>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</si>
  <si>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</si>
  <si>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</si>
  <si>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</si>
  <si>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</si>
  <si>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</si>
  <si>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</si>
  <si>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</si>
  <si>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</si>
  <si>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</si>
  <si>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</si>
  <si>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</si>
  <si>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</si>
  <si>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</si>
  <si>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</si>
  <si>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</si>
  <si>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</si>
  <si>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</si>
  <si>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</si>
  <si>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</si>
  <si>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</si>
  <si>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</si>
  <si>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</si>
  <si>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</si>
  <si>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</si>
  <si>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</si>
  <si>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</si>
  <si>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</si>
  <si>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</si>
  <si>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</si>
  <si>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</si>
  <si>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</si>
  <si>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</si>
  <si>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</si>
  <si>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</si>
  <si>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</si>
  <si>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</si>
  <si>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</si>
  <si>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</si>
  <si>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</si>
  <si>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</si>
  <si>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</si>
  <si>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</si>
  <si>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</si>
  <si>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</si>
  <si>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</si>
  <si>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</si>
  <si>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</si>
  <si>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</si>
  <si>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</si>
  <si>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</si>
  <si>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</si>
  <si>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</si>
  <si>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</si>
  <si>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</si>
  <si>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</si>
  <si>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</si>
  <si>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</si>
  <si>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</si>
  <si>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</si>
  <si>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</si>
  <si>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</si>
  <si>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</si>
  <si>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</si>
  <si>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</si>
  <si>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</si>
  <si>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</si>
  <si>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</si>
  <si>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</si>
  <si>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</si>
  <si>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</si>
  <si>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</si>
  <si>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</si>
  <si>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</si>
  <si>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</si>
  <si>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</si>
  <si>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</si>
  <si>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</si>
  <si>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</si>
  <si>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</si>
  <si>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</si>
  <si>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</si>
  <si>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</si>
  <si>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</si>
  <si>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</si>
  <si>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</si>
  <si>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</si>
  <si>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</si>
  <si>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</si>
  <si>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</si>
  <si>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</si>
  <si>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</si>
  <si>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</si>
  <si>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</si>
  <si>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</si>
  <si>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</si>
  <si>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</si>
  <si>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</si>
  <si>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</si>
  <si>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</si>
  <si>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</si>
  <si>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</si>
  <si>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</si>
  <si>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</si>
  <si>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</si>
  <si>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</si>
  <si>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</si>
  <si>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</si>
  <si>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</si>
  <si>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</si>
  <si>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</si>
  <si>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</si>
  <si>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</si>
  <si>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</si>
  <si>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</si>
  <si>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</si>
  <si>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</si>
  <si>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</si>
  <si>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</si>
  <si>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</si>
  <si>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</si>
  <si>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</si>
  <si>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</si>
  <si>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</si>
  <si>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</si>
  <si>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</si>
  <si>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</si>
  <si>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</si>
  <si>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</si>
  <si>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</si>
  <si>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</si>
  <si>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</si>
  <si>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</si>
  <si>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</si>
  <si>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</si>
  <si>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</si>
  <si>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</si>
  <si>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</si>
  <si>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</si>
  <si>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</si>
  <si>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</si>
  <si>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</si>
  <si>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</si>
  <si>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</si>
  <si>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</si>
  <si>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</si>
  <si>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</si>
  <si>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</si>
  <si>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</si>
  <si>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</si>
  <si>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</si>
  <si>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</si>
  <si>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</si>
  <si>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</si>
  <si>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</si>
  <si>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</si>
  <si>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</si>
  <si>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</si>
  <si>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</si>
  <si>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</si>
  <si>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</si>
  <si>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</si>
  <si>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</si>
  <si>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</si>
  <si>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</si>
  <si>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</si>
  <si>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</si>
  <si>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</si>
  <si>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</si>
  <si>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</si>
  <si>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</si>
  <si>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</si>
  <si>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</si>
  <si>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</si>
  <si>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</si>
  <si>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</si>
  <si>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</si>
  <si>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</si>
  <si>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</si>
  <si>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</si>
  <si>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</si>
  <si>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</si>
  <si>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</si>
  <si>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</si>
  <si>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</si>
  <si>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</si>
  <si>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</si>
  <si>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</si>
  <si>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</si>
  <si>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</si>
  <si>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</si>
  <si>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</si>
  <si>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</si>
  <si>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</si>
  <si>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</si>
  <si>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</si>
  <si>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</si>
  <si>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</si>
  <si>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</si>
  <si>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</si>
  <si>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</si>
  <si>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</si>
  <si>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</si>
  <si>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</si>
  <si>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</si>
  <si>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</si>
  <si>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</si>
  <si>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</si>
  <si>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</si>
  <si>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</si>
  <si>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</si>
  <si>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</si>
  <si>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</si>
  <si>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</si>
  <si>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</si>
  <si>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</si>
  <si>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</si>
  <si>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</si>
  <si>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</si>
  <si>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</si>
  <si>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</si>
  <si>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</si>
  <si>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</si>
  <si>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</si>
  <si>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</si>
  <si>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</si>
  <si>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</si>
  <si>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</si>
  <si>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</si>
  <si>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</si>
  <si>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</si>
  <si>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</si>
  <si>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</si>
  <si>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</si>
  <si>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</si>
  <si>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</si>
  <si>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</si>
  <si>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</si>
  <si>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</si>
  <si>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</si>
  <si>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</si>
  <si>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</si>
  <si>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</si>
  <si>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</si>
  <si>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</si>
  <si>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</si>
  <si>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</si>
  <si>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</si>
  <si>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</si>
  <si>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</si>
  <si>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</si>
  <si>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</si>
  <si>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</si>
  <si>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</si>
  <si>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</si>
  <si>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</si>
  <si>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</si>
  <si>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</si>
  <si>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</si>
  <si>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</si>
  <si>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</si>
  <si>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</si>
  <si>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</si>
  <si>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</si>
  <si>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</si>
  <si>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</si>
  <si>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</si>
  <si>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</si>
  <si>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</si>
  <si>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</si>
  <si>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</si>
  <si>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</si>
  <si>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</si>
  <si>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</si>
  <si>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</si>
  <si>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</si>
  <si>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</si>
  <si>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</si>
  <si>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</si>
  <si>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</si>
  <si>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</si>
  <si>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</si>
  <si>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</si>
  <si>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</si>
  <si>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</si>
  <si>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</si>
  <si>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</si>
  <si>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</si>
  <si>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</si>
  <si>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</si>
  <si>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</si>
  <si>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</si>
  <si>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</si>
  <si>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</si>
  <si>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</si>
  <si>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</si>
  <si>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</si>
  <si>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</si>
  <si>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</si>
  <si>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</si>
  <si>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</si>
  <si>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</si>
  <si>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</si>
  <si>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</si>
  <si>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</si>
  <si>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</si>
  <si>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</si>
  <si>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</si>
  <si>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</si>
  <si>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</si>
  <si>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</si>
  <si>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</si>
  <si>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</si>
  <si>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</si>
  <si>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</si>
  <si>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</si>
  <si>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</si>
  <si>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</si>
  <si>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</si>
  <si>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</si>
  <si>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</si>
  <si>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</si>
  <si>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</si>
  <si>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</si>
  <si>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</si>
  <si>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</si>
  <si>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</si>
  <si>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</si>
  <si>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</si>
  <si>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</si>
  <si>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</si>
  <si>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</si>
  <si>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</si>
  <si>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</si>
  <si>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</si>
  <si>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</si>
  <si>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</si>
  <si>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</si>
  <si>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</si>
  <si>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</si>
  <si>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</si>
  <si>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</si>
  <si>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</si>
  <si>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</si>
  <si>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</si>
  <si>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</si>
  <si>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</si>
  <si>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</si>
  <si>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</si>
  <si>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</si>
  <si>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</si>
  <si>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</si>
  <si>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</si>
  <si>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</si>
  <si>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</si>
  <si>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</si>
  <si>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</si>
  <si>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</si>
  <si>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</si>
  <si>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</si>
  <si>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</si>
  <si>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</si>
  <si>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</si>
  <si>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</si>
  <si>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</si>
  <si>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</si>
  <si>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</si>
  <si>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</si>
  <si>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</si>
  <si>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</si>
  <si>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</si>
  <si>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</si>
  <si>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</si>
  <si>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</si>
  <si>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</si>
  <si>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</si>
  <si>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</si>
  <si>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</si>
  <si>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</si>
  <si>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</si>
  <si>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</si>
  <si>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</si>
  <si>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</si>
  <si>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</si>
  <si>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</si>
  <si>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</si>
  <si>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</si>
  <si>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</si>
  <si>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</si>
  <si>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</si>
  <si>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</si>
  <si>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</si>
  <si>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</si>
  <si>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</si>
  <si>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</si>
  <si>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</si>
  <si>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</si>
  <si>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</si>
  <si>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</si>
  <si>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</si>
  <si>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</si>
  <si>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</si>
  <si>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</si>
  <si>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</si>
  <si>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</si>
  <si>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</si>
  <si>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</si>
  <si>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</si>
  <si>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</si>
  <si>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</si>
  <si>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</si>
  <si>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</si>
  <si>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</si>
  <si>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</si>
  <si>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</si>
  <si>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</si>
  <si>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</si>
  <si>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</si>
  <si>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</si>
  <si>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</si>
  <si>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</si>
  <si>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</si>
  <si>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</si>
  <si>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</si>
  <si>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</si>
  <si>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</si>
  <si>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</si>
  <si>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</si>
  <si>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</si>
  <si>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</si>
  <si>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</si>
  <si>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</si>
  <si>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</si>
  <si>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</si>
  <si>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</si>
  <si>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</si>
  <si>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</si>
  <si>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</si>
  <si>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</si>
  <si>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</si>
  <si>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</si>
  <si>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</si>
  <si>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</si>
  <si>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</si>
  <si>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</si>
  <si>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</si>
  <si>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</si>
  <si>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</si>
  <si>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</si>
  <si>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</si>
  <si>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</si>
  <si>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</si>
  <si>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</si>
  <si>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</si>
  <si>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</si>
  <si>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</si>
  <si>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</si>
  <si>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</si>
  <si>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</si>
  <si>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</si>
  <si>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</si>
  <si>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</si>
  <si>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</si>
  <si>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</si>
  <si>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</si>
  <si>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</si>
  <si>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</si>
  <si>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</si>
  <si>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</si>
  <si>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</si>
  <si>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</si>
  <si>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</si>
  <si>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</si>
  <si>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</si>
  <si>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</si>
  <si>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</si>
  <si>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</si>
  <si>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</si>
  <si>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</si>
  <si>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</si>
  <si>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</si>
  <si>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</si>
  <si>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</si>
  <si>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</si>
  <si>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</si>
  <si>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</si>
  <si>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</si>
  <si>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</si>
  <si>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</si>
  <si>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</si>
  <si>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</si>
  <si>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</si>
  <si>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</si>
  <si>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</si>
  <si>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</si>
  <si>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</si>
  <si>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</si>
  <si>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</si>
  <si>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</si>
  <si>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</si>
  <si>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</si>
  <si>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</si>
  <si>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</si>
  <si>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</si>
  <si>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</si>
  <si>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</si>
  <si>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</si>
  <si>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</si>
  <si>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</si>
  <si>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</si>
  <si>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</si>
  <si>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</si>
  <si>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</si>
  <si>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</si>
  <si>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</si>
  <si>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</si>
  <si>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</si>
  <si>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</si>
  <si>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</si>
  <si>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</si>
  <si>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</si>
  <si>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</si>
  <si>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</si>
  <si>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</si>
  <si>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</si>
  <si>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</si>
  <si>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</si>
  <si>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</si>
  <si>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</si>
  <si>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</si>
  <si>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</si>
  <si>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</si>
  <si>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</si>
  <si>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</si>
  <si>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</si>
  <si>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</si>
  <si>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</si>
  <si>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</si>
  <si>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</si>
  <si>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</si>
  <si>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</si>
  <si>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</si>
  <si>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</si>
  <si>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</si>
  <si>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</si>
  <si>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</si>
  <si>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</si>
  <si>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</si>
  <si>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</si>
  <si>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</si>
  <si>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</si>
  <si>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</si>
  <si>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</si>
  <si>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</si>
  <si>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</si>
  <si>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</si>
  <si>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</si>
  <si>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</si>
  <si>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</si>
  <si>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</si>
  <si>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</si>
  <si>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</si>
  <si>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</si>
  <si>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</si>
  <si>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</si>
  <si>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</si>
  <si>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</si>
  <si>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</si>
  <si>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</si>
  <si>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</si>
  <si>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</si>
  <si>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</si>
  <si>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</si>
  <si>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</si>
  <si>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</si>
  <si>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</si>
  <si>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</si>
  <si>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Successful </t>
  </si>
  <si>
    <t xml:space="preserve">Failed </t>
  </si>
  <si>
    <t xml:space="preserve">Canceled </t>
  </si>
  <si>
    <t xml:space="preserve">Live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</si>
  <si>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</si>
  <si>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</si>
  <si>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</si>
  <si>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</si>
  <si>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</si>
  <si>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</si>
  <si>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</si>
  <si>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</si>
  <si>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</si>
  <si>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</si>
  <si>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</si>
  <si>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</si>
  <si>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</si>
  <si>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</si>
  <si>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</si>
  <si>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</si>
  <si>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</si>
  <si>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</si>
  <si>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</si>
  <si>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</si>
  <si>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</si>
  <si>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</si>
  <si>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</si>
  <si>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</si>
  <si>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</si>
  <si>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</si>
  <si>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</si>
  <si>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</si>
  <si>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</si>
  <si>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</si>
  <si>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</si>
  <si>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</si>
  <si>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</si>
  <si>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</si>
  <si>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</si>
  <si>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</si>
  <si>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</si>
  <si>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</si>
  <si>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</si>
  <si>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</si>
  <si>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</si>
  <si>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</si>
  <si>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live </t>
  </si>
  <si>
    <t xml:space="preserve">canceled </t>
  </si>
  <si>
    <t xml:space="preserve">failed </t>
  </si>
  <si>
    <t xml:space="preserve">successful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</si>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</sst>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Sheet2!$I$4:$I$13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C4-4F9D-848F-A67E78793FD0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Sheet2!$J$4:$J$13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C4-4F9D-848F-A67E78793FD0}"/>
            </c:ext>
          </c:extLst>
        </c:ser>
        <c:ser>
          <c:idx val="2"/>
          <c:order val="2"/>
          <c:tx>
            <c:strRef>
              <c:f>Sheet2!$K$3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9C4-4F9D-848F-A67E78793FD0}"/>
            </c:ext>
          </c:extLst>
        </c:ser>
        <c:ser>
          <c:idx val="3"/>
          <c:order val="3"/>
          <c:tx>
            <c:strRef>
              <c:f>Sheet2!$L$3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9C4-4F9D-848F-A67E7879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479792"/>
        <c:axId val="1471936992"/>
      </c:barChart>
      <c:catAx>
        <c:axId val="15954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36992"/>
        <c:crosses val="autoZero"/>
        <c:auto val="1"/>
        <c:lblAlgn val="ctr"/>
        <c:lblOffset val="100"/>
        <c:noMultiLvlLbl val="0"/>
      </c:catAx>
      <c:valAx>
        <c:axId val="14719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797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Sheet3!$O$4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Sheet3!$O$5:$O$46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9-4945-AFA4-9BAE5A34B747}"/>
            </c:ext>
          </c:extLst>
        </c:ser>
        <c:ser>
          <c:idx val="1"/>
          <c:order val="1"/>
          <c:tx>
            <c:strRef>
              <c:f>Sheet3!$P$4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Sheet3!$P$5:$P$46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9-4945-AFA4-9BAE5A34B747}"/>
            </c:ext>
          </c:extLst>
        </c:ser>
        <c:ser>
          <c:idx val="2"/>
          <c:order val="2"/>
          <c:tx>
            <c:strRef>
              <c:f>Sheet3!$Q$4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Sheet3!$Q$5:$Q$46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9-4945-AFA4-9BAE5A34B747}"/>
            </c:ext>
          </c:extLst>
        </c:ser>
        <c:ser>
          <c:idx val="3"/>
          <c:order val="3"/>
          <c:tx>
            <c:strRef>
              <c:f>Sheet3!$R$4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Sheet3!$R$5:$R$46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9-4945-AFA4-9BAE5A34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325712"/>
        <c:axId val="1838548016"/>
      </c:barChart>
      <c:catAx>
        <c:axId val="132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48016"/>
        <c:crosses val="autoZero"/>
        <c:auto val="1"/>
        <c:lblAlgn val="ctr"/>
        <c:lblOffset val="100"/>
        <c:noMultiLvlLbl val="0"/>
      </c:catAx>
      <c:valAx>
        <c:axId val="18385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0-43EA-8A56-29B3F0B587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0-43EA-8A56-29B3F0B587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0-43EA-8A56-29B3F0B587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0-43EA-8A56-29B3F0B58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669231"/>
        <c:axId val="1384625807"/>
      </c:lineChart>
      <c:catAx>
        <c:axId val="99866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625807"/>
        <c:crosses val="autoZero"/>
        <c:auto val="1"/>
        <c:lblAlgn val="ctr"/>
        <c:lblOffset val="100"/>
        <c:noMultiLvlLbl val="0"/>
      </c:catAx>
      <c:valAx>
        <c:axId val="13846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6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per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6-4794-A795-BCCE47CA9E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6-4794-A795-BCCE47CA9E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6-4794-A795-BCCE47CA9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005968"/>
        <c:axId val="1612413472"/>
      </c:lineChart>
      <c:catAx>
        <c:axId val="12330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13472"/>
        <c:crosses val="autoZero"/>
        <c:auto val="1"/>
        <c:lblAlgn val="ctr"/>
        <c:lblOffset val="100"/>
        <c:noMultiLvlLbl val="0"/>
      </c:catAx>
      <c:valAx>
        <c:axId val="16124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348567</xdr:colOff>
      <xdr:row>0</xdr:row>
      <xdr:rowOff>92765</xdr:rowOff>
    </xdr:from>
    <xdr:to>
      <xdr:col>13</xdr:col>
      <xdr:colOff>556820</xdr:colOff>
      <xdr:row>15</xdr:row>
      <xdr:rowOff>92765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18877-8A97-409F-BEF9-B4E6CE3B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171450</xdr:rowOff>
    </xdr:from>
    <xdr:to>
      <xdr:col>12</xdr:col>
      <xdr:colOff>198120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2228-3F1B-4D97-A26D-99AF4448C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11430</xdr:rowOff>
    </xdr:from>
    <xdr:to>
      <xdr:col>13</xdr:col>
      <xdr:colOff>327660</xdr:colOff>
      <xdr:row>18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58C55-7B9A-4F1C-8900-5B339B22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179070</xdr:rowOff>
    </xdr:from>
    <xdr:to>
      <xdr:col>8</xdr:col>
      <xdr:colOff>0</xdr:colOff>
      <xdr:row>28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66F842-16C0-4CEA-9E57-09A32D579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51826504631" createdVersion="6" refreshedVersion="6" minRefreshableVersion="3" recordCount="4114" xr:uid="{0ABC92BF-2A2E-471A-9CA7-3DEC05AD5D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7212037037" createdVersion="6" refreshedVersion="6" minRefreshableVersion="3" recordCount="9" xr:uid="{A0265130-EAB6-49AB-8896-EC21DB919366}">
  <cacheSource type="worksheet">
    <worksheetSource ref="A2:F11" sheet="Sheet2"/>
  </cacheSource>
  <cacheFields count="6">
    <cacheField name="Row Labels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ful" numFmtId="0">
      <sharedItems containsString="0" containsBlank="1" containsNumber="1" containsInteger="1" minValue="34" maxValue="839" count="8">
        <n v="300"/>
        <n v="34"/>
        <n v="80"/>
        <m/>
        <n v="540"/>
        <n v="103"/>
        <n v="209"/>
        <n v="839"/>
      </sharedItems>
    </cacheField>
    <cacheField name="failed" numFmtId="0">
      <sharedItems containsString="0" containsBlank="1" containsNumber="1" containsInteger="1" minValue="117" maxValue="493"/>
    </cacheField>
    <cacheField name="canceled" numFmtId="0">
      <sharedItems containsString="0" containsBlank="1" containsNumber="1" containsInteger="1" minValue="20" maxValue="178"/>
    </cacheField>
    <cacheField name="live" numFmtId="0">
      <sharedItems containsString="0" containsBlank="1" containsNumber="1" containsInteger="1" minValue="6" maxValue="24" count="4">
        <m/>
        <n v="6"/>
        <n v="20"/>
        <n v="24"/>
      </sharedItems>
    </cacheField>
    <cacheField name="Grand Total" numFmtId="0">
      <sharedItems containsSemiMixedTypes="0" containsString="0" containsNumber="1" containsInteger="1" minValue="24" maxValue="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96169560184" createdVersion="6" refreshedVersion="6" minRefreshableVersion="3" recordCount="41" xr:uid="{31047CD8-7EE4-4BED-A269-97AEE77ACCA8}">
  <cacheSource type="worksheet">
    <worksheetSource ref="A5:F46" sheet="Sheet3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42.649082986114" createdVersion="6" refreshedVersion="6" minRefreshableVersion="3" recordCount="4114" xr:uid="{086E0C67-9445-4A7C-ADB7-150E1E151F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80"/>
    <n v="40"/>
    <x v="0"/>
    <n v="520"/>
  </r>
  <r>
    <x v="1"/>
    <x v="1"/>
    <n v="140"/>
    <n v="20"/>
    <x v="1"/>
    <n v="200"/>
  </r>
  <r>
    <x v="2"/>
    <x v="2"/>
    <n v="140"/>
    <m/>
    <x v="0"/>
    <n v="220"/>
  </r>
  <r>
    <x v="3"/>
    <x v="3"/>
    <m/>
    <n v="24"/>
    <x v="0"/>
    <n v="24"/>
  </r>
  <r>
    <x v="4"/>
    <x v="4"/>
    <n v="120"/>
    <n v="20"/>
    <x v="2"/>
    <n v="700"/>
  </r>
  <r>
    <x v="5"/>
    <x v="5"/>
    <n v="117"/>
    <m/>
    <x v="0"/>
    <n v="220"/>
  </r>
  <r>
    <x v="6"/>
    <x v="2"/>
    <n v="127"/>
    <n v="30"/>
    <x v="0"/>
    <n v="237"/>
  </r>
  <r>
    <x v="7"/>
    <x v="6"/>
    <n v="213"/>
    <n v="178"/>
    <x v="0"/>
    <n v="600"/>
  </r>
  <r>
    <x v="8"/>
    <x v="7"/>
    <n v="493"/>
    <n v="37"/>
    <x v="3"/>
    <n v="13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m/>
    <m/>
    <n v="20"/>
    <m/>
    <n v="20"/>
  </r>
  <r>
    <x v="2"/>
    <m/>
    <m/>
    <n v="24"/>
    <m/>
    <n v="24"/>
  </r>
  <r>
    <x v="3"/>
    <m/>
    <n v="40"/>
    <m/>
    <m/>
    <n v="40"/>
  </r>
  <r>
    <x v="4"/>
    <n v="40"/>
    <m/>
    <m/>
    <m/>
    <n v="40"/>
  </r>
  <r>
    <x v="5"/>
    <n v="180"/>
    <m/>
    <m/>
    <m/>
    <n v="180"/>
  </r>
  <r>
    <x v="6"/>
    <m/>
    <n v="80"/>
    <m/>
    <m/>
    <n v="80"/>
  </r>
  <r>
    <x v="7"/>
    <n v="40"/>
    <m/>
    <m/>
    <m/>
    <n v="40"/>
  </r>
  <r>
    <x v="8"/>
    <m/>
    <n v="40"/>
    <m/>
    <n v="20"/>
    <n v="60"/>
  </r>
  <r>
    <x v="9"/>
    <m/>
    <n v="40"/>
    <m/>
    <m/>
    <n v="40"/>
  </r>
  <r>
    <x v="10"/>
    <m/>
    <n v="120"/>
    <n v="20"/>
    <m/>
    <n v="140"/>
  </r>
  <r>
    <x v="11"/>
    <m/>
    <n v="20"/>
    <m/>
    <m/>
    <n v="20"/>
  </r>
  <r>
    <x v="12"/>
    <n v="140"/>
    <m/>
    <m/>
    <m/>
    <n v="140"/>
  </r>
  <r>
    <x v="13"/>
    <n v="140"/>
    <n v="20"/>
    <m/>
    <m/>
    <n v="160"/>
  </r>
  <r>
    <x v="14"/>
    <m/>
    <n v="60"/>
    <m/>
    <m/>
    <n v="60"/>
  </r>
  <r>
    <x v="15"/>
    <n v="9"/>
    <n v="11"/>
    <m/>
    <m/>
    <n v="20"/>
  </r>
  <r>
    <x v="16"/>
    <n v="20"/>
    <m/>
    <m/>
    <m/>
    <n v="20"/>
  </r>
  <r>
    <x v="17"/>
    <m/>
    <n v="40"/>
    <m/>
    <m/>
    <n v="40"/>
  </r>
  <r>
    <x v="18"/>
    <n v="60"/>
    <n v="60"/>
    <n v="20"/>
    <m/>
    <n v="140"/>
  </r>
  <r>
    <x v="19"/>
    <m/>
    <n v="20"/>
    <m/>
    <m/>
    <n v="20"/>
  </r>
  <r>
    <x v="20"/>
    <n v="60"/>
    <m/>
    <m/>
    <m/>
    <n v="60"/>
  </r>
  <r>
    <x v="21"/>
    <m/>
    <n v="20"/>
    <m/>
    <m/>
    <n v="20"/>
  </r>
  <r>
    <x v="22"/>
    <n v="103"/>
    <n v="57"/>
    <m/>
    <m/>
    <n v="160"/>
  </r>
  <r>
    <x v="23"/>
    <m/>
    <n v="20"/>
    <m/>
    <m/>
    <n v="20"/>
  </r>
  <r>
    <x v="24"/>
    <n v="694"/>
    <n v="353"/>
    <m/>
    <n v="19"/>
    <n v="1066"/>
  </r>
  <r>
    <x v="25"/>
    <n v="40"/>
    <m/>
    <m/>
    <m/>
    <n v="40"/>
  </r>
  <r>
    <x v="26"/>
    <n v="20"/>
    <m/>
    <m/>
    <m/>
    <n v="20"/>
  </r>
  <r>
    <x v="27"/>
    <m/>
    <n v="20"/>
    <m/>
    <m/>
    <n v="20"/>
  </r>
  <r>
    <x v="28"/>
    <n v="260"/>
    <m/>
    <m/>
    <m/>
    <n v="260"/>
  </r>
  <r>
    <x v="29"/>
    <m/>
    <m/>
    <n v="40"/>
    <m/>
    <n v="40"/>
  </r>
  <r>
    <x v="30"/>
    <n v="60"/>
    <m/>
    <m/>
    <m/>
    <n v="60"/>
  </r>
  <r>
    <x v="31"/>
    <n v="34"/>
    <m/>
    <m/>
    <n v="6"/>
    <n v="40"/>
  </r>
  <r>
    <x v="32"/>
    <n v="40"/>
    <n v="2"/>
    <n v="18"/>
    <m/>
    <n v="60"/>
  </r>
  <r>
    <x v="33"/>
    <n v="85"/>
    <n v="80"/>
    <n v="17"/>
    <n v="5"/>
    <n v="187"/>
  </r>
  <r>
    <x v="34"/>
    <n v="80"/>
    <m/>
    <m/>
    <m/>
    <n v="80"/>
  </r>
  <r>
    <x v="35"/>
    <n v="60"/>
    <m/>
    <m/>
    <m/>
    <n v="60"/>
  </r>
  <r>
    <x v="36"/>
    <m/>
    <n v="47"/>
    <n v="10"/>
    <m/>
    <n v="57"/>
  </r>
  <r>
    <x v="37"/>
    <m/>
    <n v="100"/>
    <m/>
    <m/>
    <n v="100"/>
  </r>
  <r>
    <x v="38"/>
    <n v="20"/>
    <n v="120"/>
    <n v="60"/>
    <m/>
    <n v="200"/>
  </r>
  <r>
    <x v="39"/>
    <m/>
    <n v="60"/>
    <n v="100"/>
    <m/>
    <n v="160"/>
  </r>
  <r>
    <x v="40"/>
    <m/>
    <m/>
    <n v="20"/>
    <m/>
    <n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11AC-EAA0-4508-AADF-E503F75BE0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3:L13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">
        <item x="1"/>
        <item x="2"/>
        <item x="5"/>
        <item x="6"/>
        <item x="0"/>
        <item x="4"/>
        <item x="7"/>
        <item x="3"/>
        <item t="default"/>
      </items>
    </pivotField>
    <pivotField dataField="1" showAll="0"/>
    <pivotField dataField="1" showAll="0"/>
    <pivotField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ccessful " fld="1" baseField="0" baseItem="0"/>
    <dataField name="Failed " fld="2" baseField="0" baseItem="0"/>
    <dataField name="Canceled " fld="3" baseField="0" baseItem="0"/>
    <dataField name="Live " fld="4" baseField="0" baseItem="0"/>
  </dataFields>
  <chartFormats count="8"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376C8-1EC7-4716-9FC8-88CC9160D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1839-34EF-4397-8DC4-89682EA53B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:R46" firstHeaderRow="0" firstDataRow="1" firstDataCol="1"/>
  <pivotFields count="6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live " fld="4" baseField="0" baseItem="0"/>
    <dataField name="canceled " fld="3" baseField="0" baseItem="0"/>
    <dataField name="failed " fld="2" baseField="0" baseItem="0"/>
    <dataField name="successful 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438D-B4BA-45C4-92F4-38CB8262ADD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E825D-68FD-4AA2-B583-65EC3ACD9DB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9" zoomScale="85" zoomScaleNormal="85" workbookViewId="0">
      <selection activeCell="N3" sqref="N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5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8373</v>
      </c>
      <c r="T1" s="1" t="s">
        <v>8374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 s="6">
        <f t="shared" ref="P67:P130" si="7">SUM(E67/L67)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s="6" t="e">
        <f t="shared" ref="P131:P194" si="13">SUM(E131/L131)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s="6" t="e">
        <f t="shared" ref="P195:P258" si="19">SUM(E195/L195)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 s="6">
        <f t="shared" ref="P259:P322" si="25">SUM(E259/L259)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 s="6">
        <f t="shared" ref="P323:P386" si="31">SUM(E323/L323)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 s="6">
        <f t="shared" ref="P387:P450" si="37">SUM(E387/L387)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 s="6">
        <f t="shared" ref="P451:P514" si="43">SUM(E451/L451)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 s="6">
        <f t="shared" ref="P515:P578" si="49">SUM(E515/L515)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 s="6">
        <f t="shared" ref="P579:P642" si="55">SUM(E579/L579)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 s="6">
        <f t="shared" ref="P643:P706" si="61">SUM(E643/L643)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 s="6">
        <f t="shared" ref="P707:P770" si="67">SUM(E707/L707)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 s="6">
        <f t="shared" ref="P771:P834" si="73">SUM(E771/L771)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 s="6">
        <f t="shared" ref="P835:P898" si="79">SUM(E835/L835)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s="6" t="e">
        <f t="shared" ref="P899:P962" si="85">SUM(E899/L899)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 s="6">
        <f t="shared" ref="P963:P1026" si="91">SUM(E963/L963)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 s="6">
        <f t="shared" ref="P1027:P1090" si="97">SUM(E1027/L1027)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 s="6">
        <f t="shared" ref="P1091:P1154" si="103">SUM(E1091/L1091)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 s="6">
        <f t="shared" ref="P1155:P1218" si="109">SUM(E1155/L1155)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 s="6">
        <f t="shared" ref="P1219:P1282" si="115">SUM(E1219/L1219)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 s="6">
        <f t="shared" ref="P1283:P1346" si="121">SUM(E1283/L1283)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 s="6">
        <f t="shared" ref="P1347:P1410" si="127">SUM(E1347/L1347)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s="6" t="e">
        <f t="shared" ref="P1411:P1474" si="133">SUM(E1411/L1411)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 s="6">
        <f t="shared" ref="P1475:P1538" si="139">SUM(E1475/L1475)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 s="6">
        <f t="shared" ref="P1539:P1602" si="145">SUM(E1539/L1539)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 s="6">
        <f t="shared" ref="P1603:P1666" si="151">SUM(E1603/L1603)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 s="6">
        <f t="shared" ref="P1667:P1730" si="157">SUM(E1667/L1667)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s="6" t="e">
        <f t="shared" ref="P1731:P1794" si="163">SUM(E1731/L1731)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 s="6">
        <f t="shared" ref="P1795:P1858" si="169">SUM(E1795/L1795)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 s="6">
        <f t="shared" ref="P1859:P1922" si="175">SUM(E1859/L1859)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 s="6">
        <f t="shared" ref="P1923:P1986" si="181">SUM(E1923/L1923)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 s="6">
        <f t="shared" ref="P1987:P2050" si="187">SUM(E1987/L1987)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 s="6">
        <f t="shared" ref="P2051:P2114" si="193">SUM(E2051/L2051)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 s="6">
        <f t="shared" ref="P2115:P2178" si="199">SUM(E2115/L2115)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 s="6">
        <f t="shared" ref="P2179:P2242" si="205">SUM(E2179/L2179)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 s="6">
        <f t="shared" ref="P2243:P2306" si="211">SUM(E2243/L2243)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 s="6">
        <f t="shared" ref="P2307:P2370" si="217">SUM(E2307/L2307)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s="6" t="e">
        <f t="shared" ref="P2371:P2434" si="223">SUM(E2371/L2371)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s="6" t="e">
        <f t="shared" ref="P2435:P2498" si="229">SUM(E2435/L2435)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 s="6">
        <f t="shared" ref="P2499:P2562" si="235">SUM(E2499/L2499)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s="6" t="e">
        <f t="shared" ref="P2563:P2626" si="241">SUM(E2563/L2563)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 s="6">
        <f t="shared" ref="P2627:P2690" si="247">SUM(E2627/L2627)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 s="6">
        <f t="shared" ref="P2691:P2754" si="253">SUM(E2691/L2691)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 s="6">
        <f t="shared" ref="P2755:P2818" si="259">SUM(E2755/L2755)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 s="6">
        <f t="shared" ref="P2819:P2882" si="265">SUM(E2819/L2819)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s="6" t="e">
        <f t="shared" ref="P2883:P2946" si="271">SUM(E2883/L2883)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s="6" t="e">
        <f t="shared" ref="P2947:P3010" si="277">SUM(E2947/L2947)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 s="6">
        <f t="shared" ref="P3011:P3074" si="283">SUM(E3011/L3011)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 s="6">
        <f t="shared" ref="P3075:P3138" si="289">SUM(E3075/L3075)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 s="6">
        <f t="shared" ref="P3139:P3202" si="295">SUM(E3139/L3139)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 s="6">
        <f t="shared" ref="P3203:P3266" si="301">SUM(E3203/L3203)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 s="6">
        <f t="shared" ref="P3267:P3330" si="307">SUM(E3267/L3267)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 s="6">
        <f t="shared" ref="P3331:P3394" si="313">SUM(E3331/L3331)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 s="6">
        <f t="shared" ref="P3395:P3458" si="319">SUM(E3395/L3395)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 s="6">
        <f t="shared" ref="P3459:P3522" si="325">SUM(E3459/L3459)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 s="6">
        <f t="shared" ref="P3523:P3586" si="331">SUM(E3523/L3523)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 s="6">
        <f t="shared" ref="P3587:P3650" si="337">SUM(E3587/L3587)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 s="6">
        <f t="shared" ref="P3651:P3714" si="343">SUM(E3651/L3651)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 s="6">
        <f t="shared" ref="P3715:P3778" si="349">SUM(E3715/L3715)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 s="6">
        <f t="shared" ref="P3779:P3842" si="355">SUM(E3779/L3779)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 s="6">
        <f t="shared" ref="P3843:P3906" si="361">SUM(E3843/L3843)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 s="6">
        <f t="shared" ref="P3907:P3970" si="367">SUM(E3907/L3907)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 s="6">
        <f t="shared" ref="P3971:P4034" si="373">SUM(E3971/L3971)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 s="6">
        <f t="shared" ref="P4035:P4098" si="379">SUM(E4035/L4035)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s="6" t="e">
        <f t="shared" ref="P4099:P4115" si="385">SUM(E4099/L4099)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E322-8AB1-4CF6-BC45-58CDF18C5B46}">
  <dimension ref="A1:L14"/>
  <sheetViews>
    <sheetView zoomScale="115" zoomScaleNormal="115" workbookViewId="0">
      <selection activeCell="B9" sqref="B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5546875" bestFit="1" customWidth="1"/>
    <col min="9" max="9" width="10.109375" bestFit="1" customWidth="1"/>
    <col min="10" max="10" width="6.44140625" bestFit="1" customWidth="1"/>
    <col min="11" max="11" width="9.109375" bestFit="1" customWidth="1"/>
    <col min="12" max="12" width="4.77734375" bestFit="1" customWidth="1"/>
    <col min="13" max="43" width="15.5546875" bestFit="1" customWidth="1"/>
    <col min="44" max="44" width="15" bestFit="1" customWidth="1"/>
    <col min="45" max="45" width="11.33203125" bestFit="1" customWidth="1"/>
    <col min="46" max="46" width="14" bestFit="1" customWidth="1"/>
    <col min="47" max="47" width="9.6640625" bestFit="1" customWidth="1"/>
  </cols>
  <sheetData>
    <row r="1" spans="1:12" x14ac:dyDescent="0.3">
      <c r="A1" s="8" t="s">
        <v>8223</v>
      </c>
      <c r="B1" t="s">
        <v>8327</v>
      </c>
    </row>
    <row r="3" spans="1:12" x14ac:dyDescent="0.3">
      <c r="A3" s="8" t="s">
        <v>8312</v>
      </c>
      <c r="B3" s="8" t="s">
        <v>8322</v>
      </c>
      <c r="H3" s="8" t="s">
        <v>8310</v>
      </c>
      <c r="I3" t="s">
        <v>8323</v>
      </c>
      <c r="J3" t="s">
        <v>8324</v>
      </c>
      <c r="K3" t="s">
        <v>8325</v>
      </c>
      <c r="L3" t="s">
        <v>8326</v>
      </c>
    </row>
    <row r="4" spans="1:12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9" t="s">
        <v>8313</v>
      </c>
      <c r="I4" s="10">
        <v>300</v>
      </c>
      <c r="J4" s="10">
        <v>180</v>
      </c>
      <c r="K4" s="10">
        <v>40</v>
      </c>
      <c r="L4" s="10"/>
    </row>
    <row r="5" spans="1:12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8314</v>
      </c>
      <c r="I5" s="10">
        <v>34</v>
      </c>
      <c r="J5" s="10">
        <v>140</v>
      </c>
      <c r="K5" s="10">
        <v>20</v>
      </c>
      <c r="L5" s="10">
        <v>6</v>
      </c>
    </row>
    <row r="6" spans="1:12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8315</v>
      </c>
      <c r="I6" s="10">
        <v>80</v>
      </c>
      <c r="J6" s="10">
        <v>140</v>
      </c>
      <c r="K6" s="10"/>
      <c r="L6" s="10"/>
    </row>
    <row r="7" spans="1:12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  <c r="H7" s="9" t="s">
        <v>8316</v>
      </c>
      <c r="I7" s="10"/>
      <c r="J7" s="10"/>
      <c r="K7" s="10">
        <v>24</v>
      </c>
      <c r="L7" s="10"/>
    </row>
    <row r="8" spans="1:12" x14ac:dyDescent="0.3">
      <c r="A8" s="9" t="s">
        <v>8316</v>
      </c>
      <c r="B8" s="10"/>
      <c r="C8" s="10"/>
      <c r="D8" s="10">
        <v>24</v>
      </c>
      <c r="E8" s="10"/>
      <c r="F8" s="10">
        <v>24</v>
      </c>
      <c r="H8" s="9" t="s">
        <v>8317</v>
      </c>
      <c r="I8" s="10">
        <v>540</v>
      </c>
      <c r="J8" s="10">
        <v>120</v>
      </c>
      <c r="K8" s="10">
        <v>20</v>
      </c>
      <c r="L8" s="10">
        <v>20</v>
      </c>
    </row>
    <row r="9" spans="1:12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8318</v>
      </c>
      <c r="I9" s="10">
        <v>103</v>
      </c>
      <c r="J9" s="10">
        <v>117</v>
      </c>
      <c r="K9" s="10"/>
      <c r="L9" s="10"/>
    </row>
    <row r="10" spans="1:12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  <c r="H10" s="9" t="s">
        <v>8319</v>
      </c>
      <c r="I10" s="10">
        <v>80</v>
      </c>
      <c r="J10" s="10">
        <v>127</v>
      </c>
      <c r="K10" s="10">
        <v>30</v>
      </c>
      <c r="L10" s="10"/>
    </row>
    <row r="11" spans="1:12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8320</v>
      </c>
      <c r="I11" s="10">
        <v>209</v>
      </c>
      <c r="J11" s="10">
        <v>213</v>
      </c>
      <c r="K11" s="10">
        <v>178</v>
      </c>
      <c r="L11" s="10"/>
    </row>
    <row r="12" spans="1:12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8321</v>
      </c>
      <c r="I12" s="10">
        <v>839</v>
      </c>
      <c r="J12" s="10">
        <v>493</v>
      </c>
      <c r="K12" s="10">
        <v>37</v>
      </c>
      <c r="L12" s="10">
        <v>24</v>
      </c>
    </row>
    <row r="13" spans="1:12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8311</v>
      </c>
      <c r="I13" s="10">
        <v>2185</v>
      </c>
      <c r="J13" s="10">
        <v>1530</v>
      </c>
      <c r="K13" s="10">
        <v>349</v>
      </c>
      <c r="L13" s="10">
        <v>50</v>
      </c>
    </row>
    <row r="14" spans="1:12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3D87-7525-4E08-A5C0-E01931467793}">
  <dimension ref="A1:R47"/>
  <sheetViews>
    <sheetView zoomScaleNormal="100" workbookViewId="0">
      <selection activeCell="W12" sqref="W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5.5546875" bestFit="1" customWidth="1"/>
    <col min="8" max="8" width="4.33203125" bestFit="1" customWidth="1"/>
    <col min="9" max="9" width="8.88671875" bestFit="1" customWidth="1"/>
    <col min="10" max="10" width="6.109375" bestFit="1" customWidth="1"/>
    <col min="11" max="11" width="9.88671875" bestFit="1" customWidth="1"/>
  </cols>
  <sheetData>
    <row r="1" spans="1:18" x14ac:dyDescent="0.3">
      <c r="A1" s="8" t="s">
        <v>8223</v>
      </c>
      <c r="B1" t="s">
        <v>8327</v>
      </c>
    </row>
    <row r="2" spans="1:18" x14ac:dyDescent="0.3">
      <c r="A2" s="8" t="s">
        <v>8308</v>
      </c>
      <c r="B2" t="s">
        <v>8327</v>
      </c>
    </row>
    <row r="4" spans="1:18" x14ac:dyDescent="0.3">
      <c r="A4" s="8" t="s">
        <v>8312</v>
      </c>
      <c r="B4" s="8" t="s">
        <v>8322</v>
      </c>
      <c r="N4" s="8" t="s">
        <v>8310</v>
      </c>
      <c r="O4" t="s">
        <v>8369</v>
      </c>
      <c r="P4" t="s">
        <v>8370</v>
      </c>
      <c r="Q4" t="s">
        <v>8371</v>
      </c>
      <c r="R4" t="s">
        <v>8372</v>
      </c>
    </row>
    <row r="5" spans="1:18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N5" s="9" t="s">
        <v>8328</v>
      </c>
      <c r="O5" s="10"/>
      <c r="P5" s="10"/>
      <c r="Q5" s="10">
        <v>100</v>
      </c>
      <c r="R5" s="10"/>
    </row>
    <row r="6" spans="1:18" x14ac:dyDescent="0.3">
      <c r="A6" s="9" t="s">
        <v>8328</v>
      </c>
      <c r="B6" s="10"/>
      <c r="C6" s="10">
        <v>100</v>
      </c>
      <c r="D6" s="10"/>
      <c r="E6" s="10"/>
      <c r="F6" s="10">
        <v>100</v>
      </c>
      <c r="N6" s="9" t="s">
        <v>8329</v>
      </c>
      <c r="O6" s="10"/>
      <c r="P6" s="10">
        <v>20</v>
      </c>
      <c r="Q6" s="10"/>
      <c r="R6" s="10"/>
    </row>
    <row r="7" spans="1:18" x14ac:dyDescent="0.3">
      <c r="A7" s="9" t="s">
        <v>8329</v>
      </c>
      <c r="B7" s="10"/>
      <c r="C7" s="10"/>
      <c r="D7" s="10">
        <v>20</v>
      </c>
      <c r="E7" s="10"/>
      <c r="F7" s="10">
        <v>20</v>
      </c>
      <c r="N7" s="9" t="s">
        <v>8330</v>
      </c>
      <c r="O7" s="10"/>
      <c r="P7" s="10">
        <v>24</v>
      </c>
      <c r="Q7" s="10"/>
      <c r="R7" s="10"/>
    </row>
    <row r="8" spans="1:18" x14ac:dyDescent="0.3">
      <c r="A8" s="9" t="s">
        <v>8330</v>
      </c>
      <c r="B8" s="10"/>
      <c r="C8" s="10"/>
      <c r="D8" s="10">
        <v>24</v>
      </c>
      <c r="E8" s="10"/>
      <c r="F8" s="10">
        <v>24</v>
      </c>
      <c r="N8" s="9" t="s">
        <v>8331</v>
      </c>
      <c r="O8" s="10"/>
      <c r="P8" s="10"/>
      <c r="Q8" s="10">
        <v>40</v>
      </c>
      <c r="R8" s="10"/>
    </row>
    <row r="9" spans="1:18" x14ac:dyDescent="0.3">
      <c r="A9" s="9" t="s">
        <v>8331</v>
      </c>
      <c r="B9" s="10"/>
      <c r="C9" s="10">
        <v>40</v>
      </c>
      <c r="D9" s="10"/>
      <c r="E9" s="10"/>
      <c r="F9" s="10">
        <v>40</v>
      </c>
      <c r="N9" s="9" t="s">
        <v>8332</v>
      </c>
      <c r="O9" s="10"/>
      <c r="P9" s="10"/>
      <c r="Q9" s="10"/>
      <c r="R9" s="10">
        <v>40</v>
      </c>
    </row>
    <row r="10" spans="1:18" x14ac:dyDescent="0.3">
      <c r="A10" s="9" t="s">
        <v>8332</v>
      </c>
      <c r="B10" s="10">
        <v>40</v>
      </c>
      <c r="C10" s="10"/>
      <c r="D10" s="10"/>
      <c r="E10" s="10"/>
      <c r="F10" s="10">
        <v>40</v>
      </c>
      <c r="N10" s="9" t="s">
        <v>8333</v>
      </c>
      <c r="O10" s="10"/>
      <c r="P10" s="10"/>
      <c r="Q10" s="10"/>
      <c r="R10" s="10">
        <v>180</v>
      </c>
    </row>
    <row r="11" spans="1:18" x14ac:dyDescent="0.3">
      <c r="A11" s="9" t="s">
        <v>8333</v>
      </c>
      <c r="B11" s="10">
        <v>180</v>
      </c>
      <c r="C11" s="10"/>
      <c r="D11" s="10"/>
      <c r="E11" s="10"/>
      <c r="F11" s="10">
        <v>180</v>
      </c>
      <c r="N11" s="9" t="s">
        <v>8334</v>
      </c>
      <c r="O11" s="10"/>
      <c r="P11" s="10"/>
      <c r="Q11" s="10">
        <v>80</v>
      </c>
      <c r="R11" s="10"/>
    </row>
    <row r="12" spans="1:18" x14ac:dyDescent="0.3">
      <c r="A12" s="9" t="s">
        <v>8334</v>
      </c>
      <c r="B12" s="10"/>
      <c r="C12" s="10">
        <v>80</v>
      </c>
      <c r="D12" s="10"/>
      <c r="E12" s="10"/>
      <c r="F12" s="10">
        <v>80</v>
      </c>
      <c r="N12" s="9" t="s">
        <v>8335</v>
      </c>
      <c r="O12" s="10"/>
      <c r="P12" s="10"/>
      <c r="Q12" s="10"/>
      <c r="R12" s="10">
        <v>40</v>
      </c>
    </row>
    <row r="13" spans="1:18" x14ac:dyDescent="0.3">
      <c r="A13" s="9" t="s">
        <v>8335</v>
      </c>
      <c r="B13" s="10">
        <v>40</v>
      </c>
      <c r="C13" s="10"/>
      <c r="D13" s="10"/>
      <c r="E13" s="10"/>
      <c r="F13" s="10">
        <v>40</v>
      </c>
      <c r="N13" s="9" t="s">
        <v>8336</v>
      </c>
      <c r="O13" s="10">
        <v>20</v>
      </c>
      <c r="P13" s="10"/>
      <c r="Q13" s="10">
        <v>40</v>
      </c>
      <c r="R13" s="10"/>
    </row>
    <row r="14" spans="1:18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  <c r="N14" s="9" t="s">
        <v>8337</v>
      </c>
      <c r="O14" s="10"/>
      <c r="P14" s="10"/>
      <c r="Q14" s="10">
        <v>40</v>
      </c>
      <c r="R14" s="10"/>
    </row>
    <row r="15" spans="1:18" x14ac:dyDescent="0.3">
      <c r="A15" s="9" t="s">
        <v>8337</v>
      </c>
      <c r="B15" s="10"/>
      <c r="C15" s="10">
        <v>40</v>
      </c>
      <c r="D15" s="10"/>
      <c r="E15" s="10"/>
      <c r="F15" s="10">
        <v>40</v>
      </c>
      <c r="N15" s="9" t="s">
        <v>8338</v>
      </c>
      <c r="O15" s="10"/>
      <c r="P15" s="10">
        <v>20</v>
      </c>
      <c r="Q15" s="10">
        <v>120</v>
      </c>
      <c r="R15" s="10"/>
    </row>
    <row r="16" spans="1:18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  <c r="N16" s="9" t="s">
        <v>8339</v>
      </c>
      <c r="O16" s="10"/>
      <c r="P16" s="10"/>
      <c r="Q16" s="10">
        <v>20</v>
      </c>
      <c r="R16" s="10"/>
    </row>
    <row r="17" spans="1:18" x14ac:dyDescent="0.3">
      <c r="A17" s="9" t="s">
        <v>8339</v>
      </c>
      <c r="B17" s="10"/>
      <c r="C17" s="10">
        <v>20</v>
      </c>
      <c r="D17" s="10"/>
      <c r="E17" s="10"/>
      <c r="F17" s="10">
        <v>20</v>
      </c>
      <c r="N17" s="9" t="s">
        <v>8340</v>
      </c>
      <c r="O17" s="10"/>
      <c r="P17" s="10"/>
      <c r="Q17" s="10"/>
      <c r="R17" s="10">
        <v>140</v>
      </c>
    </row>
    <row r="18" spans="1:18" x14ac:dyDescent="0.3">
      <c r="A18" s="9" t="s">
        <v>8340</v>
      </c>
      <c r="B18" s="10">
        <v>140</v>
      </c>
      <c r="C18" s="10"/>
      <c r="D18" s="10"/>
      <c r="E18" s="10"/>
      <c r="F18" s="10">
        <v>140</v>
      </c>
      <c r="N18" s="9" t="s">
        <v>8341</v>
      </c>
      <c r="O18" s="10"/>
      <c r="P18" s="10"/>
      <c r="Q18" s="10">
        <v>20</v>
      </c>
      <c r="R18" s="10">
        <v>140</v>
      </c>
    </row>
    <row r="19" spans="1:18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  <c r="N19" s="9" t="s">
        <v>8342</v>
      </c>
      <c r="O19" s="10"/>
      <c r="P19" s="10"/>
      <c r="Q19" s="10">
        <v>60</v>
      </c>
      <c r="R19" s="10"/>
    </row>
    <row r="20" spans="1:18" x14ac:dyDescent="0.3">
      <c r="A20" s="9" t="s">
        <v>8342</v>
      </c>
      <c r="B20" s="10"/>
      <c r="C20" s="10">
        <v>60</v>
      </c>
      <c r="D20" s="10"/>
      <c r="E20" s="10"/>
      <c r="F20" s="10">
        <v>60</v>
      </c>
      <c r="N20" s="9" t="s">
        <v>8343</v>
      </c>
      <c r="O20" s="10"/>
      <c r="P20" s="10"/>
      <c r="Q20" s="10">
        <v>11</v>
      </c>
      <c r="R20" s="10">
        <v>9</v>
      </c>
    </row>
    <row r="21" spans="1:18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  <c r="N21" s="9" t="s">
        <v>8344</v>
      </c>
      <c r="O21" s="10"/>
      <c r="P21" s="10"/>
      <c r="Q21" s="10"/>
      <c r="R21" s="10">
        <v>20</v>
      </c>
    </row>
    <row r="22" spans="1:18" x14ac:dyDescent="0.3">
      <c r="A22" s="9" t="s">
        <v>8344</v>
      </c>
      <c r="B22" s="10">
        <v>20</v>
      </c>
      <c r="C22" s="10"/>
      <c r="D22" s="10"/>
      <c r="E22" s="10"/>
      <c r="F22" s="10">
        <v>20</v>
      </c>
      <c r="N22" s="9" t="s">
        <v>8345</v>
      </c>
      <c r="O22" s="10"/>
      <c r="P22" s="10"/>
      <c r="Q22" s="10">
        <v>40</v>
      </c>
      <c r="R22" s="10"/>
    </row>
    <row r="23" spans="1:18" x14ac:dyDescent="0.3">
      <c r="A23" s="9" t="s">
        <v>8345</v>
      </c>
      <c r="B23" s="10"/>
      <c r="C23" s="10">
        <v>40</v>
      </c>
      <c r="D23" s="10"/>
      <c r="E23" s="10"/>
      <c r="F23" s="10">
        <v>40</v>
      </c>
      <c r="N23" s="9" t="s">
        <v>8346</v>
      </c>
      <c r="O23" s="10"/>
      <c r="P23" s="10">
        <v>20</v>
      </c>
      <c r="Q23" s="10">
        <v>60</v>
      </c>
      <c r="R23" s="10">
        <v>60</v>
      </c>
    </row>
    <row r="24" spans="1:18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  <c r="N24" s="9" t="s">
        <v>8347</v>
      </c>
      <c r="O24" s="10"/>
      <c r="P24" s="10"/>
      <c r="Q24" s="10">
        <v>20</v>
      </c>
      <c r="R24" s="10"/>
    </row>
    <row r="25" spans="1:18" x14ac:dyDescent="0.3">
      <c r="A25" s="9" t="s">
        <v>8347</v>
      </c>
      <c r="B25" s="10"/>
      <c r="C25" s="10">
        <v>20</v>
      </c>
      <c r="D25" s="10"/>
      <c r="E25" s="10"/>
      <c r="F25" s="10">
        <v>20</v>
      </c>
      <c r="N25" s="9" t="s">
        <v>8348</v>
      </c>
      <c r="O25" s="10"/>
      <c r="P25" s="10"/>
      <c r="Q25" s="10"/>
      <c r="R25" s="10">
        <v>60</v>
      </c>
    </row>
    <row r="26" spans="1:18" x14ac:dyDescent="0.3">
      <c r="A26" s="9" t="s">
        <v>8348</v>
      </c>
      <c r="B26" s="10">
        <v>60</v>
      </c>
      <c r="C26" s="10"/>
      <c r="D26" s="10"/>
      <c r="E26" s="10"/>
      <c r="F26" s="10">
        <v>60</v>
      </c>
      <c r="N26" s="9" t="s">
        <v>8349</v>
      </c>
      <c r="O26" s="10"/>
      <c r="P26" s="10"/>
      <c r="Q26" s="10">
        <v>20</v>
      </c>
      <c r="R26" s="10"/>
    </row>
    <row r="27" spans="1:18" x14ac:dyDescent="0.3">
      <c r="A27" s="9" t="s">
        <v>8349</v>
      </c>
      <c r="B27" s="10"/>
      <c r="C27" s="10">
        <v>20</v>
      </c>
      <c r="D27" s="10"/>
      <c r="E27" s="10"/>
      <c r="F27" s="10">
        <v>20</v>
      </c>
      <c r="N27" s="9" t="s">
        <v>8350</v>
      </c>
      <c r="O27" s="10"/>
      <c r="P27" s="10"/>
      <c r="Q27" s="10">
        <v>57</v>
      </c>
      <c r="R27" s="10">
        <v>103</v>
      </c>
    </row>
    <row r="28" spans="1:18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  <c r="N28" s="9" t="s">
        <v>8351</v>
      </c>
      <c r="O28" s="10"/>
      <c r="P28" s="10"/>
      <c r="Q28" s="10">
        <v>20</v>
      </c>
      <c r="R28" s="10"/>
    </row>
    <row r="29" spans="1:18" x14ac:dyDescent="0.3">
      <c r="A29" s="9" t="s">
        <v>8351</v>
      </c>
      <c r="B29" s="10"/>
      <c r="C29" s="10">
        <v>20</v>
      </c>
      <c r="D29" s="10"/>
      <c r="E29" s="10"/>
      <c r="F29" s="10">
        <v>20</v>
      </c>
      <c r="N29" s="9" t="s">
        <v>8352</v>
      </c>
      <c r="O29" s="10">
        <v>19</v>
      </c>
      <c r="P29" s="10"/>
      <c r="Q29" s="10">
        <v>353</v>
      </c>
      <c r="R29" s="10">
        <v>694</v>
      </c>
    </row>
    <row r="30" spans="1:18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  <c r="N30" s="9" t="s">
        <v>8353</v>
      </c>
      <c r="O30" s="10"/>
      <c r="P30" s="10"/>
      <c r="Q30" s="10"/>
      <c r="R30" s="10">
        <v>40</v>
      </c>
    </row>
    <row r="31" spans="1:18" x14ac:dyDescent="0.3">
      <c r="A31" s="9" t="s">
        <v>8353</v>
      </c>
      <c r="B31" s="10">
        <v>40</v>
      </c>
      <c r="C31" s="10"/>
      <c r="D31" s="10"/>
      <c r="E31" s="10"/>
      <c r="F31" s="10">
        <v>40</v>
      </c>
      <c r="N31" s="9" t="s">
        <v>8354</v>
      </c>
      <c r="O31" s="10"/>
      <c r="P31" s="10"/>
      <c r="Q31" s="10"/>
      <c r="R31" s="10">
        <v>20</v>
      </c>
    </row>
    <row r="32" spans="1:18" x14ac:dyDescent="0.3">
      <c r="A32" s="9" t="s">
        <v>8354</v>
      </c>
      <c r="B32" s="10">
        <v>20</v>
      </c>
      <c r="C32" s="10"/>
      <c r="D32" s="10"/>
      <c r="E32" s="10"/>
      <c r="F32" s="10">
        <v>20</v>
      </c>
      <c r="N32" s="9" t="s">
        <v>8355</v>
      </c>
      <c r="O32" s="10"/>
      <c r="P32" s="10"/>
      <c r="Q32" s="10">
        <v>20</v>
      </c>
      <c r="R32" s="10"/>
    </row>
    <row r="33" spans="1:18" x14ac:dyDescent="0.3">
      <c r="A33" s="9" t="s">
        <v>8355</v>
      </c>
      <c r="B33" s="10"/>
      <c r="C33" s="10">
        <v>20</v>
      </c>
      <c r="D33" s="10"/>
      <c r="E33" s="10"/>
      <c r="F33" s="10">
        <v>20</v>
      </c>
      <c r="N33" s="9" t="s">
        <v>8356</v>
      </c>
      <c r="O33" s="10"/>
      <c r="P33" s="10"/>
      <c r="Q33" s="10"/>
      <c r="R33" s="10">
        <v>260</v>
      </c>
    </row>
    <row r="34" spans="1:18" x14ac:dyDescent="0.3">
      <c r="A34" s="9" t="s">
        <v>8356</v>
      </c>
      <c r="B34" s="10">
        <v>260</v>
      </c>
      <c r="C34" s="10"/>
      <c r="D34" s="10"/>
      <c r="E34" s="10"/>
      <c r="F34" s="10">
        <v>260</v>
      </c>
      <c r="N34" s="9" t="s">
        <v>8357</v>
      </c>
      <c r="O34" s="10"/>
      <c r="P34" s="10">
        <v>40</v>
      </c>
      <c r="Q34" s="10"/>
      <c r="R34" s="10"/>
    </row>
    <row r="35" spans="1:18" x14ac:dyDescent="0.3">
      <c r="A35" s="9" t="s">
        <v>8357</v>
      </c>
      <c r="B35" s="10"/>
      <c r="C35" s="10"/>
      <c r="D35" s="10">
        <v>40</v>
      </c>
      <c r="E35" s="10"/>
      <c r="F35" s="10">
        <v>40</v>
      </c>
      <c r="N35" s="9" t="s">
        <v>8358</v>
      </c>
      <c r="O35" s="10"/>
      <c r="P35" s="10"/>
      <c r="Q35" s="10"/>
      <c r="R35" s="10">
        <v>60</v>
      </c>
    </row>
    <row r="36" spans="1:18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N36" s="9" t="s">
        <v>8359</v>
      </c>
      <c r="O36" s="10">
        <v>6</v>
      </c>
      <c r="P36" s="10"/>
      <c r="Q36" s="10"/>
      <c r="R36" s="10">
        <v>34</v>
      </c>
    </row>
    <row r="37" spans="1:18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  <c r="N37" s="9" t="s">
        <v>8360</v>
      </c>
      <c r="O37" s="10"/>
      <c r="P37" s="10">
        <v>18</v>
      </c>
      <c r="Q37" s="10">
        <v>2</v>
      </c>
      <c r="R37" s="10">
        <v>40</v>
      </c>
    </row>
    <row r="38" spans="1:18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  <c r="N38" s="9" t="s">
        <v>8361</v>
      </c>
      <c r="O38" s="10">
        <v>5</v>
      </c>
      <c r="P38" s="10">
        <v>17</v>
      </c>
      <c r="Q38" s="10">
        <v>80</v>
      </c>
      <c r="R38" s="10">
        <v>85</v>
      </c>
    </row>
    <row r="39" spans="1:18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N39" s="9" t="s">
        <v>8362</v>
      </c>
      <c r="O39" s="10"/>
      <c r="P39" s="10"/>
      <c r="Q39" s="10"/>
      <c r="R39" s="10">
        <v>80</v>
      </c>
    </row>
    <row r="40" spans="1:18" x14ac:dyDescent="0.3">
      <c r="A40" s="9" t="s">
        <v>8362</v>
      </c>
      <c r="B40" s="10">
        <v>80</v>
      </c>
      <c r="C40" s="10"/>
      <c r="D40" s="10"/>
      <c r="E40" s="10"/>
      <c r="F40" s="10">
        <v>80</v>
      </c>
      <c r="N40" s="9" t="s">
        <v>8363</v>
      </c>
      <c r="O40" s="10"/>
      <c r="P40" s="10"/>
      <c r="Q40" s="10"/>
      <c r="R40" s="10">
        <v>60</v>
      </c>
    </row>
    <row r="41" spans="1:18" x14ac:dyDescent="0.3">
      <c r="A41" s="9" t="s">
        <v>8363</v>
      </c>
      <c r="B41" s="10">
        <v>60</v>
      </c>
      <c r="C41" s="10"/>
      <c r="D41" s="10"/>
      <c r="E41" s="10"/>
      <c r="F41" s="10">
        <v>60</v>
      </c>
      <c r="N41" s="9" t="s">
        <v>8364</v>
      </c>
      <c r="O41" s="10"/>
      <c r="P41" s="10">
        <v>10</v>
      </c>
      <c r="Q41" s="10">
        <v>47</v>
      </c>
      <c r="R41" s="10"/>
    </row>
    <row r="42" spans="1:18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  <c r="N42" s="9" t="s">
        <v>8365</v>
      </c>
      <c r="O42" s="10"/>
      <c r="P42" s="10"/>
      <c r="Q42" s="10">
        <v>100</v>
      </c>
      <c r="R42" s="10"/>
    </row>
    <row r="43" spans="1:18" x14ac:dyDescent="0.3">
      <c r="A43" s="9" t="s">
        <v>8365</v>
      </c>
      <c r="B43" s="10"/>
      <c r="C43" s="10">
        <v>100</v>
      </c>
      <c r="D43" s="10"/>
      <c r="E43" s="10"/>
      <c r="F43" s="10">
        <v>100</v>
      </c>
      <c r="N43" s="9" t="s">
        <v>8366</v>
      </c>
      <c r="O43" s="10"/>
      <c r="P43" s="10">
        <v>60</v>
      </c>
      <c r="Q43" s="10">
        <v>120</v>
      </c>
      <c r="R43" s="10">
        <v>20</v>
      </c>
    </row>
    <row r="44" spans="1:18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  <c r="N44" s="9" t="s">
        <v>8367</v>
      </c>
      <c r="O44" s="10"/>
      <c r="P44" s="10">
        <v>100</v>
      </c>
      <c r="Q44" s="10">
        <v>60</v>
      </c>
      <c r="R44" s="10"/>
    </row>
    <row r="45" spans="1:18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  <c r="N45" s="9" t="s">
        <v>8368</v>
      </c>
      <c r="O45" s="10"/>
      <c r="P45" s="10">
        <v>20</v>
      </c>
      <c r="Q45" s="10"/>
      <c r="R45" s="10"/>
    </row>
    <row r="46" spans="1:18" x14ac:dyDescent="0.3">
      <c r="A46" s="9" t="s">
        <v>8368</v>
      </c>
      <c r="B46" s="10"/>
      <c r="C46" s="10"/>
      <c r="D46" s="10">
        <v>20</v>
      </c>
      <c r="E46" s="10"/>
      <c r="F46" s="10">
        <v>20</v>
      </c>
      <c r="N46" s="9" t="s">
        <v>8311</v>
      </c>
      <c r="O46" s="10">
        <v>50</v>
      </c>
      <c r="P46" s="10">
        <v>349</v>
      </c>
      <c r="Q46" s="10">
        <v>1530</v>
      </c>
      <c r="R46" s="10">
        <v>2185</v>
      </c>
    </row>
    <row r="47" spans="1:18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F8E5-2592-481A-BBC9-D9E3C84705DD}">
  <dimension ref="A1:F18"/>
  <sheetViews>
    <sheetView topLeftCell="B1" zoomScale="130" zoomScaleNormal="130" workbookViewId="0">
      <selection activeCell="P8" sqref="P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8327</v>
      </c>
    </row>
    <row r="2" spans="1:6" x14ac:dyDescent="0.3">
      <c r="A2" s="8" t="s">
        <v>8387</v>
      </c>
      <c r="B2" t="s">
        <v>8327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3" t="s">
        <v>8381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3" t="s">
        <v>8382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3" t="s">
        <v>8383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3" t="s">
        <v>8384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3" t="s">
        <v>8375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3" t="s">
        <v>8385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3" t="s">
        <v>8376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3" t="s">
        <v>8377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3" t="s">
        <v>8378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3" t="s">
        <v>8379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3" t="s">
        <v>8380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3" t="s">
        <v>8386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3" t="s">
        <v>8311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1621-046C-40A6-BFF9-6998D5B4AEDB}">
  <dimension ref="A1:H13"/>
  <sheetViews>
    <sheetView tabSelected="1"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3">
      <c r="A2" t="s">
        <v>8396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8" x14ac:dyDescent="0.3">
      <c r="A3" t="s">
        <v>8397</v>
      </c>
      <c r="B3">
        <f>COUNTIFS(Sheet1!D:D, "&gt;=1000", Sheet1!F:F, "successful", Sheet1!D:D, "&lt;=4999", Sheet1!F:F, "successful")</f>
        <v>932</v>
      </c>
      <c r="C3">
        <f>COUNTIFS(Sheet1!D:D, "&gt;=1000", Sheet1!F:F, "failed", Sheet1!D:D, "&lt;=4999", Sheet1!F:F, "failed")</f>
        <v>420</v>
      </c>
      <c r="D3">
        <f>COUNTIFS(Sheet1!D:D, "&gt;=1000", Sheet1!F:F, "canceled", Sheet1!D:D, "&lt;=4999", Sheet1!F:F, "canceled")</f>
        <v>60</v>
      </c>
      <c r="E3">
        <f t="shared" ref="E3:E13" si="0">SUM(B3:D3)</f>
        <v>1412</v>
      </c>
      <c r="F3" s="5">
        <f t="shared" ref="F3:F13" si="1">SUM(B3/E3)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</row>
    <row r="4" spans="1:8" x14ac:dyDescent="0.3">
      <c r="A4" t="s">
        <v>8398</v>
      </c>
      <c r="B4">
        <f>COUNTIFS(Sheet1!D:D, "&gt;=5000", Sheet1!F:F, "successful", Sheet1!D:D, "&lt;=9999", Sheet1!F:F, "successful")</f>
        <v>381</v>
      </c>
      <c r="C4">
        <f>COUNTIFS(Sheet1!D:D, "&gt;=5000", Sheet1!F:F, "failed", Sheet1!D:D, "&lt;=9999", Sheet1!F:F, "failed")</f>
        <v>283</v>
      </c>
      <c r="D4">
        <f>COUNTIFS(Sheet1!D:D, "&gt;=5000", Sheet1!F:F, "canceled", Sheet1!D:D, "&lt;=9999", Sheet1!F:F,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8399</v>
      </c>
      <c r="B5">
        <f>COUNTIFS(Sheet1!D:D, "&gt;=10000", Sheet1!F:F, "successful", Sheet1!D:D, "&lt;=14999", Sheet1!F:F, "successful")</f>
        <v>168</v>
      </c>
      <c r="C5">
        <f>COUNTIFS(Sheet1!D:D, "&gt;=10000", Sheet1!F:F, "failed", Sheet1!D:D, "&lt;=14999", Sheet1!F:F, "failed")</f>
        <v>144</v>
      </c>
      <c r="D5">
        <f>COUNTIFS(Sheet1!D:D, "&gt;=10000", Sheet1!F:F, "canceled", Sheet1!D:D, "&lt;=14999", Sheet1!F:F,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8400</v>
      </c>
      <c r="B6">
        <f>COUNTIFS(Sheet1!D:D, "&gt;=15000", Sheet1!F:F, "successful", Sheet1!D:D, "&lt;=19999", Sheet1!F:F, "successful")</f>
        <v>94</v>
      </c>
      <c r="C6">
        <f>COUNTIFS(Sheet1!D:D, "&gt;=15000", Sheet1!F:F, "failed", Sheet1!D:D, "&lt;=19999", Sheet1!F:F, "failed")</f>
        <v>90</v>
      </c>
      <c r="D6">
        <f>COUNTIFS(Sheet1!D:D, "&gt;=15000", Sheet1!F:F, "canceled", Sheet1!D:D, "&lt;=19999", Sheet1!F:F,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8401</v>
      </c>
      <c r="B7">
        <f>COUNTIFS(Sheet1!D:D, "&gt;=20000", Sheet1!F:F, "successful", Sheet1!D:D, "&lt;=24999", Sheet1!F:F, "successful")</f>
        <v>62</v>
      </c>
      <c r="C7">
        <f>COUNTIFS(Sheet1!D:D, "&gt;=20000", Sheet1!F:F, "failed", Sheet1!D:D, "&lt;=24999", Sheet1!F:F, "failed")</f>
        <v>72</v>
      </c>
      <c r="D7">
        <f>COUNTIFS(Sheet1!D:D, "&gt;=20000", Sheet1!F:F, "canceled", Sheet1!D:D, "&lt;=24999", Sheet1!F:F,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8402</v>
      </c>
      <c r="B8">
        <f>COUNTIFS(Sheet1!D:D, "&gt;=25000", Sheet1!F:F, "successful", Sheet1!D:D, "&lt;=29999", Sheet1!F:F, "successful")</f>
        <v>55</v>
      </c>
      <c r="C8">
        <f>COUNTIFS(Sheet1!D:D, "&gt;=25000", Sheet1!F:F, "failed", Sheet1!D:D, "&lt;=29999", Sheet1!F:F, "failed")</f>
        <v>64</v>
      </c>
      <c r="D8">
        <f>COUNTIFS(Sheet1!D:D, "&gt;=25000", Sheet1!F:F, "canceled", Sheet1!D:D, "&lt;=29999", Sheet1!F:F,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8403</v>
      </c>
      <c r="B9">
        <f>COUNTIFS(Sheet1!D:D, "&gt;=30000", Sheet1!F:F, "successful", Sheet1!D:D, "&lt;=34999", Sheet1!F:F, "successful")</f>
        <v>32</v>
      </c>
      <c r="C9">
        <f>COUNTIFS(Sheet1!D:D, "&gt;=30000", Sheet1!F:F, "failed", Sheet1!D:D, "&lt;=34999", Sheet1!F:F, "failed")</f>
        <v>37</v>
      </c>
      <c r="D9">
        <f>COUNTIFS(Sheet1!D:D, "&gt;=30000", Sheet1!F:F, "canceled", Sheet1!D:D, "&lt;=34999", Sheet1!F:F,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8404</v>
      </c>
      <c r="B10">
        <f>COUNTIFS(Sheet1!D:D, "&gt;=35000", Sheet1!F:F, "successful", Sheet1!D:D, "&lt;=39999", Sheet1!F:F, "successful")</f>
        <v>26</v>
      </c>
      <c r="C10">
        <f>COUNTIFS(Sheet1!D:D, "&gt;=35000", Sheet1!F:F, "failed", Sheet1!D:D, "&lt;=39999", Sheet1!F:F, "failed")</f>
        <v>22</v>
      </c>
      <c r="D10">
        <f>COUNTIFS(Sheet1!D:D, "&gt;=35000", Sheet1!F:F, "canceled", Sheet1!D:D, "&lt;=39999", Sheet1!F:F,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8405</v>
      </c>
      <c r="B11">
        <f>COUNTIFS(Sheet1!D:D, "&gt;=40000", Sheet1!F:F, "successful", Sheet1!D:D, "&lt;=44999", Sheet1!F:F, "successful")</f>
        <v>21</v>
      </c>
      <c r="C11">
        <f>COUNTIFS(Sheet1!D:D, "&gt;=40000", Sheet1!F:F, "failed", Sheet1!D:D, "&lt;=44999", Sheet1!F:F, "failed")</f>
        <v>16</v>
      </c>
      <c r="D11">
        <f>COUNTIFS(Sheet1!D:D, "&gt;=40000", Sheet1!F:F, "canceled", Sheet1!D:D, "&lt;=44999", Sheet1!F:F,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8406</v>
      </c>
      <c r="B12">
        <f>COUNTIFS(Sheet1!D:D, "&gt;=45000", Sheet1!F:F, "successful", Sheet1!D:D, "&lt;=49999", Sheet1!F:F, "successful")</f>
        <v>6</v>
      </c>
      <c r="C12">
        <f>COUNTIFS(Sheet1!D:D, "&gt;=45000", Sheet1!F:F, "failed", Sheet1!D:D, "&lt;=49999", Sheet1!F:F, "failed")</f>
        <v>11</v>
      </c>
      <c r="D12">
        <f>COUNTIFS(Sheet1!D:D, "&gt;=45000", Sheet1!F:F, "canceled", Sheet1!D:D, "&lt;=49999", Sheet1!F:F,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8407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Garrett_Personal</cp:lastModifiedBy>
  <dcterms:created xsi:type="dcterms:W3CDTF">2017-04-20T15:17:24Z</dcterms:created>
  <dcterms:modified xsi:type="dcterms:W3CDTF">2020-11-08T01:46:10Z</dcterms:modified>
</cp:coreProperties>
</file>