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firstSheet="3" activeTab="7"/>
  </bookViews>
  <sheets>
    <sheet name="ABOBO AVOCATIER" sheetId="12" r:id="rId1"/>
    <sheet name="ABOBO AKEKOI 1" sheetId="5" r:id="rId2"/>
    <sheet name="ABOBO AKEKOI 2" sheetId="7" r:id="rId3"/>
    <sheet name="KOUMASSI" sheetId="8" r:id="rId4"/>
    <sheet name="YOPOUGON SELMER" sheetId="16" r:id="rId5"/>
    <sheet name="YOPOUGON CHU" sheetId="15" r:id="rId6"/>
    <sheet name="YOPOUGON WASSAKARA" sheetId="17" r:id="rId7"/>
    <sheet name="COMPTE CCGIM MEITE" sheetId="3" r:id="rId8"/>
  </sheets>
  <calcPr calcId="125725"/>
</workbook>
</file>

<file path=xl/calcChain.xml><?xml version="1.0" encoding="utf-8"?>
<calcChain xmlns="http://schemas.openxmlformats.org/spreadsheetml/2006/main">
  <c r="B11" i="3"/>
  <c r="H8"/>
  <c r="H7"/>
  <c r="H3" i="8"/>
  <c r="H4"/>
  <c r="H5"/>
  <c r="H6"/>
  <c r="H7"/>
  <c r="H2"/>
  <c r="H6" i="7"/>
  <c r="H5"/>
  <c r="H3"/>
  <c r="H4"/>
  <c r="H7"/>
  <c r="H8"/>
  <c r="H9"/>
  <c r="H10"/>
  <c r="H2"/>
  <c r="F10" i="5"/>
  <c r="G10"/>
  <c r="H10"/>
  <c r="E10"/>
  <c r="H15" i="17"/>
  <c r="G15"/>
  <c r="F15"/>
  <c r="I14"/>
  <c r="I13"/>
  <c r="I12"/>
  <c r="I11"/>
  <c r="I10"/>
  <c r="I9"/>
  <c r="I8"/>
  <c r="I7"/>
  <c r="I6"/>
  <c r="I5"/>
  <c r="I4"/>
  <c r="I3"/>
  <c r="I2"/>
  <c r="F7" i="3"/>
  <c r="F8"/>
  <c r="F9"/>
  <c r="F10"/>
  <c r="E7"/>
  <c r="E8"/>
  <c r="E15" i="17"/>
  <c r="H5" i="16"/>
  <c r="F6"/>
  <c r="E6"/>
  <c r="D6"/>
  <c r="H4"/>
  <c r="H3"/>
  <c r="H2"/>
  <c r="F6" i="15"/>
  <c r="G6"/>
  <c r="I2"/>
  <c r="I3"/>
  <c r="I4"/>
  <c r="I5"/>
  <c r="D6"/>
  <c r="G11" i="7"/>
  <c r="F11"/>
  <c r="H3" i="3"/>
  <c r="H4"/>
  <c r="H5"/>
  <c r="H6"/>
  <c r="H9"/>
  <c r="H10"/>
  <c r="H2"/>
  <c r="G10"/>
  <c r="G9"/>
  <c r="F3"/>
  <c r="F4"/>
  <c r="F5"/>
  <c r="F6"/>
  <c r="F2"/>
  <c r="E3"/>
  <c r="E4"/>
  <c r="E5"/>
  <c r="E6"/>
  <c r="E9"/>
  <c r="E10"/>
  <c r="E2"/>
  <c r="D3"/>
  <c r="D4"/>
  <c r="D5"/>
  <c r="D6"/>
  <c r="D9"/>
  <c r="D10"/>
  <c r="D2"/>
  <c r="G3"/>
  <c r="G4"/>
  <c r="G5"/>
  <c r="G6"/>
  <c r="G2"/>
  <c r="C11"/>
  <c r="E4" i="12"/>
  <c r="D4"/>
  <c r="F7" i="8"/>
  <c r="G7"/>
  <c r="E7"/>
  <c r="E11" i="7"/>
  <c r="D11"/>
  <c r="D7" i="8"/>
  <c r="D10" i="5"/>
  <c r="H11" i="7" l="1"/>
  <c r="I15" i="17"/>
  <c r="G11" i="3"/>
  <c r="I6" i="15"/>
  <c r="H6" i="16"/>
  <c r="H11" i="3"/>
  <c r="F11"/>
  <c r="B15" s="1"/>
  <c r="E11"/>
  <c r="D11"/>
  <c r="B13" l="1"/>
  <c r="B14"/>
  <c r="B16" s="1"/>
</calcChain>
</file>

<file path=xl/sharedStrings.xml><?xml version="1.0" encoding="utf-8"?>
<sst xmlns="http://schemas.openxmlformats.org/spreadsheetml/2006/main" count="204" uniqueCount="120">
  <si>
    <t>N°</t>
  </si>
  <si>
    <t>NOM &amp; PRENOMS</t>
  </si>
  <si>
    <t>MONTANTS PAYES</t>
  </si>
  <si>
    <t>LOYERS</t>
  </si>
  <si>
    <t>ARRIERES</t>
  </si>
  <si>
    <t>Mme MANGLE ELYSE MARCELLE</t>
  </si>
  <si>
    <t>M. KOUTOUAN ANGE HONORE AMONDAH</t>
  </si>
  <si>
    <t>M. AKA ANAUD ALAIN</t>
  </si>
  <si>
    <t>N° BAIL</t>
  </si>
  <si>
    <t>0019/12</t>
  </si>
  <si>
    <t>0020/12</t>
  </si>
  <si>
    <t>0021/12</t>
  </si>
  <si>
    <t>0022/12</t>
  </si>
  <si>
    <t>M. CHINWBA EMMANUEL M</t>
  </si>
  <si>
    <t>Mme NIE ZOAN RITA RAOUL</t>
  </si>
  <si>
    <t>0023/12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</si>
  <si>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</si>
  <si>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</si>
  <si>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</si>
  <si>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</si>
  <si>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</si>
  <si>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</si>
  <si>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</si>
  <si>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</si>
  <si>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</si>
  <si>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M. MELES KIBRIME FELIX</t>
  </si>
  <si>
    <t>0006/12</t>
  </si>
  <si>
    <t>Mme PANGNION CECILE</t>
  </si>
  <si>
    <t>0007/12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</si>
  <si>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</si>
  <si>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</si>
  <si>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</si>
  <si>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</si>
  <si>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</si>
  <si>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</si>
  <si>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</si>
  <si>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</si>
  <si>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</si>
  <si>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</si>
  <si>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</si>
  <si>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</si>
  <si>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</si>
  <si>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</si>
  <si>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</si>
  <si>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</si>
  <si>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</si>
  <si>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</si>
  <si>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</si>
  <si>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</si>
  <si>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</si>
  <si>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</si>
  <si>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</si>
  <si>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</si>
  <si>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</si>
  <si>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ABOBO AKEKOI 1</t>
  </si>
  <si>
    <t>ABOBO AKEKOI 2</t>
  </si>
  <si>
    <t>KOUMASSI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</si>
  <si>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</si>
  <si>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</si>
  <si>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</si>
  <si>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</si>
  <si>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</si>
  <si>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</si>
  <si>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</si>
  <si>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</si>
  <si>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</si>
  <si>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</si>
  <si>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ABOBO AVOCATIER</t>
  </si>
  <si>
    <t>M. TCHIMOU</t>
  </si>
  <si>
    <t>LOYERS PAYES</t>
  </si>
  <si>
    <t>M. OULD EL HADJ AHMED ZAYED</t>
  </si>
  <si>
    <t>M. AFFROMOU KOUAME MARCEL</t>
  </si>
  <si>
    <t>COMPLEMENT BAUX</t>
  </si>
  <si>
    <t>0028/12</t>
  </si>
  <si>
    <t>0029/12</t>
  </si>
  <si>
    <t>0027/12</t>
  </si>
  <si>
    <t>MONTANT A VERSER</t>
  </si>
  <si>
    <t>YOPOUGON SELMER</t>
  </si>
  <si>
    <t>YOPOUGON CHU</t>
  </si>
  <si>
    <t>YOPOUGON WASSAKARA</t>
  </si>
  <si>
    <t>0000/13</t>
  </si>
  <si>
    <t>00/03/2013</t>
  </si>
  <si>
    <t>CONTACTS</t>
  </si>
  <si>
    <t>N° APPT</t>
  </si>
  <si>
    <t>TOURE GNENINHOGNAN</t>
  </si>
  <si>
    <t>01052486-44926936</t>
  </si>
  <si>
    <t>TOKPA TROH ALEXANDRE</t>
  </si>
  <si>
    <t>07892507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</si>
  <si>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</si>
  <si>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</si>
  <si>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</si>
  <si>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</si>
  <si>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</si>
  <si>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</si>
  <si>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</si>
  <si>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05867623</t>
  </si>
  <si>
    <t>TOURE BEHANSANI</t>
  </si>
  <si>
    <t>07627932-46756036</t>
  </si>
  <si>
    <t>SANGARE SOULEYMANE</t>
  </si>
  <si>
    <t>07021131</t>
  </si>
  <si>
    <t>CHINOIS 1</t>
  </si>
  <si>
    <t>A14</t>
  </si>
  <si>
    <t>CHINOIS 2</t>
  </si>
  <si>
    <t>A16</t>
  </si>
  <si>
    <t>AHOUSSA 1</t>
  </si>
  <si>
    <t>A13</t>
  </si>
  <si>
    <t xml:space="preserve">LOYERS </t>
  </si>
  <si>
    <t>Mme AMINATA TRAORE</t>
  </si>
  <si>
    <t>55 48 54 11</t>
  </si>
  <si>
    <t>Mme EFFOUME ASSEMLA ROSE</t>
  </si>
  <si>
    <t>01 23 34 05-07201272</t>
  </si>
  <si>
    <t>M. TAKI OULD INEJIH</t>
  </si>
  <si>
    <t>47 58 11 55</t>
  </si>
  <si>
    <t>M. BIRO ADINGRA GERMAIN ROUSSEAU</t>
  </si>
  <si>
    <t>08 74 24 24</t>
  </si>
  <si>
    <t>M. KONDE KOUAME DANIEL</t>
  </si>
  <si>
    <t>MAHAMADOU OUMANI</t>
  </si>
  <si>
    <t>OUSSEHINI DRISSA</t>
  </si>
  <si>
    <t>49 27 13 46</t>
  </si>
  <si>
    <t>07669395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</si>
</sst>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2" fillId="0" borderId="1" xfId="0" applyNumberFormat="1" applyFont="1" applyBorder="1"/>
    <xf numFmtId="3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view="pageLayout" zoomScaleNormal="100" workbookViewId="0">
      <selection activeCell="H4" sqref="H4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9.7109375" customWidth="1"/>
    <col min="7" max="7" width="12.85546875" customWidth="1"/>
    <col min="8" max="8" width="14.7109375" customWidth="1"/>
  </cols>
  <sheetData>
    <row r="1" spans="1:8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10" t="s">
        <v>2</v>
      </c>
      <c r="G1" s="10" t="s">
        <v>4</v>
      </c>
      <c r="H1" s="16" t="s">
        <v>64</v>
      </c>
    </row>
    <row r="2" spans="1:8" ht="30" customHeight="1">
      <c r="A2" s="2">
        <v>1</v>
      </c>
      <c r="B2" s="3" t="s">
        <v>68</v>
      </c>
      <c r="C2" s="2" t="s">
        <v>17</v>
      </c>
      <c r="D2" s="2">
        <v>40000</v>
      </c>
      <c r="E2" s="2"/>
      <c r="F2" s="2"/>
      <c r="G2" s="2">
        <v>0</v>
      </c>
      <c r="H2" s="30" t="s">
        <v>81</v>
      </c>
    </row>
    <row r="3" spans="1:8" ht="30" customHeight="1">
      <c r="A3" s="2">
        <v>2</v>
      </c>
      <c r="B3" s="3"/>
      <c r="C3" s="2" t="s">
        <v>18</v>
      </c>
      <c r="D3" s="2">
        <v>40000</v>
      </c>
      <c r="E3" s="2"/>
      <c r="F3" s="2"/>
      <c r="G3" s="2"/>
      <c r="H3" s="30" t="s">
        <v>81</v>
      </c>
    </row>
    <row r="4" spans="1:8" ht="30" customHeight="1">
      <c r="A4" s="51" t="s">
        <v>30</v>
      </c>
      <c r="B4" s="51"/>
      <c r="C4" s="51"/>
      <c r="D4" s="15">
        <f>SUM(D2:D3)</f>
        <v>80000</v>
      </c>
      <c r="E4" s="15">
        <f>SUM(E2:E3)</f>
        <v>0</v>
      </c>
      <c r="F4" s="9"/>
      <c r="G4" s="9"/>
      <c r="H4" s="30" t="s">
        <v>81</v>
      </c>
    </row>
  </sheetData>
  <mergeCells count="1">
    <mergeCell ref="A4:C4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AVOCATIER&amp;R&amp;"-,Gras"&amp;14MOIS DE : FEVRIER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view="pageLayout" topLeftCell="A7" zoomScaleNormal="100" workbookViewId="0">
      <selection activeCell="I2" sqref="I2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4" style="27" customWidth="1"/>
    <col min="7" max="7" width="10.28515625" style="27" customWidth="1"/>
    <col min="8" max="8" width="18.140625" customWidth="1"/>
    <col min="9" max="9" width="12.14062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8" t="s">
        <v>69</v>
      </c>
      <c r="G1" s="8" t="s">
        <v>4</v>
      </c>
      <c r="H1" s="8" t="s">
        <v>2</v>
      </c>
      <c r="I1" s="29" t="s">
        <v>64</v>
      </c>
    </row>
    <row r="2" spans="1:9" ht="30" customHeight="1">
      <c r="A2" s="2">
        <v>1</v>
      </c>
      <c r="B2" s="3" t="s">
        <v>16</v>
      </c>
      <c r="C2" s="2" t="s">
        <v>17</v>
      </c>
      <c r="D2" s="43">
        <v>10000</v>
      </c>
      <c r="E2" s="43">
        <v>35000</v>
      </c>
      <c r="F2" s="43">
        <v>10000</v>
      </c>
      <c r="G2" s="43">
        <v>5000</v>
      </c>
      <c r="H2" s="44">
        <v>15000</v>
      </c>
      <c r="I2" s="30">
        <v>41343</v>
      </c>
    </row>
    <row r="3" spans="1:9" ht="30" customHeight="1">
      <c r="A3" s="2">
        <v>2</v>
      </c>
      <c r="B3" s="3" t="s">
        <v>50</v>
      </c>
      <c r="C3" s="2" t="s">
        <v>18</v>
      </c>
      <c r="D3" s="43">
        <v>10000</v>
      </c>
      <c r="E3" s="43">
        <v>62000</v>
      </c>
      <c r="F3" s="43">
        <v>5000</v>
      </c>
      <c r="G3" s="2"/>
      <c r="H3" s="44">
        <v>5000</v>
      </c>
      <c r="I3" s="30">
        <v>41343</v>
      </c>
    </row>
    <row r="4" spans="1:9" ht="30" customHeight="1">
      <c r="A4" s="2">
        <v>3</v>
      </c>
      <c r="B4" s="3" t="s">
        <v>19</v>
      </c>
      <c r="C4" s="2" t="s">
        <v>20</v>
      </c>
      <c r="D4" s="2">
        <v>18000</v>
      </c>
      <c r="E4" s="2">
        <v>0</v>
      </c>
      <c r="F4" s="2"/>
      <c r="G4" s="2"/>
      <c r="H4" s="28"/>
      <c r="I4" s="30">
        <v>41343</v>
      </c>
    </row>
    <row r="5" spans="1:9" ht="30" customHeight="1">
      <c r="A5" s="2">
        <v>4</v>
      </c>
      <c r="B5" s="3" t="s">
        <v>21</v>
      </c>
      <c r="C5" s="2" t="s">
        <v>22</v>
      </c>
      <c r="D5" s="2">
        <v>30000</v>
      </c>
      <c r="E5" s="43">
        <v>118000</v>
      </c>
      <c r="F5" s="43">
        <v>30000</v>
      </c>
      <c r="G5" s="43">
        <v>5000</v>
      </c>
      <c r="H5" s="44">
        <v>35000</v>
      </c>
      <c r="I5" s="30">
        <v>41343</v>
      </c>
    </row>
    <row r="6" spans="1:9" ht="30" customHeight="1">
      <c r="A6" s="2">
        <v>5</v>
      </c>
      <c r="B6" s="3" t="s">
        <v>23</v>
      </c>
      <c r="C6" s="2" t="s">
        <v>24</v>
      </c>
      <c r="D6" s="2">
        <v>15000</v>
      </c>
      <c r="E6" s="43">
        <v>45000</v>
      </c>
      <c r="F6" s="43">
        <v>15000</v>
      </c>
      <c r="G6" s="43">
        <v>15000</v>
      </c>
      <c r="H6" s="44">
        <v>30000</v>
      </c>
      <c r="I6" s="30">
        <v>41343</v>
      </c>
    </row>
    <row r="7" spans="1:9" ht="30" customHeight="1">
      <c r="A7" s="4">
        <v>6</v>
      </c>
      <c r="B7" s="5" t="s">
        <v>25</v>
      </c>
      <c r="C7" s="4" t="s">
        <v>26</v>
      </c>
      <c r="D7" s="4">
        <v>15000</v>
      </c>
      <c r="E7" s="45">
        <v>105000</v>
      </c>
      <c r="F7" s="1"/>
      <c r="G7" s="1"/>
      <c r="H7" s="28"/>
      <c r="I7" s="30" t="s">
        <v>81</v>
      </c>
    </row>
    <row r="8" spans="1:9" ht="30" customHeight="1">
      <c r="A8" s="4">
        <v>7</v>
      </c>
      <c r="B8" s="5" t="s">
        <v>27</v>
      </c>
      <c r="C8" s="4" t="s">
        <v>28</v>
      </c>
      <c r="D8" s="4">
        <v>30000</v>
      </c>
      <c r="E8" s="4">
        <v>0</v>
      </c>
      <c r="F8" s="46">
        <v>30000</v>
      </c>
      <c r="G8" s="1"/>
      <c r="H8" s="44">
        <v>30000</v>
      </c>
      <c r="I8" s="30">
        <v>41343</v>
      </c>
    </row>
    <row r="9" spans="1:9" ht="30" customHeight="1">
      <c r="A9" s="4">
        <v>8</v>
      </c>
      <c r="B9" s="5" t="s">
        <v>115</v>
      </c>
      <c r="C9" s="4" t="s">
        <v>29</v>
      </c>
      <c r="D9" s="4">
        <v>10000</v>
      </c>
      <c r="E9" s="45">
        <v>170000</v>
      </c>
      <c r="F9" s="46">
        <v>10000</v>
      </c>
      <c r="G9" s="46">
        <v>15000</v>
      </c>
      <c r="H9" s="44">
        <v>25000</v>
      </c>
      <c r="I9" s="30">
        <v>41339</v>
      </c>
    </row>
    <row r="10" spans="1:9" ht="30" customHeight="1">
      <c r="A10" s="51" t="s">
        <v>30</v>
      </c>
      <c r="B10" s="51"/>
      <c r="C10" s="51"/>
      <c r="D10" s="6">
        <f>SUM(D2:D9)</f>
        <v>138000</v>
      </c>
      <c r="E10" s="44">
        <f>SUM(E2:E9)</f>
        <v>535000</v>
      </c>
      <c r="F10" s="44">
        <f t="shared" ref="F10:H10" si="0">SUM(F2:F9)</f>
        <v>100000</v>
      </c>
      <c r="G10" s="44">
        <f t="shared" si="0"/>
        <v>40000</v>
      </c>
      <c r="H10" s="44">
        <f t="shared" si="0"/>
        <v>140000</v>
      </c>
      <c r="I10" s="30">
        <v>41344</v>
      </c>
    </row>
  </sheetData>
  <mergeCells count="1">
    <mergeCell ref="A10:C10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-1-&amp;R&amp;"-,Gras"&amp;14MOIS DE : FEVRIER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view="pageLayout" topLeftCell="A7" zoomScaleNormal="100" workbookViewId="0">
      <selection activeCell="H2" sqref="H2"/>
    </sheetView>
  </sheetViews>
  <sheetFormatPr baseColWidth="10" defaultRowHeight="15.75"/>
  <cols>
    <col min="1" max="1" width="6" customWidth="1"/>
    <col min="2" max="2" width="31.140625" customWidth="1"/>
    <col min="3" max="3" width="9.7109375" customWidth="1"/>
    <col min="4" max="5" width="11" customWidth="1"/>
    <col min="6" max="6" width="13.85546875" style="25" customWidth="1"/>
    <col min="7" max="7" width="10.5703125" style="26" customWidth="1"/>
    <col min="8" max="8" width="19.140625" customWidth="1"/>
    <col min="9" max="9" width="12.140625" bestFit="1" customWidth="1"/>
  </cols>
  <sheetData>
    <row r="1" spans="1:9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10" t="s">
        <v>69</v>
      </c>
      <c r="G1" s="10" t="s">
        <v>4</v>
      </c>
      <c r="H1" s="10" t="s">
        <v>2</v>
      </c>
      <c r="I1" s="29" t="s">
        <v>64</v>
      </c>
    </row>
    <row r="2" spans="1:9" ht="30" customHeight="1">
      <c r="A2" s="2">
        <v>1</v>
      </c>
      <c r="B2" s="3" t="s">
        <v>31</v>
      </c>
      <c r="C2" s="2" t="s">
        <v>32</v>
      </c>
      <c r="D2" s="2">
        <v>10000</v>
      </c>
      <c r="E2" s="43">
        <v>10000</v>
      </c>
      <c r="F2" s="43">
        <v>10000</v>
      </c>
      <c r="G2" s="2"/>
      <c r="H2" s="44">
        <f>F2+G2</f>
        <v>10000</v>
      </c>
      <c r="I2" s="30">
        <v>41343</v>
      </c>
    </row>
    <row r="3" spans="1:9" ht="30" customHeight="1">
      <c r="A3" s="2">
        <v>2</v>
      </c>
      <c r="B3" s="3" t="s">
        <v>33</v>
      </c>
      <c r="C3" s="2" t="s">
        <v>34</v>
      </c>
      <c r="D3" s="2">
        <v>20000</v>
      </c>
      <c r="E3" s="43">
        <v>300000</v>
      </c>
      <c r="F3" s="2"/>
      <c r="G3" s="2"/>
      <c r="H3" s="44">
        <f t="shared" ref="H3:H9" si="0">F3+G3</f>
        <v>0</v>
      </c>
      <c r="I3" s="30" t="s">
        <v>81</v>
      </c>
    </row>
    <row r="4" spans="1:9" ht="30" customHeight="1">
      <c r="A4" s="2">
        <v>3</v>
      </c>
      <c r="B4" s="3" t="s">
        <v>35</v>
      </c>
      <c r="C4" s="2" t="s">
        <v>36</v>
      </c>
      <c r="D4" s="2">
        <v>10000</v>
      </c>
      <c r="E4" s="43">
        <v>45000</v>
      </c>
      <c r="F4" s="43">
        <v>10000</v>
      </c>
      <c r="G4" s="43">
        <v>10000</v>
      </c>
      <c r="H4" s="44">
        <f t="shared" si="0"/>
        <v>20000</v>
      </c>
      <c r="I4" s="30">
        <v>41343</v>
      </c>
    </row>
    <row r="5" spans="1:9" ht="30" customHeight="1">
      <c r="A5" s="2">
        <v>4</v>
      </c>
      <c r="B5" s="3" t="s">
        <v>39</v>
      </c>
      <c r="C5" s="2" t="s">
        <v>38</v>
      </c>
      <c r="D5" s="2">
        <v>25000</v>
      </c>
      <c r="E5" s="43">
        <v>250000</v>
      </c>
      <c r="F5" s="43">
        <v>25000</v>
      </c>
      <c r="G5" s="2"/>
      <c r="H5" s="44">
        <f t="shared" si="0"/>
        <v>25000</v>
      </c>
      <c r="I5" s="30">
        <v>41343</v>
      </c>
    </row>
    <row r="6" spans="1:9" ht="30" customHeight="1">
      <c r="A6" s="2">
        <v>5</v>
      </c>
      <c r="B6" s="3" t="s">
        <v>41</v>
      </c>
      <c r="C6" s="2" t="s">
        <v>40</v>
      </c>
      <c r="D6" s="2">
        <v>25000</v>
      </c>
      <c r="E6" s="43">
        <v>225000</v>
      </c>
      <c r="F6" s="43">
        <v>25000</v>
      </c>
      <c r="G6" s="43">
        <v>5000</v>
      </c>
      <c r="H6" s="44">
        <f t="shared" si="0"/>
        <v>30000</v>
      </c>
      <c r="I6" s="30">
        <v>41343</v>
      </c>
    </row>
    <row r="7" spans="1:9" ht="30" customHeight="1">
      <c r="A7" s="4">
        <v>6</v>
      </c>
      <c r="B7" s="5" t="s">
        <v>42</v>
      </c>
      <c r="C7" s="4" t="s">
        <v>43</v>
      </c>
      <c r="D7" s="4">
        <v>25000</v>
      </c>
      <c r="E7" s="45">
        <v>75000</v>
      </c>
      <c r="F7" s="46">
        <v>25000</v>
      </c>
      <c r="G7" s="43">
        <v>15000</v>
      </c>
      <c r="H7" s="44">
        <f t="shared" si="0"/>
        <v>40000</v>
      </c>
      <c r="I7" s="30">
        <v>41343</v>
      </c>
    </row>
    <row r="8" spans="1:9" ht="30" customHeight="1">
      <c r="A8" s="4">
        <v>7</v>
      </c>
      <c r="B8" s="5" t="s">
        <v>44</v>
      </c>
      <c r="C8" s="4" t="s">
        <v>45</v>
      </c>
      <c r="D8" s="4">
        <v>10000</v>
      </c>
      <c r="E8" s="45">
        <v>30000</v>
      </c>
      <c r="F8" s="46">
        <v>10000</v>
      </c>
      <c r="G8" s="2"/>
      <c r="H8" s="44">
        <f t="shared" si="0"/>
        <v>10000</v>
      </c>
      <c r="I8" s="30">
        <v>41343</v>
      </c>
    </row>
    <row r="9" spans="1:9" ht="30" customHeight="1">
      <c r="A9" s="4">
        <v>8</v>
      </c>
      <c r="B9" s="5" t="s">
        <v>46</v>
      </c>
      <c r="C9" s="4" t="s">
        <v>47</v>
      </c>
      <c r="D9" s="4">
        <v>20000</v>
      </c>
      <c r="E9" s="45">
        <v>120000</v>
      </c>
      <c r="F9" s="1"/>
      <c r="G9" s="2"/>
      <c r="H9" s="44">
        <f t="shared" si="0"/>
        <v>0</v>
      </c>
      <c r="I9" s="30" t="s">
        <v>81</v>
      </c>
    </row>
    <row r="10" spans="1:9" ht="30" customHeight="1">
      <c r="A10" s="4">
        <v>9</v>
      </c>
      <c r="B10" s="5" t="s">
        <v>48</v>
      </c>
      <c r="C10" s="4" t="s">
        <v>49</v>
      </c>
      <c r="D10" s="4">
        <v>15000</v>
      </c>
      <c r="E10" s="45">
        <v>195000</v>
      </c>
      <c r="F10" s="1"/>
      <c r="G10" s="2"/>
      <c r="H10" s="44">
        <f t="shared" ref="H10:H11" si="1">F10+G10</f>
        <v>0</v>
      </c>
      <c r="I10" s="30" t="s">
        <v>81</v>
      </c>
    </row>
    <row r="11" spans="1:9" ht="30" customHeight="1">
      <c r="A11" s="51" t="s">
        <v>30</v>
      </c>
      <c r="B11" s="51"/>
      <c r="C11" s="51"/>
      <c r="D11" s="6">
        <f>SUM(D2:D10)</f>
        <v>160000</v>
      </c>
      <c r="E11" s="6">
        <f t="shared" ref="E11" si="2">SUM(E2:E10)</f>
        <v>1250000</v>
      </c>
      <c r="F11" s="28">
        <f>SUM(F2:F10)</f>
        <v>105000</v>
      </c>
      <c r="G11" s="8">
        <f>SUM(G2:G10)</f>
        <v>30000</v>
      </c>
      <c r="H11" s="44">
        <f t="shared" si="1"/>
        <v>135000</v>
      </c>
      <c r="I11" s="30">
        <v>41343</v>
      </c>
    </row>
  </sheetData>
  <mergeCells count="1">
    <mergeCell ref="A11:C11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-2-&amp;R&amp;"-,Gras"&amp;14MOIS DE : FEVRIER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7"/>
  <sheetViews>
    <sheetView view="pageLayout" zoomScaleNormal="100" workbookViewId="0">
      <selection activeCell="H10" sqref="H10"/>
    </sheetView>
  </sheetViews>
  <sheetFormatPr baseColWidth="10" defaultRowHeight="15"/>
  <cols>
    <col min="1" max="1" width="6" customWidth="1"/>
    <col min="2" max="2" width="40.140625" customWidth="1"/>
    <col min="3" max="3" width="9.7109375" customWidth="1"/>
    <col min="4" max="4" width="10.140625" customWidth="1"/>
    <col min="5" max="5" width="10.85546875" customWidth="1"/>
    <col min="6" max="6" width="14.5703125" customWidth="1"/>
    <col min="7" max="7" width="10" customWidth="1"/>
    <col min="8" max="8" width="18.42578125" customWidth="1"/>
    <col min="9" max="9" width="12.7109375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16" t="s">
        <v>69</v>
      </c>
      <c r="G1" s="10" t="s">
        <v>4</v>
      </c>
      <c r="H1" s="10" t="s">
        <v>2</v>
      </c>
      <c r="I1" s="8" t="s">
        <v>64</v>
      </c>
    </row>
    <row r="2" spans="1:9" ht="30" customHeight="1">
      <c r="A2" s="2">
        <v>1</v>
      </c>
      <c r="B2" s="3" t="s">
        <v>5</v>
      </c>
      <c r="C2" s="2" t="s">
        <v>9</v>
      </c>
      <c r="D2" s="43">
        <v>50000</v>
      </c>
      <c r="E2" s="2"/>
      <c r="F2" s="43">
        <v>50000</v>
      </c>
      <c r="G2" s="2"/>
      <c r="H2" s="43">
        <f>SUM(F2:G2)</f>
        <v>50000</v>
      </c>
      <c r="I2" s="35">
        <v>41343</v>
      </c>
    </row>
    <row r="3" spans="1:9" ht="30" customHeight="1">
      <c r="A3" s="2">
        <v>2</v>
      </c>
      <c r="B3" s="3" t="s">
        <v>6</v>
      </c>
      <c r="C3" s="2" t="s">
        <v>10</v>
      </c>
      <c r="D3" s="43">
        <v>70000</v>
      </c>
      <c r="E3" s="43">
        <v>230000</v>
      </c>
      <c r="F3" s="2"/>
      <c r="G3" s="2"/>
      <c r="H3" s="43">
        <f t="shared" ref="H3:H7" si="0">SUM(F3:G3)</f>
        <v>0</v>
      </c>
      <c r="I3" s="35" t="s">
        <v>81</v>
      </c>
    </row>
    <row r="4" spans="1:9" ht="30" customHeight="1">
      <c r="A4" s="2">
        <v>3</v>
      </c>
      <c r="B4" s="3" t="s">
        <v>7</v>
      </c>
      <c r="C4" s="2" t="s">
        <v>11</v>
      </c>
      <c r="D4" s="43">
        <v>70000</v>
      </c>
      <c r="E4" s="2"/>
      <c r="F4" s="43">
        <v>70000</v>
      </c>
      <c r="G4" s="2"/>
      <c r="H4" s="43">
        <f t="shared" si="0"/>
        <v>70000</v>
      </c>
      <c r="I4" s="35">
        <v>41343</v>
      </c>
    </row>
    <row r="5" spans="1:9" ht="30" customHeight="1">
      <c r="A5" s="2">
        <v>4</v>
      </c>
      <c r="B5" s="3" t="s">
        <v>13</v>
      </c>
      <c r="C5" s="2" t="s">
        <v>12</v>
      </c>
      <c r="D5" s="43">
        <v>70000</v>
      </c>
      <c r="E5" s="43">
        <v>140000</v>
      </c>
      <c r="F5" s="2"/>
      <c r="G5" s="2"/>
      <c r="H5" s="43">
        <f t="shared" si="0"/>
        <v>0</v>
      </c>
      <c r="I5" s="35" t="s">
        <v>81</v>
      </c>
    </row>
    <row r="6" spans="1:9" ht="30" customHeight="1">
      <c r="A6" s="2">
        <v>5</v>
      </c>
      <c r="B6" s="3" t="s">
        <v>14</v>
      </c>
      <c r="C6" s="2" t="s">
        <v>15</v>
      </c>
      <c r="D6" s="43">
        <v>60000</v>
      </c>
      <c r="E6" s="2"/>
      <c r="F6" s="43">
        <v>60000</v>
      </c>
      <c r="G6" s="2"/>
      <c r="H6" s="43">
        <f t="shared" si="0"/>
        <v>60000</v>
      </c>
      <c r="I6" s="35" t="s">
        <v>81</v>
      </c>
    </row>
    <row r="7" spans="1:9" ht="30" customHeight="1">
      <c r="A7" s="51" t="s">
        <v>30</v>
      </c>
      <c r="B7" s="51"/>
      <c r="C7" s="51"/>
      <c r="D7" s="6">
        <f>SUM(D2:D6)</f>
        <v>320000</v>
      </c>
      <c r="E7" s="11">
        <f>SUM(E2:E6)</f>
        <v>370000</v>
      </c>
      <c r="F7" s="15">
        <f t="shared" ref="F7:G7" si="1">SUM(F2:F6)</f>
        <v>180000</v>
      </c>
      <c r="G7" s="15">
        <f t="shared" si="1"/>
        <v>0</v>
      </c>
      <c r="H7" s="47">
        <f t="shared" si="0"/>
        <v>180000</v>
      </c>
      <c r="I7" s="35" t="s">
        <v>81</v>
      </c>
    </row>
  </sheetData>
  <mergeCells count="1">
    <mergeCell ref="A7:C7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KOUMASSI&amp;R&amp;"-,Gras"&amp;14MOIS DE : FEVRIER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6"/>
  <sheetViews>
    <sheetView view="pageLayout" zoomScaleNormal="100" workbookViewId="0">
      <selection activeCell="I6" sqref="I6"/>
    </sheetView>
  </sheetViews>
  <sheetFormatPr baseColWidth="10" defaultRowHeight="15"/>
  <cols>
    <col min="1" max="1" width="6" customWidth="1"/>
    <col min="2" max="2" width="35.140625" customWidth="1"/>
    <col min="3" max="4" width="9.7109375" customWidth="1"/>
    <col min="5" max="5" width="11.5703125" customWidth="1"/>
    <col min="6" max="6" width="16.5703125" customWidth="1"/>
    <col min="7" max="7" width="11.5703125" customWidth="1"/>
    <col min="8" max="8" width="18.85546875" customWidth="1"/>
    <col min="9" max="9" width="11.85546875" bestFit="1" customWidth="1"/>
  </cols>
  <sheetData>
    <row r="1" spans="1:9" ht="15.75">
      <c r="A1" s="8" t="s">
        <v>0</v>
      </c>
      <c r="B1" s="10" t="s">
        <v>1</v>
      </c>
      <c r="C1" s="10" t="s">
        <v>8</v>
      </c>
      <c r="D1" s="10" t="s">
        <v>3</v>
      </c>
      <c r="E1" s="10" t="s">
        <v>37</v>
      </c>
      <c r="F1" s="16" t="s">
        <v>69</v>
      </c>
      <c r="G1" s="10" t="s">
        <v>4</v>
      </c>
      <c r="H1" s="10" t="s">
        <v>2</v>
      </c>
      <c r="I1" s="16" t="s">
        <v>64</v>
      </c>
    </row>
    <row r="2" spans="1:9" ht="30" customHeight="1">
      <c r="A2" s="2">
        <v>1</v>
      </c>
      <c r="B2" s="3" t="s">
        <v>70</v>
      </c>
      <c r="C2" s="2" t="s">
        <v>73</v>
      </c>
      <c r="D2" s="2">
        <v>60000</v>
      </c>
      <c r="E2" s="2">
        <v>0</v>
      </c>
      <c r="F2" s="2"/>
      <c r="G2" s="2"/>
      <c r="H2" s="32">
        <f t="shared" ref="H2:H5" si="0">F2+G2</f>
        <v>0</v>
      </c>
      <c r="I2" s="30" t="s">
        <v>81</v>
      </c>
    </row>
    <row r="3" spans="1:9" ht="30" customHeight="1">
      <c r="A3" s="2">
        <v>2</v>
      </c>
      <c r="B3" s="3" t="s">
        <v>70</v>
      </c>
      <c r="C3" s="2" t="s">
        <v>74</v>
      </c>
      <c r="D3" s="2">
        <v>70000</v>
      </c>
      <c r="E3" s="2">
        <v>0</v>
      </c>
      <c r="F3" s="2"/>
      <c r="G3" s="2"/>
      <c r="H3" s="32">
        <f t="shared" si="0"/>
        <v>0</v>
      </c>
      <c r="I3" s="30" t="s">
        <v>81</v>
      </c>
    </row>
    <row r="4" spans="1:9" ht="30" customHeight="1">
      <c r="A4" s="2">
        <v>3</v>
      </c>
      <c r="B4" s="3" t="s">
        <v>71</v>
      </c>
      <c r="C4" s="2" t="s">
        <v>75</v>
      </c>
      <c r="D4" s="2">
        <v>40000</v>
      </c>
      <c r="E4" s="2">
        <v>0</v>
      </c>
      <c r="F4" s="2"/>
      <c r="G4" s="2"/>
      <c r="H4" s="32">
        <f t="shared" si="0"/>
        <v>0</v>
      </c>
      <c r="I4" s="30" t="s">
        <v>81</v>
      </c>
    </row>
    <row r="5" spans="1:9" ht="30" customHeight="1">
      <c r="A5" s="2">
        <v>4</v>
      </c>
      <c r="B5" s="3" t="s">
        <v>72</v>
      </c>
      <c r="C5" s="2"/>
      <c r="D5" s="2">
        <v>20000</v>
      </c>
      <c r="E5" s="2">
        <v>60000</v>
      </c>
      <c r="F5" s="2"/>
      <c r="G5" s="2"/>
      <c r="H5" s="32">
        <f t="shared" si="0"/>
        <v>0</v>
      </c>
      <c r="I5" s="30" t="s">
        <v>81</v>
      </c>
    </row>
    <row r="6" spans="1:9" ht="30" customHeight="1">
      <c r="A6" s="51" t="s">
        <v>30</v>
      </c>
      <c r="B6" s="51"/>
      <c r="C6" s="51"/>
      <c r="D6" s="32">
        <f>SUM(D2:D5)</f>
        <v>190000</v>
      </c>
      <c r="E6" s="32">
        <f>SUM(E2:E5)</f>
        <v>60000</v>
      </c>
      <c r="F6" s="9">
        <f>SUM(F2:F5)</f>
        <v>0</v>
      </c>
      <c r="G6" s="9"/>
      <c r="H6" s="32">
        <f>SUM(H2:H5)</f>
        <v>0</v>
      </c>
      <c r="I6" s="30" t="s">
        <v>81</v>
      </c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SELMER&amp;R&amp;"-,Gras"&amp;14MOIS DE : FEVRIER 2013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view="pageLayout" zoomScaleNormal="100" workbookViewId="0">
      <selection activeCell="F3" sqref="F3"/>
    </sheetView>
  </sheetViews>
  <sheetFormatPr baseColWidth="10" defaultRowHeight="15"/>
  <cols>
    <col min="1" max="1" width="6" customWidth="1"/>
    <col min="2" max="2" width="29.7109375" customWidth="1"/>
    <col min="3" max="3" width="20.140625" customWidth="1"/>
    <col min="4" max="5" width="9.7109375" customWidth="1"/>
    <col min="6" max="6" width="10.85546875" customWidth="1"/>
    <col min="7" max="7" width="15.28515625" customWidth="1"/>
    <col min="8" max="8" width="10.5703125" customWidth="1"/>
    <col min="9" max="9" width="18.85546875" customWidth="1"/>
    <col min="10" max="10" width="11.85546875" bestFit="1" customWidth="1"/>
  </cols>
  <sheetData>
    <row r="1" spans="1:10" ht="15.75">
      <c r="A1" s="8" t="s">
        <v>0</v>
      </c>
      <c r="B1" s="10" t="s">
        <v>1</v>
      </c>
      <c r="C1" s="42" t="s">
        <v>82</v>
      </c>
      <c r="D1" s="10" t="s">
        <v>8</v>
      </c>
      <c r="E1" s="10" t="s">
        <v>3</v>
      </c>
      <c r="F1" s="10" t="s">
        <v>37</v>
      </c>
      <c r="G1" s="16" t="s">
        <v>69</v>
      </c>
      <c r="H1" s="10" t="s">
        <v>4</v>
      </c>
      <c r="I1" s="10" t="s">
        <v>2</v>
      </c>
      <c r="J1" s="16" t="s">
        <v>64</v>
      </c>
    </row>
    <row r="2" spans="1:10" ht="30" customHeight="1">
      <c r="A2" s="2">
        <v>1</v>
      </c>
      <c r="B2" s="3" t="s">
        <v>107</v>
      </c>
      <c r="C2" s="3" t="s">
        <v>108</v>
      </c>
      <c r="D2" s="2" t="s">
        <v>80</v>
      </c>
      <c r="E2" s="2">
        <v>125000</v>
      </c>
      <c r="F2" s="2">
        <v>125000</v>
      </c>
      <c r="G2" s="2"/>
      <c r="H2" s="2">
        <v>125000</v>
      </c>
      <c r="I2" s="28">
        <f t="shared" ref="I2:I5" si="0">G2+H2</f>
        <v>125000</v>
      </c>
      <c r="J2" s="35" t="s">
        <v>81</v>
      </c>
    </row>
    <row r="3" spans="1:10" ht="30" customHeight="1">
      <c r="A3" s="2">
        <v>2</v>
      </c>
      <c r="B3" s="3" t="s">
        <v>109</v>
      </c>
      <c r="C3" s="3" t="s">
        <v>110</v>
      </c>
      <c r="D3" s="2" t="s">
        <v>80</v>
      </c>
      <c r="E3" s="2">
        <v>525000</v>
      </c>
      <c r="F3" s="2">
        <v>525000</v>
      </c>
      <c r="G3" s="2"/>
      <c r="H3" s="2"/>
      <c r="I3" s="28">
        <f t="shared" si="0"/>
        <v>0</v>
      </c>
      <c r="J3" s="35" t="s">
        <v>81</v>
      </c>
    </row>
    <row r="4" spans="1:10" ht="30" customHeight="1">
      <c r="A4" s="2">
        <v>3</v>
      </c>
      <c r="B4" s="3" t="s">
        <v>111</v>
      </c>
      <c r="C4" s="3" t="s">
        <v>112</v>
      </c>
      <c r="D4" s="2" t="s">
        <v>80</v>
      </c>
      <c r="E4" s="2">
        <v>125000</v>
      </c>
      <c r="F4" s="2"/>
      <c r="G4" s="2"/>
      <c r="H4" s="2"/>
      <c r="I4" s="28">
        <f t="shared" si="0"/>
        <v>0</v>
      </c>
      <c r="J4" s="35" t="s">
        <v>81</v>
      </c>
    </row>
    <row r="5" spans="1:10" ht="30" customHeight="1">
      <c r="A5" s="2">
        <v>4</v>
      </c>
      <c r="B5" s="39" t="s">
        <v>113</v>
      </c>
      <c r="C5" s="38" t="s">
        <v>114</v>
      </c>
      <c r="D5" s="2" t="s">
        <v>80</v>
      </c>
      <c r="E5" s="2">
        <v>125000</v>
      </c>
      <c r="F5" s="2"/>
      <c r="G5" s="2"/>
      <c r="H5" s="2"/>
      <c r="I5" s="28">
        <f t="shared" si="0"/>
        <v>0</v>
      </c>
      <c r="J5" s="35" t="s">
        <v>81</v>
      </c>
    </row>
    <row r="6" spans="1:10" ht="30" customHeight="1">
      <c r="A6" s="51" t="s">
        <v>30</v>
      </c>
      <c r="B6" s="51"/>
      <c r="C6" s="51"/>
      <c r="D6" s="15">
        <f>SUM(D2:D5)</f>
        <v>0</v>
      </c>
      <c r="E6" s="36"/>
      <c r="F6" s="15">
        <f>SUM(F2:F5)</f>
        <v>650000</v>
      </c>
      <c r="G6" s="9">
        <f>SUM(G2:G5)</f>
        <v>0</v>
      </c>
      <c r="H6" s="9"/>
      <c r="I6" s="28">
        <f>SUM(I2:I5)</f>
        <v>125000</v>
      </c>
      <c r="J6" s="35" t="s">
        <v>81</v>
      </c>
    </row>
  </sheetData>
  <mergeCells count="1">
    <mergeCell ref="A6:C6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CHU&amp;R&amp;"-,Gras"&amp;14MOIS DE :FEVRIER 2013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J18"/>
  <sheetViews>
    <sheetView view="pageLayout" zoomScaleNormal="100" workbookViewId="0">
      <selection activeCell="C13" sqref="C13"/>
    </sheetView>
  </sheetViews>
  <sheetFormatPr baseColWidth="10" defaultRowHeight="15"/>
  <cols>
    <col min="1" max="1" width="6" customWidth="1"/>
    <col min="2" max="2" width="25.5703125" customWidth="1"/>
    <col min="3" max="3" width="18.7109375" customWidth="1"/>
    <col min="4" max="4" width="8.5703125" customWidth="1"/>
    <col min="5" max="5" width="10.5703125" customWidth="1"/>
    <col min="6" max="6" width="12.140625" customWidth="1"/>
    <col min="7" max="7" width="14.7109375" customWidth="1"/>
    <col min="8" max="8" width="13.42578125" customWidth="1"/>
    <col min="9" max="9" width="18.140625" style="25" customWidth="1"/>
    <col min="10" max="10" width="14.85546875" customWidth="1"/>
  </cols>
  <sheetData>
    <row r="1" spans="1:10" ht="15.75">
      <c r="A1" s="8" t="s">
        <v>0</v>
      </c>
      <c r="B1" s="10" t="s">
        <v>1</v>
      </c>
      <c r="C1" s="10" t="s">
        <v>82</v>
      </c>
      <c r="D1" s="10" t="s">
        <v>83</v>
      </c>
      <c r="E1" s="10" t="s">
        <v>106</v>
      </c>
      <c r="F1" s="10" t="s">
        <v>37</v>
      </c>
      <c r="G1" s="16" t="s">
        <v>69</v>
      </c>
      <c r="H1" s="10" t="s">
        <v>4</v>
      </c>
      <c r="I1" s="10" t="s">
        <v>2</v>
      </c>
      <c r="J1" s="29" t="s">
        <v>64</v>
      </c>
    </row>
    <row r="2" spans="1:10" ht="30" customHeight="1">
      <c r="A2" s="2">
        <v>1</v>
      </c>
      <c r="B2" s="48" t="s">
        <v>116</v>
      </c>
      <c r="C2" s="3"/>
      <c r="D2" s="2">
        <v>1</v>
      </c>
      <c r="E2" s="2">
        <v>30000</v>
      </c>
      <c r="F2" s="2"/>
      <c r="G2" s="2"/>
      <c r="H2" s="2"/>
      <c r="I2" s="36">
        <f t="shared" ref="I2:I14" si="0">G2+H2</f>
        <v>0</v>
      </c>
      <c r="J2" s="35">
        <v>41343</v>
      </c>
    </row>
    <row r="3" spans="1:10" ht="30" customHeight="1">
      <c r="A3" s="2">
        <v>2</v>
      </c>
      <c r="B3" s="48" t="s">
        <v>117</v>
      </c>
      <c r="C3" s="49" t="s">
        <v>118</v>
      </c>
      <c r="D3" s="2">
        <v>2</v>
      </c>
      <c r="E3" s="2">
        <v>35000</v>
      </c>
      <c r="F3" s="2"/>
      <c r="G3" s="43">
        <v>35000</v>
      </c>
      <c r="H3" s="2"/>
      <c r="I3" s="36">
        <f t="shared" si="0"/>
        <v>35000</v>
      </c>
      <c r="J3" s="35">
        <v>41343</v>
      </c>
    </row>
    <row r="4" spans="1:10" ht="30" customHeight="1">
      <c r="A4" s="2">
        <v>3</v>
      </c>
      <c r="B4" s="3" t="s">
        <v>84</v>
      </c>
      <c r="C4" s="3" t="s">
        <v>85</v>
      </c>
      <c r="D4" s="2">
        <v>3</v>
      </c>
      <c r="E4" s="2">
        <v>40000</v>
      </c>
      <c r="F4" s="2"/>
      <c r="G4" s="2"/>
      <c r="H4" s="2"/>
      <c r="I4" s="36">
        <f t="shared" si="0"/>
        <v>0</v>
      </c>
      <c r="J4" s="35">
        <v>41343</v>
      </c>
    </row>
    <row r="5" spans="1:10" ht="30" customHeight="1">
      <c r="A5" s="2">
        <v>4</v>
      </c>
      <c r="B5" s="3" t="s">
        <v>86</v>
      </c>
      <c r="C5" s="37" t="s">
        <v>87</v>
      </c>
      <c r="D5" s="2">
        <v>4</v>
      </c>
      <c r="E5" s="2">
        <v>25000</v>
      </c>
      <c r="F5" s="2"/>
      <c r="G5" s="2"/>
      <c r="H5" s="2"/>
      <c r="I5" s="36">
        <f t="shared" si="0"/>
        <v>0</v>
      </c>
      <c r="J5" s="35">
        <v>41343</v>
      </c>
    </row>
    <row r="6" spans="1:10" ht="30" customHeight="1">
      <c r="A6" s="2">
        <v>5</v>
      </c>
      <c r="B6" s="3" t="s">
        <v>88</v>
      </c>
      <c r="C6" s="38" t="s">
        <v>89</v>
      </c>
      <c r="D6" s="2">
        <v>5</v>
      </c>
      <c r="E6" s="2">
        <v>25000</v>
      </c>
      <c r="F6" s="2"/>
      <c r="G6" s="2"/>
      <c r="H6" s="2"/>
      <c r="I6" s="36">
        <f t="shared" si="0"/>
        <v>0</v>
      </c>
      <c r="J6" s="35">
        <v>41343</v>
      </c>
    </row>
    <row r="7" spans="1:10" ht="30" customHeight="1">
      <c r="A7" s="2">
        <v>6</v>
      </c>
      <c r="B7" s="3" t="s">
        <v>90</v>
      </c>
      <c r="C7" s="37" t="s">
        <v>91</v>
      </c>
      <c r="D7" s="2">
        <v>6</v>
      </c>
      <c r="E7" s="2">
        <v>25000</v>
      </c>
      <c r="F7" s="2"/>
      <c r="G7" s="43">
        <v>25000</v>
      </c>
      <c r="H7" s="2"/>
      <c r="I7" s="36">
        <f t="shared" si="0"/>
        <v>25000</v>
      </c>
      <c r="J7" s="35">
        <v>41343</v>
      </c>
    </row>
    <row r="8" spans="1:10" ht="30" customHeight="1">
      <c r="A8" s="2">
        <v>7</v>
      </c>
      <c r="B8" s="39" t="s">
        <v>92</v>
      </c>
      <c r="C8" s="38" t="s">
        <v>93</v>
      </c>
      <c r="D8" s="2">
        <v>7</v>
      </c>
      <c r="E8" s="2">
        <v>25000</v>
      </c>
      <c r="F8" s="2"/>
      <c r="G8" s="2"/>
      <c r="H8" s="2"/>
      <c r="I8" s="36">
        <f t="shared" si="0"/>
        <v>0</v>
      </c>
      <c r="J8" s="35">
        <v>41343</v>
      </c>
    </row>
    <row r="9" spans="1:10" ht="30" customHeight="1">
      <c r="A9" s="2">
        <v>8</v>
      </c>
      <c r="B9" s="3" t="s">
        <v>94</v>
      </c>
      <c r="C9" s="37" t="s">
        <v>95</v>
      </c>
      <c r="D9" s="2">
        <v>8</v>
      </c>
      <c r="E9" s="2">
        <v>25000</v>
      </c>
      <c r="F9" s="2"/>
      <c r="G9" s="43">
        <v>25000</v>
      </c>
      <c r="H9" s="2"/>
      <c r="I9" s="36">
        <f t="shared" si="0"/>
        <v>25000</v>
      </c>
      <c r="J9" s="35">
        <v>41343</v>
      </c>
    </row>
    <row r="10" spans="1:10" ht="30" customHeight="1">
      <c r="A10" s="2">
        <v>9</v>
      </c>
      <c r="B10" s="3" t="s">
        <v>96</v>
      </c>
      <c r="C10" s="38" t="s">
        <v>97</v>
      </c>
      <c r="D10" s="2">
        <v>9</v>
      </c>
      <c r="E10" s="2">
        <v>25000</v>
      </c>
      <c r="F10" s="2"/>
      <c r="G10" s="43">
        <v>25000</v>
      </c>
      <c r="H10" s="2"/>
      <c r="I10" s="36">
        <f t="shared" si="0"/>
        <v>25000</v>
      </c>
      <c r="J10" s="35">
        <v>41343</v>
      </c>
    </row>
    <row r="11" spans="1:10" ht="30" customHeight="1">
      <c r="A11" s="2">
        <v>10</v>
      </c>
      <c r="B11" s="3" t="s">
        <v>98</v>
      </c>
      <c r="C11" s="37" t="s">
        <v>99</v>
      </c>
      <c r="D11" s="2">
        <v>10</v>
      </c>
      <c r="E11" s="2">
        <v>80000</v>
      </c>
      <c r="F11" s="2"/>
      <c r="G11" s="43">
        <v>80000</v>
      </c>
      <c r="H11" s="2"/>
      <c r="I11" s="36">
        <f t="shared" si="0"/>
        <v>80000</v>
      </c>
      <c r="J11" s="35">
        <v>41343</v>
      </c>
    </row>
    <row r="12" spans="1:10" ht="30" customHeight="1">
      <c r="A12" s="2">
        <v>11</v>
      </c>
      <c r="B12" s="3" t="s">
        <v>100</v>
      </c>
      <c r="C12" s="38"/>
      <c r="D12" s="2" t="s">
        <v>101</v>
      </c>
      <c r="E12" s="2">
        <v>100000</v>
      </c>
      <c r="F12" s="2"/>
      <c r="G12" s="2"/>
      <c r="H12" s="2"/>
      <c r="I12" s="36">
        <f t="shared" si="0"/>
        <v>0</v>
      </c>
      <c r="J12" s="35">
        <v>41343</v>
      </c>
    </row>
    <row r="13" spans="1:10" ht="30" customHeight="1">
      <c r="A13" s="2">
        <v>12</v>
      </c>
      <c r="B13" s="40" t="s">
        <v>102</v>
      </c>
      <c r="C13" s="3"/>
      <c r="D13" s="2" t="s">
        <v>103</v>
      </c>
      <c r="E13" s="2">
        <v>100000</v>
      </c>
      <c r="F13" s="2"/>
      <c r="G13" s="2"/>
      <c r="H13" s="2"/>
      <c r="I13" s="36">
        <f t="shared" si="0"/>
        <v>0</v>
      </c>
      <c r="J13" s="35">
        <v>41343</v>
      </c>
    </row>
    <row r="14" spans="1:10" ht="30" customHeight="1">
      <c r="A14" s="2">
        <v>13</v>
      </c>
      <c r="B14" s="40" t="s">
        <v>104</v>
      </c>
      <c r="C14" s="50" t="s">
        <v>119</v>
      </c>
      <c r="D14" s="2" t="s">
        <v>105</v>
      </c>
      <c r="E14" s="2"/>
      <c r="F14" s="2"/>
      <c r="G14" s="2"/>
      <c r="H14" s="2"/>
      <c r="I14" s="36">
        <f t="shared" si="0"/>
        <v>0</v>
      </c>
      <c r="J14" s="35">
        <v>41343</v>
      </c>
    </row>
    <row r="15" spans="1:10" ht="30" customHeight="1">
      <c r="A15" s="52" t="s">
        <v>57</v>
      </c>
      <c r="B15" s="53"/>
      <c r="C15" s="53"/>
      <c r="D15" s="54"/>
      <c r="E15" s="32">
        <f>SUM(E2:E14)</f>
        <v>535000</v>
      </c>
      <c r="F15" s="36">
        <f>SUM(F2:F14)</f>
        <v>0</v>
      </c>
      <c r="G15" s="36">
        <f>SUM(G2:G14)</f>
        <v>190000</v>
      </c>
      <c r="H15" s="36">
        <f>SUM(H2:H14)</f>
        <v>0</v>
      </c>
      <c r="I15" s="36">
        <f>SUM(I2:I14)</f>
        <v>190000</v>
      </c>
      <c r="J15" s="35">
        <v>41348</v>
      </c>
    </row>
    <row r="16" spans="1:10">
      <c r="A16" s="41"/>
      <c r="B16" s="41"/>
      <c r="C16" s="41"/>
    </row>
    <row r="17" spans="1:3">
      <c r="A17" s="41"/>
      <c r="B17" s="41"/>
      <c r="C17" s="41"/>
    </row>
    <row r="18" spans="1:3">
      <c r="A18" s="41"/>
      <c r="B18" s="41"/>
      <c r="C18" s="41"/>
    </row>
  </sheetData>
  <mergeCells count="1">
    <mergeCell ref="A15:D1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WASSAKARA&amp;R&amp;"-,Gras"&amp;14MOIS DE : FEVRIER 2013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tabSelected="1" view="pageLayout" zoomScaleNormal="100" workbookViewId="0">
      <selection activeCell="B4" sqref="B4"/>
    </sheetView>
  </sheetViews>
  <sheetFormatPr baseColWidth="10" defaultRowHeight="15"/>
  <cols>
    <col min="1" max="1" width="28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2" t="s">
        <v>51</v>
      </c>
      <c r="B1" s="12" t="s">
        <v>52</v>
      </c>
      <c r="C1" s="12" t="s">
        <v>53</v>
      </c>
      <c r="D1" s="17">
        <v>0.05</v>
      </c>
      <c r="E1" s="17">
        <v>0.1</v>
      </c>
      <c r="F1" s="18" t="s">
        <v>58</v>
      </c>
      <c r="G1" s="18" t="s">
        <v>59</v>
      </c>
      <c r="H1" s="19" t="s">
        <v>60</v>
      </c>
    </row>
    <row r="2" spans="1:8" ht="18.75">
      <c r="A2" s="7" t="s">
        <v>54</v>
      </c>
      <c r="B2" s="55">
        <v>140000</v>
      </c>
      <c r="C2" s="7">
        <v>0</v>
      </c>
      <c r="D2" s="20">
        <f>C2*0.05</f>
        <v>0</v>
      </c>
      <c r="E2" s="20">
        <f>B2*0.1</f>
        <v>14000</v>
      </c>
      <c r="F2" s="20">
        <f>(B2+C2)*0.15</f>
        <v>21000</v>
      </c>
      <c r="G2" s="20">
        <f>C2*0.15</f>
        <v>0</v>
      </c>
      <c r="H2" s="20">
        <f>B2*0.75</f>
        <v>105000</v>
      </c>
    </row>
    <row r="3" spans="1:8" ht="18.75">
      <c r="A3" s="7" t="s">
        <v>55</v>
      </c>
      <c r="B3" s="55">
        <v>135000</v>
      </c>
      <c r="C3" s="7">
        <v>0</v>
      </c>
      <c r="D3" s="20">
        <f t="shared" ref="D3:D10" si="0">C3*0.05</f>
        <v>0</v>
      </c>
      <c r="E3" s="20">
        <f t="shared" ref="E3:E10" si="1">B3*0.1</f>
        <v>13500</v>
      </c>
      <c r="F3" s="20">
        <f t="shared" ref="F3:F10" si="2">(B3+C3)*0.15</f>
        <v>20250</v>
      </c>
      <c r="G3" s="20">
        <f t="shared" ref="G3:G6" si="3">C3*0.15</f>
        <v>0</v>
      </c>
      <c r="H3" s="20">
        <f t="shared" ref="H3:H10" si="4">B3*0.75</f>
        <v>101250</v>
      </c>
    </row>
    <row r="4" spans="1:8" ht="18.75">
      <c r="A4" s="7" t="s">
        <v>67</v>
      </c>
      <c r="B4" s="7">
        <v>90000</v>
      </c>
      <c r="C4" s="7"/>
      <c r="D4" s="20">
        <f t="shared" si="0"/>
        <v>0</v>
      </c>
      <c r="E4" s="20">
        <f t="shared" si="1"/>
        <v>9000</v>
      </c>
      <c r="F4" s="20">
        <f t="shared" si="2"/>
        <v>13500</v>
      </c>
      <c r="G4" s="20">
        <f t="shared" si="3"/>
        <v>0</v>
      </c>
      <c r="H4" s="20">
        <f t="shared" si="4"/>
        <v>67500</v>
      </c>
    </row>
    <row r="5" spans="1:8" ht="18.75">
      <c r="A5" s="7" t="s">
        <v>56</v>
      </c>
      <c r="B5" s="55">
        <v>180000</v>
      </c>
      <c r="C5" s="7">
        <v>0</v>
      </c>
      <c r="D5" s="20">
        <f t="shared" si="0"/>
        <v>0</v>
      </c>
      <c r="E5" s="20">
        <f t="shared" si="1"/>
        <v>18000</v>
      </c>
      <c r="F5" s="20">
        <f t="shared" si="2"/>
        <v>27000</v>
      </c>
      <c r="G5" s="20">
        <f t="shared" si="3"/>
        <v>0</v>
      </c>
      <c r="H5" s="20">
        <f t="shared" si="4"/>
        <v>135000</v>
      </c>
    </row>
    <row r="6" spans="1:8" ht="18.75">
      <c r="A6" s="7" t="s">
        <v>77</v>
      </c>
      <c r="B6" s="55">
        <v>130000</v>
      </c>
      <c r="C6" s="7">
        <v>0</v>
      </c>
      <c r="D6" s="20">
        <f t="shared" si="0"/>
        <v>0</v>
      </c>
      <c r="E6" s="20">
        <f t="shared" si="1"/>
        <v>13000</v>
      </c>
      <c r="F6" s="20">
        <f t="shared" si="2"/>
        <v>19500</v>
      </c>
      <c r="G6" s="20">
        <f t="shared" si="3"/>
        <v>0</v>
      </c>
      <c r="H6" s="20">
        <f t="shared" si="4"/>
        <v>97500</v>
      </c>
    </row>
    <row r="7" spans="1:8" ht="18.75">
      <c r="A7" s="7" t="s">
        <v>78</v>
      </c>
      <c r="B7" s="55">
        <v>375000</v>
      </c>
      <c r="C7" s="7"/>
      <c r="D7" s="20"/>
      <c r="E7" s="20">
        <f t="shared" si="1"/>
        <v>37500</v>
      </c>
      <c r="F7" s="20">
        <f t="shared" si="2"/>
        <v>56250</v>
      </c>
      <c r="G7" s="20"/>
      <c r="H7" s="20">
        <f t="shared" si="4"/>
        <v>281250</v>
      </c>
    </row>
    <row r="8" spans="1:8" ht="18.75">
      <c r="A8" s="7" t="s">
        <v>79</v>
      </c>
      <c r="B8" s="55">
        <v>390000</v>
      </c>
      <c r="C8" s="7"/>
      <c r="D8" s="20"/>
      <c r="E8" s="20">
        <f t="shared" si="1"/>
        <v>39000</v>
      </c>
      <c r="F8" s="20">
        <f t="shared" si="2"/>
        <v>58500</v>
      </c>
      <c r="G8" s="20"/>
      <c r="H8" s="20">
        <f t="shared" si="4"/>
        <v>292500</v>
      </c>
    </row>
    <row r="9" spans="1:8" ht="18.75">
      <c r="A9" s="7" t="s">
        <v>65</v>
      </c>
      <c r="B9" s="7"/>
      <c r="C9" s="55">
        <v>1500000</v>
      </c>
      <c r="D9" s="20">
        <f t="shared" si="0"/>
        <v>75000</v>
      </c>
      <c r="E9" s="20">
        <f t="shared" si="1"/>
        <v>0</v>
      </c>
      <c r="F9" s="20">
        <f t="shared" si="2"/>
        <v>225000</v>
      </c>
      <c r="G9" s="20">
        <f>C9*0.8</f>
        <v>1200000</v>
      </c>
      <c r="H9" s="20">
        <f t="shared" si="4"/>
        <v>0</v>
      </c>
    </row>
    <row r="10" spans="1:8" ht="18.75">
      <c r="A10" s="7" t="s">
        <v>66</v>
      </c>
      <c r="B10" s="7"/>
      <c r="C10" s="55">
        <v>1580000</v>
      </c>
      <c r="D10" s="20">
        <f t="shared" si="0"/>
        <v>79000</v>
      </c>
      <c r="E10" s="20">
        <f t="shared" si="1"/>
        <v>0</v>
      </c>
      <c r="F10" s="20">
        <f t="shared" si="2"/>
        <v>237000</v>
      </c>
      <c r="G10" s="20">
        <f>C10*0.8</f>
        <v>1264000</v>
      </c>
      <c r="H10" s="20">
        <f t="shared" si="4"/>
        <v>0</v>
      </c>
    </row>
    <row r="11" spans="1:8" ht="18.75">
      <c r="A11" s="12" t="s">
        <v>57</v>
      </c>
      <c r="B11" s="56">
        <f>SUM(B2:B10)</f>
        <v>1440000</v>
      </c>
      <c r="C11" s="12">
        <f t="shared" ref="C11:E11" si="5">SUM(C2:C10)</f>
        <v>3080000</v>
      </c>
      <c r="D11" s="18">
        <f t="shared" si="5"/>
        <v>154000</v>
      </c>
      <c r="E11" s="18">
        <f t="shared" si="5"/>
        <v>144000</v>
      </c>
      <c r="F11" s="18">
        <f>SUM(F2:F10)</f>
        <v>678000</v>
      </c>
      <c r="G11" s="20">
        <f>SUM(G9:G10)</f>
        <v>2464000</v>
      </c>
      <c r="H11" s="20">
        <f>SUM(H2:H10)</f>
        <v>1080000</v>
      </c>
    </row>
    <row r="12" spans="1:8">
      <c r="D12" s="21"/>
      <c r="E12" s="21"/>
      <c r="F12" s="21"/>
      <c r="G12" s="21"/>
      <c r="H12" s="21"/>
    </row>
    <row r="13" spans="1:8" ht="21">
      <c r="A13" s="13" t="s">
        <v>61</v>
      </c>
      <c r="B13" s="14">
        <f>G11+H11</f>
        <v>3544000</v>
      </c>
      <c r="C13" s="33"/>
    </row>
    <row r="14" spans="1:8" ht="21">
      <c r="A14" s="13" t="s">
        <v>62</v>
      </c>
      <c r="B14" s="14">
        <f>D11+E11</f>
        <v>298000</v>
      </c>
      <c r="C14" s="33"/>
    </row>
    <row r="15" spans="1:8" ht="21">
      <c r="A15" s="13" t="s">
        <v>63</v>
      </c>
      <c r="B15" s="14">
        <f>F11</f>
        <v>678000</v>
      </c>
      <c r="C15" s="33"/>
    </row>
    <row r="16" spans="1:8" ht="21">
      <c r="A16" s="13" t="s">
        <v>76</v>
      </c>
      <c r="B16" s="31">
        <f>B11-B14</f>
        <v>1142000</v>
      </c>
      <c r="C16" s="34"/>
    </row>
    <row r="18" spans="1:2" ht="21">
      <c r="A18" s="22"/>
      <c r="B18" s="23"/>
    </row>
    <row r="19" spans="1:2" ht="21">
      <c r="A19" s="24"/>
      <c r="B19" s="23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FEVRIER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ABOBO AVOCATIER</vt:lpstr>
      <vt:lpstr>ABOBO AKEKOI 1</vt:lpstr>
      <vt:lpstr>ABOBO AKEKOI 2</vt:lpstr>
      <vt:lpstr>KOUMASSI</vt:lpstr>
      <vt:lpstr>YOPOUGON SELMER</vt:lpstr>
      <vt:lpstr>YOPOUGON CHU</vt:lpstr>
      <vt:lpstr>YOPOUGON WASSAKARA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2013-03-15T10:13:16Z</cp:lastPrinted>
  <dcterms:created xsi:type="dcterms:W3CDTF">2012-08-29T16:17:20Z</dcterms:created>
  <dcterms:modified xsi:type="dcterms:W3CDTF">2013-03-15T10:13:33Z</dcterms:modified>
</cp:coreProperties>
</file>