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255" windowWidth="20370" windowHeight="8040" firstSheet="16" activeTab="22"/>
  </bookViews>
  <sheets>
    <sheet name="BIAO 08-12" sheetId="1" r:id="rId1"/>
    <sheet name="BIAO 09-12" sheetId="4" r:id="rId2"/>
    <sheet name="BIAO 10-12 " sheetId="5" r:id="rId3"/>
    <sheet name="BIAO 11-12 " sheetId="6" r:id="rId4"/>
    <sheet name="BIAO 12-12" sheetId="7" r:id="rId5"/>
    <sheet name="BIAO 01-13" sheetId="8" r:id="rId6"/>
    <sheet name="BIAO 02-13" sheetId="9" r:id="rId7"/>
    <sheet name="BIAO 03-13 " sheetId="12" r:id="rId8"/>
    <sheet name="BIAO 04-13" sheetId="13" r:id="rId9"/>
    <sheet name="BIAO 05-13 " sheetId="14" r:id="rId10"/>
    <sheet name="BIAO 06-13" sheetId="15" r:id="rId11"/>
    <sheet name="JANVIER 14" sheetId="23" r:id="rId12"/>
    <sheet name="FEVRIER 14" sheetId="24" r:id="rId13"/>
    <sheet name="MARS 14" sheetId="25" r:id="rId14"/>
    <sheet name="AVRIL 14" sheetId="26" r:id="rId15"/>
    <sheet name="MAI 14" sheetId="27" r:id="rId16"/>
    <sheet name="JUIN 14" sheetId="28" r:id="rId17"/>
    <sheet name="JUILLET 14" sheetId="29" r:id="rId18"/>
    <sheet name="AOUT 14" sheetId="30" r:id="rId19"/>
    <sheet name="SEPTEMBRE 2014" sheetId="31" r:id="rId20"/>
    <sheet name="OCTOBRE 2014" sheetId="32" r:id="rId21"/>
    <sheet name="NOVEMBRE 2014" sheetId="33" r:id="rId22"/>
    <sheet name="DECEMBRE 2014" sheetId="34" r:id="rId23"/>
    <sheet name="RECLAMATION" sheetId="16" r:id="rId24"/>
    <sheet name="Feuil2" sheetId="2" r:id="rId25"/>
    <sheet name="Feuil3" sheetId="3" r:id="rId26"/>
  </sheets>
  <calcPr calcId="125725"/>
</workbook>
</file>

<file path=xl/calcChain.xml><?xml version="1.0" encoding="utf-8"?>
<calcChain xmlns="http://schemas.openxmlformats.org/spreadsheetml/2006/main">
  <c r="G13" i="34"/>
  <c r="G11"/>
  <c r="G15" s="1"/>
  <c r="G15" i="33" l="1"/>
  <c r="G13"/>
  <c r="G11"/>
  <c r="G11" i="32"/>
  <c r="G13" s="1"/>
  <c r="F25" i="31"/>
  <c r="F21"/>
  <c r="G15"/>
  <c r="I16"/>
  <c r="G16" i="32" l="1"/>
  <c r="F27" i="31"/>
  <c r="G11"/>
  <c r="G13" s="1"/>
  <c r="I16" i="30"/>
  <c r="G24"/>
  <c r="G20"/>
  <c r="G26" l="1"/>
  <c r="G12"/>
  <c r="G14" s="1"/>
  <c r="G14" i="29"/>
  <c r="G13"/>
  <c r="G12"/>
  <c r="G15" s="1"/>
  <c r="G14" i="28"/>
  <c r="G13"/>
  <c r="G12"/>
  <c r="G15" s="1"/>
  <c r="G14" i="27"/>
  <c r="G13"/>
  <c r="G12"/>
  <c r="G15" s="1"/>
  <c r="G14" i="26"/>
  <c r="G13"/>
  <c r="G12"/>
  <c r="G15" s="1"/>
  <c r="G13" i="25"/>
  <c r="G12"/>
  <c r="G14" s="1"/>
  <c r="G12" i="24"/>
  <c r="G13" s="1"/>
  <c r="G13" i="23"/>
  <c r="G12"/>
  <c r="G13" i="30" l="1"/>
  <c r="G15"/>
  <c r="G15" i="25"/>
  <c r="G14" i="24"/>
  <c r="G15" s="1"/>
  <c r="G14" i="23"/>
  <c r="G15" s="1"/>
  <c r="G12" i="15"/>
  <c r="G14" s="1"/>
  <c r="G12" i="14"/>
  <c r="G14" s="1"/>
  <c r="G12" i="13"/>
  <c r="G15" s="1"/>
  <c r="G12" i="12"/>
  <c r="G15" s="1"/>
  <c r="G12" i="9"/>
  <c r="G13" s="1"/>
  <c r="G9" i="8"/>
  <c r="G12" s="1"/>
  <c r="G7" i="7"/>
  <c r="G9" s="1"/>
  <c r="G7" i="6"/>
  <c r="G8" s="1"/>
  <c r="G8" i="5"/>
  <c r="G11" s="1"/>
  <c r="G8" i="4"/>
  <c r="G11" s="1"/>
  <c r="G8" i="1"/>
  <c r="G10" s="1"/>
  <c r="G9" i="4" l="1"/>
  <c r="G10" i="5"/>
  <c r="G8" i="7"/>
  <c r="G10"/>
  <c r="G14" i="12"/>
  <c r="G16" s="1"/>
  <c r="G14" i="13"/>
  <c r="G10" i="4"/>
  <c r="G9" i="5"/>
  <c r="G15" i="15"/>
  <c r="G16" s="1"/>
  <c r="G15" i="14"/>
  <c r="G16" s="1"/>
  <c r="G16" i="13"/>
  <c r="G15" i="9"/>
  <c r="G14"/>
  <c r="G11" i="8"/>
  <c r="G10"/>
  <c r="G10" i="6"/>
  <c r="G9"/>
  <c r="G9" i="1"/>
  <c r="G11"/>
</calcChain>
</file>

<file path=xl/sharedStrings.xml><?xml version="1.0" encoding="utf-8"?>
<sst xmlns="http://schemas.openxmlformats.org/spreadsheetml/2006/main" count="1020" uniqueCount="117">
  <si>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</si>
  <si>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</si>
  <si>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</si>
  <si>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</si>
  <si>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</si>
  <si>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</si>
  <si>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</si>
  <si>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</si>
  <si>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CABINET CONSEILS  ET DE GESTION IMMOBILIERE  (CCGIM) </t>
  </si>
  <si>
    <t>07 85 65 28 - 03 32 59 24 - 04 92 79 51</t>
  </si>
  <si>
    <t>Email:amadasta@yahoo.fr</t>
  </si>
  <si>
    <t>RELEVE MENSUEL DES BAUX : MOIS DE AOUT 2012</t>
  </si>
  <si>
    <t>BENEFICIAIRE: MEITE BRAHIMA</t>
  </si>
  <si>
    <t>DOUOSSON BENOIT</t>
  </si>
  <si>
    <t>Sgt</t>
  </si>
  <si>
    <t>BCS</t>
  </si>
  <si>
    <t>LITIE VAGRE SAMECK A</t>
  </si>
  <si>
    <t>Cal</t>
  </si>
  <si>
    <t>1er BCP</t>
  </si>
  <si>
    <t>KASSI AKA BERNARD</t>
  </si>
  <si>
    <t>TOTAL DES BAUX</t>
  </si>
  <si>
    <t>IMPOT ABIDJAN</t>
  </si>
  <si>
    <t>COMMISSION CCGIM</t>
  </si>
  <si>
    <t>MONTANT VERSE  AOUT 2012</t>
  </si>
  <si>
    <t>BIAO:0122020344651892</t>
  </si>
  <si>
    <t>RELEVE MENSUEL DES BAUX : MOIS DE SEPTEMBRE 2012</t>
  </si>
  <si>
    <t>RELEVE MENSUEL DES BAUX : MOIS D'OCTOBRE 2012</t>
  </si>
  <si>
    <t>ABOBO</t>
  </si>
  <si>
    <t>YOP GESCO</t>
  </si>
  <si>
    <t>MONTANT VERSE  SEPTEMBRE 2012</t>
  </si>
  <si>
    <t>MONTANT VERSE  OCTOBRE 2012</t>
  </si>
  <si>
    <t>RELEVE MENSUEL DES BAUX : MOIS DE NOVEMBRE 2012</t>
  </si>
  <si>
    <t>RELEVE MENSUEL DES BAUX : MOIS DE DECEMBRE 2012</t>
  </si>
  <si>
    <t>MONTANT VERSE  NOVEMBRE 2012</t>
  </si>
  <si>
    <t>RELEVE MENSUEL DES BAUX : MOIS DE JANVIER 2013</t>
  </si>
  <si>
    <t>DOSSO SOULEYMANE</t>
  </si>
  <si>
    <t>ABOBO BC</t>
  </si>
  <si>
    <t>NANKI DIDIER</t>
  </si>
  <si>
    <t>MONTANT VERSE  JANVIER 2013</t>
  </si>
  <si>
    <t>BICICI</t>
  </si>
  <si>
    <t>RELEVE MENSUEL DES BAUX : MOIS DE FEVRIER 2013</t>
  </si>
  <si>
    <t>RELEVE MENSUEL DES BAUX : MOIS DE MARS 2013</t>
  </si>
  <si>
    <t>GNAHOUA GBALOU VICTOR</t>
  </si>
  <si>
    <t>1er BTON</t>
  </si>
  <si>
    <t>GUEHI LEODROU</t>
  </si>
  <si>
    <t>BIAO BRAHIMA</t>
  </si>
  <si>
    <t>BICICI OUATTARA</t>
  </si>
  <si>
    <t>MONTANT VERSE  FEVRIER2013</t>
  </si>
  <si>
    <t>MONTANT VERSE  MARS 2013</t>
  </si>
  <si>
    <t>RELEVE MENSUEL DES BAUX : MOIS DE AVRIL 2013</t>
  </si>
  <si>
    <t>GUEHI KLEODROU BARTHELEMIE</t>
  </si>
  <si>
    <t>BAUX RECUS</t>
  </si>
  <si>
    <t>MONTANT VERSE  AVRIL 2013</t>
  </si>
  <si>
    <t>LITIE VAGRE SAMECK AUBERT</t>
  </si>
  <si>
    <t>RELEVE MENSUEL DES BAUX : MOIS DE MAI 2013</t>
  </si>
  <si>
    <t>MONTANT VERSE  MAI 2013</t>
  </si>
  <si>
    <t>RELEVE MENSUEL DES BAUX : MOIS DE JUIN 2013</t>
  </si>
  <si>
    <t>MONTANT VERSE  JUIN 2013</t>
  </si>
  <si>
    <t>PROPRIETAIRE: MEITE BRAHIMA</t>
  </si>
  <si>
    <t>BENEFICIAIRE: BAGAYOGO AMADOU</t>
  </si>
  <si>
    <t>N°CC: 0222597T</t>
  </si>
  <si>
    <t>IMPAYES</t>
  </si>
  <si>
    <t>BANQUE: BIAO-CI</t>
  </si>
  <si>
    <t>N° CPTE: 0123131344424188</t>
  </si>
  <si>
    <t>RECLAMATION AU PROFIT DE M MEITE BRAHIMA</t>
  </si>
  <si>
    <t>N° CC: 0222597T</t>
  </si>
  <si>
    <t>MONTANT VERSE  JANVIER 2014</t>
  </si>
  <si>
    <t>RELEVE MENSUEL DES BAUX : MOIS DE  JANVIER 2014</t>
  </si>
  <si>
    <t>REMBOURSEMENTS</t>
  </si>
  <si>
    <t>08 MOIS</t>
  </si>
  <si>
    <t>11/2013</t>
  </si>
  <si>
    <t>12/2013</t>
  </si>
  <si>
    <t>01/2014</t>
  </si>
  <si>
    <t>DE 07/13 A 12/13</t>
  </si>
  <si>
    <t>09 MOIS</t>
  </si>
  <si>
    <t>MONTANT VERSE  FEVRIER 2014</t>
  </si>
  <si>
    <t>RELEVE MENSUEL DES BAUX : MOIS DE FEVRIER 2014</t>
  </si>
  <si>
    <t>MONTANT VERSE  MARS 2014</t>
  </si>
  <si>
    <t>RELEVE MENSUEL DES BAUX : MOIS DE MARS 2014</t>
  </si>
  <si>
    <t>MONTANT VERSE AVRIL 2014</t>
  </si>
  <si>
    <t>RELEVE MENSUEL DES BAUX : MOIS DE AVRIL 2014</t>
  </si>
  <si>
    <t>MONTANT VERSE MAI 2014</t>
  </si>
  <si>
    <t>RELEVE MENSUEL DES BAUX : MOIS DE MAI 2014</t>
  </si>
  <si>
    <t>MONTANT VERSE JUIN 2014</t>
  </si>
  <si>
    <t>RELEVE MENSUEL DES BAUX : MOIS DE JUIN 2014</t>
  </si>
  <si>
    <t>RELEVE MENSUEL DES BAUX : MOIS DE JUILLET 2014</t>
  </si>
  <si>
    <t>MONTANT VERSE JUILLET 2014</t>
  </si>
  <si>
    <t>MONTANT VERSE AOUT 2014</t>
  </si>
  <si>
    <t>RELEVE MENSUEL DES BAUX : MOIS DE AOUT 2014</t>
  </si>
  <si>
    <t>IMPOTS PAYES ABOBO</t>
  </si>
  <si>
    <t>IMPOTS PAYES YOPOUGON</t>
  </si>
  <si>
    <t>IMPOTS PRELEVES ABOBO</t>
  </si>
  <si>
    <t>IMPOTS PRELEVES YOP</t>
  </si>
  <si>
    <t>TOTAL IMPOTS PAYES</t>
  </si>
  <si>
    <t>TOTAL IMPOTS PRELEVES</t>
  </si>
  <si>
    <t>MEITE DOIT A CCGIM</t>
  </si>
  <si>
    <t>REMBOURSEMENT OUATT</t>
  </si>
  <si>
    <t>MONTANT RECU</t>
  </si>
  <si>
    <t>YAPO ARKUST MATHIAS DE JOSEPH</t>
  </si>
  <si>
    <t>QM2</t>
  </si>
  <si>
    <t>MARINE NATIONALE</t>
  </si>
  <si>
    <t>0033/14</t>
  </si>
  <si>
    <t>MONTANT VERSES SEPTEMBRE 2014</t>
  </si>
  <si>
    <t>RELEVE MENSUEL DES BAUX : MOIS DE SEPTEMBRE 2014</t>
  </si>
  <si>
    <t>REMBOURSEMENT CCGIM</t>
  </si>
  <si>
    <t xml:space="preserve">DOIT A CCGIM </t>
  </si>
  <si>
    <t xml:space="preserve"> A REMBOURSEMENT CCGIM</t>
  </si>
  <si>
    <t>MONTANT VERSES OCTOBRE 2014</t>
  </si>
  <si>
    <t>RELEVE MENSUEL DES BAUX : MOIS DE OCTOBRE 2014</t>
  </si>
  <si>
    <t>REMBOURSEMENT M OUATTARA BICICI</t>
  </si>
  <si>
    <t>05 78 46 65</t>
  </si>
  <si>
    <t>01 28 01 10</t>
  </si>
  <si>
    <t>MONTANT VERSES NOVEMBRE 2014</t>
  </si>
  <si>
    <t>RELEVE MENSUEL DES BAUX : MOIS DE NOVEMBRE 2014</t>
  </si>
  <si>
    <t>MONTANT VERSES DECEMBRE 2014</t>
  </si>
  <si>
    <t>RELEVE MENSUEL DES BAUX : MOIS DE DECEMBRE 2014</t>
  </si>
  <si>
    <t>BHCI BAGAYOGO AMADOU: 10775950016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</si>
</sst>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3" fontId="1" fillId="0" borderId="1" xfId="0" applyNumberFormat="1" applyFont="1" applyBorder="1"/>
    <xf numFmtId="0" fontId="1" fillId="0" borderId="1" xfId="0" applyFont="1" applyBorder="1"/>
    <xf numFmtId="3" fontId="3" fillId="0" borderId="2" xfId="0" applyNumberFormat="1" applyFont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left" vertical="center" wrapText="1"/>
    </xf>
    <xf numFmtId="3" fontId="5" fillId="2" borderId="1" xfId="0" applyNumberFormat="1" applyFont="1" applyFill="1" applyBorder="1" applyAlignment="1">
      <alignment horizontal="center" wrapText="1"/>
    </xf>
    <xf numFmtId="3" fontId="5" fillId="2" borderId="1" xfId="0" applyNumberFormat="1" applyFont="1" applyFill="1" applyBorder="1" applyAlignment="1">
      <alignment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/>
    <xf numFmtId="3" fontId="5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0" fillId="0" borderId="1" xfId="0" applyNumberFormat="1" applyFont="1" applyBorder="1" applyAlignment="1">
      <alignment horizontal="left" vertical="center" wrapText="1"/>
    </xf>
    <xf numFmtId="3" fontId="7" fillId="2" borderId="1" xfId="0" applyNumberFormat="1" applyFont="1" applyFill="1" applyBorder="1" applyAlignment="1">
      <alignment horizontal="center" wrapText="1"/>
    </xf>
    <xf numFmtId="3" fontId="5" fillId="2" borderId="1" xfId="0" applyNumberFormat="1" applyFont="1" applyFill="1" applyBorder="1" applyAlignment="1">
      <alignment horizontal="left" wrapText="1"/>
    </xf>
    <xf numFmtId="3" fontId="5" fillId="2" borderId="1" xfId="0" applyNumberFormat="1" applyFont="1" applyFill="1" applyBorder="1" applyAlignment="1">
      <alignment horizontal="right" wrapText="1"/>
    </xf>
    <xf numFmtId="3" fontId="0" fillId="0" borderId="0" xfId="0" applyNumberFormat="1"/>
    <xf numFmtId="3" fontId="5" fillId="2" borderId="0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8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3" fontId="9" fillId="0" borderId="1" xfId="0" applyNumberFormat="1" applyFont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left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left" vertical="center" wrapText="1"/>
    </xf>
    <xf numFmtId="3" fontId="10" fillId="3" borderId="1" xfId="0" applyNumberFormat="1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wrapText="1"/>
    </xf>
    <xf numFmtId="3" fontId="5" fillId="3" borderId="1" xfId="0" applyNumberFormat="1" applyFont="1" applyFill="1" applyBorder="1" applyAlignment="1">
      <alignment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wrapText="1"/>
    </xf>
    <xf numFmtId="3" fontId="10" fillId="3" borderId="1" xfId="0" applyNumberFormat="1" applyFont="1" applyFill="1" applyBorder="1" applyAlignment="1">
      <alignment horizontal="center" wrapText="1"/>
    </xf>
    <xf numFmtId="3" fontId="5" fillId="3" borderId="1" xfId="0" applyNumberFormat="1" applyFont="1" applyFill="1" applyBorder="1" applyAlignment="1">
      <alignment horizontal="left" wrapText="1"/>
    </xf>
    <xf numFmtId="3" fontId="5" fillId="3" borderId="1" xfId="0" applyNumberFormat="1" applyFont="1" applyFill="1" applyBorder="1" applyAlignment="1">
      <alignment horizontal="right" wrapText="1"/>
    </xf>
    <xf numFmtId="0" fontId="0" fillId="3" borderId="1" xfId="0" applyFill="1" applyBorder="1"/>
    <xf numFmtId="0" fontId="6" fillId="3" borderId="1" xfId="0" applyFont="1" applyFill="1" applyBorder="1"/>
    <xf numFmtId="17" fontId="1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 wrapText="1"/>
    </xf>
    <xf numFmtId="0" fontId="0" fillId="0" borderId="7" xfId="0" applyBorder="1" applyAlignment="1"/>
    <xf numFmtId="0" fontId="13" fillId="0" borderId="1" xfId="0" applyFont="1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3" fontId="4" fillId="0" borderId="1" xfId="0" applyNumberFormat="1" applyFont="1" applyBorder="1"/>
    <xf numFmtId="3" fontId="3" fillId="3" borderId="1" xfId="0" applyNumberFormat="1" applyFont="1" applyFill="1" applyBorder="1" applyAlignment="1">
      <alignment horizontal="center" wrapText="1"/>
    </xf>
    <xf numFmtId="0" fontId="0" fillId="0" borderId="1" xfId="0" applyFont="1" applyBorder="1"/>
    <xf numFmtId="3" fontId="3" fillId="0" borderId="0" xfId="0" applyNumberFormat="1" applyFont="1"/>
    <xf numFmtId="3" fontId="9" fillId="0" borderId="1" xfId="0" applyNumberFormat="1" applyFont="1" applyBorder="1" applyAlignment="1">
      <alignment horizontal="right" vertical="center" wrapText="1"/>
    </xf>
    <xf numFmtId="3" fontId="1" fillId="0" borderId="5" xfId="0" applyNumberFormat="1" applyFont="1" applyBorder="1"/>
    <xf numFmtId="0" fontId="1" fillId="0" borderId="5" xfId="0" applyFont="1" applyBorder="1"/>
    <xf numFmtId="3" fontId="4" fillId="0" borderId="5" xfId="0" applyNumberFormat="1" applyFont="1" applyBorder="1"/>
    <xf numFmtId="0" fontId="0" fillId="0" borderId="0" xfId="0" applyBorder="1"/>
    <xf numFmtId="0" fontId="0" fillId="0" borderId="5" xfId="0" applyBorder="1"/>
    <xf numFmtId="3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7" fontId="1" fillId="0" borderId="2" xfId="0" applyNumberFormat="1" applyFont="1" applyBorder="1" applyAlignment="1">
      <alignment horizontal="center" vertical="center"/>
    </xf>
    <xf numFmtId="17" fontId="1" fillId="0" borderId="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right"/>
    </xf>
    <xf numFmtId="3" fontId="8" fillId="0" borderId="1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view="pageLayout" topLeftCell="C1" zoomScaleNormal="100" workbookViewId="0">
      <selection activeCell="E2" sqref="E2"/>
    </sheetView>
  </sheetViews>
  <sheetFormatPr baseColWidth="10" defaultRowHeight="15"/>
  <cols>
    <col min="1" max="1" width="4.5703125" customWidth="1"/>
    <col min="2" max="2" width="24.28515625" customWidth="1"/>
    <col min="5" max="5" width="17" customWidth="1"/>
    <col min="6" max="6" width="14.28515625" customWidth="1"/>
    <col min="7" max="7" width="12.85546875" customWidth="1"/>
    <col min="8" max="8" width="25.57031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65</v>
      </c>
    </row>
    <row r="3" spans="1:9" ht="18.75">
      <c r="A3" s="7" t="s">
        <v>10</v>
      </c>
      <c r="C3" s="84" t="s">
        <v>11</v>
      </c>
      <c r="D3" s="84"/>
      <c r="E3" s="84"/>
      <c r="F3" s="84"/>
      <c r="G3" s="84"/>
      <c r="H3" s="84"/>
      <c r="I3" s="8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" t="s">
        <v>13</v>
      </c>
      <c r="C5" s="2" t="s">
        <v>14</v>
      </c>
      <c r="D5" s="4">
        <v>35056</v>
      </c>
      <c r="E5" s="5" t="s">
        <v>15</v>
      </c>
      <c r="F5" s="6">
        <v>26203</v>
      </c>
      <c r="G5" s="5">
        <v>70000</v>
      </c>
      <c r="H5" s="5"/>
    </row>
    <row r="6" spans="1:9" ht="15.75">
      <c r="A6" s="2">
        <v>2</v>
      </c>
      <c r="B6" s="3" t="s">
        <v>16</v>
      </c>
      <c r="C6" s="2" t="s">
        <v>17</v>
      </c>
      <c r="D6" s="4">
        <v>34879</v>
      </c>
      <c r="E6" s="5" t="s">
        <v>18</v>
      </c>
      <c r="F6" s="6">
        <v>811102</v>
      </c>
      <c r="G6" s="5">
        <v>50000</v>
      </c>
      <c r="H6" s="5"/>
    </row>
    <row r="7" spans="1:9" ht="15.75">
      <c r="A7" s="2">
        <v>3</v>
      </c>
      <c r="B7" s="3" t="s">
        <v>19</v>
      </c>
      <c r="C7" s="2" t="s">
        <v>17</v>
      </c>
      <c r="D7" s="4"/>
      <c r="E7" s="5" t="s">
        <v>18</v>
      </c>
      <c r="F7" s="6">
        <v>803502</v>
      </c>
      <c r="G7" s="5">
        <v>50000</v>
      </c>
      <c r="H7" s="5"/>
    </row>
    <row r="8" spans="1:9" ht="15.75">
      <c r="A8" s="85" t="s">
        <v>20</v>
      </c>
      <c r="B8" s="85"/>
      <c r="C8" s="85"/>
      <c r="D8" s="85"/>
      <c r="E8" s="85"/>
      <c r="F8" s="85"/>
      <c r="G8" s="9">
        <f>SUM(G5:G7)</f>
        <v>170000</v>
      </c>
      <c r="H8" s="5"/>
    </row>
    <row r="9" spans="1:9" ht="15.75">
      <c r="A9" s="85" t="s">
        <v>21</v>
      </c>
      <c r="B9" s="85"/>
      <c r="C9" s="85"/>
      <c r="D9" s="85"/>
      <c r="E9" s="85"/>
      <c r="F9" s="85"/>
      <c r="G9" s="10">
        <f>G8*0.15</f>
        <v>25500</v>
      </c>
      <c r="H9" s="5"/>
    </row>
    <row r="10" spans="1:9">
      <c r="A10" s="85" t="s">
        <v>22</v>
      </c>
      <c r="B10" s="85"/>
      <c r="C10" s="85"/>
      <c r="D10" s="85"/>
      <c r="E10" s="85"/>
      <c r="F10" s="85"/>
      <c r="G10" s="10">
        <f>G8*0.05</f>
        <v>8500</v>
      </c>
      <c r="H10" s="10"/>
    </row>
    <row r="11" spans="1:9">
      <c r="A11" s="85" t="s">
        <v>23</v>
      </c>
      <c r="B11" s="85"/>
      <c r="C11" s="85"/>
      <c r="D11" s="85"/>
      <c r="E11" s="85"/>
      <c r="F11" s="85"/>
      <c r="G11" s="10">
        <f>G8*0.8</f>
        <v>136000</v>
      </c>
      <c r="H11" s="10"/>
    </row>
    <row r="12" spans="1:9">
      <c r="A12" t="s">
        <v>24</v>
      </c>
      <c r="D12" s="8"/>
    </row>
  </sheetData>
  <mergeCells count="5">
    <mergeCell ref="C3:I3"/>
    <mergeCell ref="A8:F8"/>
    <mergeCell ref="A9:F9"/>
    <mergeCell ref="A10:F10"/>
    <mergeCell ref="A11:F11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7"/>
  <sheetViews>
    <sheetView view="pageLayout" zoomScaleNormal="100" workbookViewId="0">
      <selection activeCell="E2" sqref="E2"/>
    </sheetView>
  </sheetViews>
  <sheetFormatPr baseColWidth="10" defaultRowHeight="15"/>
  <cols>
    <col min="1" max="1" width="4.5703125" customWidth="1"/>
    <col min="2" max="2" width="27" customWidth="1"/>
    <col min="5" max="5" width="17" customWidth="1"/>
    <col min="6" max="6" width="14.28515625" customWidth="1"/>
    <col min="7" max="7" width="12.85546875" customWidth="1"/>
    <col min="8" max="8" width="18.42578125" customWidth="1"/>
    <col min="9" max="9" width="16.1406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65</v>
      </c>
    </row>
    <row r="3" spans="1:9" ht="18.75">
      <c r="A3" s="7" t="s">
        <v>10</v>
      </c>
      <c r="C3" s="84" t="s">
        <v>54</v>
      </c>
      <c r="D3" s="84"/>
      <c r="E3" s="84"/>
      <c r="F3" s="84"/>
      <c r="G3" s="84"/>
      <c r="H3" s="84"/>
      <c r="I3" s="8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" t="s">
        <v>16</v>
      </c>
      <c r="C5" s="2" t="s">
        <v>17</v>
      </c>
      <c r="D5" s="4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9" ht="15.75">
      <c r="A6" s="2">
        <v>2</v>
      </c>
      <c r="B6" s="3" t="s">
        <v>19</v>
      </c>
      <c r="C6" s="2" t="s">
        <v>17</v>
      </c>
      <c r="D6" s="4"/>
      <c r="E6" s="5" t="s">
        <v>18</v>
      </c>
      <c r="F6" s="6">
        <v>803502</v>
      </c>
      <c r="G6" s="5">
        <v>50000</v>
      </c>
      <c r="H6" s="5" t="s">
        <v>28</v>
      </c>
    </row>
    <row r="7" spans="1:9" ht="15.75">
      <c r="A7" s="12">
        <v>3</v>
      </c>
      <c r="B7" s="13" t="s">
        <v>35</v>
      </c>
      <c r="C7" s="12" t="s">
        <v>17</v>
      </c>
      <c r="D7" s="14">
        <v>34315</v>
      </c>
      <c r="E7" s="15"/>
      <c r="F7" s="16">
        <v>27803</v>
      </c>
      <c r="G7" s="15">
        <v>50000</v>
      </c>
      <c r="H7" s="15" t="s">
        <v>36</v>
      </c>
      <c r="I7" s="17" t="s">
        <v>46</v>
      </c>
    </row>
    <row r="8" spans="1:9" ht="15.75">
      <c r="A8" s="93">
        <v>4</v>
      </c>
      <c r="B8" s="3" t="s">
        <v>37</v>
      </c>
      <c r="C8" s="2" t="s">
        <v>17</v>
      </c>
      <c r="D8" s="4">
        <v>36873</v>
      </c>
      <c r="E8" s="5"/>
      <c r="F8" s="6">
        <v>28003</v>
      </c>
      <c r="G8" s="5">
        <v>50000</v>
      </c>
      <c r="H8" s="5" t="s">
        <v>28</v>
      </c>
    </row>
    <row r="9" spans="1:9" ht="15.75">
      <c r="A9" s="94"/>
      <c r="B9" s="3" t="s">
        <v>37</v>
      </c>
      <c r="C9" s="2" t="s">
        <v>17</v>
      </c>
      <c r="D9" s="4">
        <v>36873</v>
      </c>
      <c r="E9" s="5"/>
      <c r="F9" s="6">
        <v>28003</v>
      </c>
      <c r="G9" s="5">
        <v>20000</v>
      </c>
      <c r="H9" s="5" t="s">
        <v>28</v>
      </c>
    </row>
    <row r="10" spans="1:9" ht="17.25" customHeight="1">
      <c r="A10" s="18">
        <v>5</v>
      </c>
      <c r="B10" s="13" t="s">
        <v>42</v>
      </c>
      <c r="C10" s="12" t="s">
        <v>17</v>
      </c>
      <c r="D10" s="14">
        <v>34368</v>
      </c>
      <c r="E10" s="15" t="s">
        <v>43</v>
      </c>
      <c r="F10" s="16">
        <v>27603</v>
      </c>
      <c r="G10" s="15">
        <v>50000</v>
      </c>
      <c r="H10" s="15" t="s">
        <v>36</v>
      </c>
      <c r="I10" s="17" t="s">
        <v>45</v>
      </c>
    </row>
    <row r="11" spans="1:9" ht="17.25" customHeight="1">
      <c r="A11" s="14">
        <v>6</v>
      </c>
      <c r="B11" s="23" t="s">
        <v>50</v>
      </c>
      <c r="C11" s="14" t="s">
        <v>17</v>
      </c>
      <c r="D11" s="14">
        <v>37540</v>
      </c>
      <c r="E11" s="24" t="s">
        <v>43</v>
      </c>
      <c r="F11" s="14">
        <v>810702</v>
      </c>
      <c r="G11" s="25">
        <v>50000</v>
      </c>
      <c r="H11" s="24" t="s">
        <v>36</v>
      </c>
      <c r="I11" s="14" t="s">
        <v>45</v>
      </c>
    </row>
    <row r="12" spans="1:9" ht="15.75">
      <c r="A12" s="86" t="s">
        <v>20</v>
      </c>
      <c r="B12" s="87"/>
      <c r="C12" s="87"/>
      <c r="D12" s="87"/>
      <c r="E12" s="87"/>
      <c r="F12" s="88"/>
      <c r="G12" s="26">
        <f>SUM(G5:G11)</f>
        <v>320000</v>
      </c>
      <c r="H12" s="5"/>
    </row>
    <row r="13" spans="1:9" ht="15.75">
      <c r="A13" s="29"/>
      <c r="B13" s="30"/>
      <c r="C13" s="30"/>
      <c r="D13" s="30"/>
      <c r="E13" s="30"/>
      <c r="F13" s="31" t="s">
        <v>51</v>
      </c>
      <c r="G13" s="9">
        <v>170000</v>
      </c>
      <c r="H13" s="5"/>
    </row>
    <row r="14" spans="1:9" ht="15.75">
      <c r="A14" s="86" t="s">
        <v>21</v>
      </c>
      <c r="B14" s="87"/>
      <c r="C14" s="87"/>
      <c r="D14" s="87"/>
      <c r="E14" s="87"/>
      <c r="F14" s="88"/>
      <c r="G14" s="10">
        <f>G12*0.15</f>
        <v>48000</v>
      </c>
      <c r="H14" s="5"/>
    </row>
    <row r="15" spans="1:9">
      <c r="A15" s="86" t="s">
        <v>22</v>
      </c>
      <c r="B15" s="87"/>
      <c r="C15" s="87"/>
      <c r="D15" s="87"/>
      <c r="E15" s="87"/>
      <c r="F15" s="88"/>
      <c r="G15" s="10">
        <f>G12*0.05</f>
        <v>16000</v>
      </c>
      <c r="H15" s="10"/>
    </row>
    <row r="16" spans="1:9">
      <c r="A16" s="85" t="s">
        <v>55</v>
      </c>
      <c r="B16" s="85"/>
      <c r="C16" s="85"/>
      <c r="D16" s="85"/>
      <c r="E16" s="85"/>
      <c r="F16" s="85"/>
      <c r="G16" s="9">
        <f>G13-G14-G15</f>
        <v>106000</v>
      </c>
      <c r="H16" s="10"/>
    </row>
    <row r="17" spans="1:1">
      <c r="A17" t="s">
        <v>24</v>
      </c>
    </row>
  </sheetData>
  <mergeCells count="6">
    <mergeCell ref="A16:F16"/>
    <mergeCell ref="C3:I3"/>
    <mergeCell ref="A8:A9"/>
    <mergeCell ref="A12:F12"/>
    <mergeCell ref="A14:F14"/>
    <mergeCell ref="A15:F15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7"/>
  <sheetViews>
    <sheetView view="pageLayout" zoomScaleNormal="100" workbookViewId="0">
      <selection activeCell="G14" sqref="G14"/>
    </sheetView>
  </sheetViews>
  <sheetFormatPr baseColWidth="10" defaultRowHeight="15"/>
  <cols>
    <col min="1" max="1" width="4.5703125" customWidth="1"/>
    <col min="2" max="2" width="27" customWidth="1"/>
    <col min="5" max="5" width="17" customWidth="1"/>
    <col min="6" max="6" width="14.28515625" customWidth="1"/>
    <col min="7" max="7" width="12.85546875" customWidth="1"/>
    <col min="8" max="8" width="18.42578125" customWidth="1"/>
    <col min="9" max="9" width="16.1406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65</v>
      </c>
    </row>
    <row r="3" spans="1:9" ht="18.75">
      <c r="A3" s="7" t="s">
        <v>10</v>
      </c>
      <c r="C3" s="84" t="s">
        <v>56</v>
      </c>
      <c r="D3" s="84"/>
      <c r="E3" s="84"/>
      <c r="F3" s="84"/>
      <c r="G3" s="84"/>
      <c r="H3" s="84"/>
      <c r="I3" s="8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" t="s">
        <v>16</v>
      </c>
      <c r="C5" s="2" t="s">
        <v>17</v>
      </c>
      <c r="D5" s="4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9" ht="15.75">
      <c r="A6" s="2">
        <v>2</v>
      </c>
      <c r="B6" s="3" t="s">
        <v>19</v>
      </c>
      <c r="C6" s="2" t="s">
        <v>17</v>
      </c>
      <c r="D6" s="4"/>
      <c r="E6" s="5" t="s">
        <v>18</v>
      </c>
      <c r="F6" s="6">
        <v>803502</v>
      </c>
      <c r="G6" s="5">
        <v>50000</v>
      </c>
      <c r="H6" s="5" t="s">
        <v>28</v>
      </c>
    </row>
    <row r="7" spans="1:9" ht="15.75">
      <c r="A7" s="12">
        <v>3</v>
      </c>
      <c r="B7" s="13" t="s">
        <v>35</v>
      </c>
      <c r="C7" s="12" t="s">
        <v>17</v>
      </c>
      <c r="D7" s="14">
        <v>34315</v>
      </c>
      <c r="E7" s="15"/>
      <c r="F7" s="16">
        <v>27803</v>
      </c>
      <c r="G7" s="15">
        <v>50000</v>
      </c>
      <c r="H7" s="15" t="s">
        <v>36</v>
      </c>
      <c r="I7" s="17" t="s">
        <v>46</v>
      </c>
    </row>
    <row r="8" spans="1:9" ht="15.75">
      <c r="A8" s="93">
        <v>4</v>
      </c>
      <c r="B8" s="3" t="s">
        <v>37</v>
      </c>
      <c r="C8" s="2" t="s">
        <v>17</v>
      </c>
      <c r="D8" s="4">
        <v>36873</v>
      </c>
      <c r="E8" s="5"/>
      <c r="F8" s="6">
        <v>28003</v>
      </c>
      <c r="G8" s="5">
        <v>50000</v>
      </c>
      <c r="H8" s="5" t="s">
        <v>28</v>
      </c>
    </row>
    <row r="9" spans="1:9" ht="15.75">
      <c r="A9" s="94"/>
      <c r="B9" s="3" t="s">
        <v>37</v>
      </c>
      <c r="C9" s="2" t="s">
        <v>17</v>
      </c>
      <c r="D9" s="4">
        <v>36873</v>
      </c>
      <c r="E9" s="5"/>
      <c r="F9" s="6">
        <v>28003</v>
      </c>
      <c r="G9" s="5">
        <v>20000</v>
      </c>
      <c r="H9" s="5" t="s">
        <v>28</v>
      </c>
    </row>
    <row r="10" spans="1:9" ht="17.25" customHeight="1">
      <c r="A10" s="18">
        <v>5</v>
      </c>
      <c r="B10" s="13" t="s">
        <v>42</v>
      </c>
      <c r="C10" s="12" t="s">
        <v>17</v>
      </c>
      <c r="D10" s="14">
        <v>34368</v>
      </c>
      <c r="E10" s="15" t="s">
        <v>43</v>
      </c>
      <c r="F10" s="16"/>
      <c r="G10" s="15">
        <v>50000</v>
      </c>
      <c r="H10" s="15" t="s">
        <v>36</v>
      </c>
      <c r="I10" s="17" t="s">
        <v>45</v>
      </c>
    </row>
    <row r="11" spans="1:9" ht="17.25" customHeight="1">
      <c r="A11" s="14">
        <v>6</v>
      </c>
      <c r="B11" s="23" t="s">
        <v>50</v>
      </c>
      <c r="C11" s="14" t="s">
        <v>17</v>
      </c>
      <c r="D11" s="14">
        <v>37540</v>
      </c>
      <c r="E11" s="24" t="s">
        <v>43</v>
      </c>
      <c r="F11" s="14"/>
      <c r="G11" s="25">
        <v>50000</v>
      </c>
      <c r="H11" s="24" t="s">
        <v>36</v>
      </c>
      <c r="I11" s="14" t="s">
        <v>45</v>
      </c>
    </row>
    <row r="12" spans="1:9" ht="15.75">
      <c r="A12" s="86" t="s">
        <v>20</v>
      </c>
      <c r="B12" s="87"/>
      <c r="C12" s="87"/>
      <c r="D12" s="87"/>
      <c r="E12" s="87"/>
      <c r="F12" s="88"/>
      <c r="G12" s="26">
        <f>SUM(G5:G11)</f>
        <v>320000</v>
      </c>
      <c r="H12" s="5"/>
    </row>
    <row r="13" spans="1:9" ht="15.75">
      <c r="A13" s="32"/>
      <c r="B13" s="33"/>
      <c r="C13" s="33"/>
      <c r="D13" s="33"/>
      <c r="E13" s="33"/>
      <c r="F13" s="34" t="s">
        <v>51</v>
      </c>
      <c r="G13" s="9">
        <v>170000</v>
      </c>
      <c r="H13" s="5"/>
    </row>
    <row r="14" spans="1:9" ht="15.75">
      <c r="A14" s="86" t="s">
        <v>21</v>
      </c>
      <c r="B14" s="87"/>
      <c r="C14" s="87"/>
      <c r="D14" s="87"/>
      <c r="E14" s="87"/>
      <c r="F14" s="88"/>
      <c r="G14" s="10">
        <f>G12*0.15</f>
        <v>48000</v>
      </c>
      <c r="H14" s="5"/>
    </row>
    <row r="15" spans="1:9">
      <c r="A15" s="86" t="s">
        <v>22</v>
      </c>
      <c r="B15" s="87"/>
      <c r="C15" s="87"/>
      <c r="D15" s="87"/>
      <c r="E15" s="87"/>
      <c r="F15" s="88"/>
      <c r="G15" s="10">
        <f>G12*0.05</f>
        <v>16000</v>
      </c>
      <c r="H15" s="10"/>
    </row>
    <row r="16" spans="1:9">
      <c r="A16" s="85" t="s">
        <v>57</v>
      </c>
      <c r="B16" s="85"/>
      <c r="C16" s="85"/>
      <c r="D16" s="85"/>
      <c r="E16" s="85"/>
      <c r="F16" s="85"/>
      <c r="G16" s="9">
        <f>G13-G14-G15</f>
        <v>106000</v>
      </c>
      <c r="H16" s="10"/>
    </row>
    <row r="17" spans="1:1">
      <c r="A17" t="s">
        <v>24</v>
      </c>
    </row>
  </sheetData>
  <mergeCells count="6">
    <mergeCell ref="A16:F16"/>
    <mergeCell ref="C3:I3"/>
    <mergeCell ref="A8:A9"/>
    <mergeCell ref="A12:F12"/>
    <mergeCell ref="A14:F14"/>
    <mergeCell ref="A15:F15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6"/>
  <sheetViews>
    <sheetView view="pageLayout" topLeftCell="A4" zoomScaleNormal="100" workbookViewId="0">
      <selection activeCell="G13" sqref="G13"/>
    </sheetView>
  </sheetViews>
  <sheetFormatPr baseColWidth="10" defaultRowHeight="15"/>
  <cols>
    <col min="1" max="1" width="4.5703125" customWidth="1"/>
    <col min="2" max="2" width="27" customWidth="1"/>
    <col min="5" max="5" width="17" customWidth="1"/>
    <col min="6" max="6" width="14.28515625" customWidth="1"/>
    <col min="7" max="7" width="12.85546875" customWidth="1"/>
    <col min="8" max="8" width="11.5703125" customWidth="1"/>
    <col min="9" max="9" width="8.42578125" customWidth="1"/>
    <col min="10" max="10" width="7.140625" customWidth="1"/>
    <col min="11" max="11" width="8.140625" customWidth="1"/>
  </cols>
  <sheetData>
    <row r="1" spans="1:11">
      <c r="A1" s="7" t="s">
        <v>8</v>
      </c>
      <c r="D1" s="8"/>
      <c r="E1" t="s">
        <v>12</v>
      </c>
    </row>
    <row r="2" spans="1:11">
      <c r="A2" s="7" t="s">
        <v>9</v>
      </c>
      <c r="D2" s="8"/>
      <c r="E2" s="7" t="s">
        <v>65</v>
      </c>
      <c r="I2" s="95" t="s">
        <v>68</v>
      </c>
      <c r="J2" s="95"/>
      <c r="K2" s="95"/>
    </row>
    <row r="3" spans="1:11" ht="18.75">
      <c r="A3" s="7" t="s">
        <v>10</v>
      </c>
      <c r="C3" s="84" t="s">
        <v>67</v>
      </c>
      <c r="D3" s="84"/>
      <c r="E3" s="84"/>
      <c r="F3" s="84"/>
      <c r="G3" s="84"/>
      <c r="H3" s="84"/>
      <c r="I3" s="84"/>
      <c r="J3" s="84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98" t="s">
        <v>73</v>
      </c>
      <c r="J4" s="99"/>
      <c r="K4" s="55">
        <v>41640</v>
      </c>
    </row>
    <row r="5" spans="1:11" ht="31.5">
      <c r="A5" s="2">
        <v>1</v>
      </c>
      <c r="B5" s="39" t="s">
        <v>16</v>
      </c>
      <c r="C5" s="40" t="s">
        <v>17</v>
      </c>
      <c r="D5" s="4">
        <v>34879</v>
      </c>
      <c r="E5" s="5" t="s">
        <v>18</v>
      </c>
      <c r="F5" s="6">
        <v>811102</v>
      </c>
      <c r="G5" s="5">
        <v>50000</v>
      </c>
      <c r="H5" s="5" t="s">
        <v>28</v>
      </c>
      <c r="I5" s="5"/>
      <c r="J5" s="37"/>
      <c r="K5" s="37"/>
    </row>
    <row r="6" spans="1:11" ht="31.5">
      <c r="A6" s="2">
        <v>2</v>
      </c>
      <c r="B6" s="39" t="s">
        <v>19</v>
      </c>
      <c r="C6" s="40" t="s">
        <v>17</v>
      </c>
      <c r="D6" s="4"/>
      <c r="E6" s="5" t="s">
        <v>18</v>
      </c>
      <c r="F6" s="6">
        <v>803502</v>
      </c>
      <c r="G6" s="5">
        <v>50000</v>
      </c>
      <c r="H6" s="5" t="s">
        <v>28</v>
      </c>
      <c r="I6" s="5"/>
      <c r="J6" s="53"/>
      <c r="K6" s="37"/>
    </row>
    <row r="7" spans="1:11" ht="15.75">
      <c r="A7" s="12">
        <v>3</v>
      </c>
      <c r="B7" s="41" t="s">
        <v>35</v>
      </c>
      <c r="C7" s="42" t="s">
        <v>17</v>
      </c>
      <c r="D7" s="14">
        <v>34315</v>
      </c>
      <c r="E7" s="15"/>
      <c r="F7" s="16">
        <v>27803</v>
      </c>
      <c r="G7" s="5">
        <v>200000</v>
      </c>
      <c r="H7" s="15" t="s">
        <v>36</v>
      </c>
      <c r="I7" s="15"/>
      <c r="J7" s="54">
        <v>150000</v>
      </c>
      <c r="K7" s="37">
        <v>150000</v>
      </c>
    </row>
    <row r="8" spans="1:11" ht="31.5">
      <c r="A8" s="93">
        <v>4</v>
      </c>
      <c r="B8" s="39" t="s">
        <v>37</v>
      </c>
      <c r="C8" s="40" t="s">
        <v>17</v>
      </c>
      <c r="D8" s="4">
        <v>36873</v>
      </c>
      <c r="E8" s="5"/>
      <c r="F8" s="6">
        <v>28003</v>
      </c>
      <c r="G8" s="5">
        <v>50000</v>
      </c>
      <c r="H8" s="5" t="s">
        <v>28</v>
      </c>
      <c r="I8" s="5"/>
      <c r="J8" s="53"/>
      <c r="K8" s="37"/>
    </row>
    <row r="9" spans="1:11" ht="31.5">
      <c r="A9" s="94"/>
      <c r="B9" s="39" t="s">
        <v>37</v>
      </c>
      <c r="C9" s="40" t="s">
        <v>17</v>
      </c>
      <c r="D9" s="4">
        <v>36873</v>
      </c>
      <c r="E9" s="5"/>
      <c r="F9" s="6">
        <v>28003</v>
      </c>
      <c r="G9" s="5">
        <v>20000</v>
      </c>
      <c r="H9" s="5" t="s">
        <v>28</v>
      </c>
      <c r="I9" s="5"/>
      <c r="J9" s="53"/>
      <c r="K9" s="37"/>
    </row>
    <row r="10" spans="1:11" ht="17.25" customHeight="1">
      <c r="A10" s="43">
        <v>5</v>
      </c>
      <c r="B10" s="44" t="s">
        <v>42</v>
      </c>
      <c r="C10" s="45" t="s">
        <v>17</v>
      </c>
      <c r="D10" s="46">
        <v>34368</v>
      </c>
      <c r="E10" s="47" t="s">
        <v>43</v>
      </c>
      <c r="F10" s="48">
        <v>27603</v>
      </c>
      <c r="G10" s="5">
        <v>50000</v>
      </c>
      <c r="H10" s="47" t="s">
        <v>36</v>
      </c>
      <c r="I10" s="96">
        <v>600000</v>
      </c>
      <c r="J10" s="97"/>
      <c r="K10" s="37"/>
    </row>
    <row r="11" spans="1:11" ht="17.25" customHeight="1">
      <c r="A11" s="46">
        <v>6</v>
      </c>
      <c r="B11" s="49" t="s">
        <v>50</v>
      </c>
      <c r="C11" s="50" t="s">
        <v>17</v>
      </c>
      <c r="D11" s="46">
        <v>37540</v>
      </c>
      <c r="E11" s="51" t="s">
        <v>43</v>
      </c>
      <c r="F11" s="46">
        <v>810702</v>
      </c>
      <c r="G11" s="52">
        <v>50000</v>
      </c>
      <c r="H11" s="51" t="s">
        <v>36</v>
      </c>
      <c r="I11" s="51"/>
      <c r="J11" s="46"/>
      <c r="K11" s="37"/>
    </row>
    <row r="12" spans="1:11" ht="15.75">
      <c r="A12" s="86" t="s">
        <v>20</v>
      </c>
      <c r="B12" s="87"/>
      <c r="C12" s="87"/>
      <c r="D12" s="87"/>
      <c r="E12" s="87"/>
      <c r="F12" s="88"/>
      <c r="G12" s="26">
        <f>SUM(G5:G11)</f>
        <v>470000</v>
      </c>
      <c r="H12" s="5"/>
      <c r="I12" s="5"/>
      <c r="J12" s="37"/>
      <c r="K12" s="37"/>
    </row>
    <row r="13" spans="1:11" ht="15.75">
      <c r="A13" s="86" t="s">
        <v>21</v>
      </c>
      <c r="B13" s="87"/>
      <c r="C13" s="87"/>
      <c r="D13" s="87"/>
      <c r="E13" s="87"/>
      <c r="F13" s="88"/>
      <c r="G13" s="10">
        <f>(G12-K7-G9)*0.15</f>
        <v>45000</v>
      </c>
      <c r="H13" s="5"/>
      <c r="I13" s="5"/>
      <c r="J13" s="37"/>
      <c r="K13" s="37"/>
    </row>
    <row r="14" spans="1:11">
      <c r="A14" s="86" t="s">
        <v>22</v>
      </c>
      <c r="B14" s="87"/>
      <c r="C14" s="87"/>
      <c r="D14" s="87"/>
      <c r="E14" s="87"/>
      <c r="F14" s="88"/>
      <c r="G14" s="10">
        <f>G12*0.05</f>
        <v>23500</v>
      </c>
      <c r="H14" s="10"/>
      <c r="I14" s="10"/>
      <c r="J14" s="37"/>
      <c r="K14" s="37"/>
    </row>
    <row r="15" spans="1:11">
      <c r="A15" s="85" t="s">
        <v>66</v>
      </c>
      <c r="B15" s="85"/>
      <c r="C15" s="85"/>
      <c r="D15" s="85"/>
      <c r="E15" s="85"/>
      <c r="F15" s="85"/>
      <c r="G15" s="9">
        <f>G12-G13-G14</f>
        <v>401500</v>
      </c>
      <c r="H15" s="10"/>
      <c r="I15" s="10"/>
      <c r="J15" s="37"/>
      <c r="K15" s="37"/>
    </row>
    <row r="16" spans="1:11">
      <c r="A16" t="s">
        <v>24</v>
      </c>
    </row>
  </sheetData>
  <mergeCells count="9">
    <mergeCell ref="A15:F15"/>
    <mergeCell ref="I2:K2"/>
    <mergeCell ref="C3:J3"/>
    <mergeCell ref="A8:A9"/>
    <mergeCell ref="A12:F12"/>
    <mergeCell ref="A13:F13"/>
    <mergeCell ref="A14:F14"/>
    <mergeCell ref="I10:J10"/>
    <mergeCell ref="I4:J4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6"/>
  <sheetViews>
    <sheetView view="pageLayout" topLeftCell="A7" zoomScaleNormal="100" workbookViewId="0">
      <selection activeCell="G12" sqref="G12"/>
    </sheetView>
  </sheetViews>
  <sheetFormatPr baseColWidth="10" defaultRowHeight="15"/>
  <cols>
    <col min="1" max="1" width="4.5703125" customWidth="1"/>
    <col min="2" max="2" width="27" customWidth="1"/>
    <col min="5" max="5" width="17" customWidth="1"/>
    <col min="6" max="6" width="14.28515625" customWidth="1"/>
    <col min="7" max="7" width="12.85546875" customWidth="1"/>
    <col min="8" max="8" width="11.5703125" customWidth="1"/>
    <col min="9" max="9" width="8.42578125" customWidth="1"/>
    <col min="10" max="11" width="7.140625" customWidth="1"/>
    <col min="12" max="12" width="8.140625" customWidth="1"/>
  </cols>
  <sheetData>
    <row r="1" spans="1:12">
      <c r="A1" s="7" t="s">
        <v>8</v>
      </c>
      <c r="D1" s="60"/>
      <c r="E1" t="s">
        <v>12</v>
      </c>
    </row>
    <row r="2" spans="1:12">
      <c r="A2" s="7" t="s">
        <v>9</v>
      </c>
      <c r="D2" s="60"/>
      <c r="E2" s="7" t="s">
        <v>65</v>
      </c>
      <c r="I2" s="95" t="s">
        <v>68</v>
      </c>
      <c r="J2" s="95"/>
      <c r="K2" s="95"/>
      <c r="L2" s="95"/>
    </row>
    <row r="3" spans="1:12" ht="18.75">
      <c r="A3" s="7" t="s">
        <v>10</v>
      </c>
      <c r="C3" s="84" t="s">
        <v>76</v>
      </c>
      <c r="D3" s="84"/>
      <c r="E3" s="84"/>
      <c r="F3" s="84"/>
      <c r="G3" s="84"/>
      <c r="H3" s="84"/>
      <c r="I3" s="84"/>
      <c r="J3" s="84"/>
      <c r="K3" s="59"/>
    </row>
    <row r="4" spans="1:12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98" t="s">
        <v>73</v>
      </c>
      <c r="J4" s="99"/>
      <c r="K4" s="55">
        <v>41640</v>
      </c>
      <c r="L4" s="55">
        <v>41671</v>
      </c>
    </row>
    <row r="5" spans="1:12" ht="21" customHeight="1">
      <c r="A5" s="2">
        <v>1</v>
      </c>
      <c r="B5" s="39" t="s">
        <v>16</v>
      </c>
      <c r="C5" s="40" t="s">
        <v>17</v>
      </c>
      <c r="D5" s="2">
        <v>34879</v>
      </c>
      <c r="E5" s="5" t="s">
        <v>18</v>
      </c>
      <c r="F5" s="6">
        <v>811102</v>
      </c>
      <c r="G5" s="5">
        <v>50000</v>
      </c>
      <c r="H5" s="5" t="s">
        <v>28</v>
      </c>
      <c r="I5" s="5"/>
      <c r="J5" s="37"/>
      <c r="K5" s="37"/>
      <c r="L5" s="37"/>
    </row>
    <row r="6" spans="1:12" ht="20.25" customHeight="1">
      <c r="A6" s="2">
        <v>2</v>
      </c>
      <c r="B6" s="39" t="s">
        <v>19</v>
      </c>
      <c r="C6" s="40" t="s">
        <v>17</v>
      </c>
      <c r="D6" s="4"/>
      <c r="E6" s="5" t="s">
        <v>18</v>
      </c>
      <c r="F6" s="6">
        <v>803502</v>
      </c>
      <c r="G6" s="5">
        <v>50000</v>
      </c>
      <c r="H6" s="5" t="s">
        <v>28</v>
      </c>
      <c r="I6" s="5"/>
      <c r="J6" s="53"/>
      <c r="K6" s="37"/>
      <c r="L6" s="37"/>
    </row>
    <row r="7" spans="1:12" ht="15.75">
      <c r="A7" s="12">
        <v>3</v>
      </c>
      <c r="B7" s="41" t="s">
        <v>35</v>
      </c>
      <c r="C7" s="42" t="s">
        <v>17</v>
      </c>
      <c r="D7" s="14">
        <v>34315</v>
      </c>
      <c r="E7" s="15"/>
      <c r="F7" s="16">
        <v>27803</v>
      </c>
      <c r="G7" s="5">
        <v>150000</v>
      </c>
      <c r="H7" s="15" t="s">
        <v>36</v>
      </c>
      <c r="I7" s="15"/>
      <c r="J7" s="54">
        <v>150000</v>
      </c>
      <c r="K7" s="37">
        <v>150000</v>
      </c>
      <c r="L7" s="37">
        <v>100000</v>
      </c>
    </row>
    <row r="8" spans="1:12" ht="18.75" customHeight="1">
      <c r="A8" s="93">
        <v>4</v>
      </c>
      <c r="B8" s="39" t="s">
        <v>37</v>
      </c>
      <c r="C8" s="40" t="s">
        <v>17</v>
      </c>
      <c r="D8" s="4">
        <v>36873</v>
      </c>
      <c r="E8" s="5"/>
      <c r="F8" s="6">
        <v>28003</v>
      </c>
      <c r="G8" s="5">
        <v>50000</v>
      </c>
      <c r="H8" s="5" t="s">
        <v>28</v>
      </c>
      <c r="I8" s="5"/>
      <c r="J8" s="53"/>
      <c r="K8" s="37"/>
      <c r="L8" s="37"/>
    </row>
    <row r="9" spans="1:12" ht="15" customHeight="1">
      <c r="A9" s="94"/>
      <c r="B9" s="39" t="s">
        <v>37</v>
      </c>
      <c r="C9" s="40" t="s">
        <v>17</v>
      </c>
      <c r="D9" s="4">
        <v>36873</v>
      </c>
      <c r="E9" s="5"/>
      <c r="F9" s="6">
        <v>28003</v>
      </c>
      <c r="G9" s="5">
        <v>20000</v>
      </c>
      <c r="H9" s="5" t="s">
        <v>28</v>
      </c>
      <c r="I9" s="5"/>
      <c r="J9" s="53"/>
      <c r="K9" s="37"/>
      <c r="L9" s="37"/>
    </row>
    <row r="10" spans="1:12" ht="17.25" customHeight="1">
      <c r="A10" s="43">
        <v>5</v>
      </c>
      <c r="B10" s="44" t="s">
        <v>42</v>
      </c>
      <c r="C10" s="45" t="s">
        <v>17</v>
      </c>
      <c r="D10" s="46">
        <v>34368</v>
      </c>
      <c r="E10" s="47" t="s">
        <v>43</v>
      </c>
      <c r="F10" s="48">
        <v>27603</v>
      </c>
      <c r="G10" s="5">
        <v>50000</v>
      </c>
      <c r="H10" s="47" t="s">
        <v>36</v>
      </c>
      <c r="I10" s="96">
        <v>600000</v>
      </c>
      <c r="J10" s="97"/>
      <c r="K10" s="37"/>
      <c r="L10" s="37"/>
    </row>
    <row r="11" spans="1:12" ht="17.25" customHeight="1">
      <c r="A11" s="46">
        <v>6</v>
      </c>
      <c r="B11" s="49" t="s">
        <v>50</v>
      </c>
      <c r="C11" s="50" t="s">
        <v>17</v>
      </c>
      <c r="D11" s="46">
        <v>37540</v>
      </c>
      <c r="E11" s="51" t="s">
        <v>43</v>
      </c>
      <c r="F11" s="46">
        <v>810702</v>
      </c>
      <c r="G11" s="52">
        <v>50000</v>
      </c>
      <c r="H11" s="51" t="s">
        <v>36</v>
      </c>
      <c r="I11" s="51"/>
      <c r="J11" s="46"/>
      <c r="K11" s="37"/>
      <c r="L11" s="37"/>
    </row>
    <row r="12" spans="1:12" ht="15.75">
      <c r="A12" s="86" t="s">
        <v>20</v>
      </c>
      <c r="B12" s="87"/>
      <c r="C12" s="87"/>
      <c r="D12" s="87"/>
      <c r="E12" s="87"/>
      <c r="F12" s="88"/>
      <c r="G12" s="26">
        <f>SUM(G5:G11)</f>
        <v>420000</v>
      </c>
      <c r="H12" s="5"/>
      <c r="I12" s="5"/>
      <c r="J12" s="37"/>
      <c r="K12" s="37"/>
      <c r="L12" s="37"/>
    </row>
    <row r="13" spans="1:12" ht="15.75">
      <c r="A13" s="86" t="s">
        <v>21</v>
      </c>
      <c r="B13" s="87"/>
      <c r="C13" s="87"/>
      <c r="D13" s="87"/>
      <c r="E13" s="87"/>
      <c r="F13" s="88"/>
      <c r="G13" s="10">
        <f>(G12-L7-G9)*0.15</f>
        <v>45000</v>
      </c>
      <c r="H13" s="5"/>
      <c r="I13" s="5"/>
      <c r="J13" s="37"/>
      <c r="K13" s="37"/>
      <c r="L13" s="37"/>
    </row>
    <row r="14" spans="1:12">
      <c r="A14" s="86" t="s">
        <v>22</v>
      </c>
      <c r="B14" s="87"/>
      <c r="C14" s="87"/>
      <c r="D14" s="87"/>
      <c r="E14" s="87"/>
      <c r="F14" s="88"/>
      <c r="G14" s="10">
        <f>G12*0.05</f>
        <v>21000</v>
      </c>
      <c r="H14" s="10"/>
      <c r="I14" s="10"/>
      <c r="J14" s="37"/>
      <c r="K14" s="37"/>
      <c r="L14" s="37"/>
    </row>
    <row r="15" spans="1:12">
      <c r="A15" s="85" t="s">
        <v>75</v>
      </c>
      <c r="B15" s="85"/>
      <c r="C15" s="85"/>
      <c r="D15" s="85"/>
      <c r="E15" s="85"/>
      <c r="F15" s="85"/>
      <c r="G15" s="9">
        <f>G12-G13-G14</f>
        <v>354000</v>
      </c>
      <c r="H15" s="10"/>
      <c r="I15" s="10"/>
      <c r="J15" s="37"/>
      <c r="K15" s="37"/>
      <c r="L15" s="37"/>
    </row>
    <row r="16" spans="1:12">
      <c r="A16" t="s">
        <v>24</v>
      </c>
    </row>
  </sheetData>
  <mergeCells count="9">
    <mergeCell ref="A13:F13"/>
    <mergeCell ref="A14:F14"/>
    <mergeCell ref="A15:F15"/>
    <mergeCell ref="I2:L2"/>
    <mergeCell ref="C3:J3"/>
    <mergeCell ref="I4:J4"/>
    <mergeCell ref="A8:A9"/>
    <mergeCell ref="I10:J10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16"/>
  <sheetViews>
    <sheetView view="pageLayout" zoomScaleNormal="100" workbookViewId="0">
      <selection activeCell="G13" sqref="G13"/>
    </sheetView>
  </sheetViews>
  <sheetFormatPr baseColWidth="10" defaultRowHeight="15"/>
  <cols>
    <col min="1" max="1" width="4.5703125" customWidth="1"/>
    <col min="2" max="2" width="37.5703125" customWidth="1"/>
    <col min="3" max="3" width="8.28515625" customWidth="1"/>
    <col min="5" max="6" width="17" customWidth="1"/>
    <col min="7" max="7" width="17.28515625" customWidth="1"/>
    <col min="8" max="8" width="11.5703125" customWidth="1"/>
  </cols>
  <sheetData>
    <row r="1" spans="1:8">
      <c r="A1" s="7" t="s">
        <v>8</v>
      </c>
      <c r="D1" s="61"/>
      <c r="E1" t="s">
        <v>12</v>
      </c>
    </row>
    <row r="2" spans="1:8">
      <c r="A2" s="7" t="s">
        <v>9</v>
      </c>
      <c r="D2" s="61"/>
      <c r="E2" s="7" t="s">
        <v>65</v>
      </c>
    </row>
    <row r="3" spans="1:8" ht="18.75">
      <c r="A3" s="7" t="s">
        <v>10</v>
      </c>
      <c r="C3" s="84" t="s">
        <v>78</v>
      </c>
      <c r="D3" s="84"/>
      <c r="E3" s="84"/>
      <c r="F3" s="84"/>
      <c r="G3" s="84"/>
      <c r="H3" s="84"/>
    </row>
    <row r="4" spans="1:8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8" ht="21" customHeight="1">
      <c r="A5" s="2">
        <v>1</v>
      </c>
      <c r="B5" s="39" t="s">
        <v>16</v>
      </c>
      <c r="C5" s="40" t="s">
        <v>17</v>
      </c>
      <c r="D5" s="2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8" ht="20.25" customHeight="1">
      <c r="A6" s="2">
        <v>2</v>
      </c>
      <c r="B6" s="39" t="s">
        <v>19</v>
      </c>
      <c r="C6" s="40" t="s">
        <v>17</v>
      </c>
      <c r="D6" s="4">
        <v>34879</v>
      </c>
      <c r="E6" s="5" t="s">
        <v>18</v>
      </c>
      <c r="F6" s="6">
        <v>803502</v>
      </c>
      <c r="G6" s="5">
        <v>50000</v>
      </c>
      <c r="H6" s="5" t="s">
        <v>28</v>
      </c>
    </row>
    <row r="7" spans="1:8" ht="15.75">
      <c r="A7" s="40">
        <v>3</v>
      </c>
      <c r="B7" s="39" t="s">
        <v>35</v>
      </c>
      <c r="C7" s="40" t="s">
        <v>17</v>
      </c>
      <c r="D7" s="40">
        <v>34315</v>
      </c>
      <c r="E7" s="39"/>
      <c r="F7" s="40">
        <v>27803</v>
      </c>
      <c r="G7" s="5">
        <v>50000</v>
      </c>
      <c r="H7" s="39" t="s">
        <v>36</v>
      </c>
    </row>
    <row r="8" spans="1:8" ht="18.75" customHeight="1">
      <c r="A8" s="93">
        <v>4</v>
      </c>
      <c r="B8" s="39" t="s">
        <v>37</v>
      </c>
      <c r="C8" s="40" t="s">
        <v>17</v>
      </c>
      <c r="D8" s="4">
        <v>36873</v>
      </c>
      <c r="E8" s="5"/>
      <c r="F8" s="6">
        <v>28003</v>
      </c>
      <c r="G8" s="5">
        <v>50000</v>
      </c>
      <c r="H8" s="5" t="s">
        <v>28</v>
      </c>
    </row>
    <row r="9" spans="1:8" ht="15" customHeight="1">
      <c r="A9" s="94"/>
      <c r="B9" s="39" t="s">
        <v>37</v>
      </c>
      <c r="C9" s="40" t="s">
        <v>17</v>
      </c>
      <c r="D9" s="4">
        <v>36873</v>
      </c>
      <c r="E9" s="5"/>
      <c r="F9" s="6">
        <v>28003</v>
      </c>
      <c r="G9" s="5">
        <v>20000</v>
      </c>
      <c r="H9" s="5" t="s">
        <v>28</v>
      </c>
    </row>
    <row r="10" spans="1:8" ht="17.25" customHeight="1">
      <c r="A10" s="43">
        <v>5</v>
      </c>
      <c r="B10" s="44" t="s">
        <v>42</v>
      </c>
      <c r="C10" s="45" t="s">
        <v>17</v>
      </c>
      <c r="D10" s="46">
        <v>34368</v>
      </c>
      <c r="E10" s="47" t="s">
        <v>43</v>
      </c>
      <c r="F10" s="48">
        <v>27603</v>
      </c>
      <c r="G10" s="5">
        <v>50000</v>
      </c>
      <c r="H10" s="47" t="s">
        <v>36</v>
      </c>
    </row>
    <row r="11" spans="1:8" ht="17.25" customHeight="1">
      <c r="A11" s="46">
        <v>6</v>
      </c>
      <c r="B11" s="44" t="s">
        <v>50</v>
      </c>
      <c r="C11" s="50" t="s">
        <v>17</v>
      </c>
      <c r="D11" s="46">
        <v>37540</v>
      </c>
      <c r="E11" s="51" t="s">
        <v>43</v>
      </c>
      <c r="F11" s="46">
        <v>810702</v>
      </c>
      <c r="G11" s="52">
        <v>50000</v>
      </c>
      <c r="H11" s="51" t="s">
        <v>36</v>
      </c>
    </row>
    <row r="12" spans="1:8" ht="15.75">
      <c r="A12" s="86" t="s">
        <v>20</v>
      </c>
      <c r="B12" s="87"/>
      <c r="C12" s="87"/>
      <c r="D12" s="87"/>
      <c r="E12" s="87"/>
      <c r="F12" s="88"/>
      <c r="G12" s="26">
        <f>SUM(G5:G11)</f>
        <v>320000</v>
      </c>
      <c r="H12" s="5"/>
    </row>
    <row r="13" spans="1:8" ht="15.75">
      <c r="A13" s="86" t="s">
        <v>21</v>
      </c>
      <c r="B13" s="87"/>
      <c r="C13" s="87"/>
      <c r="D13" s="87"/>
      <c r="E13" s="87"/>
      <c r="F13" s="88"/>
      <c r="G13" s="10">
        <f>(G12-G9)*0.15</f>
        <v>45000</v>
      </c>
      <c r="H13" s="5"/>
    </row>
    <row r="14" spans="1:8">
      <c r="A14" s="86" t="s">
        <v>22</v>
      </c>
      <c r="B14" s="87"/>
      <c r="C14" s="87"/>
      <c r="D14" s="87"/>
      <c r="E14" s="87"/>
      <c r="F14" s="88"/>
      <c r="G14" s="10">
        <f>G12*0.05</f>
        <v>16000</v>
      </c>
      <c r="H14" s="10"/>
    </row>
    <row r="15" spans="1:8">
      <c r="A15" s="85" t="s">
        <v>77</v>
      </c>
      <c r="B15" s="85"/>
      <c r="C15" s="85"/>
      <c r="D15" s="85"/>
      <c r="E15" s="85"/>
      <c r="F15" s="85"/>
      <c r="G15" s="9">
        <f>G12-G13-G14</f>
        <v>259000</v>
      </c>
      <c r="H15" s="10"/>
    </row>
    <row r="16" spans="1:8">
      <c r="A16" t="s">
        <v>24</v>
      </c>
    </row>
  </sheetData>
  <mergeCells count="6">
    <mergeCell ref="A13:F13"/>
    <mergeCell ref="A14:F14"/>
    <mergeCell ref="A15:F15"/>
    <mergeCell ref="C3:H3"/>
    <mergeCell ref="A8:A9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16"/>
  <sheetViews>
    <sheetView view="pageLayout" zoomScaleNormal="100" workbookViewId="0">
      <selection activeCell="G15" sqref="G15"/>
    </sheetView>
  </sheetViews>
  <sheetFormatPr baseColWidth="10" defaultRowHeight="15"/>
  <cols>
    <col min="1" max="1" width="4.5703125" customWidth="1"/>
    <col min="2" max="2" width="37.5703125" customWidth="1"/>
    <col min="3" max="3" width="8.28515625" customWidth="1"/>
    <col min="5" max="6" width="17" customWidth="1"/>
    <col min="7" max="7" width="17.28515625" customWidth="1"/>
    <col min="8" max="8" width="11.5703125" customWidth="1"/>
  </cols>
  <sheetData>
    <row r="1" spans="1:8">
      <c r="A1" s="7" t="s">
        <v>8</v>
      </c>
      <c r="D1" s="62"/>
      <c r="E1" t="s">
        <v>12</v>
      </c>
    </row>
    <row r="2" spans="1:8">
      <c r="A2" s="7" t="s">
        <v>9</v>
      </c>
      <c r="D2" s="62"/>
      <c r="E2" s="7" t="s">
        <v>65</v>
      </c>
    </row>
    <row r="3" spans="1:8" ht="18.75">
      <c r="A3" s="7" t="s">
        <v>10</v>
      </c>
      <c r="C3" s="84" t="s">
        <v>80</v>
      </c>
      <c r="D3" s="84"/>
      <c r="E3" s="84"/>
      <c r="F3" s="84"/>
      <c r="G3" s="84"/>
      <c r="H3" s="84"/>
    </row>
    <row r="4" spans="1:8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8" ht="21" customHeight="1">
      <c r="A5" s="2">
        <v>1</v>
      </c>
      <c r="B5" s="39" t="s">
        <v>16</v>
      </c>
      <c r="C5" s="40" t="s">
        <v>17</v>
      </c>
      <c r="D5" s="2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8" ht="20.25" customHeight="1">
      <c r="A6" s="2">
        <v>2</v>
      </c>
      <c r="B6" s="39" t="s">
        <v>19</v>
      </c>
      <c r="C6" s="40" t="s">
        <v>17</v>
      </c>
      <c r="D6" s="4">
        <v>34879</v>
      </c>
      <c r="E6" s="5" t="s">
        <v>18</v>
      </c>
      <c r="F6" s="6">
        <v>803502</v>
      </c>
      <c r="G6" s="5">
        <v>50000</v>
      </c>
      <c r="H6" s="5" t="s">
        <v>28</v>
      </c>
    </row>
    <row r="7" spans="1:8" ht="15.75">
      <c r="A7" s="40">
        <v>3</v>
      </c>
      <c r="B7" s="39" t="s">
        <v>35</v>
      </c>
      <c r="C7" s="40" t="s">
        <v>17</v>
      </c>
      <c r="D7" s="40">
        <v>34315</v>
      </c>
      <c r="E7" s="39"/>
      <c r="F7" s="40">
        <v>27803</v>
      </c>
      <c r="G7" s="5">
        <v>50000</v>
      </c>
      <c r="H7" s="39" t="s">
        <v>36</v>
      </c>
    </row>
    <row r="8" spans="1:8" ht="18.75" customHeight="1">
      <c r="A8" s="93">
        <v>4</v>
      </c>
      <c r="B8" s="39" t="s">
        <v>37</v>
      </c>
      <c r="C8" s="40" t="s">
        <v>17</v>
      </c>
      <c r="D8" s="4">
        <v>36873</v>
      </c>
      <c r="E8" s="5"/>
      <c r="F8" s="6">
        <v>28003</v>
      </c>
      <c r="G8" s="5">
        <v>50000</v>
      </c>
      <c r="H8" s="5" t="s">
        <v>28</v>
      </c>
    </row>
    <row r="9" spans="1:8" ht="15" customHeight="1">
      <c r="A9" s="94"/>
      <c r="B9" s="39" t="s">
        <v>37</v>
      </c>
      <c r="C9" s="40" t="s">
        <v>17</v>
      </c>
      <c r="D9" s="4">
        <v>36873</v>
      </c>
      <c r="E9" s="5"/>
      <c r="F9" s="6">
        <v>28003</v>
      </c>
      <c r="G9" s="5">
        <v>20000</v>
      </c>
      <c r="H9" s="5" t="s">
        <v>28</v>
      </c>
    </row>
    <row r="10" spans="1:8" ht="17.25" customHeight="1">
      <c r="A10" s="43">
        <v>5</v>
      </c>
      <c r="B10" s="44" t="s">
        <v>42</v>
      </c>
      <c r="C10" s="45" t="s">
        <v>17</v>
      </c>
      <c r="D10" s="46">
        <v>34368</v>
      </c>
      <c r="E10" s="47" t="s">
        <v>43</v>
      </c>
      <c r="F10" s="48">
        <v>27603</v>
      </c>
      <c r="G10" s="5">
        <v>50000</v>
      </c>
      <c r="H10" s="47" t="s">
        <v>36</v>
      </c>
    </row>
    <row r="11" spans="1:8" ht="17.25" customHeight="1">
      <c r="A11" s="46">
        <v>6</v>
      </c>
      <c r="B11" s="44" t="s">
        <v>50</v>
      </c>
      <c r="C11" s="50" t="s">
        <v>17</v>
      </c>
      <c r="D11" s="46">
        <v>37540</v>
      </c>
      <c r="E11" s="51" t="s">
        <v>43</v>
      </c>
      <c r="F11" s="46">
        <v>810702</v>
      </c>
      <c r="G11" s="52">
        <v>50000</v>
      </c>
      <c r="H11" s="51" t="s">
        <v>36</v>
      </c>
    </row>
    <row r="12" spans="1:8" ht="15.75">
      <c r="A12" s="86" t="s">
        <v>20</v>
      </c>
      <c r="B12" s="87"/>
      <c r="C12" s="87"/>
      <c r="D12" s="87"/>
      <c r="E12" s="87"/>
      <c r="F12" s="88"/>
      <c r="G12" s="26">
        <f>SUM(G5:G11)</f>
        <v>320000</v>
      </c>
      <c r="H12" s="5"/>
    </row>
    <row r="13" spans="1:8" ht="15.75">
      <c r="A13" s="86" t="s">
        <v>21</v>
      </c>
      <c r="B13" s="87"/>
      <c r="C13" s="87"/>
      <c r="D13" s="87"/>
      <c r="E13" s="87"/>
      <c r="F13" s="88"/>
      <c r="G13" s="10">
        <f>(G12-G9)*0.15</f>
        <v>45000</v>
      </c>
      <c r="H13" s="5"/>
    </row>
    <row r="14" spans="1:8">
      <c r="A14" s="86" t="s">
        <v>22</v>
      </c>
      <c r="B14" s="87"/>
      <c r="C14" s="87"/>
      <c r="D14" s="87"/>
      <c r="E14" s="87"/>
      <c r="F14" s="88"/>
      <c r="G14" s="10">
        <f>G12*0.05</f>
        <v>16000</v>
      </c>
      <c r="H14" s="10"/>
    </row>
    <row r="15" spans="1:8">
      <c r="A15" s="85" t="s">
        <v>79</v>
      </c>
      <c r="B15" s="85"/>
      <c r="C15" s="85"/>
      <c r="D15" s="85"/>
      <c r="E15" s="85"/>
      <c r="F15" s="85"/>
      <c r="G15" s="9">
        <f>G12-G13-G14</f>
        <v>259000</v>
      </c>
      <c r="H15" s="10"/>
    </row>
    <row r="16" spans="1:8">
      <c r="A16" t="s">
        <v>24</v>
      </c>
    </row>
  </sheetData>
  <mergeCells count="6">
    <mergeCell ref="A15:F15"/>
    <mergeCell ref="C3:H3"/>
    <mergeCell ref="A8:A9"/>
    <mergeCell ref="A12:F12"/>
    <mergeCell ref="A13:F13"/>
    <mergeCell ref="A14:F14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16"/>
  <sheetViews>
    <sheetView view="pageLayout" zoomScaleNormal="100" workbookViewId="0">
      <selection activeCell="G13" sqref="G13"/>
    </sheetView>
  </sheetViews>
  <sheetFormatPr baseColWidth="10" defaultRowHeight="15"/>
  <cols>
    <col min="1" max="1" width="4.5703125" customWidth="1"/>
    <col min="2" max="2" width="37.5703125" customWidth="1"/>
    <col min="3" max="3" width="8.28515625" customWidth="1"/>
    <col min="5" max="6" width="17" customWidth="1"/>
    <col min="7" max="7" width="17.28515625" customWidth="1"/>
    <col min="8" max="8" width="11.5703125" customWidth="1"/>
  </cols>
  <sheetData>
    <row r="1" spans="1:8">
      <c r="A1" s="7" t="s">
        <v>8</v>
      </c>
      <c r="D1" s="63"/>
      <c r="E1" t="s">
        <v>12</v>
      </c>
    </row>
    <row r="2" spans="1:8">
      <c r="A2" s="7" t="s">
        <v>9</v>
      </c>
      <c r="D2" s="63"/>
      <c r="E2" s="7" t="s">
        <v>65</v>
      </c>
    </row>
    <row r="3" spans="1:8" ht="18.75">
      <c r="A3" s="7" t="s">
        <v>10</v>
      </c>
      <c r="C3" s="84" t="s">
        <v>82</v>
      </c>
      <c r="D3" s="84"/>
      <c r="E3" s="84"/>
      <c r="F3" s="84"/>
      <c r="G3" s="84"/>
      <c r="H3" s="84"/>
    </row>
    <row r="4" spans="1:8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8" ht="21" customHeight="1">
      <c r="A5" s="2">
        <v>1</v>
      </c>
      <c r="B5" s="39" t="s">
        <v>16</v>
      </c>
      <c r="C5" s="40" t="s">
        <v>17</v>
      </c>
      <c r="D5" s="2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8" ht="20.25" customHeight="1">
      <c r="A6" s="2">
        <v>2</v>
      </c>
      <c r="B6" s="39" t="s">
        <v>19</v>
      </c>
      <c r="C6" s="40" t="s">
        <v>17</v>
      </c>
      <c r="D6" s="4">
        <v>34879</v>
      </c>
      <c r="E6" s="5" t="s">
        <v>18</v>
      </c>
      <c r="F6" s="6">
        <v>803502</v>
      </c>
      <c r="G6" s="5">
        <v>50000</v>
      </c>
      <c r="H6" s="5" t="s">
        <v>28</v>
      </c>
    </row>
    <row r="7" spans="1:8" ht="15.75">
      <c r="A7" s="40">
        <v>3</v>
      </c>
      <c r="B7" s="39" t="s">
        <v>35</v>
      </c>
      <c r="C7" s="40" t="s">
        <v>17</v>
      </c>
      <c r="D7" s="40">
        <v>34315</v>
      </c>
      <c r="E7" s="39"/>
      <c r="F7" s="40">
        <v>27803</v>
      </c>
      <c r="G7" s="5">
        <v>50000</v>
      </c>
      <c r="H7" s="39" t="s">
        <v>36</v>
      </c>
    </row>
    <row r="8" spans="1:8" ht="18.75" customHeight="1">
      <c r="A8" s="93">
        <v>4</v>
      </c>
      <c r="B8" s="39" t="s">
        <v>37</v>
      </c>
      <c r="C8" s="40" t="s">
        <v>17</v>
      </c>
      <c r="D8" s="4">
        <v>36873</v>
      </c>
      <c r="E8" s="5"/>
      <c r="F8" s="6">
        <v>28003</v>
      </c>
      <c r="G8" s="5">
        <v>50000</v>
      </c>
      <c r="H8" s="5" t="s">
        <v>28</v>
      </c>
    </row>
    <row r="9" spans="1:8" ht="15" customHeight="1">
      <c r="A9" s="94"/>
      <c r="B9" s="39" t="s">
        <v>37</v>
      </c>
      <c r="C9" s="40" t="s">
        <v>17</v>
      </c>
      <c r="D9" s="4">
        <v>36873</v>
      </c>
      <c r="E9" s="5"/>
      <c r="F9" s="6">
        <v>28003</v>
      </c>
      <c r="G9" s="5">
        <v>20000</v>
      </c>
      <c r="H9" s="5" t="s">
        <v>28</v>
      </c>
    </row>
    <row r="10" spans="1:8" ht="17.25" customHeight="1">
      <c r="A10" s="43">
        <v>5</v>
      </c>
      <c r="B10" s="44" t="s">
        <v>42</v>
      </c>
      <c r="C10" s="45" t="s">
        <v>17</v>
      </c>
      <c r="D10" s="46">
        <v>34368</v>
      </c>
      <c r="E10" s="47" t="s">
        <v>43</v>
      </c>
      <c r="F10" s="48">
        <v>27603</v>
      </c>
      <c r="G10" s="5">
        <v>50000</v>
      </c>
      <c r="H10" s="47" t="s">
        <v>36</v>
      </c>
    </row>
    <row r="11" spans="1:8" ht="17.25" customHeight="1">
      <c r="A11" s="46">
        <v>6</v>
      </c>
      <c r="B11" s="44" t="s">
        <v>50</v>
      </c>
      <c r="C11" s="50" t="s">
        <v>17</v>
      </c>
      <c r="D11" s="46">
        <v>37540</v>
      </c>
      <c r="E11" s="51" t="s">
        <v>43</v>
      </c>
      <c r="F11" s="46">
        <v>810702</v>
      </c>
      <c r="G11" s="52">
        <v>50000</v>
      </c>
      <c r="H11" s="51" t="s">
        <v>36</v>
      </c>
    </row>
    <row r="12" spans="1:8" ht="15.75">
      <c r="A12" s="86" t="s">
        <v>20</v>
      </c>
      <c r="B12" s="87"/>
      <c r="C12" s="87"/>
      <c r="D12" s="87"/>
      <c r="E12" s="87"/>
      <c r="F12" s="88"/>
      <c r="G12" s="26">
        <f>SUM(G5:G11)</f>
        <v>320000</v>
      </c>
      <c r="H12" s="5"/>
    </row>
    <row r="13" spans="1:8" ht="15.75">
      <c r="A13" s="86" t="s">
        <v>21</v>
      </c>
      <c r="B13" s="87"/>
      <c r="C13" s="87"/>
      <c r="D13" s="87"/>
      <c r="E13" s="87"/>
      <c r="F13" s="88"/>
      <c r="G13" s="10">
        <f>(G12-G9)*0.15</f>
        <v>45000</v>
      </c>
      <c r="H13" s="5"/>
    </row>
    <row r="14" spans="1:8">
      <c r="A14" s="86" t="s">
        <v>22</v>
      </c>
      <c r="B14" s="87"/>
      <c r="C14" s="87"/>
      <c r="D14" s="87"/>
      <c r="E14" s="87"/>
      <c r="F14" s="88"/>
      <c r="G14" s="10">
        <f>G12*0.05</f>
        <v>16000</v>
      </c>
      <c r="H14" s="10"/>
    </row>
    <row r="15" spans="1:8">
      <c r="A15" s="85" t="s">
        <v>81</v>
      </c>
      <c r="B15" s="85"/>
      <c r="C15" s="85"/>
      <c r="D15" s="85"/>
      <c r="E15" s="85"/>
      <c r="F15" s="85"/>
      <c r="G15" s="9">
        <f>G12-G13-G14</f>
        <v>259000</v>
      </c>
      <c r="H15" s="10"/>
    </row>
    <row r="16" spans="1:8">
      <c r="A16" t="s">
        <v>24</v>
      </c>
    </row>
  </sheetData>
  <mergeCells count="6">
    <mergeCell ref="A15:F15"/>
    <mergeCell ref="C3:H3"/>
    <mergeCell ref="A8:A9"/>
    <mergeCell ref="A12:F12"/>
    <mergeCell ref="A13:F13"/>
    <mergeCell ref="A14:F14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16"/>
  <sheetViews>
    <sheetView view="pageLayout" topLeftCell="A4" zoomScaleNormal="100" workbookViewId="0">
      <selection activeCell="F6" sqref="F6"/>
    </sheetView>
  </sheetViews>
  <sheetFormatPr baseColWidth="10" defaultRowHeight="15"/>
  <cols>
    <col min="1" max="1" width="4.5703125" customWidth="1"/>
    <col min="2" max="2" width="37.5703125" customWidth="1"/>
    <col min="3" max="3" width="8.28515625" customWidth="1"/>
    <col min="5" max="6" width="17" customWidth="1"/>
    <col min="7" max="7" width="17.28515625" customWidth="1"/>
    <col min="8" max="8" width="11.5703125" customWidth="1"/>
  </cols>
  <sheetData>
    <row r="1" spans="1:8">
      <c r="A1" s="7" t="s">
        <v>8</v>
      </c>
      <c r="D1" s="64"/>
      <c r="E1" t="s">
        <v>12</v>
      </c>
    </row>
    <row r="2" spans="1:8">
      <c r="A2" s="7" t="s">
        <v>9</v>
      </c>
      <c r="D2" s="64"/>
      <c r="E2" s="7" t="s">
        <v>65</v>
      </c>
    </row>
    <row r="3" spans="1:8" ht="18.75">
      <c r="A3" s="7" t="s">
        <v>10</v>
      </c>
      <c r="C3" s="84" t="s">
        <v>84</v>
      </c>
      <c r="D3" s="84"/>
      <c r="E3" s="84"/>
      <c r="F3" s="84"/>
      <c r="G3" s="84"/>
      <c r="H3" s="84"/>
    </row>
    <row r="4" spans="1:8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8" ht="21" customHeight="1">
      <c r="A5" s="2">
        <v>1</v>
      </c>
      <c r="B5" s="39" t="s">
        <v>16</v>
      </c>
      <c r="C5" s="40" t="s">
        <v>17</v>
      </c>
      <c r="D5" s="2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8" ht="20.25" customHeight="1">
      <c r="A6" s="2">
        <v>2</v>
      </c>
      <c r="B6" s="39" t="s">
        <v>19</v>
      </c>
      <c r="C6" s="40" t="s">
        <v>17</v>
      </c>
      <c r="D6" s="4">
        <v>34879</v>
      </c>
      <c r="E6" s="5" t="s">
        <v>18</v>
      </c>
      <c r="F6" s="6">
        <v>803502</v>
      </c>
      <c r="G6" s="5">
        <v>50000</v>
      </c>
      <c r="H6" s="5" t="s">
        <v>28</v>
      </c>
    </row>
    <row r="7" spans="1:8" ht="15.75">
      <c r="A7" s="40">
        <v>3</v>
      </c>
      <c r="B7" s="39" t="s">
        <v>35</v>
      </c>
      <c r="C7" s="40" t="s">
        <v>17</v>
      </c>
      <c r="D7" s="40">
        <v>34315</v>
      </c>
      <c r="E7" s="39"/>
      <c r="F7" s="40">
        <v>27803</v>
      </c>
      <c r="G7" s="5">
        <v>50000</v>
      </c>
      <c r="H7" s="39" t="s">
        <v>36</v>
      </c>
    </row>
    <row r="8" spans="1:8" ht="18.75" customHeight="1">
      <c r="A8" s="93">
        <v>4</v>
      </c>
      <c r="B8" s="39" t="s">
        <v>37</v>
      </c>
      <c r="C8" s="40" t="s">
        <v>17</v>
      </c>
      <c r="D8" s="4">
        <v>36873</v>
      </c>
      <c r="E8" s="5"/>
      <c r="F8" s="6">
        <v>28003</v>
      </c>
      <c r="G8" s="5">
        <v>50000</v>
      </c>
      <c r="H8" s="5" t="s">
        <v>28</v>
      </c>
    </row>
    <row r="9" spans="1:8" ht="15" customHeight="1">
      <c r="A9" s="94"/>
      <c r="B9" s="39" t="s">
        <v>37</v>
      </c>
      <c r="C9" s="40" t="s">
        <v>17</v>
      </c>
      <c r="D9" s="4">
        <v>36873</v>
      </c>
      <c r="E9" s="5"/>
      <c r="F9" s="6">
        <v>28003</v>
      </c>
      <c r="G9" s="5">
        <v>20000</v>
      </c>
      <c r="H9" s="5" t="s">
        <v>28</v>
      </c>
    </row>
    <row r="10" spans="1:8" ht="17.25" customHeight="1">
      <c r="A10" s="43">
        <v>5</v>
      </c>
      <c r="B10" s="44" t="s">
        <v>42</v>
      </c>
      <c r="C10" s="45" t="s">
        <v>17</v>
      </c>
      <c r="D10" s="46">
        <v>34368</v>
      </c>
      <c r="E10" s="47" t="s">
        <v>43</v>
      </c>
      <c r="F10" s="48">
        <v>27603</v>
      </c>
      <c r="G10" s="5">
        <v>50000</v>
      </c>
      <c r="H10" s="47" t="s">
        <v>36</v>
      </c>
    </row>
    <row r="11" spans="1:8" ht="17.25" customHeight="1">
      <c r="A11" s="46">
        <v>6</v>
      </c>
      <c r="B11" s="44" t="s">
        <v>50</v>
      </c>
      <c r="C11" s="50" t="s">
        <v>17</v>
      </c>
      <c r="D11" s="46">
        <v>37540</v>
      </c>
      <c r="E11" s="51" t="s">
        <v>43</v>
      </c>
      <c r="F11" s="46">
        <v>810702</v>
      </c>
      <c r="G11" s="52">
        <v>50000</v>
      </c>
      <c r="H11" s="51" t="s">
        <v>36</v>
      </c>
    </row>
    <row r="12" spans="1:8" ht="15.75">
      <c r="A12" s="86" t="s">
        <v>20</v>
      </c>
      <c r="B12" s="87"/>
      <c r="C12" s="87"/>
      <c r="D12" s="87"/>
      <c r="E12" s="87"/>
      <c r="F12" s="88"/>
      <c r="G12" s="26">
        <f>SUM(G5:G11)</f>
        <v>320000</v>
      </c>
      <c r="H12" s="5"/>
    </row>
    <row r="13" spans="1:8" ht="15.75">
      <c r="A13" s="86" t="s">
        <v>21</v>
      </c>
      <c r="B13" s="87"/>
      <c r="C13" s="87"/>
      <c r="D13" s="87"/>
      <c r="E13" s="87"/>
      <c r="F13" s="88"/>
      <c r="G13" s="10">
        <f>(G12-G9)*0.15</f>
        <v>45000</v>
      </c>
      <c r="H13" s="5"/>
    </row>
    <row r="14" spans="1:8">
      <c r="A14" s="86" t="s">
        <v>22</v>
      </c>
      <c r="B14" s="87"/>
      <c r="C14" s="87"/>
      <c r="D14" s="87"/>
      <c r="E14" s="87"/>
      <c r="F14" s="88"/>
      <c r="G14" s="10">
        <f>G12*0.05</f>
        <v>16000</v>
      </c>
      <c r="H14" s="10"/>
    </row>
    <row r="15" spans="1:8">
      <c r="A15" s="85" t="s">
        <v>83</v>
      </c>
      <c r="B15" s="85"/>
      <c r="C15" s="85"/>
      <c r="D15" s="85"/>
      <c r="E15" s="85"/>
      <c r="F15" s="85"/>
      <c r="G15" s="9">
        <f>G12-G13-G14</f>
        <v>259000</v>
      </c>
      <c r="H15" s="10"/>
    </row>
    <row r="16" spans="1:8">
      <c r="A16" t="s">
        <v>24</v>
      </c>
    </row>
  </sheetData>
  <mergeCells count="6">
    <mergeCell ref="A15:F15"/>
    <mergeCell ref="C3:H3"/>
    <mergeCell ref="A8:A9"/>
    <mergeCell ref="A12:F12"/>
    <mergeCell ref="A13:F13"/>
    <mergeCell ref="A14:F14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16"/>
  <sheetViews>
    <sheetView view="pageLayout" topLeftCell="A4" zoomScaleNormal="100" workbookViewId="0">
      <selection activeCell="G13" sqref="G13"/>
    </sheetView>
  </sheetViews>
  <sheetFormatPr baseColWidth="10" defaultRowHeight="15"/>
  <cols>
    <col min="1" max="1" width="4.5703125" customWidth="1"/>
    <col min="2" max="2" width="37.5703125" customWidth="1"/>
    <col min="3" max="3" width="8.28515625" customWidth="1"/>
    <col min="5" max="6" width="17" customWidth="1"/>
    <col min="7" max="7" width="17.28515625" customWidth="1"/>
    <col min="8" max="8" width="11.5703125" customWidth="1"/>
  </cols>
  <sheetData>
    <row r="1" spans="1:8">
      <c r="A1" s="7" t="s">
        <v>8</v>
      </c>
      <c r="D1" s="65"/>
      <c r="E1" t="s">
        <v>12</v>
      </c>
    </row>
    <row r="2" spans="1:8">
      <c r="A2" s="7" t="s">
        <v>9</v>
      </c>
      <c r="D2" s="65"/>
      <c r="E2" s="7" t="s">
        <v>65</v>
      </c>
    </row>
    <row r="3" spans="1:8" ht="18.75">
      <c r="A3" s="7" t="s">
        <v>10</v>
      </c>
      <c r="C3" s="84" t="s">
        <v>85</v>
      </c>
      <c r="D3" s="84"/>
      <c r="E3" s="84"/>
      <c r="F3" s="84"/>
      <c r="G3" s="84"/>
      <c r="H3" s="84"/>
    </row>
    <row r="4" spans="1:8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8" ht="21" customHeight="1">
      <c r="A5" s="2">
        <v>1</v>
      </c>
      <c r="B5" s="39" t="s">
        <v>16</v>
      </c>
      <c r="C5" s="40" t="s">
        <v>17</v>
      </c>
      <c r="D5" s="2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8" ht="20.25" customHeight="1">
      <c r="A6" s="2">
        <v>2</v>
      </c>
      <c r="B6" s="39" t="s">
        <v>19</v>
      </c>
      <c r="C6" s="40" t="s">
        <v>17</v>
      </c>
      <c r="D6" s="4">
        <v>34879</v>
      </c>
      <c r="E6" s="5" t="s">
        <v>18</v>
      </c>
      <c r="F6" s="6">
        <v>803502</v>
      </c>
      <c r="G6" s="5">
        <v>50000</v>
      </c>
      <c r="H6" s="5" t="s">
        <v>28</v>
      </c>
    </row>
    <row r="7" spans="1:8" ht="15.75">
      <c r="A7" s="40">
        <v>3</v>
      </c>
      <c r="B7" s="39" t="s">
        <v>35</v>
      </c>
      <c r="C7" s="40" t="s">
        <v>17</v>
      </c>
      <c r="D7" s="40">
        <v>34315</v>
      </c>
      <c r="E7" s="39"/>
      <c r="F7" s="40">
        <v>27803</v>
      </c>
      <c r="G7" s="5">
        <v>50000</v>
      </c>
      <c r="H7" s="39" t="s">
        <v>36</v>
      </c>
    </row>
    <row r="8" spans="1:8" ht="18.75" customHeight="1">
      <c r="A8" s="93">
        <v>4</v>
      </c>
      <c r="B8" s="39" t="s">
        <v>37</v>
      </c>
      <c r="C8" s="40" t="s">
        <v>17</v>
      </c>
      <c r="D8" s="4">
        <v>36873</v>
      </c>
      <c r="E8" s="5"/>
      <c r="F8" s="6">
        <v>28003</v>
      </c>
      <c r="G8" s="5">
        <v>50000</v>
      </c>
      <c r="H8" s="5" t="s">
        <v>28</v>
      </c>
    </row>
    <row r="9" spans="1:8" ht="15" customHeight="1">
      <c r="A9" s="94"/>
      <c r="B9" s="39" t="s">
        <v>37</v>
      </c>
      <c r="C9" s="40" t="s">
        <v>17</v>
      </c>
      <c r="D9" s="4">
        <v>36873</v>
      </c>
      <c r="E9" s="5"/>
      <c r="F9" s="6">
        <v>28003</v>
      </c>
      <c r="G9" s="5">
        <v>20000</v>
      </c>
      <c r="H9" s="5" t="s">
        <v>28</v>
      </c>
    </row>
    <row r="10" spans="1:8" ht="17.25" customHeight="1">
      <c r="A10" s="43">
        <v>5</v>
      </c>
      <c r="B10" s="44" t="s">
        <v>42</v>
      </c>
      <c r="C10" s="45" t="s">
        <v>17</v>
      </c>
      <c r="D10" s="46">
        <v>34368</v>
      </c>
      <c r="E10" s="47" t="s">
        <v>43</v>
      </c>
      <c r="F10" s="48">
        <v>27603</v>
      </c>
      <c r="G10" s="5">
        <v>50000</v>
      </c>
      <c r="H10" s="47" t="s">
        <v>36</v>
      </c>
    </row>
    <row r="11" spans="1:8" ht="17.25" customHeight="1">
      <c r="A11" s="46">
        <v>6</v>
      </c>
      <c r="B11" s="44" t="s">
        <v>50</v>
      </c>
      <c r="C11" s="50" t="s">
        <v>17</v>
      </c>
      <c r="D11" s="46">
        <v>37540</v>
      </c>
      <c r="E11" s="51" t="s">
        <v>43</v>
      </c>
      <c r="F11" s="46">
        <v>810702</v>
      </c>
      <c r="G11" s="52">
        <v>50000</v>
      </c>
      <c r="H11" s="51" t="s">
        <v>36</v>
      </c>
    </row>
    <row r="12" spans="1:8" ht="15.75">
      <c r="A12" s="86" t="s">
        <v>20</v>
      </c>
      <c r="B12" s="87"/>
      <c r="C12" s="87"/>
      <c r="D12" s="87"/>
      <c r="E12" s="87"/>
      <c r="F12" s="88"/>
      <c r="G12" s="26">
        <f>SUM(G5:G11)</f>
        <v>320000</v>
      </c>
      <c r="H12" s="5"/>
    </row>
    <row r="13" spans="1:8" ht="15.75">
      <c r="A13" s="86" t="s">
        <v>21</v>
      </c>
      <c r="B13" s="87"/>
      <c r="C13" s="87"/>
      <c r="D13" s="87"/>
      <c r="E13" s="87"/>
      <c r="F13" s="88"/>
      <c r="G13" s="10">
        <f>(G12-G9)*0.15</f>
        <v>45000</v>
      </c>
      <c r="H13" s="5"/>
    </row>
    <row r="14" spans="1:8">
      <c r="A14" s="86" t="s">
        <v>22</v>
      </c>
      <c r="B14" s="87"/>
      <c r="C14" s="87"/>
      <c r="D14" s="87"/>
      <c r="E14" s="87"/>
      <c r="F14" s="88"/>
      <c r="G14" s="10">
        <f>G12*0.05</f>
        <v>16000</v>
      </c>
      <c r="H14" s="10"/>
    </row>
    <row r="15" spans="1:8">
      <c r="A15" s="85" t="s">
        <v>86</v>
      </c>
      <c r="B15" s="85"/>
      <c r="C15" s="85"/>
      <c r="D15" s="85"/>
      <c r="E15" s="85"/>
      <c r="F15" s="85"/>
      <c r="G15" s="9">
        <f>G12-G13-G14</f>
        <v>259000</v>
      </c>
      <c r="H15" s="10"/>
    </row>
    <row r="16" spans="1:8">
      <c r="A16" t="s">
        <v>24</v>
      </c>
    </row>
  </sheetData>
  <mergeCells count="6">
    <mergeCell ref="A15:F15"/>
    <mergeCell ref="C3:H3"/>
    <mergeCell ref="A8:A9"/>
    <mergeCell ref="A12:F12"/>
    <mergeCell ref="A13:F13"/>
    <mergeCell ref="A14:F14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26"/>
  <sheetViews>
    <sheetView view="pageLayout" topLeftCell="A5" zoomScaleNormal="100" workbookViewId="0">
      <selection activeCell="G23" sqref="G23"/>
    </sheetView>
  </sheetViews>
  <sheetFormatPr baseColWidth="10" defaultRowHeight="15"/>
  <cols>
    <col min="1" max="1" width="4.5703125" customWidth="1"/>
    <col min="2" max="2" width="37.5703125" customWidth="1"/>
    <col min="3" max="3" width="8.28515625" customWidth="1"/>
    <col min="5" max="6" width="17" customWidth="1"/>
    <col min="7" max="7" width="13.7109375" customWidth="1"/>
    <col min="8" max="8" width="11.5703125" customWidth="1"/>
    <col min="9" max="9" width="18.42578125" customWidth="1"/>
  </cols>
  <sheetData>
    <row r="1" spans="1:9">
      <c r="A1" s="7" t="s">
        <v>8</v>
      </c>
      <c r="D1" s="66"/>
      <c r="E1" t="s">
        <v>12</v>
      </c>
    </row>
    <row r="2" spans="1:9">
      <c r="A2" s="7" t="s">
        <v>9</v>
      </c>
      <c r="D2" s="66"/>
      <c r="E2" s="7" t="s">
        <v>65</v>
      </c>
    </row>
    <row r="3" spans="1:9" ht="18.75">
      <c r="A3" s="7" t="s">
        <v>10</v>
      </c>
      <c r="C3" s="84" t="s">
        <v>88</v>
      </c>
      <c r="D3" s="84"/>
      <c r="E3" s="84"/>
      <c r="F3" s="84"/>
      <c r="G3" s="84"/>
      <c r="H3" s="8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01" t="s">
        <v>96</v>
      </c>
    </row>
    <row r="5" spans="1:9" ht="21" customHeight="1">
      <c r="A5" s="2">
        <v>1</v>
      </c>
      <c r="B5" s="39" t="s">
        <v>16</v>
      </c>
      <c r="C5" s="40" t="s">
        <v>17</v>
      </c>
      <c r="D5" s="2">
        <v>34879</v>
      </c>
      <c r="E5" s="5" t="s">
        <v>18</v>
      </c>
      <c r="F5" s="6">
        <v>811102</v>
      </c>
      <c r="G5" s="5">
        <v>50000</v>
      </c>
      <c r="H5" s="5" t="s">
        <v>28</v>
      </c>
      <c r="I5" s="101"/>
    </row>
    <row r="6" spans="1:9" ht="20.25" customHeight="1">
      <c r="A6" s="2">
        <v>2</v>
      </c>
      <c r="B6" s="39" t="s">
        <v>19</v>
      </c>
      <c r="C6" s="40" t="s">
        <v>17</v>
      </c>
      <c r="D6" s="4">
        <v>34879</v>
      </c>
      <c r="E6" s="5" t="s">
        <v>18</v>
      </c>
      <c r="F6" s="6">
        <v>803502</v>
      </c>
      <c r="G6" s="5">
        <v>50000</v>
      </c>
      <c r="H6" s="5" t="s">
        <v>28</v>
      </c>
      <c r="I6" s="37"/>
    </row>
    <row r="7" spans="1:9" ht="15.75">
      <c r="A7" s="40">
        <v>3</v>
      </c>
      <c r="B7" s="39" t="s">
        <v>35</v>
      </c>
      <c r="C7" s="40" t="s">
        <v>17</v>
      </c>
      <c r="D7" s="40">
        <v>34315</v>
      </c>
      <c r="E7" s="39"/>
      <c r="F7" s="40">
        <v>27803</v>
      </c>
      <c r="G7" s="5">
        <v>50000</v>
      </c>
      <c r="H7" s="39" t="s">
        <v>36</v>
      </c>
      <c r="I7" s="37"/>
    </row>
    <row r="8" spans="1:9" ht="18.75" customHeight="1">
      <c r="A8" s="93">
        <v>4</v>
      </c>
      <c r="B8" s="39" t="s">
        <v>37</v>
      </c>
      <c r="C8" s="40" t="s">
        <v>17</v>
      </c>
      <c r="D8" s="4">
        <v>36873</v>
      </c>
      <c r="E8" s="5"/>
      <c r="F8" s="6">
        <v>28003</v>
      </c>
      <c r="G8" s="5">
        <v>0</v>
      </c>
      <c r="H8" s="5" t="s">
        <v>28</v>
      </c>
      <c r="I8" s="37"/>
    </row>
    <row r="9" spans="1:9" ht="15" customHeight="1">
      <c r="A9" s="94"/>
      <c r="B9" s="39" t="s">
        <v>37</v>
      </c>
      <c r="C9" s="40" t="s">
        <v>17</v>
      </c>
      <c r="D9" s="4">
        <v>36873</v>
      </c>
      <c r="E9" s="5"/>
      <c r="F9" s="6">
        <v>28003</v>
      </c>
      <c r="G9" s="5">
        <v>0</v>
      </c>
      <c r="H9" s="5" t="s">
        <v>28</v>
      </c>
      <c r="I9" s="37"/>
    </row>
    <row r="10" spans="1:9" ht="17.25" customHeight="1">
      <c r="A10" s="43">
        <v>5</v>
      </c>
      <c r="B10" s="44" t="s">
        <v>42</v>
      </c>
      <c r="C10" s="45" t="s">
        <v>17</v>
      </c>
      <c r="D10" s="46">
        <v>34368</v>
      </c>
      <c r="E10" s="47" t="s">
        <v>43</v>
      </c>
      <c r="F10" s="48">
        <v>27603</v>
      </c>
      <c r="G10" s="5">
        <v>50000</v>
      </c>
      <c r="H10" s="47" t="s">
        <v>36</v>
      </c>
      <c r="I10" s="37"/>
    </row>
    <row r="11" spans="1:9" ht="17.25" customHeight="1">
      <c r="A11" s="46">
        <v>6</v>
      </c>
      <c r="B11" s="44" t="s">
        <v>50</v>
      </c>
      <c r="C11" s="50" t="s">
        <v>17</v>
      </c>
      <c r="D11" s="46">
        <v>37540</v>
      </c>
      <c r="E11" s="51" t="s">
        <v>43</v>
      </c>
      <c r="F11" s="46">
        <v>810702</v>
      </c>
      <c r="G11" s="52">
        <v>50000</v>
      </c>
      <c r="H11" s="51" t="s">
        <v>36</v>
      </c>
      <c r="I11" s="37"/>
    </row>
    <row r="12" spans="1:9" ht="15.75">
      <c r="A12" s="86" t="s">
        <v>20</v>
      </c>
      <c r="B12" s="87"/>
      <c r="C12" s="87"/>
      <c r="D12" s="87"/>
      <c r="E12" s="87"/>
      <c r="F12" s="88"/>
      <c r="G12" s="26">
        <f>SUM(G5:G11)</f>
        <v>250000</v>
      </c>
      <c r="H12" s="5"/>
      <c r="I12" s="37"/>
    </row>
    <row r="13" spans="1:9" ht="15.75">
      <c r="A13" s="86" t="s">
        <v>21</v>
      </c>
      <c r="B13" s="87"/>
      <c r="C13" s="87"/>
      <c r="D13" s="87"/>
      <c r="E13" s="87"/>
      <c r="F13" s="88"/>
      <c r="G13" s="10">
        <f>(G12-G9)*0.15</f>
        <v>37500</v>
      </c>
      <c r="H13" s="5"/>
      <c r="I13" s="37"/>
    </row>
    <row r="14" spans="1:9">
      <c r="A14" s="86" t="s">
        <v>22</v>
      </c>
      <c r="B14" s="87"/>
      <c r="C14" s="87"/>
      <c r="D14" s="87"/>
      <c r="E14" s="87"/>
      <c r="F14" s="88"/>
      <c r="G14" s="10">
        <f>G12*0.05</f>
        <v>12500</v>
      </c>
      <c r="H14" s="10"/>
      <c r="I14" s="37"/>
    </row>
    <row r="15" spans="1:9" ht="18.75">
      <c r="A15" s="85" t="s">
        <v>87</v>
      </c>
      <c r="B15" s="85"/>
      <c r="C15" s="85"/>
      <c r="D15" s="85"/>
      <c r="E15" s="85"/>
      <c r="F15" s="85"/>
      <c r="G15" s="9">
        <f>G12-G14</f>
        <v>237500</v>
      </c>
      <c r="H15" s="10"/>
      <c r="I15" s="69">
        <v>150000</v>
      </c>
    </row>
    <row r="16" spans="1:9">
      <c r="A16" t="s">
        <v>24</v>
      </c>
      <c r="F16" s="92" t="s">
        <v>97</v>
      </c>
      <c r="G16" s="92"/>
      <c r="H16" s="92"/>
      <c r="I16" s="9">
        <f>G15-I15</f>
        <v>87500</v>
      </c>
    </row>
    <row r="18" spans="2:7">
      <c r="B18" t="s">
        <v>89</v>
      </c>
      <c r="G18">
        <v>501400</v>
      </c>
    </row>
    <row r="19" spans="2:7">
      <c r="B19" t="s">
        <v>90</v>
      </c>
      <c r="G19">
        <v>222750</v>
      </c>
    </row>
    <row r="20" spans="2:7">
      <c r="B20" s="7" t="s">
        <v>93</v>
      </c>
      <c r="C20" s="7"/>
      <c r="D20" s="7"/>
      <c r="E20" s="7"/>
      <c r="F20" s="7"/>
      <c r="G20" s="7">
        <f>SUM(G18:G19)</f>
        <v>724150</v>
      </c>
    </row>
    <row r="22" spans="2:7">
      <c r="B22" t="s">
        <v>91</v>
      </c>
      <c r="G22">
        <v>202500</v>
      </c>
    </row>
    <row r="23" spans="2:7">
      <c r="B23" t="s">
        <v>92</v>
      </c>
      <c r="G23">
        <v>198000</v>
      </c>
    </row>
    <row r="24" spans="2:7">
      <c r="B24" s="7" t="s">
        <v>94</v>
      </c>
      <c r="C24" s="7"/>
      <c r="D24" s="7"/>
      <c r="E24" s="7"/>
      <c r="F24" s="7"/>
      <c r="G24" s="7">
        <f>SUM(G22:G23)</f>
        <v>400500</v>
      </c>
    </row>
    <row r="26" spans="2:7" ht="18.75">
      <c r="B26" s="100" t="s">
        <v>95</v>
      </c>
      <c r="C26" s="100"/>
      <c r="D26" s="100"/>
      <c r="E26" s="100"/>
      <c r="F26" s="100"/>
      <c r="G26" s="68">
        <f>G20-G24</f>
        <v>323650</v>
      </c>
    </row>
  </sheetData>
  <mergeCells count="9">
    <mergeCell ref="B26:F26"/>
    <mergeCell ref="I4:I5"/>
    <mergeCell ref="F16:H16"/>
    <mergeCell ref="A15:F15"/>
    <mergeCell ref="C3:H3"/>
    <mergeCell ref="A8:A9"/>
    <mergeCell ref="A12:F12"/>
    <mergeCell ref="A13:F13"/>
    <mergeCell ref="A14:F14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"/>
  <sheetViews>
    <sheetView view="pageLayout" zoomScaleNormal="100" workbookViewId="0">
      <selection activeCell="E2" sqref="E2"/>
    </sheetView>
  </sheetViews>
  <sheetFormatPr baseColWidth="10" defaultRowHeight="15"/>
  <cols>
    <col min="1" max="1" width="4.5703125" customWidth="1"/>
    <col min="2" max="2" width="24.28515625" customWidth="1"/>
    <col min="5" max="5" width="17" customWidth="1"/>
    <col min="6" max="6" width="14.28515625" customWidth="1"/>
    <col min="7" max="7" width="12.85546875" customWidth="1"/>
    <col min="8" max="8" width="25.57031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65</v>
      </c>
    </row>
    <row r="3" spans="1:9" ht="18.75">
      <c r="A3" s="7" t="s">
        <v>10</v>
      </c>
      <c r="C3" s="84" t="s">
        <v>25</v>
      </c>
      <c r="D3" s="84"/>
      <c r="E3" s="84"/>
      <c r="F3" s="84"/>
      <c r="G3" s="84"/>
      <c r="H3" s="84"/>
      <c r="I3" s="8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" t="s">
        <v>13</v>
      </c>
      <c r="C5" s="2" t="s">
        <v>14</v>
      </c>
      <c r="D5" s="4">
        <v>35056</v>
      </c>
      <c r="E5" s="5" t="s">
        <v>15</v>
      </c>
      <c r="F5" s="6">
        <v>26203</v>
      </c>
      <c r="G5" s="5">
        <v>70000</v>
      </c>
      <c r="H5" s="5"/>
    </row>
    <row r="6" spans="1:9" ht="15.75">
      <c r="A6" s="2">
        <v>2</v>
      </c>
      <c r="B6" s="3" t="s">
        <v>16</v>
      </c>
      <c r="C6" s="2" t="s">
        <v>17</v>
      </c>
      <c r="D6" s="4">
        <v>34879</v>
      </c>
      <c r="E6" s="5" t="s">
        <v>18</v>
      </c>
      <c r="F6" s="6">
        <v>811102</v>
      </c>
      <c r="G6" s="5">
        <v>50000</v>
      </c>
      <c r="H6" s="5"/>
    </row>
    <row r="7" spans="1:9" ht="15.75">
      <c r="A7" s="2">
        <v>3</v>
      </c>
      <c r="B7" s="3" t="s">
        <v>19</v>
      </c>
      <c r="C7" s="2" t="s">
        <v>17</v>
      </c>
      <c r="D7" s="4"/>
      <c r="E7" s="5" t="s">
        <v>18</v>
      </c>
      <c r="F7" s="6">
        <v>803502</v>
      </c>
      <c r="G7" s="5">
        <v>50000</v>
      </c>
      <c r="H7" s="5"/>
    </row>
    <row r="8" spans="1:9" ht="15.75">
      <c r="A8" s="85" t="s">
        <v>20</v>
      </c>
      <c r="B8" s="85"/>
      <c r="C8" s="85"/>
      <c r="D8" s="85"/>
      <c r="E8" s="85"/>
      <c r="F8" s="85"/>
      <c r="G8" s="9">
        <f>SUM(G5:G7)</f>
        <v>170000</v>
      </c>
      <c r="H8" s="5"/>
    </row>
    <row r="9" spans="1:9" ht="15.75">
      <c r="A9" s="85" t="s">
        <v>21</v>
      </c>
      <c r="B9" s="85"/>
      <c r="C9" s="85"/>
      <c r="D9" s="85"/>
      <c r="E9" s="85"/>
      <c r="F9" s="85"/>
      <c r="G9" s="10">
        <f>G8*0.15</f>
        <v>25500</v>
      </c>
      <c r="H9" s="5"/>
    </row>
    <row r="10" spans="1:9">
      <c r="A10" s="85" t="s">
        <v>22</v>
      </c>
      <c r="B10" s="85"/>
      <c r="C10" s="85"/>
      <c r="D10" s="85"/>
      <c r="E10" s="85"/>
      <c r="F10" s="85"/>
      <c r="G10" s="10">
        <f>G8*0.05</f>
        <v>8500</v>
      </c>
      <c r="H10" s="10"/>
    </row>
    <row r="11" spans="1:9">
      <c r="A11" s="85" t="s">
        <v>29</v>
      </c>
      <c r="B11" s="85"/>
      <c r="C11" s="85"/>
      <c r="D11" s="85"/>
      <c r="E11" s="85"/>
      <c r="F11" s="85"/>
      <c r="G11" s="10">
        <f>G8*0.8</f>
        <v>136000</v>
      </c>
      <c r="H11" s="10"/>
    </row>
    <row r="12" spans="1:9">
      <c r="A12" t="s">
        <v>24</v>
      </c>
      <c r="D12" s="8"/>
    </row>
  </sheetData>
  <mergeCells count="5">
    <mergeCell ref="C3:I3"/>
    <mergeCell ref="A8:F8"/>
    <mergeCell ref="A9:F9"/>
    <mergeCell ref="A10:F10"/>
    <mergeCell ref="A11:F11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27"/>
  <sheetViews>
    <sheetView view="pageLayout" topLeftCell="A4" zoomScaleNormal="100" workbookViewId="0">
      <selection activeCell="I16" sqref="I16"/>
    </sheetView>
  </sheetViews>
  <sheetFormatPr baseColWidth="10" defaultRowHeight="15"/>
  <cols>
    <col min="1" max="1" width="4.5703125" customWidth="1"/>
    <col min="2" max="2" width="37.5703125" customWidth="1"/>
    <col min="3" max="3" width="8.28515625" customWidth="1"/>
    <col min="4" max="4" width="9.5703125" customWidth="1"/>
    <col min="5" max="5" width="19.28515625" customWidth="1"/>
    <col min="6" max="6" width="17" customWidth="1"/>
    <col min="7" max="7" width="13.7109375" customWidth="1"/>
    <col min="8" max="8" width="11.5703125" customWidth="1"/>
    <col min="9" max="9" width="18.42578125" customWidth="1"/>
  </cols>
  <sheetData>
    <row r="1" spans="1:9">
      <c r="A1" s="7" t="s">
        <v>8</v>
      </c>
      <c r="D1" s="67"/>
      <c r="E1" t="s">
        <v>12</v>
      </c>
    </row>
    <row r="2" spans="1:9">
      <c r="A2" s="7" t="s">
        <v>9</v>
      </c>
      <c r="D2" s="67"/>
      <c r="E2" s="7" t="s">
        <v>65</v>
      </c>
    </row>
    <row r="3" spans="1:9" ht="18.75">
      <c r="A3" s="7" t="s">
        <v>10</v>
      </c>
      <c r="C3" s="84" t="s">
        <v>103</v>
      </c>
      <c r="D3" s="84"/>
      <c r="E3" s="84"/>
      <c r="F3" s="84"/>
      <c r="G3" s="84"/>
      <c r="H3" s="8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01" t="s">
        <v>106</v>
      </c>
    </row>
    <row r="5" spans="1:9" ht="21" customHeight="1">
      <c r="A5" s="2">
        <v>1</v>
      </c>
      <c r="B5" s="39" t="s">
        <v>16</v>
      </c>
      <c r="C5" s="39" t="s">
        <v>17</v>
      </c>
      <c r="D5" s="39">
        <v>34879</v>
      </c>
      <c r="E5" s="39" t="s">
        <v>18</v>
      </c>
      <c r="F5" s="40">
        <v>811102</v>
      </c>
      <c r="G5" s="73">
        <v>50000</v>
      </c>
      <c r="H5" s="39" t="s">
        <v>28</v>
      </c>
      <c r="I5" s="101"/>
    </row>
    <row r="6" spans="1:9" ht="20.25" customHeight="1">
      <c r="A6" s="2">
        <v>2</v>
      </c>
      <c r="B6" s="39" t="s">
        <v>19</v>
      </c>
      <c r="C6" s="39" t="s">
        <v>17</v>
      </c>
      <c r="D6" s="39">
        <v>34879</v>
      </c>
      <c r="E6" s="39" t="s">
        <v>18</v>
      </c>
      <c r="F6" s="40">
        <v>803502</v>
      </c>
      <c r="G6" s="73">
        <v>50000</v>
      </c>
      <c r="H6" s="39" t="s">
        <v>28</v>
      </c>
      <c r="I6" s="37"/>
    </row>
    <row r="7" spans="1:9" ht="15.75">
      <c r="A7" s="40">
        <v>3</v>
      </c>
      <c r="B7" s="39" t="s">
        <v>35</v>
      </c>
      <c r="C7" s="39" t="s">
        <v>17</v>
      </c>
      <c r="D7" s="39">
        <v>34315</v>
      </c>
      <c r="E7" s="39"/>
      <c r="F7" s="40">
        <v>27803</v>
      </c>
      <c r="G7" s="73">
        <v>50000</v>
      </c>
      <c r="H7" s="39" t="s">
        <v>36</v>
      </c>
      <c r="I7" s="37"/>
    </row>
    <row r="8" spans="1:9" ht="17.25" customHeight="1">
      <c r="A8" s="43">
        <v>4</v>
      </c>
      <c r="B8" s="39" t="s">
        <v>42</v>
      </c>
      <c r="C8" s="39" t="s">
        <v>17</v>
      </c>
      <c r="D8" s="39">
        <v>34368</v>
      </c>
      <c r="E8" s="39" t="s">
        <v>43</v>
      </c>
      <c r="F8" s="40">
        <v>27603</v>
      </c>
      <c r="G8" s="73">
        <v>50000</v>
      </c>
      <c r="H8" s="39" t="s">
        <v>36</v>
      </c>
      <c r="I8" s="37"/>
    </row>
    <row r="9" spans="1:9" ht="17.25" customHeight="1">
      <c r="A9" s="43">
        <v>5</v>
      </c>
      <c r="B9" s="39" t="s">
        <v>98</v>
      </c>
      <c r="C9" s="39" t="s">
        <v>99</v>
      </c>
      <c r="D9" s="39"/>
      <c r="E9" s="39" t="s">
        <v>100</v>
      </c>
      <c r="F9" s="40" t="s">
        <v>101</v>
      </c>
      <c r="G9" s="73">
        <v>70000</v>
      </c>
      <c r="H9" s="39" t="s">
        <v>28</v>
      </c>
      <c r="I9" s="71"/>
    </row>
    <row r="10" spans="1:9" ht="17.25" customHeight="1">
      <c r="A10" s="70">
        <v>6</v>
      </c>
      <c r="B10" s="39" t="s">
        <v>50</v>
      </c>
      <c r="C10" s="39" t="s">
        <v>17</v>
      </c>
      <c r="D10" s="39">
        <v>37540</v>
      </c>
      <c r="E10" s="39" t="s">
        <v>43</v>
      </c>
      <c r="F10" s="40">
        <v>810702</v>
      </c>
      <c r="G10" s="73">
        <v>50000</v>
      </c>
      <c r="H10" s="39" t="s">
        <v>36</v>
      </c>
      <c r="I10" s="71"/>
    </row>
    <row r="11" spans="1:9" ht="15.75">
      <c r="A11" s="86" t="s">
        <v>20</v>
      </c>
      <c r="B11" s="87"/>
      <c r="C11" s="87"/>
      <c r="D11" s="87"/>
      <c r="E11" s="87"/>
      <c r="F11" s="88"/>
      <c r="G11" s="72">
        <f>SUM(G5:G10)</f>
        <v>320000</v>
      </c>
      <c r="H11" s="5"/>
      <c r="I11" s="37"/>
    </row>
    <row r="12" spans="1:9" ht="15.75">
      <c r="A12" s="86" t="s">
        <v>21</v>
      </c>
      <c r="B12" s="87"/>
      <c r="C12" s="87"/>
      <c r="D12" s="87"/>
      <c r="E12" s="87"/>
      <c r="F12" s="88"/>
      <c r="G12" s="10">
        <v>0</v>
      </c>
      <c r="H12" s="5"/>
      <c r="I12" s="37"/>
    </row>
    <row r="13" spans="1:9">
      <c r="A13" s="86" t="s">
        <v>22</v>
      </c>
      <c r="B13" s="87"/>
      <c r="C13" s="87"/>
      <c r="D13" s="87"/>
      <c r="E13" s="87"/>
      <c r="F13" s="88"/>
      <c r="G13" s="10">
        <f>G11*0.05</f>
        <v>16000</v>
      </c>
      <c r="H13" s="10"/>
      <c r="I13" s="37"/>
    </row>
    <row r="14" spans="1:9" ht="18.75">
      <c r="A14" s="89" t="s">
        <v>104</v>
      </c>
      <c r="B14" s="90"/>
      <c r="C14" s="90"/>
      <c r="D14" s="90"/>
      <c r="E14" s="90"/>
      <c r="F14" s="91"/>
      <c r="G14" s="76">
        <v>304000</v>
      </c>
      <c r="H14" s="75"/>
      <c r="I14" s="78"/>
    </row>
    <row r="15" spans="1:9" ht="18.75">
      <c r="A15" s="85" t="s">
        <v>102</v>
      </c>
      <c r="B15" s="85"/>
      <c r="C15" s="85"/>
      <c r="D15" s="85"/>
      <c r="E15" s="102"/>
      <c r="F15" s="102"/>
      <c r="G15" s="74">
        <f>G11-G12-G13-G14</f>
        <v>0</v>
      </c>
      <c r="H15" s="75"/>
      <c r="I15" s="76"/>
    </row>
    <row r="16" spans="1:9">
      <c r="A16" t="s">
        <v>24</v>
      </c>
      <c r="C16" s="103" t="s">
        <v>105</v>
      </c>
      <c r="D16" s="103"/>
      <c r="E16" s="103"/>
      <c r="F16" s="92">
        <v>323650</v>
      </c>
      <c r="G16" s="92"/>
      <c r="H16" s="92"/>
      <c r="I16" s="79">
        <f>F16-G14</f>
        <v>19650</v>
      </c>
    </row>
    <row r="17" spans="1:9">
      <c r="E17" s="77"/>
      <c r="F17" s="77"/>
      <c r="G17" s="77"/>
      <c r="H17" s="77"/>
      <c r="I17" s="77"/>
    </row>
    <row r="19" spans="1:9">
      <c r="A19" t="s">
        <v>89</v>
      </c>
      <c r="F19">
        <v>501400</v>
      </c>
    </row>
    <row r="20" spans="1:9">
      <c r="A20" t="s">
        <v>90</v>
      </c>
      <c r="F20">
        <v>222750</v>
      </c>
      <c r="G20" s="7"/>
    </row>
    <row r="21" spans="1:9">
      <c r="A21" s="7" t="s">
        <v>93</v>
      </c>
      <c r="B21" s="7"/>
      <c r="C21" s="7"/>
      <c r="D21" s="7"/>
      <c r="E21" s="7"/>
      <c r="F21" s="7">
        <f>SUM(F19:F20)</f>
        <v>724150</v>
      </c>
    </row>
    <row r="23" spans="1:9">
      <c r="A23" t="s">
        <v>91</v>
      </c>
      <c r="F23">
        <v>202500</v>
      </c>
    </row>
    <row r="24" spans="1:9">
      <c r="A24" t="s">
        <v>92</v>
      </c>
      <c r="F24">
        <v>198000</v>
      </c>
      <c r="G24" s="7"/>
    </row>
    <row r="25" spans="1:9">
      <c r="A25" s="7" t="s">
        <v>94</v>
      </c>
      <c r="B25" s="7"/>
      <c r="C25" s="7"/>
      <c r="D25" s="7"/>
      <c r="E25" s="7"/>
      <c r="F25" s="7">
        <f>SUM(F23:F24)</f>
        <v>400500</v>
      </c>
    </row>
    <row r="26" spans="1:9" ht="18.75">
      <c r="G26" s="68"/>
    </row>
    <row r="27" spans="1:9" ht="18.75">
      <c r="A27" s="100" t="s">
        <v>95</v>
      </c>
      <c r="B27" s="100"/>
      <c r="C27" s="100"/>
      <c r="D27" s="100"/>
      <c r="E27" s="100"/>
      <c r="F27" s="68">
        <f>F21-F25</f>
        <v>323650</v>
      </c>
    </row>
  </sheetData>
  <mergeCells count="10">
    <mergeCell ref="A27:E27"/>
    <mergeCell ref="A15:F15"/>
    <mergeCell ref="F16:H16"/>
    <mergeCell ref="C3:H3"/>
    <mergeCell ref="I4:I5"/>
    <mergeCell ref="A11:F11"/>
    <mergeCell ref="A12:F12"/>
    <mergeCell ref="A13:F13"/>
    <mergeCell ref="A14:F14"/>
    <mergeCell ref="C16:E16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28"/>
  <sheetViews>
    <sheetView view="pageLayout" zoomScaleNormal="100" workbookViewId="0">
      <selection activeCell="C3" sqref="C3:H3"/>
    </sheetView>
  </sheetViews>
  <sheetFormatPr baseColWidth="10" defaultRowHeight="15"/>
  <cols>
    <col min="1" max="1" width="4.5703125" customWidth="1"/>
    <col min="2" max="2" width="37.5703125" customWidth="1"/>
    <col min="3" max="3" width="8.28515625" customWidth="1"/>
    <col min="4" max="4" width="9.5703125" customWidth="1"/>
    <col min="5" max="5" width="19.28515625" customWidth="1"/>
    <col min="6" max="6" width="17" customWidth="1"/>
    <col min="7" max="7" width="13.7109375" customWidth="1"/>
    <col min="8" max="8" width="11.5703125" customWidth="1"/>
  </cols>
  <sheetData>
    <row r="1" spans="1:8">
      <c r="A1" s="7" t="s">
        <v>8</v>
      </c>
      <c r="D1" s="80"/>
      <c r="E1" t="s">
        <v>12</v>
      </c>
      <c r="G1" s="81" t="s">
        <v>110</v>
      </c>
    </row>
    <row r="2" spans="1:8">
      <c r="A2" s="7" t="s">
        <v>9</v>
      </c>
      <c r="D2" s="80"/>
      <c r="E2" s="7" t="s">
        <v>65</v>
      </c>
      <c r="G2" s="81" t="s">
        <v>111</v>
      </c>
    </row>
    <row r="3" spans="1:8" ht="18.75">
      <c r="A3" s="7" t="s">
        <v>10</v>
      </c>
      <c r="C3" s="84" t="s">
        <v>108</v>
      </c>
      <c r="D3" s="84"/>
      <c r="E3" s="84"/>
      <c r="F3" s="84"/>
      <c r="G3" s="84"/>
      <c r="H3" s="84"/>
    </row>
    <row r="4" spans="1:8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8" ht="21" customHeight="1">
      <c r="A5" s="2">
        <v>1</v>
      </c>
      <c r="B5" s="39" t="s">
        <v>16</v>
      </c>
      <c r="C5" s="39" t="s">
        <v>17</v>
      </c>
      <c r="D5" s="39">
        <v>34879</v>
      </c>
      <c r="E5" s="39" t="s">
        <v>18</v>
      </c>
      <c r="F5" s="40">
        <v>811102</v>
      </c>
      <c r="G5" s="73">
        <v>50000</v>
      </c>
      <c r="H5" s="39" t="s">
        <v>28</v>
      </c>
    </row>
    <row r="6" spans="1:8" ht="20.25" customHeight="1">
      <c r="A6" s="2">
        <v>2</v>
      </c>
      <c r="B6" s="39" t="s">
        <v>19</v>
      </c>
      <c r="C6" s="39" t="s">
        <v>17</v>
      </c>
      <c r="D6" s="39">
        <v>34879</v>
      </c>
      <c r="E6" s="39" t="s">
        <v>18</v>
      </c>
      <c r="F6" s="40">
        <v>803502</v>
      </c>
      <c r="G6" s="73">
        <v>50000</v>
      </c>
      <c r="H6" s="39" t="s">
        <v>28</v>
      </c>
    </row>
    <row r="7" spans="1:8" ht="15.75">
      <c r="A7" s="40">
        <v>3</v>
      </c>
      <c r="B7" s="39" t="s">
        <v>35</v>
      </c>
      <c r="C7" s="39" t="s">
        <v>17</v>
      </c>
      <c r="D7" s="39">
        <v>34315</v>
      </c>
      <c r="E7" s="39"/>
      <c r="F7" s="40">
        <v>27803</v>
      </c>
      <c r="G7" s="73">
        <v>50000</v>
      </c>
      <c r="H7" s="39" t="s">
        <v>36</v>
      </c>
    </row>
    <row r="8" spans="1:8" ht="17.25" customHeight="1">
      <c r="A8" s="43">
        <v>4</v>
      </c>
      <c r="B8" s="39" t="s">
        <v>42</v>
      </c>
      <c r="C8" s="39" t="s">
        <v>17</v>
      </c>
      <c r="D8" s="39">
        <v>34368</v>
      </c>
      <c r="E8" s="39" t="s">
        <v>43</v>
      </c>
      <c r="F8" s="40">
        <v>27603</v>
      </c>
      <c r="G8" s="73">
        <v>50000</v>
      </c>
      <c r="H8" s="39" t="s">
        <v>36</v>
      </c>
    </row>
    <row r="9" spans="1:8" ht="17.25" customHeight="1">
      <c r="A9" s="43">
        <v>5</v>
      </c>
      <c r="B9" s="39" t="s">
        <v>98</v>
      </c>
      <c r="C9" s="39" t="s">
        <v>99</v>
      </c>
      <c r="D9" s="39"/>
      <c r="E9" s="39" t="s">
        <v>100</v>
      </c>
      <c r="F9" s="40" t="s">
        <v>101</v>
      </c>
      <c r="G9" s="73">
        <v>70000</v>
      </c>
      <c r="H9" s="39" t="s">
        <v>28</v>
      </c>
    </row>
    <row r="10" spans="1:8" ht="17.25" customHeight="1">
      <c r="A10" s="70">
        <v>6</v>
      </c>
      <c r="B10" s="39" t="s">
        <v>50</v>
      </c>
      <c r="C10" s="39" t="s">
        <v>17</v>
      </c>
      <c r="D10" s="39">
        <v>37540</v>
      </c>
      <c r="E10" s="39" t="s">
        <v>43</v>
      </c>
      <c r="F10" s="40">
        <v>810702</v>
      </c>
      <c r="G10" s="73">
        <v>50000</v>
      </c>
      <c r="H10" s="39" t="s">
        <v>36</v>
      </c>
    </row>
    <row r="11" spans="1:8" ht="15.75">
      <c r="A11" s="86" t="s">
        <v>20</v>
      </c>
      <c r="B11" s="87"/>
      <c r="C11" s="87"/>
      <c r="D11" s="87"/>
      <c r="E11" s="87"/>
      <c r="F11" s="88"/>
      <c r="G11" s="72">
        <f>SUM(G5:G10)</f>
        <v>320000</v>
      </c>
      <c r="H11" s="5"/>
    </row>
    <row r="12" spans="1:8" ht="15.75">
      <c r="A12" s="86" t="s">
        <v>21</v>
      </c>
      <c r="B12" s="87"/>
      <c r="C12" s="87"/>
      <c r="D12" s="87"/>
      <c r="E12" s="87"/>
      <c r="F12" s="88"/>
      <c r="G12" s="10"/>
      <c r="H12" s="5"/>
    </row>
    <row r="13" spans="1:8">
      <c r="A13" s="86" t="s">
        <v>22</v>
      </c>
      <c r="B13" s="87"/>
      <c r="C13" s="87"/>
      <c r="D13" s="87"/>
      <c r="E13" s="87"/>
      <c r="F13" s="88"/>
      <c r="G13" s="10">
        <f>G11*0.05</f>
        <v>16000</v>
      </c>
      <c r="H13" s="10"/>
    </row>
    <row r="14" spans="1:8" ht="18.75">
      <c r="A14" s="89" t="s">
        <v>104</v>
      </c>
      <c r="B14" s="90"/>
      <c r="C14" s="90"/>
      <c r="D14" s="90"/>
      <c r="E14" s="90"/>
      <c r="F14" s="91"/>
      <c r="G14" s="76">
        <v>19650</v>
      </c>
      <c r="H14" s="75"/>
    </row>
    <row r="15" spans="1:8" ht="18.75">
      <c r="A15" s="89" t="s">
        <v>109</v>
      </c>
      <c r="B15" s="90"/>
      <c r="C15" s="90"/>
      <c r="D15" s="90"/>
      <c r="E15" s="90"/>
      <c r="F15" s="91"/>
      <c r="G15" s="76">
        <v>150000</v>
      </c>
      <c r="H15" s="75"/>
    </row>
    <row r="16" spans="1:8">
      <c r="A16" s="85" t="s">
        <v>107</v>
      </c>
      <c r="B16" s="85"/>
      <c r="C16" s="102"/>
      <c r="D16" s="102"/>
      <c r="E16" s="102"/>
      <c r="F16" s="102"/>
      <c r="G16" s="74">
        <f>G11-G12-G13-G14-G15</f>
        <v>134350</v>
      </c>
      <c r="H16" s="75"/>
    </row>
    <row r="17" spans="1:8">
      <c r="A17" t="s">
        <v>24</v>
      </c>
      <c r="C17" s="104"/>
      <c r="D17" s="104"/>
      <c r="E17" s="104"/>
      <c r="F17" s="105"/>
      <c r="G17" s="105"/>
      <c r="H17" s="105"/>
    </row>
    <row r="18" spans="1:8">
      <c r="E18" s="77"/>
      <c r="F18" s="77"/>
      <c r="G18" s="77"/>
      <c r="H18" s="77"/>
    </row>
    <row r="21" spans="1:8">
      <c r="G21" s="7"/>
    </row>
    <row r="22" spans="1:8">
      <c r="A22" s="7"/>
      <c r="B22" s="7"/>
      <c r="C22" s="7"/>
      <c r="D22" s="7"/>
      <c r="E22" s="7"/>
      <c r="F22" s="7"/>
    </row>
    <row r="25" spans="1:8">
      <c r="G25" s="7"/>
    </row>
    <row r="26" spans="1:8">
      <c r="A26" s="7"/>
      <c r="B26" s="7"/>
      <c r="C26" s="7"/>
      <c r="D26" s="7"/>
      <c r="E26" s="7"/>
      <c r="F26" s="7"/>
    </row>
    <row r="27" spans="1:8" ht="18.75">
      <c r="G27" s="68"/>
    </row>
    <row r="28" spans="1:8" ht="18.75">
      <c r="A28" s="100"/>
      <c r="B28" s="100"/>
      <c r="C28" s="100"/>
      <c r="D28" s="100"/>
      <c r="E28" s="100"/>
      <c r="F28" s="68"/>
    </row>
  </sheetData>
  <mergeCells count="10">
    <mergeCell ref="C17:E17"/>
    <mergeCell ref="F17:H17"/>
    <mergeCell ref="A28:E28"/>
    <mergeCell ref="C3:H3"/>
    <mergeCell ref="A15:F15"/>
    <mergeCell ref="A11:F11"/>
    <mergeCell ref="A12:F12"/>
    <mergeCell ref="A13:F13"/>
    <mergeCell ref="A14:F14"/>
    <mergeCell ref="A16:F16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27"/>
  <sheetViews>
    <sheetView view="pageLayout" zoomScaleNormal="100" workbookViewId="0">
      <selection activeCell="G13" sqref="G13"/>
    </sheetView>
  </sheetViews>
  <sheetFormatPr baseColWidth="10" defaultRowHeight="15"/>
  <cols>
    <col min="1" max="1" width="4.5703125" customWidth="1"/>
    <col min="2" max="2" width="37.5703125" customWidth="1"/>
    <col min="3" max="3" width="8.28515625" customWidth="1"/>
    <col min="4" max="4" width="9.5703125" customWidth="1"/>
    <col min="5" max="5" width="19.28515625" customWidth="1"/>
    <col min="6" max="6" width="17" customWidth="1"/>
    <col min="7" max="7" width="13.7109375" customWidth="1"/>
    <col min="8" max="8" width="11.5703125" customWidth="1"/>
  </cols>
  <sheetData>
    <row r="1" spans="1:8">
      <c r="A1" s="7" t="s">
        <v>8</v>
      </c>
      <c r="D1" s="82"/>
      <c r="E1" t="s">
        <v>12</v>
      </c>
      <c r="G1" s="81" t="s">
        <v>110</v>
      </c>
    </row>
    <row r="2" spans="1:8">
      <c r="A2" s="7" t="s">
        <v>9</v>
      </c>
      <c r="D2" s="82"/>
      <c r="E2" s="7" t="s">
        <v>65</v>
      </c>
      <c r="G2" s="81" t="s">
        <v>111</v>
      </c>
    </row>
    <row r="3" spans="1:8" ht="18.75">
      <c r="A3" s="7" t="s">
        <v>10</v>
      </c>
      <c r="C3" s="84" t="s">
        <v>113</v>
      </c>
      <c r="D3" s="84"/>
      <c r="E3" s="84"/>
      <c r="F3" s="84"/>
      <c r="G3" s="84"/>
      <c r="H3" s="84"/>
    </row>
    <row r="4" spans="1:8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8" ht="21" customHeight="1">
      <c r="A5" s="2">
        <v>1</v>
      </c>
      <c r="B5" s="39" t="s">
        <v>16</v>
      </c>
      <c r="C5" s="39" t="s">
        <v>17</v>
      </c>
      <c r="D5" s="39">
        <v>34879</v>
      </c>
      <c r="E5" s="39" t="s">
        <v>18</v>
      </c>
      <c r="F5" s="40">
        <v>811102</v>
      </c>
      <c r="G5" s="73">
        <v>50000</v>
      </c>
      <c r="H5" s="39" t="s">
        <v>28</v>
      </c>
    </row>
    <row r="6" spans="1:8" ht="20.25" customHeight="1">
      <c r="A6" s="2">
        <v>2</v>
      </c>
      <c r="B6" s="39" t="s">
        <v>19</v>
      </c>
      <c r="C6" s="39" t="s">
        <v>17</v>
      </c>
      <c r="D6" s="39">
        <v>34879</v>
      </c>
      <c r="E6" s="39" t="s">
        <v>18</v>
      </c>
      <c r="F6" s="40">
        <v>803502</v>
      </c>
      <c r="G6" s="73">
        <v>50000</v>
      </c>
      <c r="H6" s="39" t="s">
        <v>28</v>
      </c>
    </row>
    <row r="7" spans="1:8" ht="15.75">
      <c r="A7" s="40">
        <v>3</v>
      </c>
      <c r="B7" s="39" t="s">
        <v>35</v>
      </c>
      <c r="C7" s="39" t="s">
        <v>17</v>
      </c>
      <c r="D7" s="39">
        <v>34315</v>
      </c>
      <c r="E7" s="39"/>
      <c r="F7" s="40">
        <v>27803</v>
      </c>
      <c r="G7" s="73">
        <v>50000</v>
      </c>
      <c r="H7" s="39" t="s">
        <v>36</v>
      </c>
    </row>
    <row r="8" spans="1:8" ht="17.25" customHeight="1">
      <c r="A8" s="43">
        <v>4</v>
      </c>
      <c r="B8" s="39" t="s">
        <v>42</v>
      </c>
      <c r="C8" s="39" t="s">
        <v>17</v>
      </c>
      <c r="D8" s="39">
        <v>34368</v>
      </c>
      <c r="E8" s="39" t="s">
        <v>43</v>
      </c>
      <c r="F8" s="40">
        <v>27603</v>
      </c>
      <c r="G8" s="73">
        <v>50000</v>
      </c>
      <c r="H8" s="39" t="s">
        <v>36</v>
      </c>
    </row>
    <row r="9" spans="1:8" ht="17.25" customHeight="1">
      <c r="A9" s="43">
        <v>5</v>
      </c>
      <c r="B9" s="39" t="s">
        <v>98</v>
      </c>
      <c r="C9" s="39" t="s">
        <v>99</v>
      </c>
      <c r="D9" s="39"/>
      <c r="E9" s="39" t="s">
        <v>100</v>
      </c>
      <c r="F9" s="40" t="s">
        <v>101</v>
      </c>
      <c r="G9" s="73">
        <v>70000</v>
      </c>
      <c r="H9" s="39" t="s">
        <v>28</v>
      </c>
    </row>
    <row r="10" spans="1:8" ht="17.25" customHeight="1">
      <c r="A10" s="70">
        <v>6</v>
      </c>
      <c r="B10" s="39" t="s">
        <v>50</v>
      </c>
      <c r="C10" s="39" t="s">
        <v>17</v>
      </c>
      <c r="D10" s="39">
        <v>37540</v>
      </c>
      <c r="E10" s="39" t="s">
        <v>43</v>
      </c>
      <c r="F10" s="40">
        <v>810702</v>
      </c>
      <c r="G10" s="73">
        <v>50000</v>
      </c>
      <c r="H10" s="39" t="s">
        <v>36</v>
      </c>
    </row>
    <row r="11" spans="1:8" ht="15.75">
      <c r="A11" s="86" t="s">
        <v>20</v>
      </c>
      <c r="B11" s="87"/>
      <c r="C11" s="87"/>
      <c r="D11" s="87"/>
      <c r="E11" s="87"/>
      <c r="F11" s="88"/>
      <c r="G11" s="72">
        <f>SUM(G5:G10)</f>
        <v>320000</v>
      </c>
      <c r="H11" s="5"/>
    </row>
    <row r="12" spans="1:8" ht="15.75">
      <c r="A12" s="86" t="s">
        <v>21</v>
      </c>
      <c r="B12" s="87"/>
      <c r="C12" s="87"/>
      <c r="D12" s="87"/>
      <c r="E12" s="87"/>
      <c r="F12" s="88"/>
      <c r="G12" s="10"/>
      <c r="H12" s="5"/>
    </row>
    <row r="13" spans="1:8">
      <c r="A13" s="86" t="s">
        <v>22</v>
      </c>
      <c r="B13" s="87"/>
      <c r="C13" s="87"/>
      <c r="D13" s="87"/>
      <c r="E13" s="87"/>
      <c r="F13" s="88"/>
      <c r="G13" s="10">
        <f>G11*0.05</f>
        <v>16000</v>
      </c>
      <c r="H13" s="10"/>
    </row>
    <row r="14" spans="1:8" ht="18.75">
      <c r="A14" s="89" t="s">
        <v>109</v>
      </c>
      <c r="B14" s="90"/>
      <c r="C14" s="90"/>
      <c r="D14" s="90"/>
      <c r="E14" s="90"/>
      <c r="F14" s="91"/>
      <c r="G14" s="76">
        <v>150000</v>
      </c>
      <c r="H14" s="75"/>
    </row>
    <row r="15" spans="1:8">
      <c r="A15" s="85" t="s">
        <v>112</v>
      </c>
      <c r="B15" s="85"/>
      <c r="C15" s="102"/>
      <c r="D15" s="102"/>
      <c r="E15" s="102"/>
      <c r="F15" s="102"/>
      <c r="G15" s="74">
        <f>G11-G12-G13-G14</f>
        <v>154000</v>
      </c>
      <c r="H15" s="75"/>
    </row>
    <row r="16" spans="1:8">
      <c r="A16" t="s">
        <v>24</v>
      </c>
      <c r="C16" s="104"/>
      <c r="D16" s="104"/>
      <c r="E16" s="104"/>
      <c r="F16" s="105"/>
      <c r="G16" s="105"/>
      <c r="H16" s="105"/>
    </row>
    <row r="17" spans="1:8">
      <c r="E17" s="77"/>
      <c r="F17" s="77"/>
      <c r="G17" s="77"/>
      <c r="H17" s="77"/>
    </row>
    <row r="20" spans="1:8">
      <c r="G20" s="7"/>
    </row>
    <row r="21" spans="1:8">
      <c r="A21" s="7"/>
      <c r="B21" s="7"/>
      <c r="C21" s="7"/>
      <c r="D21" s="7"/>
      <c r="E21" s="7"/>
      <c r="F21" s="7"/>
    </row>
    <row r="24" spans="1:8">
      <c r="G24" s="7"/>
    </row>
    <row r="25" spans="1:8">
      <c r="A25" s="7"/>
      <c r="B25" s="7"/>
      <c r="C25" s="7"/>
      <c r="D25" s="7"/>
      <c r="E25" s="7"/>
      <c r="F25" s="7"/>
    </row>
    <row r="26" spans="1:8" ht="18.75">
      <c r="G26" s="68"/>
    </row>
    <row r="27" spans="1:8" ht="18.75">
      <c r="A27" s="100"/>
      <c r="B27" s="100"/>
      <c r="C27" s="100"/>
      <c r="D27" s="100"/>
      <c r="E27" s="100"/>
      <c r="F27" s="68"/>
    </row>
  </sheetData>
  <mergeCells count="9">
    <mergeCell ref="A15:F15"/>
    <mergeCell ref="C16:E16"/>
    <mergeCell ref="F16:H16"/>
    <mergeCell ref="A27:E27"/>
    <mergeCell ref="C3:H3"/>
    <mergeCell ref="A11:F11"/>
    <mergeCell ref="A12:F12"/>
    <mergeCell ref="A13:F13"/>
    <mergeCell ref="A14:F14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27"/>
  <sheetViews>
    <sheetView tabSelected="1" view="pageLayout" topLeftCell="A4" zoomScaleNormal="100" workbookViewId="0">
      <selection activeCell="A17" sqref="A17"/>
    </sheetView>
  </sheetViews>
  <sheetFormatPr baseColWidth="10" defaultRowHeight="15"/>
  <cols>
    <col min="1" max="1" width="4.5703125" customWidth="1"/>
    <col min="2" max="2" width="37.5703125" customWidth="1"/>
    <col min="3" max="3" width="8.28515625" customWidth="1"/>
    <col min="4" max="4" width="9.5703125" customWidth="1"/>
    <col min="5" max="5" width="19.28515625" customWidth="1"/>
    <col min="6" max="6" width="17" customWidth="1"/>
    <col min="7" max="7" width="13.7109375" customWidth="1"/>
    <col min="8" max="8" width="11.5703125" customWidth="1"/>
  </cols>
  <sheetData>
    <row r="1" spans="1:8">
      <c r="A1" s="7" t="s">
        <v>8</v>
      </c>
      <c r="D1" s="83"/>
      <c r="E1" t="s">
        <v>12</v>
      </c>
      <c r="G1" s="81" t="s">
        <v>110</v>
      </c>
    </row>
    <row r="2" spans="1:8">
      <c r="A2" s="7" t="s">
        <v>9</v>
      </c>
      <c r="D2" s="83"/>
      <c r="E2" s="7" t="s">
        <v>65</v>
      </c>
      <c r="G2" s="81" t="s">
        <v>111</v>
      </c>
    </row>
    <row r="3" spans="1:8" ht="18.75">
      <c r="A3" s="7" t="s">
        <v>10</v>
      </c>
      <c r="C3" s="84" t="s">
        <v>115</v>
      </c>
      <c r="D3" s="84"/>
      <c r="E3" s="84"/>
      <c r="F3" s="84"/>
      <c r="G3" s="84"/>
      <c r="H3" s="84"/>
    </row>
    <row r="4" spans="1:8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8" ht="21" customHeight="1">
      <c r="A5" s="2">
        <v>1</v>
      </c>
      <c r="B5" s="39" t="s">
        <v>16</v>
      </c>
      <c r="C5" s="39" t="s">
        <v>17</v>
      </c>
      <c r="D5" s="39">
        <v>34879</v>
      </c>
      <c r="E5" s="39" t="s">
        <v>18</v>
      </c>
      <c r="F5" s="40">
        <v>811102</v>
      </c>
      <c r="G5" s="73">
        <v>50000</v>
      </c>
      <c r="H5" s="39" t="s">
        <v>28</v>
      </c>
    </row>
    <row r="6" spans="1:8" ht="20.25" customHeight="1">
      <c r="A6" s="2">
        <v>2</v>
      </c>
      <c r="B6" s="39" t="s">
        <v>19</v>
      </c>
      <c r="C6" s="39" t="s">
        <v>17</v>
      </c>
      <c r="D6" s="39">
        <v>34879</v>
      </c>
      <c r="E6" s="39" t="s">
        <v>18</v>
      </c>
      <c r="F6" s="40">
        <v>803502</v>
      </c>
      <c r="G6" s="73">
        <v>50000</v>
      </c>
      <c r="H6" s="39" t="s">
        <v>28</v>
      </c>
    </row>
    <row r="7" spans="1:8" ht="15.75">
      <c r="A7" s="40">
        <v>3</v>
      </c>
      <c r="B7" s="39" t="s">
        <v>35</v>
      </c>
      <c r="C7" s="39" t="s">
        <v>17</v>
      </c>
      <c r="D7" s="39">
        <v>34315</v>
      </c>
      <c r="E7" s="39"/>
      <c r="F7" s="40">
        <v>27803</v>
      </c>
      <c r="G7" s="73">
        <v>50000</v>
      </c>
      <c r="H7" s="39" t="s">
        <v>36</v>
      </c>
    </row>
    <row r="8" spans="1:8" ht="17.25" customHeight="1">
      <c r="A8" s="43">
        <v>4</v>
      </c>
      <c r="B8" s="39" t="s">
        <v>42</v>
      </c>
      <c r="C8" s="39" t="s">
        <v>17</v>
      </c>
      <c r="D8" s="39">
        <v>34368</v>
      </c>
      <c r="E8" s="39" t="s">
        <v>43</v>
      </c>
      <c r="F8" s="40">
        <v>27603</v>
      </c>
      <c r="G8" s="73">
        <v>50000</v>
      </c>
      <c r="H8" s="39" t="s">
        <v>36</v>
      </c>
    </row>
    <row r="9" spans="1:8" ht="17.25" customHeight="1">
      <c r="A9" s="43">
        <v>5</v>
      </c>
      <c r="B9" s="39" t="s">
        <v>98</v>
      </c>
      <c r="C9" s="39" t="s">
        <v>99</v>
      </c>
      <c r="D9" s="39"/>
      <c r="E9" s="39" t="s">
        <v>100</v>
      </c>
      <c r="F9" s="40" t="s">
        <v>101</v>
      </c>
      <c r="G9" s="73">
        <v>70000</v>
      </c>
      <c r="H9" s="39" t="s">
        <v>28</v>
      </c>
    </row>
    <row r="10" spans="1:8" ht="17.25" customHeight="1">
      <c r="A10" s="70">
        <v>6</v>
      </c>
      <c r="B10" s="39" t="s">
        <v>50</v>
      </c>
      <c r="C10" s="39" t="s">
        <v>17</v>
      </c>
      <c r="D10" s="39">
        <v>37540</v>
      </c>
      <c r="E10" s="39" t="s">
        <v>43</v>
      </c>
      <c r="F10" s="40">
        <v>810702</v>
      </c>
      <c r="G10" s="73">
        <v>50000</v>
      </c>
      <c r="H10" s="39" t="s">
        <v>36</v>
      </c>
    </row>
    <row r="11" spans="1:8" ht="15.75">
      <c r="A11" s="86" t="s">
        <v>20</v>
      </c>
      <c r="B11" s="87"/>
      <c r="C11" s="87"/>
      <c r="D11" s="87"/>
      <c r="E11" s="87"/>
      <c r="F11" s="88"/>
      <c r="G11" s="72">
        <f>SUM(G5:G10)</f>
        <v>320000</v>
      </c>
      <c r="H11" s="5"/>
    </row>
    <row r="12" spans="1:8" ht="15.75">
      <c r="A12" s="86" t="s">
        <v>21</v>
      </c>
      <c r="B12" s="87"/>
      <c r="C12" s="87"/>
      <c r="D12" s="87"/>
      <c r="E12" s="87"/>
      <c r="F12" s="88"/>
      <c r="G12" s="10"/>
      <c r="H12" s="5"/>
    </row>
    <row r="13" spans="1:8">
      <c r="A13" s="86" t="s">
        <v>22</v>
      </c>
      <c r="B13" s="87"/>
      <c r="C13" s="87"/>
      <c r="D13" s="87"/>
      <c r="E13" s="87"/>
      <c r="F13" s="88"/>
      <c r="G13" s="10">
        <f>G11*0.05</f>
        <v>16000</v>
      </c>
      <c r="H13" s="10"/>
    </row>
    <row r="14" spans="1:8" ht="18.75">
      <c r="A14" s="89" t="s">
        <v>109</v>
      </c>
      <c r="B14" s="90"/>
      <c r="C14" s="90"/>
      <c r="D14" s="90"/>
      <c r="E14" s="90"/>
      <c r="F14" s="91"/>
      <c r="G14" s="76">
        <v>200000</v>
      </c>
      <c r="H14" s="75"/>
    </row>
    <row r="15" spans="1:8">
      <c r="A15" s="85" t="s">
        <v>114</v>
      </c>
      <c r="B15" s="85"/>
      <c r="C15" s="102"/>
      <c r="D15" s="102"/>
      <c r="E15" s="102"/>
      <c r="F15" s="102"/>
      <c r="G15" s="74">
        <f>G11-G12-G13-G14</f>
        <v>104000</v>
      </c>
      <c r="H15" s="75"/>
    </row>
    <row r="16" spans="1:8">
      <c r="A16" t="s">
        <v>24</v>
      </c>
      <c r="C16" s="104"/>
      <c r="D16" s="104"/>
      <c r="E16" s="104"/>
      <c r="F16" s="105"/>
      <c r="G16" s="105"/>
      <c r="H16" s="105"/>
    </row>
    <row r="17" spans="1:8">
      <c r="A17" t="s">
        <v>116</v>
      </c>
      <c r="E17" s="77"/>
      <c r="F17" s="77"/>
      <c r="G17" s="77"/>
      <c r="H17" s="77"/>
    </row>
    <row r="20" spans="1:8">
      <c r="G20" s="7"/>
    </row>
    <row r="21" spans="1:8">
      <c r="A21" s="7"/>
      <c r="B21" s="7"/>
      <c r="C21" s="7"/>
      <c r="D21" s="7"/>
      <c r="E21" s="7"/>
      <c r="F21" s="7"/>
    </row>
    <row r="24" spans="1:8">
      <c r="G24" s="7"/>
    </row>
    <row r="25" spans="1:8">
      <c r="A25" s="7"/>
      <c r="B25" s="7"/>
      <c r="C25" s="7"/>
      <c r="D25" s="7"/>
      <c r="E25" s="7"/>
      <c r="F25" s="7"/>
    </row>
    <row r="26" spans="1:8" ht="18.75">
      <c r="G26" s="68"/>
    </row>
    <row r="27" spans="1:8" ht="18.75">
      <c r="A27" s="100"/>
      <c r="B27" s="100"/>
      <c r="C27" s="100"/>
      <c r="D27" s="100"/>
      <c r="E27" s="100"/>
      <c r="F27" s="68"/>
    </row>
  </sheetData>
  <mergeCells count="9">
    <mergeCell ref="C16:E16"/>
    <mergeCell ref="F16:H16"/>
    <mergeCell ref="A27:E27"/>
    <mergeCell ref="C3:H3"/>
    <mergeCell ref="A11:F11"/>
    <mergeCell ref="A12:F12"/>
    <mergeCell ref="A13:F13"/>
    <mergeCell ref="A14:F14"/>
    <mergeCell ref="A15:F15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14"/>
  <sheetViews>
    <sheetView view="pageLayout" topLeftCell="A2" zoomScaleNormal="100" workbookViewId="0">
      <selection activeCell="M11" sqref="M11"/>
    </sheetView>
  </sheetViews>
  <sheetFormatPr baseColWidth="10" defaultRowHeight="15"/>
  <cols>
    <col min="1" max="1" width="4.5703125" customWidth="1"/>
    <col min="2" max="2" width="27" customWidth="1"/>
    <col min="3" max="3" width="7.42578125" customWidth="1"/>
    <col min="4" max="4" width="9.7109375" customWidth="1"/>
    <col min="5" max="5" width="11.5703125" customWidth="1"/>
    <col min="6" max="7" width="9.5703125" customWidth="1"/>
    <col min="8" max="8" width="11.7109375" customWidth="1"/>
    <col min="9" max="9" width="8" customWidth="1"/>
    <col min="10" max="10" width="9.85546875" customWidth="1"/>
    <col min="11" max="11" width="7.42578125" customWidth="1"/>
    <col min="12" max="12" width="7.5703125" customWidth="1"/>
    <col min="13" max="13" width="8.140625" customWidth="1"/>
  </cols>
  <sheetData>
    <row r="1" spans="1:13" ht="15.75">
      <c r="A1" s="106" t="s">
        <v>64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</row>
    <row r="3" spans="1:13">
      <c r="A3" s="7" t="s">
        <v>8</v>
      </c>
      <c r="D3" s="8"/>
      <c r="E3" t="s">
        <v>58</v>
      </c>
      <c r="G3" t="s">
        <v>60</v>
      </c>
    </row>
    <row r="4" spans="1:13">
      <c r="A4" s="7" t="s">
        <v>9</v>
      </c>
      <c r="D4" s="8"/>
      <c r="E4" t="s">
        <v>59</v>
      </c>
      <c r="I4" t="s">
        <v>62</v>
      </c>
    </row>
    <row r="5" spans="1:13">
      <c r="A5" s="7"/>
      <c r="D5" s="8"/>
      <c r="I5" t="s">
        <v>63</v>
      </c>
    </row>
    <row r="6" spans="1:13" ht="18.75">
      <c r="A6" s="7" t="s">
        <v>10</v>
      </c>
      <c r="C6" s="84"/>
      <c r="D6" s="84"/>
      <c r="E6" s="84"/>
      <c r="F6" s="84"/>
      <c r="G6" s="84"/>
      <c r="H6" s="84"/>
      <c r="I6" s="84"/>
      <c r="K6" s="57" t="s">
        <v>68</v>
      </c>
      <c r="L6" s="57"/>
    </row>
    <row r="7" spans="1:13" ht="21.75" customHeight="1">
      <c r="A7" s="1" t="s">
        <v>0</v>
      </c>
      <c r="B7" s="1" t="s">
        <v>1</v>
      </c>
      <c r="C7" s="1" t="s">
        <v>2</v>
      </c>
      <c r="D7" s="1" t="s">
        <v>3</v>
      </c>
      <c r="E7" s="35" t="s">
        <v>4</v>
      </c>
      <c r="F7" s="1" t="s">
        <v>5</v>
      </c>
      <c r="G7" s="35" t="s">
        <v>6</v>
      </c>
      <c r="H7" s="1" t="s">
        <v>7</v>
      </c>
      <c r="I7" s="36" t="s">
        <v>61</v>
      </c>
      <c r="J7" s="36" t="s">
        <v>6</v>
      </c>
      <c r="K7" s="56" t="s">
        <v>70</v>
      </c>
      <c r="L7" s="56" t="s">
        <v>71</v>
      </c>
      <c r="M7" s="56" t="s">
        <v>72</v>
      </c>
    </row>
    <row r="8" spans="1:13" ht="31.5">
      <c r="A8" s="2">
        <v>1</v>
      </c>
      <c r="B8" s="3" t="s">
        <v>16</v>
      </c>
      <c r="C8" s="2" t="s">
        <v>17</v>
      </c>
      <c r="D8" s="4">
        <v>34879</v>
      </c>
      <c r="E8" s="5" t="s">
        <v>18</v>
      </c>
      <c r="F8" s="6">
        <v>811102</v>
      </c>
      <c r="G8" s="5">
        <v>50000</v>
      </c>
      <c r="H8" s="5" t="s">
        <v>28</v>
      </c>
      <c r="I8" s="37"/>
      <c r="J8" s="37"/>
      <c r="K8" s="37"/>
      <c r="L8" s="37"/>
      <c r="M8" s="37"/>
    </row>
    <row r="9" spans="1:13" ht="31.5">
      <c r="A9" s="2">
        <v>2</v>
      </c>
      <c r="B9" s="3" t="s">
        <v>19</v>
      </c>
      <c r="C9" s="2" t="s">
        <v>17</v>
      </c>
      <c r="D9" s="4"/>
      <c r="E9" s="5" t="s">
        <v>18</v>
      </c>
      <c r="F9" s="6">
        <v>803502</v>
      </c>
      <c r="G9" s="5">
        <v>50000</v>
      </c>
      <c r="H9" s="5" t="s">
        <v>28</v>
      </c>
      <c r="I9" s="37"/>
      <c r="J9" s="37"/>
      <c r="K9" s="37"/>
      <c r="L9" s="37"/>
      <c r="M9" s="37"/>
    </row>
    <row r="10" spans="1:13" ht="15.75">
      <c r="A10" s="12">
        <v>3</v>
      </c>
      <c r="B10" s="13" t="s">
        <v>35</v>
      </c>
      <c r="C10" s="12" t="s">
        <v>17</v>
      </c>
      <c r="D10" s="14">
        <v>34315</v>
      </c>
      <c r="E10" s="15"/>
      <c r="F10" s="16">
        <v>27803</v>
      </c>
      <c r="G10" s="15">
        <v>50000</v>
      </c>
      <c r="H10" s="15" t="s">
        <v>36</v>
      </c>
      <c r="I10" s="37" t="s">
        <v>69</v>
      </c>
      <c r="J10" s="38">
        <v>400000</v>
      </c>
      <c r="L10" s="58">
        <v>150000</v>
      </c>
      <c r="M10" s="37">
        <v>150000</v>
      </c>
    </row>
    <row r="11" spans="1:13" ht="31.5">
      <c r="A11" s="93">
        <v>4</v>
      </c>
      <c r="B11" s="3" t="s">
        <v>37</v>
      </c>
      <c r="C11" s="2" t="s">
        <v>17</v>
      </c>
      <c r="D11" s="4">
        <v>36873</v>
      </c>
      <c r="E11" s="5"/>
      <c r="F11" s="6">
        <v>28003</v>
      </c>
      <c r="G11" s="5">
        <v>50000</v>
      </c>
      <c r="H11" s="5" t="s">
        <v>28</v>
      </c>
      <c r="I11" s="37"/>
      <c r="J11" s="37"/>
      <c r="K11" s="37"/>
      <c r="L11" s="37"/>
      <c r="M11" s="37"/>
    </row>
    <row r="12" spans="1:13" ht="31.5">
      <c r="A12" s="94"/>
      <c r="B12" s="3" t="s">
        <v>37</v>
      </c>
      <c r="C12" s="2" t="s">
        <v>17</v>
      </c>
      <c r="D12" s="4">
        <v>36873</v>
      </c>
      <c r="E12" s="5"/>
      <c r="F12" s="6">
        <v>28003</v>
      </c>
      <c r="G12" s="5">
        <v>20000</v>
      </c>
      <c r="H12" s="5" t="s">
        <v>28</v>
      </c>
      <c r="I12" s="37"/>
      <c r="J12" s="37"/>
      <c r="K12" s="37"/>
      <c r="L12" s="37"/>
      <c r="M12" s="37"/>
    </row>
    <row r="13" spans="1:13" ht="17.25" customHeight="1">
      <c r="A13" s="18">
        <v>5</v>
      </c>
      <c r="B13" s="13" t="s">
        <v>42</v>
      </c>
      <c r="C13" s="12" t="s">
        <v>17</v>
      </c>
      <c r="D13" s="14">
        <v>34368</v>
      </c>
      <c r="E13" s="15" t="s">
        <v>43</v>
      </c>
      <c r="F13" s="16">
        <v>27603</v>
      </c>
      <c r="G13" s="15">
        <v>50000</v>
      </c>
      <c r="H13" s="15" t="s">
        <v>36</v>
      </c>
      <c r="I13" s="37" t="s">
        <v>74</v>
      </c>
      <c r="J13" s="38">
        <v>450000</v>
      </c>
      <c r="K13" s="37">
        <v>400000</v>
      </c>
      <c r="L13" s="37">
        <v>200000</v>
      </c>
      <c r="M13" s="37"/>
    </row>
    <row r="14" spans="1:13" ht="17.25" customHeight="1">
      <c r="A14" s="14">
        <v>6</v>
      </c>
      <c r="B14" s="23" t="s">
        <v>50</v>
      </c>
      <c r="C14" s="14" t="s">
        <v>17</v>
      </c>
      <c r="D14" s="14">
        <v>37540</v>
      </c>
      <c r="E14" s="24" t="s">
        <v>43</v>
      </c>
      <c r="F14" s="14">
        <v>810702</v>
      </c>
      <c r="G14" s="25">
        <v>50000</v>
      </c>
      <c r="H14" s="24" t="s">
        <v>36</v>
      </c>
      <c r="I14" s="37"/>
      <c r="J14" s="37"/>
      <c r="K14" s="37"/>
      <c r="L14" s="37"/>
      <c r="M14" s="37"/>
    </row>
  </sheetData>
  <mergeCells count="3">
    <mergeCell ref="A1:M1"/>
    <mergeCell ref="C6:I6"/>
    <mergeCell ref="A11:A12"/>
  </mergeCells>
  <pageMargins left="0.51181102362204722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"/>
  <sheetViews>
    <sheetView view="pageLayout" zoomScaleNormal="100" workbookViewId="0">
      <selection activeCell="E2" sqref="E2"/>
    </sheetView>
  </sheetViews>
  <sheetFormatPr baseColWidth="10" defaultRowHeight="15"/>
  <cols>
    <col min="1" max="1" width="4.5703125" customWidth="1"/>
    <col min="2" max="2" width="24.28515625" customWidth="1"/>
    <col min="5" max="5" width="17" customWidth="1"/>
    <col min="6" max="6" width="14.28515625" customWidth="1"/>
    <col min="7" max="7" width="12.85546875" customWidth="1"/>
    <col min="8" max="8" width="25.57031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65</v>
      </c>
    </row>
    <row r="3" spans="1:9" ht="18.75">
      <c r="A3" s="7" t="s">
        <v>10</v>
      </c>
      <c r="C3" s="84" t="s">
        <v>26</v>
      </c>
      <c r="D3" s="84"/>
      <c r="E3" s="84"/>
      <c r="F3" s="84"/>
      <c r="G3" s="84"/>
      <c r="H3" s="84"/>
      <c r="I3" s="8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" t="s">
        <v>13</v>
      </c>
      <c r="C5" s="2" t="s">
        <v>14</v>
      </c>
      <c r="D5" s="4">
        <v>35056</v>
      </c>
      <c r="E5" s="5" t="s">
        <v>15</v>
      </c>
      <c r="F5" s="6">
        <v>26203</v>
      </c>
      <c r="G5" s="5">
        <v>70000</v>
      </c>
      <c r="H5" s="5" t="s">
        <v>27</v>
      </c>
    </row>
    <row r="6" spans="1:9" ht="15.75">
      <c r="A6" s="2">
        <v>2</v>
      </c>
      <c r="B6" s="3" t="s">
        <v>16</v>
      </c>
      <c r="C6" s="2" t="s">
        <v>17</v>
      </c>
      <c r="D6" s="4">
        <v>34879</v>
      </c>
      <c r="E6" s="5" t="s">
        <v>18</v>
      </c>
      <c r="F6" s="6">
        <v>811102</v>
      </c>
      <c r="G6" s="5">
        <v>50000</v>
      </c>
      <c r="H6" s="5" t="s">
        <v>28</v>
      </c>
    </row>
    <row r="7" spans="1:9" ht="15.75">
      <c r="A7" s="2">
        <v>3</v>
      </c>
      <c r="B7" s="3" t="s">
        <v>19</v>
      </c>
      <c r="C7" s="2" t="s">
        <v>17</v>
      </c>
      <c r="D7" s="4"/>
      <c r="E7" s="5" t="s">
        <v>18</v>
      </c>
      <c r="F7" s="6">
        <v>803502</v>
      </c>
      <c r="G7" s="5">
        <v>50000</v>
      </c>
      <c r="H7" s="5" t="s">
        <v>28</v>
      </c>
    </row>
    <row r="8" spans="1:9" ht="15.75">
      <c r="A8" s="85" t="s">
        <v>20</v>
      </c>
      <c r="B8" s="85"/>
      <c r="C8" s="85"/>
      <c r="D8" s="85"/>
      <c r="E8" s="85"/>
      <c r="F8" s="85"/>
      <c r="G8" s="9">
        <f>SUM(G5:G7)</f>
        <v>170000</v>
      </c>
      <c r="H8" s="5"/>
    </row>
    <row r="9" spans="1:9" ht="15.75">
      <c r="A9" s="85" t="s">
        <v>21</v>
      </c>
      <c r="B9" s="85"/>
      <c r="C9" s="85"/>
      <c r="D9" s="85"/>
      <c r="E9" s="85"/>
      <c r="F9" s="85"/>
      <c r="G9" s="10">
        <f>G8*0.15</f>
        <v>25500</v>
      </c>
      <c r="H9" s="5"/>
    </row>
    <row r="10" spans="1:9">
      <c r="A10" s="85" t="s">
        <v>22</v>
      </c>
      <c r="B10" s="85"/>
      <c r="C10" s="85"/>
      <c r="D10" s="85"/>
      <c r="E10" s="85"/>
      <c r="F10" s="85"/>
      <c r="G10" s="10">
        <f>G8*0.05</f>
        <v>8500</v>
      </c>
      <c r="H10" s="10"/>
    </row>
    <row r="11" spans="1:9">
      <c r="A11" s="85" t="s">
        <v>30</v>
      </c>
      <c r="B11" s="85"/>
      <c r="C11" s="85"/>
      <c r="D11" s="85"/>
      <c r="E11" s="85"/>
      <c r="F11" s="85"/>
      <c r="G11" s="10">
        <f>G8*0.8</f>
        <v>136000</v>
      </c>
      <c r="H11" s="10"/>
    </row>
    <row r="12" spans="1:9">
      <c r="A12" t="s">
        <v>24</v>
      </c>
      <c r="D12" s="8"/>
    </row>
  </sheetData>
  <mergeCells count="5">
    <mergeCell ref="C3:I3"/>
    <mergeCell ref="A8:F8"/>
    <mergeCell ref="A9:F9"/>
    <mergeCell ref="A10:F10"/>
    <mergeCell ref="A11:F11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1"/>
  <sheetViews>
    <sheetView view="pageLayout" zoomScaleNormal="100" workbookViewId="0">
      <selection activeCell="E2" sqref="E2"/>
    </sheetView>
  </sheetViews>
  <sheetFormatPr baseColWidth="10" defaultRowHeight="15"/>
  <cols>
    <col min="1" max="1" width="4.5703125" customWidth="1"/>
    <col min="2" max="2" width="24.28515625" customWidth="1"/>
    <col min="5" max="5" width="17" customWidth="1"/>
    <col min="6" max="6" width="14.28515625" customWidth="1"/>
    <col min="7" max="7" width="12.85546875" customWidth="1"/>
    <col min="8" max="8" width="25.57031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65</v>
      </c>
    </row>
    <row r="3" spans="1:9" ht="18.75">
      <c r="A3" s="7" t="s">
        <v>10</v>
      </c>
      <c r="C3" s="84" t="s">
        <v>31</v>
      </c>
      <c r="D3" s="84"/>
      <c r="E3" s="84"/>
      <c r="F3" s="84"/>
      <c r="G3" s="84"/>
      <c r="H3" s="84"/>
      <c r="I3" s="8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" t="s">
        <v>16</v>
      </c>
      <c r="C5" s="2" t="s">
        <v>17</v>
      </c>
      <c r="D5" s="4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9" ht="15.75">
      <c r="A6" s="2">
        <v>2</v>
      </c>
      <c r="B6" s="3" t="s">
        <v>19</v>
      </c>
      <c r="C6" s="2" t="s">
        <v>17</v>
      </c>
      <c r="D6" s="4"/>
      <c r="E6" s="5" t="s">
        <v>18</v>
      </c>
      <c r="F6" s="6">
        <v>803502</v>
      </c>
      <c r="G6" s="5">
        <v>50000</v>
      </c>
      <c r="H6" s="5" t="s">
        <v>28</v>
      </c>
    </row>
    <row r="7" spans="1:9" ht="15.75">
      <c r="A7" s="86" t="s">
        <v>20</v>
      </c>
      <c r="B7" s="87"/>
      <c r="C7" s="87"/>
      <c r="D7" s="87"/>
      <c r="E7" s="87"/>
      <c r="F7" s="88"/>
      <c r="G7" s="9">
        <f>SUM(G5:G6)</f>
        <v>100000</v>
      </c>
      <c r="H7" s="5"/>
    </row>
    <row r="8" spans="1:9" ht="15.75">
      <c r="A8" s="86" t="s">
        <v>21</v>
      </c>
      <c r="B8" s="87"/>
      <c r="C8" s="87"/>
      <c r="D8" s="87"/>
      <c r="E8" s="87"/>
      <c r="F8" s="88"/>
      <c r="G8" s="10">
        <f>G7*0.15</f>
        <v>15000</v>
      </c>
      <c r="H8" s="5"/>
    </row>
    <row r="9" spans="1:9">
      <c r="A9" s="86" t="s">
        <v>22</v>
      </c>
      <c r="B9" s="87"/>
      <c r="C9" s="87"/>
      <c r="D9" s="87"/>
      <c r="E9" s="87"/>
      <c r="F9" s="88"/>
      <c r="G9" s="10">
        <f>G7*0.05</f>
        <v>5000</v>
      </c>
      <c r="H9" s="10"/>
    </row>
    <row r="10" spans="1:9">
      <c r="A10" s="85" t="s">
        <v>33</v>
      </c>
      <c r="B10" s="85"/>
      <c r="C10" s="85"/>
      <c r="D10" s="85"/>
      <c r="E10" s="85"/>
      <c r="F10" s="85"/>
      <c r="G10" s="10">
        <f>G7*0.8</f>
        <v>80000</v>
      </c>
      <c r="H10" s="10"/>
    </row>
    <row r="11" spans="1:9">
      <c r="A11" t="s">
        <v>24</v>
      </c>
    </row>
  </sheetData>
  <mergeCells count="5">
    <mergeCell ref="A8:F8"/>
    <mergeCell ref="A9:F9"/>
    <mergeCell ref="A10:F10"/>
    <mergeCell ref="C3:I3"/>
    <mergeCell ref="A7:F7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1"/>
  <sheetViews>
    <sheetView view="pageLayout" zoomScaleNormal="100" workbookViewId="0">
      <selection activeCell="E2" sqref="E2"/>
    </sheetView>
  </sheetViews>
  <sheetFormatPr baseColWidth="10" defaultRowHeight="15"/>
  <cols>
    <col min="1" max="1" width="4.5703125" customWidth="1"/>
    <col min="2" max="2" width="24.28515625" customWidth="1"/>
    <col min="5" max="5" width="17" customWidth="1"/>
    <col min="6" max="6" width="14.28515625" customWidth="1"/>
    <col min="7" max="7" width="12.85546875" customWidth="1"/>
    <col min="8" max="8" width="25.57031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65</v>
      </c>
    </row>
    <row r="3" spans="1:9" ht="18.75">
      <c r="A3" s="7" t="s">
        <v>10</v>
      </c>
      <c r="C3" s="84" t="s">
        <v>32</v>
      </c>
      <c r="D3" s="84"/>
      <c r="E3" s="84"/>
      <c r="F3" s="84"/>
      <c r="G3" s="84"/>
      <c r="H3" s="84"/>
      <c r="I3" s="8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" t="s">
        <v>16</v>
      </c>
      <c r="C5" s="2" t="s">
        <v>17</v>
      </c>
      <c r="D5" s="4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9" ht="15.75">
      <c r="A6" s="2">
        <v>2</v>
      </c>
      <c r="B6" s="3" t="s">
        <v>19</v>
      </c>
      <c r="C6" s="2" t="s">
        <v>17</v>
      </c>
      <c r="D6" s="4"/>
      <c r="E6" s="5" t="s">
        <v>18</v>
      </c>
      <c r="F6" s="6">
        <v>803502</v>
      </c>
      <c r="G6" s="5">
        <v>50000</v>
      </c>
      <c r="H6" s="5" t="s">
        <v>28</v>
      </c>
    </row>
    <row r="7" spans="1:9" ht="15.75">
      <c r="A7" s="89" t="s">
        <v>20</v>
      </c>
      <c r="B7" s="90"/>
      <c r="C7" s="90"/>
      <c r="D7" s="90"/>
      <c r="E7" s="90"/>
      <c r="F7" s="91"/>
      <c r="G7" s="9">
        <f>SUM(G5:G6)</f>
        <v>100000</v>
      </c>
      <c r="H7" s="5"/>
    </row>
    <row r="8" spans="1:9" ht="15.75">
      <c r="A8" s="89" t="s">
        <v>21</v>
      </c>
      <c r="B8" s="90"/>
      <c r="C8" s="90"/>
      <c r="D8" s="90"/>
      <c r="E8" s="90"/>
      <c r="F8" s="91"/>
      <c r="G8" s="10">
        <f>G7*0.15</f>
        <v>15000</v>
      </c>
      <c r="H8" s="5"/>
    </row>
    <row r="9" spans="1:9">
      <c r="A9" s="89" t="s">
        <v>22</v>
      </c>
      <c r="B9" s="90"/>
      <c r="C9" s="90"/>
      <c r="D9" s="90"/>
      <c r="E9" s="90"/>
      <c r="F9" s="91"/>
      <c r="G9" s="10">
        <f>G7*0.05</f>
        <v>5000</v>
      </c>
      <c r="H9" s="10"/>
    </row>
    <row r="10" spans="1:9">
      <c r="A10" s="92" t="s">
        <v>30</v>
      </c>
      <c r="B10" s="92"/>
      <c r="C10" s="92"/>
      <c r="D10" s="92"/>
      <c r="E10" s="92"/>
      <c r="F10" s="92"/>
      <c r="G10" s="10">
        <f>G7*0.8</f>
        <v>80000</v>
      </c>
      <c r="H10" s="10"/>
    </row>
    <row r="11" spans="1:9">
      <c r="A11" t="s">
        <v>24</v>
      </c>
    </row>
  </sheetData>
  <mergeCells count="5">
    <mergeCell ref="C3:I3"/>
    <mergeCell ref="A7:F7"/>
    <mergeCell ref="A8:F8"/>
    <mergeCell ref="A9:F9"/>
    <mergeCell ref="A10:F10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3"/>
  <sheetViews>
    <sheetView view="pageLayout" zoomScaleNormal="100" workbookViewId="0">
      <selection activeCell="E2" sqref="E2"/>
    </sheetView>
  </sheetViews>
  <sheetFormatPr baseColWidth="10" defaultRowHeight="15"/>
  <cols>
    <col min="1" max="1" width="4.5703125" customWidth="1"/>
    <col min="2" max="2" width="24.28515625" customWidth="1"/>
    <col min="5" max="5" width="17" customWidth="1"/>
    <col min="6" max="6" width="14.28515625" customWidth="1"/>
    <col min="7" max="7" width="12.85546875" customWidth="1"/>
    <col min="8" max="8" width="25.57031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65</v>
      </c>
    </row>
    <row r="3" spans="1:9" ht="18.75">
      <c r="A3" s="7" t="s">
        <v>10</v>
      </c>
      <c r="C3" s="84" t="s">
        <v>34</v>
      </c>
      <c r="D3" s="84"/>
      <c r="E3" s="84"/>
      <c r="F3" s="84"/>
      <c r="G3" s="84"/>
      <c r="H3" s="84"/>
      <c r="I3" s="8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" t="s">
        <v>16</v>
      </c>
      <c r="C5" s="2" t="s">
        <v>17</v>
      </c>
      <c r="D5" s="4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9" ht="15.75">
      <c r="A6" s="2">
        <v>2</v>
      </c>
      <c r="B6" s="3" t="s">
        <v>19</v>
      </c>
      <c r="C6" s="2" t="s">
        <v>17</v>
      </c>
      <c r="D6" s="4"/>
      <c r="E6" s="5" t="s">
        <v>18</v>
      </c>
      <c r="F6" s="6">
        <v>803502</v>
      </c>
      <c r="G6" s="5">
        <v>50000</v>
      </c>
      <c r="H6" s="5" t="s">
        <v>28</v>
      </c>
    </row>
    <row r="7" spans="1:9" ht="15.75">
      <c r="A7" s="2">
        <v>3</v>
      </c>
      <c r="B7" s="3" t="s">
        <v>35</v>
      </c>
      <c r="C7" s="2" t="s">
        <v>17</v>
      </c>
      <c r="D7" s="4">
        <v>34315</v>
      </c>
      <c r="E7" s="5"/>
      <c r="F7" s="6">
        <v>27803</v>
      </c>
      <c r="G7" s="5">
        <v>50000</v>
      </c>
      <c r="H7" s="5" t="s">
        <v>36</v>
      </c>
      <c r="I7" t="s">
        <v>39</v>
      </c>
    </row>
    <row r="8" spans="1:9" ht="15.75">
      <c r="A8" s="2">
        <v>4</v>
      </c>
      <c r="B8" s="3" t="s">
        <v>37</v>
      </c>
      <c r="C8" s="2" t="s">
        <v>17</v>
      </c>
      <c r="D8" s="4">
        <v>36873</v>
      </c>
      <c r="E8" s="5"/>
      <c r="F8" s="6">
        <v>28003</v>
      </c>
      <c r="G8" s="5">
        <v>50000</v>
      </c>
      <c r="H8" s="5" t="s">
        <v>36</v>
      </c>
    </row>
    <row r="9" spans="1:9" ht="15.75">
      <c r="A9" s="86" t="s">
        <v>20</v>
      </c>
      <c r="B9" s="87"/>
      <c r="C9" s="87"/>
      <c r="D9" s="87"/>
      <c r="E9" s="87"/>
      <c r="F9" s="88"/>
      <c r="G9" s="9">
        <f>SUM(G5:G8)</f>
        <v>200000</v>
      </c>
      <c r="H9" s="5"/>
    </row>
    <row r="10" spans="1:9" ht="15.75">
      <c r="A10" s="86" t="s">
        <v>21</v>
      </c>
      <c r="B10" s="87"/>
      <c r="C10" s="87"/>
      <c r="D10" s="87"/>
      <c r="E10" s="87"/>
      <c r="F10" s="88"/>
      <c r="G10" s="10">
        <f>G9*0.15</f>
        <v>30000</v>
      </c>
      <c r="H10" s="5"/>
    </row>
    <row r="11" spans="1:9">
      <c r="A11" s="86" t="s">
        <v>22</v>
      </c>
      <c r="B11" s="87"/>
      <c r="C11" s="87"/>
      <c r="D11" s="87"/>
      <c r="E11" s="87"/>
      <c r="F11" s="88"/>
      <c r="G11" s="10">
        <f>G9*0.05</f>
        <v>10000</v>
      </c>
      <c r="H11" s="10"/>
    </row>
    <row r="12" spans="1:9">
      <c r="A12" s="85" t="s">
        <v>38</v>
      </c>
      <c r="B12" s="85"/>
      <c r="C12" s="85"/>
      <c r="D12" s="85"/>
      <c r="E12" s="85"/>
      <c r="F12" s="85"/>
      <c r="G12" s="10">
        <f>G9*0.8</f>
        <v>160000</v>
      </c>
      <c r="H12" s="10"/>
    </row>
    <row r="13" spans="1:9">
      <c r="A13" t="s">
        <v>24</v>
      </c>
    </row>
  </sheetData>
  <mergeCells count="5">
    <mergeCell ref="C3:I3"/>
    <mergeCell ref="A9:F9"/>
    <mergeCell ref="A10:F10"/>
    <mergeCell ref="A11:F11"/>
    <mergeCell ref="A12:F12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6"/>
  <sheetViews>
    <sheetView view="pageLayout" topLeftCell="C1" zoomScaleNormal="100" workbookViewId="0">
      <selection activeCell="E2" sqref="E2"/>
    </sheetView>
  </sheetViews>
  <sheetFormatPr baseColWidth="10" defaultRowHeight="15"/>
  <cols>
    <col min="1" max="1" width="4.5703125" customWidth="1"/>
    <col min="2" max="2" width="27" customWidth="1"/>
    <col min="5" max="5" width="17" customWidth="1"/>
    <col min="6" max="6" width="14.28515625" customWidth="1"/>
    <col min="7" max="7" width="12.85546875" customWidth="1"/>
    <col min="8" max="8" width="18.42578125" customWidth="1"/>
    <col min="9" max="9" width="16.1406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65</v>
      </c>
    </row>
    <row r="3" spans="1:9" ht="18.75">
      <c r="A3" s="7" t="s">
        <v>10</v>
      </c>
      <c r="C3" s="84" t="s">
        <v>40</v>
      </c>
      <c r="D3" s="84"/>
      <c r="E3" s="84"/>
      <c r="F3" s="84"/>
      <c r="G3" s="84"/>
      <c r="H3" s="84"/>
      <c r="I3" s="8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" t="s">
        <v>16</v>
      </c>
      <c r="C5" s="2" t="s">
        <v>17</v>
      </c>
      <c r="D5" s="4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9" ht="15.75">
      <c r="A6" s="2">
        <v>2</v>
      </c>
      <c r="B6" s="3" t="s">
        <v>19</v>
      </c>
      <c r="C6" s="2" t="s">
        <v>17</v>
      </c>
      <c r="D6" s="4"/>
      <c r="E6" s="5" t="s">
        <v>18</v>
      </c>
      <c r="F6" s="6">
        <v>803502</v>
      </c>
      <c r="G6" s="5">
        <v>50000</v>
      </c>
      <c r="H6" s="5" t="s">
        <v>28</v>
      </c>
    </row>
    <row r="7" spans="1:9" ht="15.75">
      <c r="A7" s="12">
        <v>3</v>
      </c>
      <c r="B7" s="13" t="s">
        <v>35</v>
      </c>
      <c r="C7" s="12" t="s">
        <v>17</v>
      </c>
      <c r="D7" s="14">
        <v>34315</v>
      </c>
      <c r="E7" s="15"/>
      <c r="F7" s="16">
        <v>27803</v>
      </c>
      <c r="G7" s="15">
        <v>0</v>
      </c>
      <c r="H7" s="15" t="s">
        <v>36</v>
      </c>
      <c r="I7" s="17" t="s">
        <v>46</v>
      </c>
    </row>
    <row r="8" spans="1:9" ht="15.75">
      <c r="A8" s="2">
        <v>4</v>
      </c>
      <c r="B8" s="3" t="s">
        <v>37</v>
      </c>
      <c r="C8" s="2" t="s">
        <v>17</v>
      </c>
      <c r="D8" s="4">
        <v>36873</v>
      </c>
      <c r="E8" s="5"/>
      <c r="F8" s="6">
        <v>28003</v>
      </c>
      <c r="G8" s="5">
        <v>50000</v>
      </c>
      <c r="H8" s="5" t="s">
        <v>28</v>
      </c>
    </row>
    <row r="9" spans="1:9" ht="15.75">
      <c r="A9" s="11"/>
      <c r="B9" s="3" t="s">
        <v>37</v>
      </c>
      <c r="C9" s="2" t="s">
        <v>17</v>
      </c>
      <c r="D9" s="4">
        <v>36873</v>
      </c>
      <c r="E9" s="5"/>
      <c r="F9" s="6">
        <v>28003</v>
      </c>
      <c r="G9" s="5">
        <v>20000</v>
      </c>
      <c r="H9" s="5" t="s">
        <v>28</v>
      </c>
    </row>
    <row r="10" spans="1:9" ht="17.25" customHeight="1">
      <c r="A10" s="18">
        <v>5</v>
      </c>
      <c r="B10" s="13" t="s">
        <v>42</v>
      </c>
      <c r="C10" s="12" t="s">
        <v>17</v>
      </c>
      <c r="D10" s="14">
        <v>34368</v>
      </c>
      <c r="E10" s="15" t="s">
        <v>43</v>
      </c>
      <c r="F10" s="16"/>
      <c r="G10" s="15">
        <v>0</v>
      </c>
      <c r="H10" s="15" t="s">
        <v>36</v>
      </c>
      <c r="I10" s="17" t="s">
        <v>45</v>
      </c>
    </row>
    <row r="11" spans="1:9" ht="17.25" customHeight="1">
      <c r="A11" s="11">
        <v>6</v>
      </c>
      <c r="B11" s="3" t="s">
        <v>44</v>
      </c>
      <c r="C11" s="2"/>
      <c r="D11" s="4"/>
      <c r="E11" s="5"/>
      <c r="F11" s="6"/>
      <c r="G11" s="5"/>
      <c r="H11" s="5" t="s">
        <v>36</v>
      </c>
    </row>
    <row r="12" spans="1:9" ht="15.75">
      <c r="A12" s="86" t="s">
        <v>20</v>
      </c>
      <c r="B12" s="87"/>
      <c r="C12" s="87"/>
      <c r="D12" s="87"/>
      <c r="E12" s="87"/>
      <c r="F12" s="88"/>
      <c r="G12" s="9">
        <f>SUM(G5:G11)</f>
        <v>170000</v>
      </c>
      <c r="H12" s="5"/>
    </row>
    <row r="13" spans="1:9" ht="15.75">
      <c r="A13" s="86" t="s">
        <v>21</v>
      </c>
      <c r="B13" s="87"/>
      <c r="C13" s="87"/>
      <c r="D13" s="87"/>
      <c r="E13" s="87"/>
      <c r="F13" s="88"/>
      <c r="G13" s="10">
        <f>G12*0.15</f>
        <v>25500</v>
      </c>
      <c r="H13" s="5"/>
    </row>
    <row r="14" spans="1:9">
      <c r="A14" s="86" t="s">
        <v>22</v>
      </c>
      <c r="B14" s="87"/>
      <c r="C14" s="87"/>
      <c r="D14" s="87"/>
      <c r="E14" s="87"/>
      <c r="F14" s="88"/>
      <c r="G14" s="10">
        <f>G12*0.05</f>
        <v>8500</v>
      </c>
      <c r="H14" s="10"/>
    </row>
    <row r="15" spans="1:9">
      <c r="A15" s="85" t="s">
        <v>47</v>
      </c>
      <c r="B15" s="85"/>
      <c r="C15" s="85"/>
      <c r="D15" s="85"/>
      <c r="E15" s="85"/>
      <c r="F15" s="85"/>
      <c r="G15" s="10">
        <f>G12*0.8</f>
        <v>136000</v>
      </c>
      <c r="H15" s="10"/>
    </row>
    <row r="16" spans="1:9">
      <c r="A16" t="s">
        <v>24</v>
      </c>
    </row>
  </sheetData>
  <mergeCells count="5">
    <mergeCell ref="C3:I3"/>
    <mergeCell ref="A12:F12"/>
    <mergeCell ref="A13:F13"/>
    <mergeCell ref="A14:F14"/>
    <mergeCell ref="A15:F15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7"/>
  <sheetViews>
    <sheetView view="pageLayout" zoomScaleNormal="100" workbookViewId="0">
      <selection activeCell="E2" sqref="E2"/>
    </sheetView>
  </sheetViews>
  <sheetFormatPr baseColWidth="10" defaultRowHeight="15"/>
  <cols>
    <col min="1" max="1" width="4.5703125" customWidth="1"/>
    <col min="2" max="2" width="27" customWidth="1"/>
    <col min="5" max="5" width="17" customWidth="1"/>
    <col min="6" max="6" width="14.28515625" customWidth="1"/>
    <col min="7" max="7" width="12.85546875" customWidth="1"/>
    <col min="8" max="8" width="18.42578125" customWidth="1"/>
    <col min="9" max="9" width="16.1406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65</v>
      </c>
    </row>
    <row r="3" spans="1:9" ht="18.75">
      <c r="A3" s="7" t="s">
        <v>10</v>
      </c>
      <c r="C3" s="84" t="s">
        <v>41</v>
      </c>
      <c r="D3" s="84"/>
      <c r="E3" s="84"/>
      <c r="F3" s="84"/>
      <c r="G3" s="84"/>
      <c r="H3" s="84"/>
      <c r="I3" s="8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22" t="s">
        <v>53</v>
      </c>
      <c r="C5" s="2" t="s">
        <v>17</v>
      </c>
      <c r="D5" s="4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9" ht="15.75">
      <c r="A6" s="2">
        <v>2</v>
      </c>
      <c r="B6" s="3" t="s">
        <v>19</v>
      </c>
      <c r="C6" s="2" t="s">
        <v>17</v>
      </c>
      <c r="D6" s="4"/>
      <c r="E6" s="5" t="s">
        <v>18</v>
      </c>
      <c r="F6" s="6">
        <v>803502</v>
      </c>
      <c r="G6" s="5">
        <v>50000</v>
      </c>
      <c r="H6" s="5" t="s">
        <v>28</v>
      </c>
    </row>
    <row r="7" spans="1:9" ht="15.75">
      <c r="A7" s="12">
        <v>3</v>
      </c>
      <c r="B7" s="13" t="s">
        <v>35</v>
      </c>
      <c r="C7" s="12" t="s">
        <v>17</v>
      </c>
      <c r="D7" s="14">
        <v>34315</v>
      </c>
      <c r="E7" s="28" t="s">
        <v>18</v>
      </c>
      <c r="F7" s="16">
        <v>27803</v>
      </c>
      <c r="G7" s="15">
        <v>50000</v>
      </c>
      <c r="H7" s="15" t="s">
        <v>36</v>
      </c>
      <c r="I7" s="17" t="s">
        <v>46</v>
      </c>
    </row>
    <row r="8" spans="1:9" ht="15.75">
      <c r="A8" s="93">
        <v>4</v>
      </c>
      <c r="B8" s="3" t="s">
        <v>37</v>
      </c>
      <c r="C8" s="2" t="s">
        <v>17</v>
      </c>
      <c r="D8" s="4">
        <v>36873</v>
      </c>
      <c r="E8" s="5"/>
      <c r="F8" s="6">
        <v>28003</v>
      </c>
      <c r="G8" s="5">
        <v>50000</v>
      </c>
      <c r="H8" s="5" t="s">
        <v>28</v>
      </c>
    </row>
    <row r="9" spans="1:9" ht="15.75">
      <c r="A9" s="94"/>
      <c r="B9" s="3" t="s">
        <v>37</v>
      </c>
      <c r="C9" s="2" t="s">
        <v>17</v>
      </c>
      <c r="D9" s="4">
        <v>36873</v>
      </c>
      <c r="E9" s="5"/>
      <c r="F9" s="6">
        <v>28003</v>
      </c>
      <c r="G9" s="5">
        <v>20000</v>
      </c>
      <c r="H9" s="5" t="s">
        <v>28</v>
      </c>
    </row>
    <row r="10" spans="1:9" ht="17.25" customHeight="1">
      <c r="A10" s="18">
        <v>5</v>
      </c>
      <c r="B10" s="13" t="s">
        <v>42</v>
      </c>
      <c r="C10" s="12" t="s">
        <v>17</v>
      </c>
      <c r="D10" s="14">
        <v>34368</v>
      </c>
      <c r="E10" s="15" t="s">
        <v>43</v>
      </c>
      <c r="F10" s="16">
        <v>34388</v>
      </c>
      <c r="G10" s="15">
        <v>50000</v>
      </c>
      <c r="H10" s="15" t="s">
        <v>36</v>
      </c>
      <c r="I10" s="17" t="s">
        <v>45</v>
      </c>
    </row>
    <row r="11" spans="1:9" ht="17.25" customHeight="1">
      <c r="A11" s="14">
        <v>6</v>
      </c>
      <c r="B11" s="23" t="s">
        <v>50</v>
      </c>
      <c r="C11" s="14" t="s">
        <v>17</v>
      </c>
      <c r="D11" s="14">
        <v>37540</v>
      </c>
      <c r="E11" s="24" t="s">
        <v>43</v>
      </c>
      <c r="F11" s="14">
        <v>37640</v>
      </c>
      <c r="G11" s="25">
        <v>50000</v>
      </c>
      <c r="H11" s="24" t="s">
        <v>36</v>
      </c>
      <c r="I11" s="27" t="s">
        <v>45</v>
      </c>
    </row>
    <row r="12" spans="1:9" ht="15.75">
      <c r="A12" s="86" t="s">
        <v>20</v>
      </c>
      <c r="B12" s="87"/>
      <c r="C12" s="87"/>
      <c r="D12" s="87"/>
      <c r="E12" s="87"/>
      <c r="F12" s="88"/>
      <c r="G12" s="26">
        <f>SUM(G5:G11)</f>
        <v>320000</v>
      </c>
      <c r="H12" s="5"/>
    </row>
    <row r="13" spans="1:9" ht="15.75">
      <c r="A13" s="19"/>
      <c r="B13" s="20"/>
      <c r="C13" s="20"/>
      <c r="D13" s="20"/>
      <c r="E13" s="20"/>
      <c r="F13" s="21" t="s">
        <v>51</v>
      </c>
      <c r="G13" s="9">
        <v>170000</v>
      </c>
      <c r="H13" s="5"/>
    </row>
    <row r="14" spans="1:9" ht="15.75">
      <c r="A14" s="86" t="s">
        <v>21</v>
      </c>
      <c r="B14" s="87"/>
      <c r="C14" s="87"/>
      <c r="D14" s="87"/>
      <c r="E14" s="87"/>
      <c r="F14" s="88"/>
      <c r="G14" s="10">
        <f>G12*0.15</f>
        <v>48000</v>
      </c>
      <c r="H14" s="5"/>
    </row>
    <row r="15" spans="1:9">
      <c r="A15" s="86" t="s">
        <v>22</v>
      </c>
      <c r="B15" s="87"/>
      <c r="C15" s="87"/>
      <c r="D15" s="87"/>
      <c r="E15" s="87"/>
      <c r="F15" s="88"/>
      <c r="G15" s="10">
        <f>G12*0.05</f>
        <v>16000</v>
      </c>
      <c r="H15" s="10"/>
    </row>
    <row r="16" spans="1:9">
      <c r="A16" s="85" t="s">
        <v>48</v>
      </c>
      <c r="B16" s="85"/>
      <c r="C16" s="85"/>
      <c r="D16" s="85"/>
      <c r="E16" s="85"/>
      <c r="F16" s="85"/>
      <c r="G16" s="9">
        <f>G13-G14-G15</f>
        <v>106000</v>
      </c>
      <c r="H16" s="10"/>
    </row>
    <row r="17" spans="1:1">
      <c r="A17" t="s">
        <v>24</v>
      </c>
    </row>
  </sheetData>
  <mergeCells count="6">
    <mergeCell ref="C3:I3"/>
    <mergeCell ref="A12:F12"/>
    <mergeCell ref="A14:F14"/>
    <mergeCell ref="A15:F15"/>
    <mergeCell ref="A16:F16"/>
    <mergeCell ref="A8:A9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7"/>
  <sheetViews>
    <sheetView view="pageLayout" zoomScaleNormal="100" workbookViewId="0">
      <selection activeCell="E2" sqref="E2"/>
    </sheetView>
  </sheetViews>
  <sheetFormatPr baseColWidth="10" defaultRowHeight="15"/>
  <cols>
    <col min="1" max="1" width="4.5703125" customWidth="1"/>
    <col min="2" max="2" width="27" customWidth="1"/>
    <col min="5" max="5" width="17" customWidth="1"/>
    <col min="6" max="6" width="14.28515625" customWidth="1"/>
    <col min="7" max="7" width="12.85546875" customWidth="1"/>
    <col min="8" max="8" width="18.42578125" customWidth="1"/>
    <col min="9" max="9" width="16.140625" customWidth="1"/>
  </cols>
  <sheetData>
    <row r="1" spans="1:9">
      <c r="A1" s="7" t="s">
        <v>8</v>
      </c>
      <c r="D1" s="8"/>
      <c r="E1" t="s">
        <v>12</v>
      </c>
    </row>
    <row r="2" spans="1:9">
      <c r="A2" s="7" t="s">
        <v>9</v>
      </c>
      <c r="D2" s="8"/>
      <c r="E2" s="7" t="s">
        <v>65</v>
      </c>
    </row>
    <row r="3" spans="1:9" ht="18.75">
      <c r="A3" s="7" t="s">
        <v>10</v>
      </c>
      <c r="C3" s="84" t="s">
        <v>49</v>
      </c>
      <c r="D3" s="84"/>
      <c r="E3" s="84"/>
      <c r="F3" s="84"/>
      <c r="G3" s="84"/>
      <c r="H3" s="84"/>
      <c r="I3" s="84"/>
    </row>
    <row r="4" spans="1:9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ht="15.75">
      <c r="A5" s="2">
        <v>1</v>
      </c>
      <c r="B5" s="3" t="s">
        <v>16</v>
      </c>
      <c r="C5" s="2" t="s">
        <v>17</v>
      </c>
      <c r="D5" s="4">
        <v>34879</v>
      </c>
      <c r="E5" s="5" t="s">
        <v>18</v>
      </c>
      <c r="F5" s="6">
        <v>811102</v>
      </c>
      <c r="G5" s="5">
        <v>50000</v>
      </c>
      <c r="H5" s="5" t="s">
        <v>28</v>
      </c>
    </row>
    <row r="6" spans="1:9" ht="15.75">
      <c r="A6" s="2">
        <v>2</v>
      </c>
      <c r="B6" s="3" t="s">
        <v>19</v>
      </c>
      <c r="C6" s="2" t="s">
        <v>17</v>
      </c>
      <c r="D6" s="4"/>
      <c r="E6" s="5" t="s">
        <v>18</v>
      </c>
      <c r="F6" s="6">
        <v>803502</v>
      </c>
      <c r="G6" s="5">
        <v>50000</v>
      </c>
      <c r="H6" s="5" t="s">
        <v>28</v>
      </c>
    </row>
    <row r="7" spans="1:9" ht="15.75">
      <c r="A7" s="12">
        <v>3</v>
      </c>
      <c r="B7" s="13" t="s">
        <v>35</v>
      </c>
      <c r="C7" s="12" t="s">
        <v>17</v>
      </c>
      <c r="D7" s="14">
        <v>34315</v>
      </c>
      <c r="E7" s="15"/>
      <c r="F7" s="16">
        <v>27803</v>
      </c>
      <c r="G7" s="15">
        <v>50000</v>
      </c>
      <c r="H7" s="15" t="s">
        <v>36</v>
      </c>
      <c r="I7" s="17" t="s">
        <v>46</v>
      </c>
    </row>
    <row r="8" spans="1:9" ht="15.75">
      <c r="A8" s="93">
        <v>4</v>
      </c>
      <c r="B8" s="3" t="s">
        <v>37</v>
      </c>
      <c r="C8" s="2" t="s">
        <v>17</v>
      </c>
      <c r="D8" s="4">
        <v>36873</v>
      </c>
      <c r="E8" s="5"/>
      <c r="F8" s="6">
        <v>28003</v>
      </c>
      <c r="G8" s="5">
        <v>50000</v>
      </c>
      <c r="H8" s="5" t="s">
        <v>28</v>
      </c>
    </row>
    <row r="9" spans="1:9" ht="15.75">
      <c r="A9" s="94"/>
      <c r="B9" s="3" t="s">
        <v>37</v>
      </c>
      <c r="C9" s="2" t="s">
        <v>17</v>
      </c>
      <c r="D9" s="4">
        <v>36873</v>
      </c>
      <c r="E9" s="5"/>
      <c r="F9" s="6">
        <v>28003</v>
      </c>
      <c r="G9" s="5">
        <v>20000</v>
      </c>
      <c r="H9" s="5" t="s">
        <v>28</v>
      </c>
    </row>
    <row r="10" spans="1:9" ht="17.25" customHeight="1">
      <c r="A10" s="18">
        <v>5</v>
      </c>
      <c r="B10" s="13" t="s">
        <v>42</v>
      </c>
      <c r="C10" s="12" t="s">
        <v>17</v>
      </c>
      <c r="D10" s="14">
        <v>34368</v>
      </c>
      <c r="E10" s="15" t="s">
        <v>43</v>
      </c>
      <c r="F10" s="16"/>
      <c r="G10" s="15">
        <v>50000</v>
      </c>
      <c r="H10" s="15" t="s">
        <v>36</v>
      </c>
      <c r="I10" s="17" t="s">
        <v>45</v>
      </c>
    </row>
    <row r="11" spans="1:9" ht="17.25" customHeight="1">
      <c r="A11" s="14">
        <v>6</v>
      </c>
      <c r="B11" s="23" t="s">
        <v>50</v>
      </c>
      <c r="C11" s="14" t="s">
        <v>17</v>
      </c>
      <c r="D11" s="14">
        <v>37540</v>
      </c>
      <c r="E11" s="24" t="s">
        <v>43</v>
      </c>
      <c r="F11" s="14"/>
      <c r="G11" s="25">
        <v>50000</v>
      </c>
      <c r="H11" s="24" t="s">
        <v>36</v>
      </c>
      <c r="I11" s="14" t="s">
        <v>45</v>
      </c>
    </row>
    <row r="12" spans="1:9" ht="15.75">
      <c r="A12" s="86" t="s">
        <v>20</v>
      </c>
      <c r="B12" s="87"/>
      <c r="C12" s="87"/>
      <c r="D12" s="87"/>
      <c r="E12" s="87"/>
      <c r="F12" s="88"/>
      <c r="G12" s="26">
        <f>SUM(G5:G11)</f>
        <v>320000</v>
      </c>
      <c r="H12" s="5"/>
    </row>
    <row r="13" spans="1:9" ht="15.75">
      <c r="A13" s="19"/>
      <c r="B13" s="20"/>
      <c r="C13" s="20"/>
      <c r="D13" s="20"/>
      <c r="E13" s="20"/>
      <c r="F13" s="21" t="s">
        <v>51</v>
      </c>
      <c r="G13" s="9">
        <v>170000</v>
      </c>
      <c r="H13" s="5"/>
    </row>
    <row r="14" spans="1:9" ht="15.75">
      <c r="A14" s="86" t="s">
        <v>21</v>
      </c>
      <c r="B14" s="87"/>
      <c r="C14" s="87"/>
      <c r="D14" s="87"/>
      <c r="E14" s="87"/>
      <c r="F14" s="88"/>
      <c r="G14" s="10">
        <f>G12*0.15</f>
        <v>48000</v>
      </c>
      <c r="H14" s="5"/>
    </row>
    <row r="15" spans="1:9">
      <c r="A15" s="86" t="s">
        <v>22</v>
      </c>
      <c r="B15" s="87"/>
      <c r="C15" s="87"/>
      <c r="D15" s="87"/>
      <c r="E15" s="87"/>
      <c r="F15" s="88"/>
      <c r="G15" s="10">
        <f>G12*0.05</f>
        <v>16000</v>
      </c>
      <c r="H15" s="10"/>
    </row>
    <row r="16" spans="1:9">
      <c r="A16" s="85" t="s">
        <v>52</v>
      </c>
      <c r="B16" s="85"/>
      <c r="C16" s="85"/>
      <c r="D16" s="85"/>
      <c r="E16" s="85"/>
      <c r="F16" s="85"/>
      <c r="G16" s="9">
        <f>G13-G14-G15</f>
        <v>106000</v>
      </c>
      <c r="H16" s="10"/>
    </row>
    <row r="17" spans="1:1">
      <c r="A17" t="s">
        <v>24</v>
      </c>
    </row>
  </sheetData>
  <mergeCells count="6">
    <mergeCell ref="C3:I3"/>
    <mergeCell ref="A12:F12"/>
    <mergeCell ref="A14:F14"/>
    <mergeCell ref="A15:F15"/>
    <mergeCell ref="A16:F16"/>
    <mergeCell ref="A8:A9"/>
  </mergeCells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BIAO 08-12</vt:lpstr>
      <vt:lpstr>BIAO 09-12</vt:lpstr>
      <vt:lpstr>BIAO 10-12 </vt:lpstr>
      <vt:lpstr>BIAO 11-12 </vt:lpstr>
      <vt:lpstr>BIAO 12-12</vt:lpstr>
      <vt:lpstr>BIAO 01-13</vt:lpstr>
      <vt:lpstr>BIAO 02-13</vt:lpstr>
      <vt:lpstr>BIAO 03-13 </vt:lpstr>
      <vt:lpstr>BIAO 04-13</vt:lpstr>
      <vt:lpstr>BIAO 05-13 </vt:lpstr>
      <vt:lpstr>BIAO 06-13</vt:lpstr>
      <vt:lpstr>JANVIER 14</vt:lpstr>
      <vt:lpstr>FEVRIER 14</vt:lpstr>
      <vt:lpstr>MARS 14</vt:lpstr>
      <vt:lpstr>AVRIL 14</vt:lpstr>
      <vt:lpstr>MAI 14</vt:lpstr>
      <vt:lpstr>JUIN 14</vt:lpstr>
      <vt:lpstr>JUILLET 14</vt:lpstr>
      <vt:lpstr>AOUT 14</vt:lpstr>
      <vt:lpstr>SEPTEMBRE 2014</vt:lpstr>
      <vt:lpstr>OCTOBRE 2014</vt:lpstr>
      <vt:lpstr>NOVEMBRE 2014</vt:lpstr>
      <vt:lpstr>DECEMBRE 2014</vt:lpstr>
      <vt:lpstr>RECLAMATION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Amadou</cp:lastModifiedBy>
  <cp:lastPrinted>2014-10-01T10:31:58Z</cp:lastPrinted>
  <dcterms:created xsi:type="dcterms:W3CDTF">2012-09-03T14:35:08Z</dcterms:created>
  <dcterms:modified xsi:type="dcterms:W3CDTF">2014-12-31T09:26:28Z</dcterms:modified>
</cp:coreProperties>
</file>