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7715" windowHeight="6150" activeTab="3"/>
  </bookViews>
  <sheets>
    <sheet name="SEPTEMBRE 14" sheetId="30" r:id="rId1"/>
    <sheet name="OCTOBRE 14" sheetId="29" r:id="rId2"/>
    <sheet name="NOVEMBRE 14" sheetId="31" r:id="rId3"/>
    <sheet name="DEEMBRE 14" sheetId="32" r:id="rId4"/>
    <sheet name="DEEMBRE 14 (2)" sheetId="33" r:id="rId5"/>
  </sheets>
  <calcPr calcId="125725"/>
</workbook>
</file>

<file path=xl/calcChain.xml><?xml version="1.0" encoding="utf-8"?>
<calcChain xmlns="http://schemas.openxmlformats.org/spreadsheetml/2006/main">
  <c r="I15" i="33"/>
  <c r="H15"/>
  <c r="H17" s="1"/>
  <c r="H18" s="1"/>
  <c r="G15"/>
  <c r="I15" i="32"/>
  <c r="H15"/>
  <c r="G15"/>
  <c r="I15" i="31"/>
  <c r="H15"/>
  <c r="G15"/>
  <c r="G17" s="1"/>
  <c r="G18" s="1"/>
  <c r="I18" i="29"/>
  <c r="G21"/>
  <c r="H15"/>
  <c r="I15"/>
  <c r="G17" i="30"/>
  <c r="G16"/>
  <c r="G15"/>
  <c r="G18" s="1"/>
  <c r="G15" i="29"/>
  <c r="G17" s="1"/>
  <c r="I17" i="33" l="1"/>
  <c r="I17" i="32"/>
  <c r="H17"/>
  <c r="H18" s="1"/>
  <c r="I18" i="31"/>
  <c r="I17"/>
  <c r="J17" s="1"/>
  <c r="H17"/>
  <c r="H18" s="1"/>
  <c r="H17" i="29"/>
  <c r="I17"/>
  <c r="G20"/>
  <c r="G18"/>
  <c r="I18" i="32" l="1"/>
  <c r="G17"/>
  <c r="G17" i="33"/>
  <c r="G18" s="1"/>
  <c r="I18"/>
  <c r="G18" i="32"/>
  <c r="H18" i="29"/>
  <c r="I20"/>
</calcChain>
</file>

<file path=xl/sharedStrings.xml><?xml version="1.0" encoding="utf-8"?>
<sst xmlns="http://schemas.openxmlformats.org/spreadsheetml/2006/main" count="372" uniqueCount="78">
  <si>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</si>
  <si>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</si>
  <si>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</si>
  <si>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</si>
  <si>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</si>
  <si>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</si>
  <si>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</si>
  <si>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</si>
  <si>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</si>
  <si>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</si>
  <si>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</si>
  <si>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SYLLA BARAKISSA: 06 43 37 99 - 07 52 44 62</t>
  </si>
  <si>
    <t>SYLLA BANGALI CEL. 05 58 83 99 - 42 51 25 03</t>
  </si>
  <si>
    <t>TOTAL DES BAUX</t>
  </si>
  <si>
    <t>IMPOT ABIDJAN</t>
  </si>
  <si>
    <t>COMMISSION CCGIM</t>
  </si>
  <si>
    <t>BENEFICIAIRE: SYLLA MASSANDJE</t>
  </si>
  <si>
    <t>MONTANT VERSE SEPTEMBRE 2014</t>
  </si>
  <si>
    <t>RELEVE MENSUEL DES BAUX : MOIS DE SEPTEMBRE 2014</t>
  </si>
  <si>
    <t>KAGUI LUCIEN ABIE</t>
  </si>
  <si>
    <t>MDL/C</t>
  </si>
  <si>
    <t>GENDARMERIE</t>
  </si>
  <si>
    <t>05 13 05 04</t>
  </si>
  <si>
    <t>40 90 25 17</t>
  </si>
  <si>
    <t>CONTACTS</t>
  </si>
  <si>
    <t>BK VATICAN</t>
  </si>
  <si>
    <t>N° APPT</t>
  </si>
  <si>
    <t>YAO RICHARD MILAN</t>
  </si>
  <si>
    <t>MDL</t>
  </si>
  <si>
    <t>01 04 20 27</t>
  </si>
  <si>
    <t>B2</t>
  </si>
  <si>
    <t>ETTIEN KOUAME</t>
  </si>
  <si>
    <t>09 69 75 48</t>
  </si>
  <si>
    <t>B3</t>
  </si>
  <si>
    <t>A3</t>
  </si>
  <si>
    <t>MARINE</t>
  </si>
  <si>
    <t>DIZO ALAIN MARTIAL</t>
  </si>
  <si>
    <t>QM1</t>
  </si>
  <si>
    <t>03 65 43 54</t>
  </si>
  <si>
    <t>48 26 50 20</t>
  </si>
  <si>
    <t>GIBRIL KOKOH MARC ROMUALD</t>
  </si>
  <si>
    <t>SCH</t>
  </si>
  <si>
    <t>POLICE</t>
  </si>
  <si>
    <t>07 35 83 96</t>
  </si>
  <si>
    <t>03 12 50 37</t>
  </si>
  <si>
    <t>A2</t>
  </si>
  <si>
    <t>A4</t>
  </si>
  <si>
    <t>B4</t>
  </si>
  <si>
    <t>GNEPA YROPLO ANDRE</t>
  </si>
  <si>
    <t>41 29  95 20</t>
  </si>
  <si>
    <t>ENTREE</t>
  </si>
  <si>
    <t>GNOLEBA YAKOU ROGER</t>
  </si>
  <si>
    <t>B1</t>
  </si>
  <si>
    <t>NON PAYE</t>
  </si>
  <si>
    <t>03 94 24 17</t>
  </si>
  <si>
    <t>A1</t>
  </si>
  <si>
    <t>VACANT</t>
  </si>
  <si>
    <t>ECOBANK BARAKISSA</t>
  </si>
  <si>
    <t>01008 831217242501 75</t>
  </si>
  <si>
    <t>BHCI CCGIM</t>
  </si>
  <si>
    <t>01001 010775940003 15</t>
  </si>
  <si>
    <t>2 AVANCES</t>
  </si>
  <si>
    <t>COMPLEMENT</t>
  </si>
  <si>
    <t>ARRIERES</t>
  </si>
  <si>
    <t>ABELO LANDRY SIDOINE</t>
  </si>
  <si>
    <t>08 25 45 73</t>
  </si>
  <si>
    <t>02 56 13 82</t>
  </si>
  <si>
    <t>MONTANT VERSE OCTOBRE 2014</t>
  </si>
  <si>
    <t>RELEVE MENSUEL DES BAUX : MOIS DE OCTOBRE 2014</t>
  </si>
  <si>
    <t>MONTANT VERSE NOVEMBRE 2014</t>
  </si>
  <si>
    <t>RELEVE MENSUEL DES BAUX : MOIS DE NOVEMBRE 2014</t>
  </si>
  <si>
    <t>N° CC: 1428934Q</t>
  </si>
  <si>
    <t>ORANGE MONEY</t>
  </si>
  <si>
    <t>MONTANT VERSE DECEMBRE 2014</t>
  </si>
  <si>
    <t>RELEVE MENSUEL DES BAUX : MOIS DE DECEMBRE 2014</t>
  </si>
  <si>
    <t>NB: PRIERE RETIRER UN RELEVE DES VIREMENTS DU PREMIER NOVEMBRE 2014 AU 15 DECEMBRE 2014 POUR LE CONTRÔLE DES BAUX DE LA GENDARMERIE</t>
  </si>
  <si>
    <t>A1 - 5000 F CFA CIE PAYE</t>
  </si>
  <si>
    <t>B2 -5000 F CFA CIE PAYE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</si>
</sst>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0" fontId="0" fillId="0" borderId="0" xfId="0" applyBorder="1"/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3" xfId="0" applyFont="1" applyBorder="1"/>
    <xf numFmtId="3" fontId="1" fillId="0" borderId="3" xfId="0" applyNumberFormat="1" applyFont="1" applyBorder="1"/>
    <xf numFmtId="3" fontId="4" fillId="0" borderId="9" xfId="0" applyNumberFormat="1" applyFont="1" applyBorder="1" applyAlignment="1">
      <alignment horizontal="center" vertical="center" wrapText="1"/>
    </xf>
    <xf numFmtId="3" fontId="3" fillId="0" borderId="10" xfId="0" applyNumberFormat="1" applyFont="1" applyBorder="1" applyAlignment="1">
      <alignment horizontal="right" vertical="center" wrapText="1"/>
    </xf>
    <xf numFmtId="3" fontId="3" fillId="0" borderId="8" xfId="0" applyNumberFormat="1" applyFont="1" applyBorder="1" applyAlignment="1">
      <alignment vertical="center" wrapText="1"/>
    </xf>
    <xf numFmtId="0" fontId="1" fillId="0" borderId="8" xfId="0" applyFont="1" applyBorder="1"/>
    <xf numFmtId="3" fontId="3" fillId="0" borderId="1" xfId="0" applyNumberFormat="1" applyFont="1" applyBorder="1" applyAlignment="1">
      <alignment horizontal="left" vertical="center" wrapText="1"/>
    </xf>
    <xf numFmtId="3" fontId="1" fillId="0" borderId="0" xfId="0" applyNumberFormat="1" applyFont="1" applyAlignment="1">
      <alignment horizontal="right" vertical="center"/>
    </xf>
    <xf numFmtId="3" fontId="5" fillId="0" borderId="1" xfId="0" applyNumberFormat="1" applyFont="1" applyBorder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/>
    </xf>
    <xf numFmtId="3" fontId="0" fillId="0" borderId="1" xfId="0" applyNumberFormat="1" applyBorder="1"/>
    <xf numFmtId="0" fontId="2" fillId="0" borderId="0" xfId="0" applyFont="1" applyAlignment="1">
      <alignment horizontal="center"/>
    </xf>
    <xf numFmtId="3" fontId="5" fillId="0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right" vertical="center"/>
    </xf>
    <xf numFmtId="3" fontId="1" fillId="0" borderId="1" xfId="0" applyNumberFormat="1" applyFont="1" applyBorder="1" applyAlignment="1">
      <alignment horizontal="right" vertical="center"/>
    </xf>
    <xf numFmtId="3" fontId="6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center"/>
    </xf>
    <xf numFmtId="3" fontId="7" fillId="0" borderId="1" xfId="0" applyNumberFormat="1" applyFont="1" applyBorder="1" applyAlignment="1">
      <alignment horizontal="center" vertical="center" wrapText="1"/>
    </xf>
    <xf numFmtId="3" fontId="6" fillId="0" borderId="0" xfId="0" applyNumberFormat="1" applyFont="1" applyBorder="1" applyAlignment="1">
      <alignment horizontal="right"/>
    </xf>
    <xf numFmtId="0" fontId="1" fillId="0" borderId="1" xfId="0" applyFont="1" applyBorder="1"/>
    <xf numFmtId="3" fontId="1" fillId="0" borderId="1" xfId="0" applyNumberFormat="1" applyFont="1" applyBorder="1"/>
    <xf numFmtId="3" fontId="8" fillId="0" borderId="1" xfId="0" applyNumberFormat="1" applyFont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 wrapText="1"/>
    </xf>
    <xf numFmtId="3" fontId="9" fillId="0" borderId="3" xfId="0" applyNumberFormat="1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right" vertical="center"/>
    </xf>
    <xf numFmtId="0" fontId="10" fillId="0" borderId="3" xfId="0" applyFont="1" applyBorder="1"/>
    <xf numFmtId="3" fontId="10" fillId="0" borderId="3" xfId="0" applyNumberFormat="1" applyFont="1" applyBorder="1"/>
    <xf numFmtId="3" fontId="7" fillId="0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left" vertical="center" wrapText="1"/>
    </xf>
    <xf numFmtId="3" fontId="7" fillId="0" borderId="1" xfId="0" applyNumberFormat="1" applyFont="1" applyFill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3" fontId="3" fillId="0" borderId="0" xfId="0" applyNumberFormat="1" applyFont="1" applyBorder="1" applyAlignment="1">
      <alignment horizontal="right" vertical="center"/>
    </xf>
    <xf numFmtId="3" fontId="1" fillId="0" borderId="0" xfId="0" applyNumberFormat="1" applyFont="1" applyBorder="1" applyAlignment="1">
      <alignment horizontal="right" vertical="center"/>
    </xf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3" fontId="7" fillId="0" borderId="1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3" fontId="5" fillId="0" borderId="1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 vertical="top"/>
    </xf>
    <xf numFmtId="0" fontId="0" fillId="0" borderId="4" xfId="0" applyBorder="1" applyAlignment="1">
      <alignment horizontal="right" vertical="top"/>
    </xf>
    <xf numFmtId="0" fontId="0" fillId="0" borderId="5" xfId="0" applyBorder="1" applyAlignment="1">
      <alignment horizontal="right" vertical="top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3" fontId="7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top"/>
    </xf>
    <xf numFmtId="0" fontId="1" fillId="3" borderId="3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1" fillId="3" borderId="5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1"/>
  <sheetViews>
    <sheetView workbookViewId="0">
      <selection activeCell="I2" sqref="I2"/>
    </sheetView>
  </sheetViews>
  <sheetFormatPr baseColWidth="10" defaultRowHeight="15"/>
  <cols>
    <col min="1" max="1" width="4" customWidth="1"/>
    <col min="2" max="2" width="31.140625" customWidth="1"/>
    <col min="3" max="3" width="8.28515625" customWidth="1"/>
    <col min="4" max="4" width="10.140625" customWidth="1"/>
    <col min="5" max="5" width="15.7109375" customWidth="1"/>
    <col min="6" max="6" width="10.85546875" customWidth="1"/>
    <col min="7" max="7" width="11.28515625" customWidth="1"/>
    <col min="8" max="8" width="11.42578125" customWidth="1"/>
    <col min="9" max="9" width="10.5703125" customWidth="1"/>
    <col min="10" max="10" width="10" customWidth="1"/>
    <col min="11" max="11" width="8.85546875" customWidth="1"/>
    <col min="12" max="12" width="8.28515625" customWidth="1"/>
  </cols>
  <sheetData>
    <row r="1" spans="1:12" ht="18.75">
      <c r="A1" s="61" t="s">
        <v>18</v>
      </c>
      <c r="B1" s="61"/>
      <c r="C1" s="61"/>
      <c r="D1" s="61"/>
      <c r="E1" s="61"/>
      <c r="F1" s="61"/>
      <c r="G1" s="61"/>
      <c r="H1" s="61"/>
      <c r="I1" s="61"/>
      <c r="J1" s="61"/>
    </row>
    <row r="2" spans="1:12" ht="18.75">
      <c r="A2" s="1" t="s">
        <v>0</v>
      </c>
      <c r="E2" s="6" t="s">
        <v>16</v>
      </c>
      <c r="F2" s="6"/>
      <c r="H2" s="6"/>
      <c r="I2" s="6" t="s">
        <v>71</v>
      </c>
    </row>
    <row r="3" spans="1:12" ht="18.75">
      <c r="A3" s="1" t="s">
        <v>1</v>
      </c>
      <c r="E3" s="6" t="s">
        <v>12</v>
      </c>
      <c r="F3" s="6"/>
      <c r="G3" s="6"/>
      <c r="H3" s="6"/>
    </row>
    <row r="4" spans="1:12" ht="15" customHeight="1">
      <c r="A4" s="1" t="s">
        <v>2</v>
      </c>
      <c r="C4" s="62" t="s">
        <v>11</v>
      </c>
      <c r="D4" s="62"/>
      <c r="E4" s="62"/>
      <c r="F4" s="62"/>
      <c r="G4" s="62"/>
      <c r="H4" s="62"/>
      <c r="I4" s="62"/>
    </row>
    <row r="5" spans="1:12" ht="11.25" customHeight="1">
      <c r="A5" s="24"/>
    </row>
    <row r="6" spans="1:12" ht="22.5" customHeight="1">
      <c r="A6" s="21" t="s">
        <v>3</v>
      </c>
      <c r="B6" s="21" t="s">
        <v>4</v>
      </c>
      <c r="C6" s="21" t="s">
        <v>5</v>
      </c>
      <c r="D6" s="21" t="s">
        <v>6</v>
      </c>
      <c r="E6" s="21" t="s">
        <v>7</v>
      </c>
      <c r="F6" s="21" t="s">
        <v>8</v>
      </c>
      <c r="G6" s="21" t="s">
        <v>9</v>
      </c>
      <c r="H6" s="21" t="s">
        <v>10</v>
      </c>
      <c r="I6" s="63" t="s">
        <v>24</v>
      </c>
      <c r="J6" s="63"/>
      <c r="K6" s="25" t="s">
        <v>26</v>
      </c>
      <c r="L6" s="25" t="s">
        <v>50</v>
      </c>
    </row>
    <row r="7" spans="1:12" ht="24" customHeight="1">
      <c r="A7" s="2">
        <v>1</v>
      </c>
      <c r="B7" s="19" t="s">
        <v>19</v>
      </c>
      <c r="C7" s="4" t="s">
        <v>20</v>
      </c>
      <c r="D7" s="4">
        <v>25416</v>
      </c>
      <c r="E7" s="4" t="s">
        <v>21</v>
      </c>
      <c r="F7" s="4"/>
      <c r="G7" s="4" t="s">
        <v>53</v>
      </c>
      <c r="H7" s="5" t="s">
        <v>25</v>
      </c>
      <c r="I7" s="10" t="s">
        <v>22</v>
      </c>
      <c r="J7" s="11" t="s">
        <v>23</v>
      </c>
      <c r="K7" s="12" t="s">
        <v>45</v>
      </c>
      <c r="L7" s="22">
        <v>41883</v>
      </c>
    </row>
    <row r="8" spans="1:12" ht="24" customHeight="1">
      <c r="A8" s="2">
        <v>2</v>
      </c>
      <c r="B8" s="19" t="s">
        <v>27</v>
      </c>
      <c r="C8" s="4" t="s">
        <v>28</v>
      </c>
      <c r="D8" s="4">
        <v>23510</v>
      </c>
      <c r="E8" s="4" t="s">
        <v>21</v>
      </c>
      <c r="F8" s="4"/>
      <c r="G8" s="4" t="s">
        <v>53</v>
      </c>
      <c r="H8" s="5" t="s">
        <v>25</v>
      </c>
      <c r="I8" s="11" t="s">
        <v>29</v>
      </c>
      <c r="J8" s="11"/>
      <c r="K8" s="12" t="s">
        <v>30</v>
      </c>
      <c r="L8" s="22">
        <v>41883</v>
      </c>
    </row>
    <row r="9" spans="1:12" ht="24" customHeight="1">
      <c r="A9" s="8">
        <v>3</v>
      </c>
      <c r="B9" s="19" t="s">
        <v>31</v>
      </c>
      <c r="C9" s="4" t="s">
        <v>28</v>
      </c>
      <c r="D9" s="4">
        <v>43854</v>
      </c>
      <c r="E9" s="4" t="s">
        <v>21</v>
      </c>
      <c r="F9" s="4"/>
      <c r="G9" s="4" t="s">
        <v>53</v>
      </c>
      <c r="H9" s="5" t="s">
        <v>25</v>
      </c>
      <c r="I9" s="11" t="s">
        <v>32</v>
      </c>
      <c r="J9" s="11"/>
      <c r="K9" s="12" t="s">
        <v>33</v>
      </c>
      <c r="L9" s="22">
        <v>41883</v>
      </c>
    </row>
    <row r="10" spans="1:12" ht="24" customHeight="1">
      <c r="A10" s="8">
        <v>4</v>
      </c>
      <c r="B10" s="19" t="s">
        <v>36</v>
      </c>
      <c r="C10" s="4" t="s">
        <v>37</v>
      </c>
      <c r="D10" s="4">
        <v>57127</v>
      </c>
      <c r="E10" s="4" t="s">
        <v>35</v>
      </c>
      <c r="F10" s="4"/>
      <c r="G10" s="4" t="s">
        <v>53</v>
      </c>
      <c r="H10" s="5" t="s">
        <v>25</v>
      </c>
      <c r="I10" s="11" t="s">
        <v>38</v>
      </c>
      <c r="J10" s="11" t="s">
        <v>39</v>
      </c>
      <c r="K10" s="12" t="s">
        <v>34</v>
      </c>
      <c r="L10" s="22">
        <v>41883</v>
      </c>
    </row>
    <row r="11" spans="1:12" ht="24" customHeight="1">
      <c r="A11" s="8">
        <v>5</v>
      </c>
      <c r="B11" s="19" t="s">
        <v>40</v>
      </c>
      <c r="C11" s="4" t="s">
        <v>41</v>
      </c>
      <c r="D11" s="4">
        <v>13090</v>
      </c>
      <c r="E11" s="4" t="s">
        <v>42</v>
      </c>
      <c r="F11" s="4"/>
      <c r="G11" s="4" t="s">
        <v>61</v>
      </c>
      <c r="H11" s="5" t="s">
        <v>25</v>
      </c>
      <c r="I11" s="11" t="s">
        <v>43</v>
      </c>
      <c r="J11" s="11" t="s">
        <v>44</v>
      </c>
      <c r="K11" s="12" t="s">
        <v>46</v>
      </c>
      <c r="L11" s="22">
        <v>41883</v>
      </c>
    </row>
    <row r="12" spans="1:12" ht="24" customHeight="1">
      <c r="A12" s="8">
        <v>6</v>
      </c>
      <c r="B12" s="19" t="s">
        <v>48</v>
      </c>
      <c r="C12" s="2" t="s">
        <v>28</v>
      </c>
      <c r="D12" s="2">
        <v>6787</v>
      </c>
      <c r="E12" s="4" t="s">
        <v>21</v>
      </c>
      <c r="F12" s="2"/>
      <c r="G12" s="4" t="s">
        <v>53</v>
      </c>
      <c r="H12" s="5" t="s">
        <v>25</v>
      </c>
      <c r="I12" s="11" t="s">
        <v>49</v>
      </c>
      <c r="J12" s="11"/>
      <c r="K12" s="12" t="s">
        <v>47</v>
      </c>
      <c r="L12" s="22">
        <v>41883</v>
      </c>
    </row>
    <row r="13" spans="1:12" ht="24" customHeight="1">
      <c r="A13" s="8">
        <v>7</v>
      </c>
      <c r="B13" s="19" t="s">
        <v>51</v>
      </c>
      <c r="C13" s="2"/>
      <c r="D13" s="2">
        <v>42579</v>
      </c>
      <c r="E13" s="4" t="s">
        <v>21</v>
      </c>
      <c r="F13" s="2"/>
      <c r="G13" s="4" t="s">
        <v>53</v>
      </c>
      <c r="H13" s="5" t="s">
        <v>25</v>
      </c>
      <c r="I13" s="11" t="s">
        <v>54</v>
      </c>
      <c r="J13" s="11"/>
      <c r="K13" s="12" t="s">
        <v>52</v>
      </c>
      <c r="L13" s="22">
        <v>41913</v>
      </c>
    </row>
    <row r="14" spans="1:12" ht="24" customHeight="1">
      <c r="A14" s="8">
        <v>8</v>
      </c>
      <c r="B14" s="19"/>
      <c r="C14" s="2"/>
      <c r="D14" s="2"/>
      <c r="E14" s="2"/>
      <c r="F14" s="2"/>
      <c r="G14" s="2" t="s">
        <v>56</v>
      </c>
      <c r="H14" s="15" t="s">
        <v>25</v>
      </c>
      <c r="I14" s="11"/>
      <c r="J14" s="11"/>
      <c r="K14" s="12" t="s">
        <v>55</v>
      </c>
      <c r="L14" s="12"/>
    </row>
    <row r="15" spans="1:12" ht="24" customHeight="1">
      <c r="A15" s="64" t="s">
        <v>13</v>
      </c>
      <c r="B15" s="65"/>
      <c r="C15" s="65"/>
      <c r="D15" s="65"/>
      <c r="E15" s="65"/>
      <c r="F15" s="66"/>
      <c r="G15" s="20">
        <f>SUM(G7:G14)</f>
        <v>0</v>
      </c>
      <c r="H15" s="16"/>
      <c r="I15" s="7"/>
      <c r="J15" s="7"/>
    </row>
    <row r="16" spans="1:12" ht="16.5" customHeight="1">
      <c r="A16" s="58" t="s">
        <v>14</v>
      </c>
      <c r="B16" s="59"/>
      <c r="C16" s="59"/>
      <c r="D16" s="59"/>
      <c r="E16" s="59"/>
      <c r="F16" s="60"/>
      <c r="G16" s="13">
        <f>G15*0.15</f>
        <v>0</v>
      </c>
      <c r="H16" s="17"/>
      <c r="I16" s="7"/>
      <c r="J16" s="7"/>
    </row>
    <row r="17" spans="1:9" ht="15" customHeight="1">
      <c r="A17" s="58" t="s">
        <v>15</v>
      </c>
      <c r="B17" s="59"/>
      <c r="C17" s="59"/>
      <c r="D17" s="59"/>
      <c r="E17" s="59"/>
      <c r="F17" s="60"/>
      <c r="G17" s="13">
        <f>G15*0.05</f>
        <v>0</v>
      </c>
      <c r="H17" s="18"/>
      <c r="I17" s="3"/>
    </row>
    <row r="18" spans="1:9" ht="15" customHeight="1">
      <c r="A18" s="67" t="s">
        <v>17</v>
      </c>
      <c r="B18" s="67"/>
      <c r="C18" s="67"/>
      <c r="D18" s="67"/>
      <c r="E18" s="67"/>
      <c r="F18" s="67"/>
      <c r="G18" s="14">
        <f>G15-G16-G17</f>
        <v>0</v>
      </c>
      <c r="H18" s="18"/>
    </row>
    <row r="19" spans="1:9" ht="18.75" customHeight="1">
      <c r="A19" s="68"/>
      <c r="B19" s="68"/>
      <c r="C19" s="68"/>
      <c r="D19" s="68"/>
      <c r="E19" s="68"/>
      <c r="F19" s="68"/>
      <c r="G19" s="68"/>
      <c r="H19" s="69"/>
    </row>
    <row r="20" spans="1:9" ht="18.75" customHeight="1">
      <c r="A20" s="70" t="s">
        <v>57</v>
      </c>
      <c r="B20" s="70"/>
      <c r="C20" s="71" t="s">
        <v>58</v>
      </c>
      <c r="D20" s="72"/>
      <c r="E20" s="72"/>
      <c r="F20" s="73"/>
      <c r="G20" s="23">
        <v>70000</v>
      </c>
    </row>
    <row r="21" spans="1:9">
      <c r="A21" s="74" t="s">
        <v>59</v>
      </c>
      <c r="B21" s="75"/>
      <c r="C21" s="76" t="s">
        <v>60</v>
      </c>
      <c r="D21" s="77"/>
      <c r="E21" s="77"/>
      <c r="F21" s="78"/>
      <c r="G21" s="23">
        <v>10000</v>
      </c>
    </row>
  </sheetData>
  <mergeCells count="12">
    <mergeCell ref="A18:F18"/>
    <mergeCell ref="A19:H19"/>
    <mergeCell ref="A20:B20"/>
    <mergeCell ref="C20:F20"/>
    <mergeCell ref="A21:B21"/>
    <mergeCell ref="C21:F21"/>
    <mergeCell ref="A17:F17"/>
    <mergeCell ref="A1:J1"/>
    <mergeCell ref="C4:I4"/>
    <mergeCell ref="I6:J6"/>
    <mergeCell ref="A15:F15"/>
    <mergeCell ref="A16:F16"/>
  </mergeCells>
  <pageMargins left="0.31496062992125984" right="0.31496062992125984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B13" sqref="B13"/>
    </sheetView>
  </sheetViews>
  <sheetFormatPr baseColWidth="10" defaultRowHeight="15"/>
  <cols>
    <col min="1" max="1" width="3.28515625" customWidth="1"/>
    <col min="2" max="2" width="31.140625" customWidth="1"/>
    <col min="3" max="3" width="7.85546875" customWidth="1"/>
    <col min="4" max="4" width="9.5703125" customWidth="1"/>
    <col min="5" max="5" width="15" customWidth="1"/>
    <col min="6" max="6" width="8.28515625" customWidth="1"/>
    <col min="7" max="7" width="11.28515625" customWidth="1"/>
    <col min="8" max="8" width="10.85546875" customWidth="1"/>
    <col min="9" max="9" width="12" customWidth="1"/>
    <col min="10" max="10" width="10.42578125" customWidth="1"/>
    <col min="11" max="11" width="10" customWidth="1"/>
    <col min="12" max="12" width="7.7109375" customWidth="1"/>
    <col min="13" max="13" width="7" customWidth="1"/>
  </cols>
  <sheetData>
    <row r="1" spans="1:14" ht="18.75">
      <c r="A1" s="61" t="s">
        <v>68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4" ht="18.75">
      <c r="A2" s="1" t="s">
        <v>0</v>
      </c>
      <c r="E2" s="6" t="s">
        <v>16</v>
      </c>
      <c r="F2" s="6"/>
      <c r="I2" s="6"/>
      <c r="J2" s="6" t="s">
        <v>71</v>
      </c>
    </row>
    <row r="3" spans="1:14" ht="18.75">
      <c r="A3" s="1" t="s">
        <v>1</v>
      </c>
      <c r="E3" s="6" t="s">
        <v>12</v>
      </c>
      <c r="F3" s="6"/>
      <c r="G3" s="6"/>
      <c r="H3" s="6"/>
      <c r="I3" s="6"/>
    </row>
    <row r="4" spans="1:14" ht="15" customHeight="1">
      <c r="A4" s="1" t="s">
        <v>2</v>
      </c>
      <c r="C4" s="62" t="s">
        <v>11</v>
      </c>
      <c r="D4" s="62"/>
      <c r="E4" s="62"/>
      <c r="F4" s="62"/>
      <c r="G4" s="62"/>
      <c r="H4" s="62"/>
      <c r="I4" s="62"/>
      <c r="J4" s="62"/>
    </row>
    <row r="5" spans="1:14" ht="11.25" customHeight="1">
      <c r="A5" s="9"/>
    </row>
    <row r="6" spans="1:14" ht="22.5" customHeight="1">
      <c r="A6" s="21" t="s">
        <v>3</v>
      </c>
      <c r="B6" s="21" t="s">
        <v>4</v>
      </c>
      <c r="C6" s="21" t="s">
        <v>5</v>
      </c>
      <c r="D6" s="21" t="s">
        <v>6</v>
      </c>
      <c r="E6" s="21" t="s">
        <v>7</v>
      </c>
      <c r="F6" s="21" t="s">
        <v>8</v>
      </c>
      <c r="G6" s="21" t="s">
        <v>9</v>
      </c>
      <c r="H6" s="34" t="s">
        <v>63</v>
      </c>
      <c r="I6" s="30" t="s">
        <v>62</v>
      </c>
      <c r="J6" s="79" t="s">
        <v>24</v>
      </c>
      <c r="K6" s="79"/>
      <c r="L6" s="40" t="s">
        <v>26</v>
      </c>
      <c r="M6" s="40" t="s">
        <v>50</v>
      </c>
    </row>
    <row r="7" spans="1:14" ht="24" customHeight="1">
      <c r="A7" s="2">
        <v>1</v>
      </c>
      <c r="B7" s="19" t="s">
        <v>19</v>
      </c>
      <c r="C7" s="4" t="s">
        <v>20</v>
      </c>
      <c r="D7" s="4">
        <v>25416</v>
      </c>
      <c r="E7" s="4" t="s">
        <v>21</v>
      </c>
      <c r="F7" s="4"/>
      <c r="G7" s="4"/>
      <c r="H7" s="35">
        <v>160000</v>
      </c>
      <c r="I7" s="5"/>
      <c r="J7" s="41" t="s">
        <v>22</v>
      </c>
      <c r="K7" s="42" t="s">
        <v>23</v>
      </c>
      <c r="L7" s="43" t="s">
        <v>45</v>
      </c>
      <c r="M7" s="44">
        <v>41883</v>
      </c>
    </row>
    <row r="8" spans="1:14" ht="24" customHeight="1">
      <c r="A8" s="2">
        <v>2</v>
      </c>
      <c r="B8" s="19" t="s">
        <v>27</v>
      </c>
      <c r="C8" s="4" t="s">
        <v>28</v>
      </c>
      <c r="D8" s="4">
        <v>23510</v>
      </c>
      <c r="E8" s="4" t="s">
        <v>21</v>
      </c>
      <c r="F8" s="4"/>
      <c r="G8" s="4"/>
      <c r="H8" s="35">
        <v>160000</v>
      </c>
      <c r="I8" s="5"/>
      <c r="J8" s="42" t="s">
        <v>29</v>
      </c>
      <c r="K8" s="42"/>
      <c r="L8" s="43" t="s">
        <v>30</v>
      </c>
      <c r="M8" s="44">
        <v>41883</v>
      </c>
    </row>
    <row r="9" spans="1:14" ht="24" customHeight="1">
      <c r="A9" s="8">
        <v>3</v>
      </c>
      <c r="B9" s="19" t="s">
        <v>31</v>
      </c>
      <c r="C9" s="4" t="s">
        <v>28</v>
      </c>
      <c r="D9" s="4">
        <v>43854</v>
      </c>
      <c r="E9" s="4" t="s">
        <v>21</v>
      </c>
      <c r="F9" s="4"/>
      <c r="G9" s="4"/>
      <c r="H9" s="35">
        <v>160000</v>
      </c>
      <c r="I9" s="5"/>
      <c r="J9" s="42" t="s">
        <v>32</v>
      </c>
      <c r="K9" s="42"/>
      <c r="L9" s="43" t="s">
        <v>33</v>
      </c>
      <c r="M9" s="44">
        <v>41883</v>
      </c>
    </row>
    <row r="10" spans="1:14" ht="24" customHeight="1">
      <c r="A10" s="8">
        <v>4</v>
      </c>
      <c r="B10" s="46" t="s">
        <v>36</v>
      </c>
      <c r="C10" s="4" t="s">
        <v>37</v>
      </c>
      <c r="D10" s="4">
        <v>57127</v>
      </c>
      <c r="E10" s="4" t="s">
        <v>35</v>
      </c>
      <c r="F10" s="4"/>
      <c r="G10" s="4">
        <v>140000</v>
      </c>
      <c r="H10" s="35">
        <v>20000</v>
      </c>
      <c r="I10" s="5"/>
      <c r="J10" s="42" t="s">
        <v>38</v>
      </c>
      <c r="K10" s="42" t="s">
        <v>39</v>
      </c>
      <c r="L10" s="43" t="s">
        <v>34</v>
      </c>
      <c r="M10" s="44">
        <v>41883</v>
      </c>
    </row>
    <row r="11" spans="1:14" ht="24" customHeight="1">
      <c r="A11" s="8">
        <v>5</v>
      </c>
      <c r="B11" s="46" t="s">
        <v>40</v>
      </c>
      <c r="C11" s="4" t="s">
        <v>41</v>
      </c>
      <c r="D11" s="4">
        <v>13090</v>
      </c>
      <c r="E11" s="4" t="s">
        <v>42</v>
      </c>
      <c r="F11" s="4"/>
      <c r="G11" s="4" t="s">
        <v>61</v>
      </c>
      <c r="H11" s="35">
        <v>0</v>
      </c>
      <c r="I11" s="5"/>
      <c r="J11" s="42" t="s">
        <v>43</v>
      </c>
      <c r="K11" s="42" t="s">
        <v>44</v>
      </c>
      <c r="L11" s="43" t="s">
        <v>46</v>
      </c>
      <c r="M11" s="44">
        <v>41883</v>
      </c>
    </row>
    <row r="12" spans="1:14" ht="24" customHeight="1">
      <c r="A12" s="8">
        <v>6</v>
      </c>
      <c r="B12" s="46" t="s">
        <v>48</v>
      </c>
      <c r="C12" s="2" t="s">
        <v>28</v>
      </c>
      <c r="D12" s="2">
        <v>6787</v>
      </c>
      <c r="E12" s="4" t="s">
        <v>21</v>
      </c>
      <c r="F12" s="2"/>
      <c r="H12" s="35">
        <v>140000</v>
      </c>
      <c r="I12" s="5">
        <v>20000</v>
      </c>
      <c r="J12" s="42" t="s">
        <v>49</v>
      </c>
      <c r="K12" s="42"/>
      <c r="L12" s="43" t="s">
        <v>47</v>
      </c>
      <c r="M12" s="44">
        <v>41883</v>
      </c>
    </row>
    <row r="13" spans="1:14" ht="24" customHeight="1">
      <c r="A13" s="8">
        <v>7</v>
      </c>
      <c r="B13" s="46" t="s">
        <v>51</v>
      </c>
      <c r="C13" s="2" t="s">
        <v>28</v>
      </c>
      <c r="D13" s="2">
        <v>42579</v>
      </c>
      <c r="E13" s="4" t="s">
        <v>21</v>
      </c>
      <c r="F13" s="2"/>
      <c r="G13" s="4">
        <v>70000</v>
      </c>
      <c r="H13" s="35">
        <v>0</v>
      </c>
      <c r="I13" s="5">
        <v>10000</v>
      </c>
      <c r="J13" s="42" t="s">
        <v>54</v>
      </c>
      <c r="K13" s="42"/>
      <c r="L13" s="43" t="s">
        <v>52</v>
      </c>
      <c r="M13" s="44">
        <v>41913</v>
      </c>
      <c r="N13" t="s">
        <v>72</v>
      </c>
    </row>
    <row r="14" spans="1:14" ht="24" customHeight="1">
      <c r="A14" s="8">
        <v>8</v>
      </c>
      <c r="B14" s="46" t="s">
        <v>64</v>
      </c>
      <c r="C14" s="4" t="s">
        <v>41</v>
      </c>
      <c r="D14" s="2"/>
      <c r="E14" s="4" t="s">
        <v>42</v>
      </c>
      <c r="F14" s="4"/>
      <c r="G14" s="4" t="s">
        <v>61</v>
      </c>
      <c r="H14" s="36">
        <v>0</v>
      </c>
      <c r="I14" s="5"/>
      <c r="J14" s="45" t="s">
        <v>65</v>
      </c>
      <c r="K14" s="42" t="s">
        <v>66</v>
      </c>
      <c r="L14" s="43" t="s">
        <v>55</v>
      </c>
      <c r="M14" s="44">
        <v>41913</v>
      </c>
    </row>
    <row r="15" spans="1:14" ht="24" customHeight="1">
      <c r="A15" s="64" t="s">
        <v>13</v>
      </c>
      <c r="B15" s="65"/>
      <c r="C15" s="65"/>
      <c r="D15" s="65"/>
      <c r="E15" s="65"/>
      <c r="F15" s="66"/>
      <c r="G15" s="27">
        <f>SUM(G7:G14)</f>
        <v>210000</v>
      </c>
      <c r="H15" s="37">
        <f t="shared" ref="H15:I15" si="0">SUM(H7:H14)</f>
        <v>640000</v>
      </c>
      <c r="I15" s="27">
        <f t="shared" si="0"/>
        <v>30000</v>
      </c>
      <c r="J15" s="7"/>
      <c r="K15" s="7"/>
    </row>
    <row r="16" spans="1:14" ht="16.5" customHeight="1">
      <c r="A16" s="58" t="s">
        <v>14</v>
      </c>
      <c r="B16" s="59"/>
      <c r="C16" s="59"/>
      <c r="D16" s="59"/>
      <c r="E16" s="59"/>
      <c r="F16" s="60"/>
      <c r="G16" s="13">
        <v>0</v>
      </c>
      <c r="H16" s="38">
        <v>0</v>
      </c>
      <c r="I16" s="32">
        <v>0</v>
      </c>
      <c r="J16" s="7"/>
      <c r="K16" s="7"/>
    </row>
    <row r="17" spans="1:10" ht="15" customHeight="1">
      <c r="A17" s="58" t="s">
        <v>15</v>
      </c>
      <c r="B17" s="59"/>
      <c r="C17" s="59"/>
      <c r="D17" s="59"/>
      <c r="E17" s="59"/>
      <c r="F17" s="60"/>
      <c r="G17" s="13">
        <f>G15*0.05</f>
        <v>10500</v>
      </c>
      <c r="H17" s="38">
        <f t="shared" ref="H17:I17" si="1">H15*0.05</f>
        <v>32000</v>
      </c>
      <c r="I17" s="32">
        <f t="shared" si="1"/>
        <v>1500</v>
      </c>
      <c r="J17" s="3"/>
    </row>
    <row r="18" spans="1:10" ht="15" customHeight="1">
      <c r="A18" s="67" t="s">
        <v>67</v>
      </c>
      <c r="B18" s="67"/>
      <c r="C18" s="67"/>
      <c r="D18" s="67"/>
      <c r="E18" s="67"/>
      <c r="F18" s="67"/>
      <c r="G18" s="14">
        <f>G15-G16-G17</f>
        <v>199500</v>
      </c>
      <c r="H18" s="39">
        <f t="shared" ref="H18" si="2">H15-H16-H17</f>
        <v>608000</v>
      </c>
      <c r="I18" s="33">
        <f>I15-I16-I17-5000</f>
        <v>23500</v>
      </c>
    </row>
    <row r="19" spans="1:10" ht="18.75" customHeight="1">
      <c r="A19" s="68"/>
      <c r="B19" s="68"/>
      <c r="C19" s="68"/>
      <c r="D19" s="68"/>
      <c r="E19" s="68"/>
      <c r="F19" s="68"/>
      <c r="G19" s="68"/>
      <c r="H19" s="69"/>
      <c r="I19" s="69"/>
    </row>
    <row r="20" spans="1:10" ht="18.75" customHeight="1">
      <c r="A20" s="70" t="s">
        <v>57</v>
      </c>
      <c r="B20" s="70"/>
      <c r="C20" s="71" t="s">
        <v>58</v>
      </c>
      <c r="D20" s="72"/>
      <c r="E20" s="72"/>
      <c r="F20" s="73"/>
      <c r="G20" s="26">
        <f>G15</f>
        <v>210000</v>
      </c>
      <c r="H20" s="26"/>
      <c r="I20" s="27">
        <f>G20+I18</f>
        <v>233500</v>
      </c>
    </row>
    <row r="21" spans="1:10" ht="15.75">
      <c r="A21" s="74" t="s">
        <v>59</v>
      </c>
      <c r="B21" s="75"/>
      <c r="C21" s="76" t="s">
        <v>60</v>
      </c>
      <c r="D21" s="77"/>
      <c r="E21" s="77"/>
      <c r="F21" s="78"/>
      <c r="G21" s="28">
        <f>8*10000</f>
        <v>80000</v>
      </c>
      <c r="H21" s="31"/>
    </row>
  </sheetData>
  <mergeCells count="12">
    <mergeCell ref="A20:B20"/>
    <mergeCell ref="C20:F20"/>
    <mergeCell ref="C21:F21"/>
    <mergeCell ref="A21:B21"/>
    <mergeCell ref="A19:I19"/>
    <mergeCell ref="A18:F18"/>
    <mergeCell ref="J6:K6"/>
    <mergeCell ref="A1:K1"/>
    <mergeCell ref="C4:J4"/>
    <mergeCell ref="A15:F15"/>
    <mergeCell ref="A16:F16"/>
    <mergeCell ref="A17:F17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2"/>
  <sheetViews>
    <sheetView topLeftCell="A3" workbookViewId="0">
      <selection activeCell="H7" sqref="H7"/>
    </sheetView>
  </sheetViews>
  <sheetFormatPr baseColWidth="10" defaultRowHeight="15"/>
  <cols>
    <col min="1" max="1" width="3" customWidth="1"/>
    <col min="2" max="2" width="31" customWidth="1"/>
    <col min="3" max="3" width="7.5703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85546875" customWidth="1"/>
    <col min="13" max="13" width="8.28515625" customWidth="1"/>
  </cols>
  <sheetData>
    <row r="1" spans="1:13" ht="18.75">
      <c r="A1" s="61" t="s">
        <v>70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3" ht="18.75">
      <c r="A2" s="1" t="s">
        <v>0</v>
      </c>
      <c r="E2" s="6" t="s">
        <v>16</v>
      </c>
      <c r="F2" s="6"/>
      <c r="I2" s="6"/>
      <c r="J2" s="6" t="s">
        <v>71</v>
      </c>
    </row>
    <row r="3" spans="1:13" ht="18.75">
      <c r="A3" s="1" t="s">
        <v>1</v>
      </c>
      <c r="E3" s="6" t="s">
        <v>12</v>
      </c>
      <c r="F3" s="6"/>
      <c r="G3" s="6"/>
      <c r="H3" s="6"/>
      <c r="I3" s="6"/>
    </row>
    <row r="4" spans="1:13" ht="15" customHeight="1">
      <c r="A4" s="1" t="s">
        <v>2</v>
      </c>
      <c r="C4" s="62" t="s">
        <v>11</v>
      </c>
      <c r="D4" s="62"/>
      <c r="E4" s="62"/>
      <c r="F4" s="62"/>
      <c r="G4" s="62"/>
      <c r="H4" s="62"/>
      <c r="I4" s="62"/>
      <c r="J4" s="62"/>
    </row>
    <row r="5" spans="1:13" ht="11.25" customHeight="1">
      <c r="A5" s="29"/>
    </row>
    <row r="6" spans="1:13" ht="22.5" customHeight="1">
      <c r="A6" s="21" t="s">
        <v>3</v>
      </c>
      <c r="B6" s="21" t="s">
        <v>4</v>
      </c>
      <c r="C6" s="21" t="s">
        <v>5</v>
      </c>
      <c r="D6" s="21" t="s">
        <v>6</v>
      </c>
      <c r="E6" s="21" t="s">
        <v>7</v>
      </c>
      <c r="F6" s="21" t="s">
        <v>8</v>
      </c>
      <c r="G6" s="21" t="s">
        <v>9</v>
      </c>
      <c r="H6" s="34" t="s">
        <v>63</v>
      </c>
      <c r="I6" s="30" t="s">
        <v>62</v>
      </c>
      <c r="J6" s="79" t="s">
        <v>24</v>
      </c>
      <c r="K6" s="79"/>
      <c r="L6" s="47" t="s">
        <v>26</v>
      </c>
      <c r="M6" s="47" t="s">
        <v>50</v>
      </c>
    </row>
    <row r="7" spans="1:13" ht="24" customHeight="1">
      <c r="A7" s="2">
        <v>1</v>
      </c>
      <c r="B7" s="19" t="s">
        <v>19</v>
      </c>
      <c r="C7" s="4" t="s">
        <v>20</v>
      </c>
      <c r="D7" s="4">
        <v>25416</v>
      </c>
      <c r="E7" s="4" t="s">
        <v>21</v>
      </c>
      <c r="F7" s="4"/>
      <c r="G7" s="48">
        <v>70000</v>
      </c>
      <c r="H7" s="35">
        <v>160000</v>
      </c>
      <c r="I7" s="5"/>
      <c r="J7" s="41" t="s">
        <v>22</v>
      </c>
      <c r="K7" s="42" t="s">
        <v>23</v>
      </c>
      <c r="L7" s="43" t="s">
        <v>45</v>
      </c>
      <c r="M7" s="44">
        <v>41883</v>
      </c>
    </row>
    <row r="8" spans="1:13" ht="24" customHeight="1">
      <c r="A8" s="2">
        <v>2</v>
      </c>
      <c r="B8" s="19" t="s">
        <v>27</v>
      </c>
      <c r="C8" s="4" t="s">
        <v>28</v>
      </c>
      <c r="D8" s="4">
        <v>23510</v>
      </c>
      <c r="E8" s="4" t="s">
        <v>21</v>
      </c>
      <c r="F8" s="4"/>
      <c r="G8" s="48">
        <v>70000</v>
      </c>
      <c r="H8" s="35">
        <v>160000</v>
      </c>
      <c r="I8" s="5"/>
      <c r="J8" s="42" t="s">
        <v>29</v>
      </c>
      <c r="K8" s="42"/>
      <c r="L8" s="43" t="s">
        <v>30</v>
      </c>
      <c r="M8" s="44">
        <v>41883</v>
      </c>
    </row>
    <row r="9" spans="1:13" ht="24" customHeight="1">
      <c r="A9" s="8">
        <v>3</v>
      </c>
      <c r="B9" s="19" t="s">
        <v>31</v>
      </c>
      <c r="C9" s="4" t="s">
        <v>28</v>
      </c>
      <c r="D9" s="4">
        <v>43854</v>
      </c>
      <c r="E9" s="4" t="s">
        <v>21</v>
      </c>
      <c r="F9" s="4"/>
      <c r="G9" s="48">
        <v>70000</v>
      </c>
      <c r="H9" s="35">
        <v>70000</v>
      </c>
      <c r="I9" s="5">
        <v>20000</v>
      </c>
      <c r="J9" s="42" t="s">
        <v>32</v>
      </c>
      <c r="K9" s="42"/>
      <c r="L9" s="43" t="s">
        <v>33</v>
      </c>
      <c r="M9" s="44">
        <v>41913</v>
      </c>
    </row>
    <row r="10" spans="1:13" ht="24" customHeight="1">
      <c r="A10" s="8">
        <v>4</v>
      </c>
      <c r="B10" s="19" t="s">
        <v>36</v>
      </c>
      <c r="C10" s="4" t="s">
        <v>37</v>
      </c>
      <c r="D10" s="4">
        <v>57127</v>
      </c>
      <c r="E10" s="4" t="s">
        <v>35</v>
      </c>
      <c r="F10" s="4"/>
      <c r="G10" s="4">
        <v>70000</v>
      </c>
      <c r="H10" s="35">
        <v>20000</v>
      </c>
      <c r="I10" s="5"/>
      <c r="J10" s="42" t="s">
        <v>38</v>
      </c>
      <c r="K10" s="42" t="s">
        <v>39</v>
      </c>
      <c r="L10" s="43" t="s">
        <v>34</v>
      </c>
      <c r="M10" s="44">
        <v>41883</v>
      </c>
    </row>
    <row r="11" spans="1:13" ht="24" customHeight="1">
      <c r="A11" s="8">
        <v>5</v>
      </c>
      <c r="B11" s="19" t="s">
        <v>40</v>
      </c>
      <c r="C11" s="4" t="s">
        <v>41</v>
      </c>
      <c r="D11" s="4">
        <v>13090</v>
      </c>
      <c r="E11" s="4" t="s">
        <v>42</v>
      </c>
      <c r="F11" s="4"/>
      <c r="G11" s="51"/>
      <c r="H11" s="35">
        <v>0</v>
      </c>
      <c r="I11" s="4">
        <v>80000</v>
      </c>
      <c r="J11" s="42" t="s">
        <v>43</v>
      </c>
      <c r="K11" s="42" t="s">
        <v>44</v>
      </c>
      <c r="L11" s="43" t="s">
        <v>46</v>
      </c>
      <c r="M11" s="44">
        <v>41883</v>
      </c>
    </row>
    <row r="12" spans="1:13" ht="24" customHeight="1">
      <c r="A12" s="8">
        <v>6</v>
      </c>
      <c r="B12" s="19" t="s">
        <v>48</v>
      </c>
      <c r="C12" s="2" t="s">
        <v>28</v>
      </c>
      <c r="D12" s="2">
        <v>6787</v>
      </c>
      <c r="E12" s="4" t="s">
        <v>21</v>
      </c>
      <c r="F12" s="2"/>
      <c r="G12" s="51"/>
      <c r="H12" s="35">
        <v>210000</v>
      </c>
      <c r="I12" s="5"/>
      <c r="J12" s="42" t="s">
        <v>49</v>
      </c>
      <c r="K12" s="42"/>
      <c r="L12" s="43" t="s">
        <v>47</v>
      </c>
      <c r="M12" s="44">
        <v>41883</v>
      </c>
    </row>
    <row r="13" spans="1:13" ht="24" customHeight="1">
      <c r="A13" s="8">
        <v>7</v>
      </c>
      <c r="B13" s="19" t="s">
        <v>51</v>
      </c>
      <c r="C13" s="2" t="s">
        <v>28</v>
      </c>
      <c r="D13" s="2">
        <v>42579</v>
      </c>
      <c r="E13" s="4" t="s">
        <v>21</v>
      </c>
      <c r="F13" s="2"/>
      <c r="G13" s="4">
        <v>70000</v>
      </c>
      <c r="H13" s="35">
        <v>0</v>
      </c>
      <c r="I13" s="5">
        <v>10000</v>
      </c>
      <c r="J13" s="42" t="s">
        <v>54</v>
      </c>
      <c r="K13" s="42"/>
      <c r="L13" s="43" t="s">
        <v>52</v>
      </c>
      <c r="M13" s="44">
        <v>41913</v>
      </c>
    </row>
    <row r="14" spans="1:13" ht="24" customHeight="1">
      <c r="A14" s="8">
        <v>8</v>
      </c>
      <c r="B14" s="19" t="s">
        <v>64</v>
      </c>
      <c r="C14" s="4" t="s">
        <v>41</v>
      </c>
      <c r="D14" s="2"/>
      <c r="E14" s="4" t="s">
        <v>42</v>
      </c>
      <c r="F14" s="4"/>
      <c r="G14" s="4" t="s">
        <v>61</v>
      </c>
      <c r="H14" s="36">
        <v>0</v>
      </c>
      <c r="I14" s="5"/>
      <c r="J14" s="45" t="s">
        <v>65</v>
      </c>
      <c r="K14" s="42" t="s">
        <v>66</v>
      </c>
      <c r="L14" s="43" t="s">
        <v>55</v>
      </c>
      <c r="M14" s="44">
        <v>41913</v>
      </c>
    </row>
    <row r="15" spans="1:13" ht="24" customHeight="1">
      <c r="A15" s="64" t="s">
        <v>13</v>
      </c>
      <c r="B15" s="65"/>
      <c r="C15" s="65"/>
      <c r="D15" s="65"/>
      <c r="E15" s="65"/>
      <c r="F15" s="66"/>
      <c r="G15" s="27">
        <f>SUM(G7:G14)</f>
        <v>350000</v>
      </c>
      <c r="H15" s="37">
        <f t="shared" ref="H15:I15" si="0">SUM(H7:H14)</f>
        <v>620000</v>
      </c>
      <c r="I15" s="27">
        <f t="shared" si="0"/>
        <v>110000</v>
      </c>
      <c r="J15" s="7"/>
      <c r="K15" s="7"/>
    </row>
    <row r="16" spans="1:13" ht="16.5" customHeight="1">
      <c r="A16" s="58" t="s">
        <v>14</v>
      </c>
      <c r="B16" s="59"/>
      <c r="C16" s="59"/>
      <c r="D16" s="59"/>
      <c r="E16" s="59"/>
      <c r="F16" s="60"/>
      <c r="G16" s="13">
        <v>0</v>
      </c>
      <c r="H16" s="38">
        <v>0</v>
      </c>
      <c r="I16" s="32">
        <v>0</v>
      </c>
      <c r="J16" s="7"/>
      <c r="K16" s="7"/>
    </row>
    <row r="17" spans="1:10" ht="15" customHeight="1">
      <c r="A17" s="81" t="s">
        <v>15</v>
      </c>
      <c r="B17" s="82"/>
      <c r="C17" s="82"/>
      <c r="D17" s="82"/>
      <c r="E17" s="82"/>
      <c r="F17" s="83"/>
      <c r="G17" s="13">
        <f>G15*0.05</f>
        <v>17500</v>
      </c>
      <c r="H17" s="38">
        <f t="shared" ref="H17:I17" si="1">H15*0.05</f>
        <v>31000</v>
      </c>
      <c r="I17" s="52">
        <f t="shared" si="1"/>
        <v>5500</v>
      </c>
      <c r="J17" s="53">
        <f>G17+I17</f>
        <v>23000</v>
      </c>
    </row>
    <row r="18" spans="1:10" ht="15" customHeight="1">
      <c r="A18" s="67" t="s">
        <v>69</v>
      </c>
      <c r="B18" s="67"/>
      <c r="C18" s="67"/>
      <c r="D18" s="67"/>
      <c r="E18" s="67"/>
      <c r="F18" s="67"/>
      <c r="G18" s="14">
        <f>G15-G16-G17</f>
        <v>332500</v>
      </c>
      <c r="H18" s="39">
        <f t="shared" ref="H18" si="2">H15-H16-H17</f>
        <v>589000</v>
      </c>
      <c r="I18" s="33">
        <f>I15-I16-I17</f>
        <v>104500</v>
      </c>
    </row>
    <row r="19" spans="1:10" ht="18.75" customHeight="1">
      <c r="A19" s="68"/>
      <c r="B19" s="68"/>
      <c r="C19" s="68"/>
      <c r="D19" s="68"/>
      <c r="E19" s="68"/>
      <c r="F19" s="68"/>
      <c r="G19" s="68"/>
      <c r="H19" s="69"/>
      <c r="I19" s="69"/>
    </row>
    <row r="20" spans="1:10" ht="18.75" customHeight="1">
      <c r="A20" s="70" t="s">
        <v>57</v>
      </c>
      <c r="B20" s="70"/>
      <c r="C20" s="80" t="s">
        <v>58</v>
      </c>
      <c r="D20" s="80"/>
      <c r="E20" s="80"/>
      <c r="F20" s="80"/>
      <c r="G20" s="49"/>
      <c r="H20" s="49"/>
      <c r="I20" s="50"/>
    </row>
    <row r="22" spans="1:10">
      <c r="A22" t="s">
        <v>75</v>
      </c>
    </row>
  </sheetData>
  <mergeCells count="10">
    <mergeCell ref="A18:F18"/>
    <mergeCell ref="A19:I19"/>
    <mergeCell ref="A20:B20"/>
    <mergeCell ref="C20:F20"/>
    <mergeCell ref="A17:F17"/>
    <mergeCell ref="A1:K1"/>
    <mergeCell ref="C4:J4"/>
    <mergeCell ref="J6:K6"/>
    <mergeCell ref="A15:F15"/>
    <mergeCell ref="A16:F16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3"/>
  <sheetViews>
    <sheetView tabSelected="1" topLeftCell="A6" workbookViewId="0">
      <selection activeCell="I13" sqref="I13"/>
    </sheetView>
  </sheetViews>
  <sheetFormatPr baseColWidth="10" defaultRowHeight="15"/>
  <cols>
    <col min="1" max="1" width="3" customWidth="1"/>
    <col min="2" max="2" width="31" customWidth="1"/>
    <col min="3" max="3" width="7.5703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85546875" customWidth="1"/>
    <col min="13" max="13" width="8.28515625" customWidth="1"/>
  </cols>
  <sheetData>
    <row r="1" spans="1:13" ht="18.75">
      <c r="A1" s="61" t="s">
        <v>74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3" ht="18.75">
      <c r="A2" s="1" t="s">
        <v>0</v>
      </c>
      <c r="E2" s="6" t="s">
        <v>16</v>
      </c>
      <c r="F2" s="6"/>
      <c r="I2" s="6"/>
      <c r="J2" s="6" t="s">
        <v>71</v>
      </c>
    </row>
    <row r="3" spans="1:13" ht="18.75">
      <c r="A3" s="1" t="s">
        <v>1</v>
      </c>
      <c r="E3" s="6" t="s">
        <v>12</v>
      </c>
      <c r="F3" s="6"/>
      <c r="G3" s="6"/>
      <c r="H3" s="6"/>
      <c r="I3" s="6"/>
    </row>
    <row r="4" spans="1:13" ht="15" customHeight="1">
      <c r="A4" s="1" t="s">
        <v>2</v>
      </c>
      <c r="C4" s="62" t="s">
        <v>11</v>
      </c>
      <c r="D4" s="62"/>
      <c r="E4" s="62"/>
      <c r="F4" s="62"/>
      <c r="G4" s="62"/>
      <c r="H4" s="62"/>
      <c r="I4" s="62"/>
      <c r="J4" s="62"/>
    </row>
    <row r="5" spans="1:13" ht="11.25" customHeight="1">
      <c r="A5" s="54"/>
    </row>
    <row r="6" spans="1:13" ht="22.5" customHeight="1">
      <c r="A6" s="21" t="s">
        <v>3</v>
      </c>
      <c r="B6" s="21" t="s">
        <v>4</v>
      </c>
      <c r="C6" s="21" t="s">
        <v>5</v>
      </c>
      <c r="D6" s="21" t="s">
        <v>6</v>
      </c>
      <c r="E6" s="21" t="s">
        <v>7</v>
      </c>
      <c r="F6" s="21" t="s">
        <v>8</v>
      </c>
      <c r="G6" s="21" t="s">
        <v>9</v>
      </c>
      <c r="H6" s="34" t="s">
        <v>63</v>
      </c>
      <c r="I6" s="30" t="s">
        <v>62</v>
      </c>
      <c r="J6" s="79" t="s">
        <v>24</v>
      </c>
      <c r="K6" s="79"/>
      <c r="L6" s="55" t="s">
        <v>26</v>
      </c>
      <c r="M6" s="55" t="s">
        <v>50</v>
      </c>
    </row>
    <row r="7" spans="1:13" ht="24" customHeight="1">
      <c r="A7" s="2">
        <v>1</v>
      </c>
      <c r="B7" s="19" t="s">
        <v>19</v>
      </c>
      <c r="C7" s="4" t="s">
        <v>20</v>
      </c>
      <c r="D7" s="4">
        <v>25416</v>
      </c>
      <c r="E7" s="4" t="s">
        <v>21</v>
      </c>
      <c r="F7" s="4"/>
      <c r="G7" s="48">
        <v>70000</v>
      </c>
      <c r="H7" s="35">
        <v>170000</v>
      </c>
      <c r="I7" s="5"/>
      <c r="J7" s="41" t="s">
        <v>22</v>
      </c>
      <c r="K7" s="42" t="s">
        <v>23</v>
      </c>
      <c r="L7" s="43" t="s">
        <v>45</v>
      </c>
      <c r="M7" s="44">
        <v>41883</v>
      </c>
    </row>
    <row r="8" spans="1:13" ht="24" customHeight="1">
      <c r="A8" s="2">
        <v>2</v>
      </c>
      <c r="B8" s="19" t="s">
        <v>27</v>
      </c>
      <c r="C8" s="4" t="s">
        <v>28</v>
      </c>
      <c r="D8" s="4">
        <v>23510</v>
      </c>
      <c r="E8" s="4" t="s">
        <v>21</v>
      </c>
      <c r="F8" s="4"/>
      <c r="G8" s="48">
        <v>70000</v>
      </c>
      <c r="H8" s="35">
        <v>170000</v>
      </c>
      <c r="I8" s="5"/>
      <c r="J8" s="42" t="s">
        <v>29</v>
      </c>
      <c r="K8" s="42"/>
      <c r="L8" s="43" t="s">
        <v>30</v>
      </c>
      <c r="M8" s="44">
        <v>41883</v>
      </c>
    </row>
    <row r="9" spans="1:13" ht="24" customHeight="1">
      <c r="A9" s="8">
        <v>3</v>
      </c>
      <c r="B9" s="19" t="s">
        <v>31</v>
      </c>
      <c r="C9" s="4" t="s">
        <v>28</v>
      </c>
      <c r="D9" s="4">
        <v>43854</v>
      </c>
      <c r="E9" s="4" t="s">
        <v>21</v>
      </c>
      <c r="F9" s="4"/>
      <c r="G9" s="48">
        <v>70000</v>
      </c>
      <c r="H9" s="35">
        <v>70000</v>
      </c>
      <c r="I9" s="5">
        <v>20000</v>
      </c>
      <c r="J9" s="42" t="s">
        <v>32</v>
      </c>
      <c r="K9" s="42"/>
      <c r="L9" s="43" t="s">
        <v>33</v>
      </c>
      <c r="M9" s="44">
        <v>41913</v>
      </c>
    </row>
    <row r="10" spans="1:13" ht="24" customHeight="1">
      <c r="A10" s="8">
        <v>4</v>
      </c>
      <c r="B10" s="19" t="s">
        <v>36</v>
      </c>
      <c r="C10" s="4" t="s">
        <v>37</v>
      </c>
      <c r="D10" s="4">
        <v>57127</v>
      </c>
      <c r="E10" s="4" t="s">
        <v>35</v>
      </c>
      <c r="F10" s="4"/>
      <c r="G10" s="4">
        <v>70000</v>
      </c>
      <c r="H10" s="35">
        <v>30000</v>
      </c>
      <c r="I10" s="5"/>
      <c r="J10" s="42" t="s">
        <v>38</v>
      </c>
      <c r="K10" s="42" t="s">
        <v>39</v>
      </c>
      <c r="L10" s="43" t="s">
        <v>34</v>
      </c>
      <c r="M10" s="44">
        <v>41883</v>
      </c>
    </row>
    <row r="11" spans="1:13" ht="24" customHeight="1">
      <c r="A11" s="8">
        <v>5</v>
      </c>
      <c r="B11" s="19" t="s">
        <v>40</v>
      </c>
      <c r="C11" s="4" t="s">
        <v>41</v>
      </c>
      <c r="D11" s="4">
        <v>13090</v>
      </c>
      <c r="E11" s="4" t="s">
        <v>42</v>
      </c>
      <c r="F11" s="4"/>
      <c r="G11" s="4">
        <v>80000</v>
      </c>
      <c r="H11" s="35">
        <v>0</v>
      </c>
      <c r="I11" s="4"/>
      <c r="J11" s="42" t="s">
        <v>43</v>
      </c>
      <c r="K11" s="42" t="s">
        <v>44</v>
      </c>
      <c r="L11" s="43" t="s">
        <v>46</v>
      </c>
      <c r="M11" s="44">
        <v>41883</v>
      </c>
    </row>
    <row r="12" spans="1:13" ht="24" customHeight="1">
      <c r="A12" s="8">
        <v>6</v>
      </c>
      <c r="B12" s="19" t="s">
        <v>48</v>
      </c>
      <c r="C12" s="2" t="s">
        <v>28</v>
      </c>
      <c r="D12" s="2">
        <v>6787</v>
      </c>
      <c r="E12" s="4" t="s">
        <v>21</v>
      </c>
      <c r="F12" s="2"/>
      <c r="G12" s="48">
        <v>70000</v>
      </c>
      <c r="H12" s="35">
        <v>220000</v>
      </c>
      <c r="I12" s="5"/>
      <c r="J12" s="42" t="s">
        <v>49</v>
      </c>
      <c r="K12" s="42"/>
      <c r="L12" s="43" t="s">
        <v>47</v>
      </c>
      <c r="M12" s="44">
        <v>41883</v>
      </c>
    </row>
    <row r="13" spans="1:13" ht="24" customHeight="1">
      <c r="A13" s="8">
        <v>7</v>
      </c>
      <c r="B13" s="19" t="s">
        <v>51</v>
      </c>
      <c r="C13" s="2" t="s">
        <v>28</v>
      </c>
      <c r="D13" s="2">
        <v>42579</v>
      </c>
      <c r="E13" s="4" t="s">
        <v>21</v>
      </c>
      <c r="F13" s="2"/>
      <c r="G13" s="4">
        <v>70000</v>
      </c>
      <c r="H13" s="35">
        <v>0</v>
      </c>
      <c r="I13" s="5">
        <v>10000</v>
      </c>
      <c r="J13" s="42" t="s">
        <v>54</v>
      </c>
      <c r="K13" s="42"/>
      <c r="L13" s="43" t="s">
        <v>52</v>
      </c>
      <c r="M13" s="44">
        <v>41913</v>
      </c>
    </row>
    <row r="14" spans="1:13" ht="24" customHeight="1">
      <c r="A14" s="8">
        <v>8</v>
      </c>
      <c r="B14" s="19" t="s">
        <v>64</v>
      </c>
      <c r="C14" s="4" t="s">
        <v>41</v>
      </c>
      <c r="D14" s="2"/>
      <c r="E14" s="4" t="s">
        <v>42</v>
      </c>
      <c r="F14" s="4"/>
      <c r="G14" s="4">
        <v>80000</v>
      </c>
      <c r="H14" s="36">
        <v>0</v>
      </c>
      <c r="J14" s="45" t="s">
        <v>65</v>
      </c>
      <c r="K14" s="42" t="s">
        <v>66</v>
      </c>
      <c r="L14" s="43" t="s">
        <v>55</v>
      </c>
      <c r="M14" s="44">
        <v>41913</v>
      </c>
    </row>
    <row r="15" spans="1:13" ht="24" customHeight="1">
      <c r="A15" s="64" t="s">
        <v>13</v>
      </c>
      <c r="B15" s="65"/>
      <c r="C15" s="65"/>
      <c r="D15" s="65"/>
      <c r="E15" s="65"/>
      <c r="F15" s="66"/>
      <c r="G15" s="27">
        <f>SUM(G7:G14)</f>
        <v>580000</v>
      </c>
      <c r="H15" s="37">
        <f t="shared" ref="H15" si="0">SUM(H7:H14)</f>
        <v>660000</v>
      </c>
      <c r="I15" s="27">
        <f>SUM(I7:I13)-10000</f>
        <v>20000</v>
      </c>
      <c r="J15" s="7"/>
      <c r="K15" s="7"/>
    </row>
    <row r="16" spans="1:13" ht="16.5" customHeight="1">
      <c r="A16" s="58" t="s">
        <v>14</v>
      </c>
      <c r="B16" s="59"/>
      <c r="C16" s="59"/>
      <c r="D16" s="59"/>
      <c r="E16" s="59"/>
      <c r="F16" s="60"/>
      <c r="G16" s="13">
        <v>0</v>
      </c>
      <c r="H16" s="38">
        <v>0</v>
      </c>
      <c r="I16" s="32">
        <v>0</v>
      </c>
      <c r="J16" s="7"/>
      <c r="K16" s="7"/>
    </row>
    <row r="17" spans="1:10" ht="15" customHeight="1">
      <c r="A17" s="81" t="s">
        <v>15</v>
      </c>
      <c r="B17" s="82"/>
      <c r="C17" s="82"/>
      <c r="D17" s="82"/>
      <c r="E17" s="82"/>
      <c r="F17" s="83"/>
      <c r="G17" s="13">
        <f>(G15*0.05)+I17</f>
        <v>30000</v>
      </c>
      <c r="H17" s="38">
        <f t="shared" ref="H17:I17" si="1">H15*0.05</f>
        <v>33000</v>
      </c>
      <c r="I17" s="52">
        <f t="shared" si="1"/>
        <v>1000</v>
      </c>
      <c r="J17" s="53"/>
    </row>
    <row r="18" spans="1:10" ht="15" customHeight="1">
      <c r="A18" s="67" t="s">
        <v>73</v>
      </c>
      <c r="B18" s="67"/>
      <c r="C18" s="67"/>
      <c r="D18" s="67"/>
      <c r="E18" s="67"/>
      <c r="F18" s="67"/>
      <c r="G18" s="14">
        <f>G15-G16-G17</f>
        <v>550000</v>
      </c>
      <c r="H18" s="39">
        <f t="shared" ref="H18" si="2">H15-H16-H17</f>
        <v>627000</v>
      </c>
      <c r="I18" s="33">
        <f>I15-I16-I17</f>
        <v>19000</v>
      </c>
    </row>
    <row r="19" spans="1:10" ht="18.75" customHeight="1">
      <c r="A19" s="68"/>
      <c r="B19" s="68"/>
      <c r="C19" s="68"/>
      <c r="D19" s="68"/>
      <c r="E19" s="68"/>
      <c r="F19" s="68"/>
      <c r="G19" s="68"/>
      <c r="H19" s="69"/>
      <c r="I19" s="69"/>
    </row>
    <row r="20" spans="1:10" ht="18.75" customHeight="1">
      <c r="A20" s="70" t="s">
        <v>57</v>
      </c>
      <c r="B20" s="70"/>
      <c r="C20" s="80" t="s">
        <v>58</v>
      </c>
      <c r="D20" s="80"/>
      <c r="E20" s="80"/>
      <c r="F20" s="80"/>
      <c r="G20" s="49"/>
      <c r="H20" s="49"/>
      <c r="I20" s="50"/>
    </row>
    <row r="22" spans="1:10">
      <c r="B22" t="s">
        <v>76</v>
      </c>
    </row>
    <row r="23" spans="1:10">
      <c r="B23" t="s">
        <v>77</v>
      </c>
    </row>
  </sheetData>
  <mergeCells count="10">
    <mergeCell ref="A18:F18"/>
    <mergeCell ref="A19:I19"/>
    <mergeCell ref="A20:B20"/>
    <mergeCell ref="C20:F20"/>
    <mergeCell ref="A1:K1"/>
    <mergeCell ref="C4:J4"/>
    <mergeCell ref="J6:K6"/>
    <mergeCell ref="A15:F15"/>
    <mergeCell ref="A16:F16"/>
    <mergeCell ref="A17:F17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3"/>
  <sheetViews>
    <sheetView topLeftCell="A6" workbookViewId="0">
      <selection activeCell="I13" sqref="I13"/>
    </sheetView>
  </sheetViews>
  <sheetFormatPr baseColWidth="10" defaultRowHeight="15"/>
  <cols>
    <col min="1" max="1" width="3" customWidth="1"/>
    <col min="2" max="2" width="31" customWidth="1"/>
    <col min="3" max="3" width="7.5703125" customWidth="1"/>
    <col min="4" max="4" width="9.7109375" customWidth="1"/>
    <col min="5" max="5" width="1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85546875" customWidth="1"/>
    <col min="13" max="13" width="8.28515625" customWidth="1"/>
  </cols>
  <sheetData>
    <row r="1" spans="1:13" ht="18.75">
      <c r="A1" s="61" t="s">
        <v>74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3" ht="18.75">
      <c r="A2" s="1" t="s">
        <v>0</v>
      </c>
      <c r="E2" s="6" t="s">
        <v>16</v>
      </c>
      <c r="F2" s="6"/>
      <c r="I2" s="6"/>
      <c r="J2" s="6" t="s">
        <v>71</v>
      </c>
    </row>
    <row r="3" spans="1:13" ht="18.75">
      <c r="A3" s="1" t="s">
        <v>1</v>
      </c>
      <c r="E3" s="6" t="s">
        <v>12</v>
      </c>
      <c r="F3" s="6"/>
      <c r="G3" s="6"/>
      <c r="H3" s="6"/>
      <c r="I3" s="6"/>
    </row>
    <row r="4" spans="1:13" ht="15" customHeight="1">
      <c r="A4" s="1" t="s">
        <v>2</v>
      </c>
      <c r="C4" s="62" t="s">
        <v>11</v>
      </c>
      <c r="D4" s="62"/>
      <c r="E4" s="62"/>
      <c r="F4" s="62"/>
      <c r="G4" s="62"/>
      <c r="H4" s="62"/>
      <c r="I4" s="62"/>
      <c r="J4" s="62"/>
    </row>
    <row r="5" spans="1:13" ht="11.25" customHeight="1">
      <c r="A5" s="56"/>
    </row>
    <row r="6" spans="1:13" ht="22.5" customHeight="1">
      <c r="A6" s="21" t="s">
        <v>3</v>
      </c>
      <c r="B6" s="21" t="s">
        <v>4</v>
      </c>
      <c r="C6" s="21" t="s">
        <v>5</v>
      </c>
      <c r="D6" s="21" t="s">
        <v>6</v>
      </c>
      <c r="E6" s="21" t="s">
        <v>7</v>
      </c>
      <c r="F6" s="21" t="s">
        <v>8</v>
      </c>
      <c r="G6" s="21" t="s">
        <v>9</v>
      </c>
      <c r="H6" s="34" t="s">
        <v>63</v>
      </c>
      <c r="I6" s="30" t="s">
        <v>62</v>
      </c>
      <c r="J6" s="79" t="s">
        <v>24</v>
      </c>
      <c r="K6" s="79"/>
      <c r="L6" s="57" t="s">
        <v>26</v>
      </c>
      <c r="M6" s="57" t="s">
        <v>50</v>
      </c>
    </row>
    <row r="7" spans="1:13" ht="24" customHeight="1">
      <c r="A7" s="2">
        <v>1</v>
      </c>
      <c r="B7" s="19" t="s">
        <v>19</v>
      </c>
      <c r="C7" s="4" t="s">
        <v>20</v>
      </c>
      <c r="D7" s="4">
        <v>25416</v>
      </c>
      <c r="E7" s="4" t="s">
        <v>21</v>
      </c>
      <c r="F7" s="4"/>
      <c r="G7" s="48">
        <v>210000</v>
      </c>
      <c r="H7" s="35">
        <v>30000</v>
      </c>
      <c r="I7" s="5"/>
      <c r="J7" s="41" t="s">
        <v>22</v>
      </c>
      <c r="K7" s="42" t="s">
        <v>23</v>
      </c>
      <c r="L7" s="43" t="s">
        <v>45</v>
      </c>
      <c r="M7" s="44">
        <v>41883</v>
      </c>
    </row>
    <row r="8" spans="1:13" ht="24" customHeight="1">
      <c r="A8" s="2">
        <v>2</v>
      </c>
      <c r="B8" s="19" t="s">
        <v>27</v>
      </c>
      <c r="C8" s="4" t="s">
        <v>28</v>
      </c>
      <c r="D8" s="4">
        <v>23510</v>
      </c>
      <c r="E8" s="4" t="s">
        <v>21</v>
      </c>
      <c r="F8" s="4"/>
      <c r="G8" s="48">
        <v>210000</v>
      </c>
      <c r="H8" s="35">
        <v>30000</v>
      </c>
      <c r="I8" s="5"/>
      <c r="J8" s="42" t="s">
        <v>29</v>
      </c>
      <c r="K8" s="42"/>
      <c r="L8" s="43" t="s">
        <v>30</v>
      </c>
      <c r="M8" s="44">
        <v>41883</v>
      </c>
    </row>
    <row r="9" spans="1:13" ht="24" customHeight="1">
      <c r="A9" s="8">
        <v>3</v>
      </c>
      <c r="B9" s="19" t="s">
        <v>31</v>
      </c>
      <c r="C9" s="4" t="s">
        <v>28</v>
      </c>
      <c r="D9" s="4">
        <v>43854</v>
      </c>
      <c r="E9" s="4" t="s">
        <v>21</v>
      </c>
      <c r="F9" s="4"/>
      <c r="G9" s="48">
        <v>70000</v>
      </c>
      <c r="H9" s="35">
        <v>70000</v>
      </c>
      <c r="I9" s="5">
        <v>20000</v>
      </c>
      <c r="J9" s="42" t="s">
        <v>32</v>
      </c>
      <c r="K9" s="42"/>
      <c r="L9" s="43" t="s">
        <v>33</v>
      </c>
      <c r="M9" s="44">
        <v>41913</v>
      </c>
    </row>
    <row r="10" spans="1:13" ht="24" customHeight="1">
      <c r="A10" s="8">
        <v>4</v>
      </c>
      <c r="B10" s="19" t="s">
        <v>36</v>
      </c>
      <c r="C10" s="4" t="s">
        <v>37</v>
      </c>
      <c r="D10" s="4">
        <v>57127</v>
      </c>
      <c r="E10" s="4" t="s">
        <v>35</v>
      </c>
      <c r="F10" s="4"/>
      <c r="G10" s="4">
        <v>70000</v>
      </c>
      <c r="H10" s="35">
        <v>30000</v>
      </c>
      <c r="I10" s="5"/>
      <c r="J10" s="42" t="s">
        <v>38</v>
      </c>
      <c r="K10" s="42" t="s">
        <v>39</v>
      </c>
      <c r="L10" s="43" t="s">
        <v>34</v>
      </c>
      <c r="M10" s="44">
        <v>41883</v>
      </c>
    </row>
    <row r="11" spans="1:13" ht="24" customHeight="1">
      <c r="A11" s="8">
        <v>5</v>
      </c>
      <c r="B11" s="19" t="s">
        <v>40</v>
      </c>
      <c r="C11" s="4" t="s">
        <v>41</v>
      </c>
      <c r="D11" s="4">
        <v>13090</v>
      </c>
      <c r="E11" s="4" t="s">
        <v>42</v>
      </c>
      <c r="F11" s="4"/>
      <c r="G11" s="4">
        <v>80000</v>
      </c>
      <c r="H11" s="35">
        <v>0</v>
      </c>
      <c r="I11" s="4"/>
      <c r="J11" s="42" t="s">
        <v>43</v>
      </c>
      <c r="K11" s="42" t="s">
        <v>44</v>
      </c>
      <c r="L11" s="43" t="s">
        <v>46</v>
      </c>
      <c r="M11" s="44">
        <v>41883</v>
      </c>
    </row>
    <row r="12" spans="1:13" ht="24" customHeight="1">
      <c r="A12" s="8">
        <v>6</v>
      </c>
      <c r="B12" s="19" t="s">
        <v>48</v>
      </c>
      <c r="C12" s="2" t="s">
        <v>28</v>
      </c>
      <c r="D12" s="2">
        <v>6787</v>
      </c>
      <c r="E12" s="4" t="s">
        <v>21</v>
      </c>
      <c r="F12" s="2"/>
      <c r="G12" s="48">
        <v>70000</v>
      </c>
      <c r="H12" s="35">
        <v>220000</v>
      </c>
      <c r="I12" s="5"/>
      <c r="J12" s="42" t="s">
        <v>49</v>
      </c>
      <c r="K12" s="42"/>
      <c r="L12" s="43" t="s">
        <v>47</v>
      </c>
      <c r="M12" s="44">
        <v>41883</v>
      </c>
    </row>
    <row r="13" spans="1:13" ht="24" customHeight="1">
      <c r="A13" s="8">
        <v>7</v>
      </c>
      <c r="B13" s="19" t="s">
        <v>51</v>
      </c>
      <c r="C13" s="2" t="s">
        <v>28</v>
      </c>
      <c r="D13" s="2">
        <v>42579</v>
      </c>
      <c r="E13" s="4" t="s">
        <v>21</v>
      </c>
      <c r="F13" s="2"/>
      <c r="G13" s="4">
        <v>70000</v>
      </c>
      <c r="H13" s="35">
        <v>0</v>
      </c>
      <c r="I13" s="5">
        <v>10000</v>
      </c>
      <c r="J13" s="42" t="s">
        <v>54</v>
      </c>
      <c r="K13" s="42"/>
      <c r="L13" s="43" t="s">
        <v>52</v>
      </c>
      <c r="M13" s="44">
        <v>41913</v>
      </c>
    </row>
    <row r="14" spans="1:13" ht="24" customHeight="1">
      <c r="A14" s="8">
        <v>8</v>
      </c>
      <c r="B14" s="19" t="s">
        <v>64</v>
      </c>
      <c r="C14" s="4" t="s">
        <v>41</v>
      </c>
      <c r="D14" s="2"/>
      <c r="E14" s="4" t="s">
        <v>42</v>
      </c>
      <c r="F14" s="4"/>
      <c r="G14" s="4">
        <v>80000</v>
      </c>
      <c r="H14" s="36">
        <v>0</v>
      </c>
      <c r="J14" s="45" t="s">
        <v>65</v>
      </c>
      <c r="K14" s="42" t="s">
        <v>66</v>
      </c>
      <c r="L14" s="43" t="s">
        <v>55</v>
      </c>
      <c r="M14" s="44">
        <v>41913</v>
      </c>
    </row>
    <row r="15" spans="1:13" ht="24" customHeight="1">
      <c r="A15" s="64" t="s">
        <v>13</v>
      </c>
      <c r="B15" s="65"/>
      <c r="C15" s="65"/>
      <c r="D15" s="65"/>
      <c r="E15" s="65"/>
      <c r="F15" s="66"/>
      <c r="G15" s="27">
        <f>SUM(G7:G14)</f>
        <v>860000</v>
      </c>
      <c r="H15" s="37">
        <f t="shared" ref="H15" si="0">SUM(H7:H14)</f>
        <v>380000</v>
      </c>
      <c r="I15" s="27">
        <f>SUM(I7:I13)-10000</f>
        <v>20000</v>
      </c>
      <c r="J15" s="7"/>
      <c r="K15" s="7"/>
    </row>
    <row r="16" spans="1:13" ht="16.5" customHeight="1">
      <c r="A16" s="58" t="s">
        <v>14</v>
      </c>
      <c r="B16" s="59"/>
      <c r="C16" s="59"/>
      <c r="D16" s="59"/>
      <c r="E16" s="59"/>
      <c r="F16" s="60"/>
      <c r="G16" s="13">
        <v>0</v>
      </c>
      <c r="H16" s="38">
        <v>0</v>
      </c>
      <c r="I16" s="32">
        <v>0</v>
      </c>
      <c r="J16" s="7"/>
      <c r="K16" s="7"/>
    </row>
    <row r="17" spans="1:10" ht="15" customHeight="1">
      <c r="A17" s="81" t="s">
        <v>15</v>
      </c>
      <c r="B17" s="82"/>
      <c r="C17" s="82"/>
      <c r="D17" s="82"/>
      <c r="E17" s="82"/>
      <c r="F17" s="83"/>
      <c r="G17" s="13">
        <f>(G15*0.05)+I17-I15</f>
        <v>24000</v>
      </c>
      <c r="H17" s="38">
        <f t="shared" ref="H17:I17" si="1">H15*0.05</f>
        <v>19000</v>
      </c>
      <c r="I17" s="52">
        <f t="shared" si="1"/>
        <v>1000</v>
      </c>
      <c r="J17" s="53"/>
    </row>
    <row r="18" spans="1:10" ht="15" customHeight="1">
      <c r="A18" s="67" t="s">
        <v>73</v>
      </c>
      <c r="B18" s="67"/>
      <c r="C18" s="67"/>
      <c r="D18" s="67"/>
      <c r="E18" s="67"/>
      <c r="F18" s="67"/>
      <c r="G18" s="14">
        <f>G15-G16-G17</f>
        <v>836000</v>
      </c>
      <c r="H18" s="39">
        <f t="shared" ref="H18" si="2">H15-H16-H17</f>
        <v>361000</v>
      </c>
      <c r="I18" s="33">
        <f>I15-I16-I17</f>
        <v>19000</v>
      </c>
    </row>
    <row r="19" spans="1:10" ht="18.75" customHeight="1">
      <c r="A19" s="68"/>
      <c r="B19" s="68"/>
      <c r="C19" s="68"/>
      <c r="D19" s="68"/>
      <c r="E19" s="68"/>
      <c r="F19" s="68"/>
      <c r="G19" s="68"/>
      <c r="H19" s="69"/>
      <c r="I19" s="69"/>
    </row>
    <row r="20" spans="1:10" ht="18.75" customHeight="1">
      <c r="A20" s="70" t="s">
        <v>57</v>
      </c>
      <c r="B20" s="70"/>
      <c r="C20" s="80" t="s">
        <v>58</v>
      </c>
      <c r="D20" s="80"/>
      <c r="E20" s="80"/>
      <c r="F20" s="80"/>
      <c r="G20" s="49"/>
      <c r="H20" s="49"/>
      <c r="I20" s="50"/>
    </row>
    <row r="22" spans="1:10">
      <c r="B22" t="s">
        <v>76</v>
      </c>
    </row>
    <row r="23" spans="1:10">
      <c r="B23" t="s">
        <v>77</v>
      </c>
    </row>
  </sheetData>
  <mergeCells count="10">
    <mergeCell ref="A18:F18"/>
    <mergeCell ref="A19:I19"/>
    <mergeCell ref="A20:B20"/>
    <mergeCell ref="C20:F20"/>
    <mergeCell ref="A1:K1"/>
    <mergeCell ref="C4:J4"/>
    <mergeCell ref="J6:K6"/>
    <mergeCell ref="A15:F15"/>
    <mergeCell ref="A16:F16"/>
    <mergeCell ref="A17:F17"/>
  </mergeCells>
  <pageMargins left="0.11811023622047245" right="0.11811023622047245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SEPTEMBRE 14</vt:lpstr>
      <vt:lpstr>OCTOBRE 14</vt:lpstr>
      <vt:lpstr>NOVEMBRE 14</vt:lpstr>
      <vt:lpstr>DEEMBRE 14</vt:lpstr>
      <vt:lpstr>DEEMBRE 14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Amadou</cp:lastModifiedBy>
  <cp:lastPrinted>2014-12-10T10:19:37Z</cp:lastPrinted>
  <dcterms:created xsi:type="dcterms:W3CDTF">2012-07-06T09:59:04Z</dcterms:created>
  <dcterms:modified xsi:type="dcterms:W3CDTF">2015-02-18T17:00:46Z</dcterms:modified>
</cp:coreProperties>
</file>