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activeTab="5"/>
  </bookViews>
  <sheets>
    <sheet name="JANVIER 15" sheetId="33" r:id="rId1"/>
    <sheet name="FEVRIER 15" sheetId="34" r:id="rId2"/>
    <sheet name="MARS 15" sheetId="35" r:id="rId3"/>
    <sheet name="AVRIL 15" sheetId="36" r:id="rId4"/>
    <sheet name="MAI 15" sheetId="37" r:id="rId5"/>
    <sheet name="JUIN 15" sheetId="39" r:id="rId6"/>
  </sheets>
  <calcPr calcId="125725"/>
</workbook>
</file>

<file path=xl/calcChain.xml><?xml version="1.0" encoding="utf-8"?>
<calcChain xmlns="http://schemas.openxmlformats.org/spreadsheetml/2006/main">
  <c r="I22" i="37"/>
  <c r="H16" i="39"/>
  <c r="G16"/>
  <c r="G17" s="1"/>
  <c r="I16" i="37"/>
  <c r="H16"/>
  <c r="G16"/>
  <c r="G17" s="1"/>
  <c r="G16" i="35"/>
  <c r="G18" s="1"/>
  <c r="H18"/>
  <c r="H19"/>
  <c r="I21"/>
  <c r="I20" i="36"/>
  <c r="G16"/>
  <c r="G17" s="1"/>
  <c r="G15"/>
  <c r="I15"/>
  <c r="G18" s="1"/>
  <c r="I21" i="37" l="1"/>
  <c r="I19"/>
  <c r="I23" i="35"/>
  <c r="I24" s="1"/>
  <c r="G19"/>
  <c r="H15" i="36"/>
  <c r="G15" i="35"/>
  <c r="I15"/>
  <c r="H15"/>
  <c r="I23" i="34"/>
  <c r="I22" i="36" l="1"/>
  <c r="I23" s="1"/>
  <c r="I15" i="34"/>
  <c r="H15"/>
  <c r="G15"/>
  <c r="G17" i="33"/>
  <c r="I15"/>
  <c r="H15"/>
  <c r="H17" s="1"/>
  <c r="H18" s="1"/>
  <c r="G15"/>
  <c r="I17" i="34" l="1"/>
  <c r="I18" s="1"/>
  <c r="H17"/>
  <c r="H18" s="1"/>
  <c r="G17"/>
  <c r="G18" i="33"/>
  <c r="J17"/>
  <c r="I17"/>
  <c r="I18" s="1"/>
  <c r="J17" i="34" l="1"/>
  <c r="G18"/>
</calcChain>
</file>

<file path=xl/sharedStrings.xml><?xml version="1.0" encoding="utf-8"?>
<sst xmlns="http://schemas.openxmlformats.org/spreadsheetml/2006/main" count="456" uniqueCount="83">
  <si>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</si>
  <si>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</si>
  <si>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</si>
  <si>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</si>
  <si>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</si>
  <si>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</si>
  <si>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</si>
  <si>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</si>
  <si>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</si>
  <si>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</si>
  <si>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SYLLA BARAKISSA: 06 43 37 99 - 07 52 44 62</t>
  </si>
  <si>
    <t>SYLLA BANGALI CEL. 05 58 83 99 - 42 51 25 03</t>
  </si>
  <si>
    <t>TOTAL DES BAUX</t>
  </si>
  <si>
    <t>IMPOT ABIDJAN</t>
  </si>
  <si>
    <t>COMMISSION CCGIM</t>
  </si>
  <si>
    <t>BENEFICIAIRE: SYLLA MASSANDJE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</si>
  <si>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</si>
  <si>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</si>
  <si>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</si>
  <si>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</si>
  <si>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</si>
  <si>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</si>
  <si>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</si>
  <si>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</si>
  <si>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</si>
  <si>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</si>
  <si>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</si>
  <si>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ETTIEN KOUAME</t>
  </si>
  <si>
    <t>09 69 75 48</t>
  </si>
  <si>
    <t>B3</t>
  </si>
  <si>
    <t>A3</t>
  </si>
  <si>
    <t>MARINE</t>
  </si>
  <si>
    <t>DIZO ALAIN MARTIAL</t>
  </si>
  <si>
    <t>QM1</t>
  </si>
  <si>
    <t>03 65 43 54</t>
  </si>
  <si>
    <t>48 26 50 20</t>
  </si>
  <si>
    <t>GIBRIL KOKOH MARC ROMUALD</t>
  </si>
  <si>
    <t>SCH</t>
  </si>
  <si>
    <t>POLICE</t>
  </si>
  <si>
    <t>07 35 83 96</t>
  </si>
  <si>
    <t>03 12 50 37</t>
  </si>
  <si>
    <t>A2</t>
  </si>
  <si>
    <t>A4</t>
  </si>
  <si>
    <t>B4</t>
  </si>
  <si>
    <t>GNEPA YROPLO ANDRE</t>
  </si>
  <si>
    <t>41 29  95 20</t>
  </si>
  <si>
    <t>ENTREE</t>
  </si>
  <si>
    <t>GNOLEBA YAKOU ROGER</t>
  </si>
  <si>
    <t>B1</t>
  </si>
  <si>
    <t>03 94 24 17</t>
  </si>
  <si>
    <t>A1</t>
  </si>
  <si>
    <t>ECOBANK BARAKISSA</t>
  </si>
  <si>
    <t>01008 831217242501 75</t>
  </si>
  <si>
    <t>COMPLEMENT</t>
  </si>
  <si>
    <t>ARRIERES</t>
  </si>
  <si>
    <t>ABELO LANDRY SIDOINE</t>
  </si>
  <si>
    <t>08 25 45 73</t>
  </si>
  <si>
    <t>02 56 13 82</t>
  </si>
  <si>
    <t>N° CC: 1428934Q</t>
  </si>
  <si>
    <t>RELEVE MENSUEL DES BAUX : MOIS DE JANVIER 2015</t>
  </si>
  <si>
    <t>MONTANT VERSE JANVIER 2015</t>
  </si>
  <si>
    <t>DIZO ALAIN MARTIAL doit (2X70 000 F + 30 000 F) 170 000 F au CCGIM</t>
  </si>
  <si>
    <t>MONTANT VERSE FEVRIER 2015</t>
  </si>
  <si>
    <t>RELEVE MENSUEL DES BAUX : MOIS DE FEVRIER 2015</t>
  </si>
  <si>
    <t>2 FACTURES CIE</t>
  </si>
  <si>
    <t>SOMMES RECUES</t>
  </si>
  <si>
    <t>FACTURES CIE</t>
  </si>
  <si>
    <t>CCGIM</t>
  </si>
  <si>
    <t>RESTE</t>
  </si>
  <si>
    <t>RELEVE MENSUEL DES BAUX : MOIS DE MARS 2015</t>
  </si>
  <si>
    <t>DIZO ALAIN MARTIAL doit (2X70 000 F + 30 000 F) =170 000 F au CCGIM</t>
  </si>
  <si>
    <t>ADJUDANT</t>
  </si>
  <si>
    <t>MONTANT VERSE MARS 2015</t>
  </si>
  <si>
    <t>TOTAL DES LOYERS</t>
  </si>
  <si>
    <t>MONTANT VERSE AVRIL 2015</t>
  </si>
  <si>
    <t>RELEVE MENSUEL DES BAUX : MOIS D'AVRIL 2015</t>
  </si>
  <si>
    <t>ECOBANK SYLLA MASSANDJE</t>
  </si>
  <si>
    <t>0400811228697701</t>
  </si>
  <si>
    <t>RELEVE MENSUEL DES BAUX : MOIS DE MAI 2015</t>
  </si>
  <si>
    <t>RELEVE MENSUEL DES BAUX : MOIS DE JUIN 2015</t>
  </si>
  <si>
    <t>SEHI BI ZOHI DESIRE</t>
  </si>
  <si>
    <t>SOMMES VERSEES</t>
  </si>
  <si>
    <t>SEHI BI ZOHI DESIRE A REMPLACE M GNOLEBA YAKOU ROGER EN MAI 2015 . IL DOIT AU CCGIM 80 000 F CFA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</si>
</sst>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0" fontId="1" fillId="0" borderId="3" xfId="0" applyFont="1" applyBorder="1"/>
    <xf numFmtId="3" fontId="1" fillId="0" borderId="3" xfId="0" applyNumberFormat="1" applyFont="1" applyBorder="1"/>
    <xf numFmtId="3" fontId="3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1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/>
    </xf>
    <xf numFmtId="0" fontId="10" fillId="0" borderId="3" xfId="0" applyFont="1" applyBorder="1"/>
    <xf numFmtId="3" fontId="10" fillId="0" borderId="3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3" fontId="3" fillId="0" borderId="1" xfId="0" applyNumberFormat="1" applyFont="1" applyBorder="1"/>
    <xf numFmtId="3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 vertical="center"/>
    </xf>
    <xf numFmtId="0" fontId="1" fillId="0" borderId="0" xfId="0" applyFont="1" applyBorder="1"/>
    <xf numFmtId="0" fontId="1" fillId="2" borderId="0" xfId="0" applyFont="1" applyFill="1" applyBorder="1"/>
    <xf numFmtId="3" fontId="1" fillId="0" borderId="0" xfId="0" applyNumberFormat="1" applyFont="1" applyBorder="1"/>
    <xf numFmtId="0" fontId="0" fillId="0" borderId="0" xfId="0" applyBorder="1"/>
    <xf numFmtId="0" fontId="10" fillId="0" borderId="1" xfId="0" applyFont="1" applyBorder="1"/>
    <xf numFmtId="3" fontId="10" fillId="0" borderId="1" xfId="0" applyNumberFormat="1" applyFont="1" applyBorder="1"/>
    <xf numFmtId="3" fontId="3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" fontId="1" fillId="2" borderId="0" xfId="0" applyNumberFormat="1" applyFont="1" applyFill="1" applyBorder="1"/>
    <xf numFmtId="3" fontId="3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3" fontId="10" fillId="0" borderId="0" xfId="0" applyNumberFormat="1" applyFont="1" applyBorder="1"/>
    <xf numFmtId="3" fontId="5" fillId="0" borderId="1" xfId="0" applyNumberFormat="1" applyFont="1" applyBorder="1"/>
    <xf numFmtId="0" fontId="5" fillId="0" borderId="1" xfId="0" applyFont="1" applyBorder="1"/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0" borderId="3" xfId="0" applyBorder="1" applyAlignment="1">
      <alignment horizontal="right" vertical="top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lef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 vertical="top"/>
    </xf>
    <xf numFmtId="49" fontId="5" fillId="0" borderId="3" xfId="0" applyNumberFormat="1" applyFont="1" applyBorder="1" applyAlignment="1">
      <alignment horizontal="right" vertical="top"/>
    </xf>
    <xf numFmtId="3" fontId="3" fillId="0" borderId="3" xfId="0" applyNumberFormat="1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I7" sqref="I7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>
      <c r="A1" s="74" t="s">
        <v>59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3" ht="18.75">
      <c r="A2" s="1" t="s">
        <v>0</v>
      </c>
      <c r="E2" s="5" t="s">
        <v>15</v>
      </c>
      <c r="F2" s="5"/>
      <c r="I2" s="5"/>
      <c r="J2" s="5" t="s">
        <v>58</v>
      </c>
    </row>
    <row r="3" spans="1:13" ht="18.75">
      <c r="A3" s="1" t="s">
        <v>1</v>
      </c>
      <c r="E3" s="5" t="s">
        <v>11</v>
      </c>
      <c r="F3" s="5"/>
      <c r="G3" s="5"/>
      <c r="H3" s="5"/>
      <c r="I3" s="5"/>
    </row>
    <row r="4" spans="1:13" ht="15" customHeight="1">
      <c r="A4" s="1" t="s">
        <v>2</v>
      </c>
      <c r="C4" s="75" t="s">
        <v>10</v>
      </c>
      <c r="D4" s="75"/>
      <c r="E4" s="75"/>
      <c r="F4" s="75"/>
      <c r="G4" s="75"/>
      <c r="H4" s="75"/>
      <c r="I4" s="75"/>
      <c r="J4" s="75"/>
    </row>
    <row r="5" spans="1:13" ht="11.25" customHeight="1">
      <c r="A5" s="32"/>
    </row>
    <row r="6" spans="1:13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6" t="s">
        <v>21</v>
      </c>
      <c r="K6" s="76"/>
      <c r="L6" s="33" t="s">
        <v>22</v>
      </c>
      <c r="M6" s="33" t="s">
        <v>46</v>
      </c>
    </row>
    <row r="7" spans="1:13" ht="24" customHeight="1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>
        <v>40000</v>
      </c>
      <c r="I7" s="4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>
      <c r="A8" s="2">
        <v>2</v>
      </c>
      <c r="B8" s="10" t="s">
        <v>23</v>
      </c>
      <c r="C8" s="3" t="s">
        <v>24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80000</v>
      </c>
      <c r="I9" s="4"/>
      <c r="J9" s="23" t="s">
        <v>28</v>
      </c>
      <c r="K9" s="23"/>
      <c r="L9" s="24" t="s">
        <v>29</v>
      </c>
      <c r="M9" s="25">
        <v>41913</v>
      </c>
    </row>
    <row r="10" spans="1:13" ht="24" customHeight="1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40000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3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230000</v>
      </c>
      <c r="I12" s="4"/>
      <c r="J12" s="23" t="s">
        <v>45</v>
      </c>
      <c r="K12" s="23"/>
      <c r="L12" s="24" t="s">
        <v>43</v>
      </c>
      <c r="M12" s="25">
        <v>41883</v>
      </c>
    </row>
    <row r="13" spans="1:13" ht="24" customHeight="1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"/>
      <c r="J13" s="23" t="s">
        <v>49</v>
      </c>
      <c r="K13" s="23"/>
      <c r="L13" s="24" t="s">
        <v>48</v>
      </c>
      <c r="M13" s="25">
        <v>41913</v>
      </c>
    </row>
    <row r="14" spans="1:13" ht="24" customHeight="1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>
      <c r="A15" s="77" t="s">
        <v>12</v>
      </c>
      <c r="B15" s="78"/>
      <c r="C15" s="78"/>
      <c r="D15" s="78"/>
      <c r="E15" s="78"/>
      <c r="F15" s="79"/>
      <c r="G15" s="12">
        <f>SUM(G7:G14)</f>
        <v>600000</v>
      </c>
      <c r="H15" s="19">
        <f t="shared" ref="H15:I15" si="0">SUM(H7:H14)</f>
        <v>470000</v>
      </c>
      <c r="I15" s="12">
        <f t="shared" si="0"/>
        <v>0</v>
      </c>
      <c r="J15" s="6"/>
      <c r="K15" s="6"/>
    </row>
    <row r="16" spans="1:13" ht="16.5" customHeight="1">
      <c r="A16" s="80" t="s">
        <v>13</v>
      </c>
      <c r="B16" s="81"/>
      <c r="C16" s="81"/>
      <c r="D16" s="81"/>
      <c r="E16" s="81"/>
      <c r="F16" s="82"/>
      <c r="G16" s="8">
        <v>0</v>
      </c>
      <c r="H16" s="20">
        <v>0</v>
      </c>
      <c r="I16" s="14">
        <v>0</v>
      </c>
      <c r="J16" s="6"/>
      <c r="K16" s="6"/>
    </row>
    <row r="17" spans="1:10" ht="15" customHeight="1">
      <c r="A17" s="83" t="s">
        <v>14</v>
      </c>
      <c r="B17" s="84"/>
      <c r="C17" s="84"/>
      <c r="D17" s="84"/>
      <c r="E17" s="84"/>
      <c r="F17" s="85"/>
      <c r="G17" s="8">
        <f>(G15*0.05)+(280000*0.05)</f>
        <v>44000</v>
      </c>
      <c r="H17" s="20">
        <f t="shared" ref="H17:I17" si="1">H15*0.05</f>
        <v>23500</v>
      </c>
      <c r="I17" s="30">
        <f t="shared" si="1"/>
        <v>0</v>
      </c>
      <c r="J17" s="31">
        <f>G17+I17</f>
        <v>44000</v>
      </c>
    </row>
    <row r="18" spans="1:10" ht="15" customHeight="1">
      <c r="A18" s="69" t="s">
        <v>60</v>
      </c>
      <c r="B18" s="69"/>
      <c r="C18" s="69"/>
      <c r="D18" s="69"/>
      <c r="E18" s="69"/>
      <c r="F18" s="69"/>
      <c r="G18" s="9">
        <f>G15-G16-G17</f>
        <v>556000</v>
      </c>
      <c r="H18" s="21">
        <f t="shared" ref="H18" si="2">H15-H16-H17</f>
        <v>446500</v>
      </c>
      <c r="I18" s="15">
        <f>I15-I16-I17</f>
        <v>0</v>
      </c>
    </row>
    <row r="19" spans="1:10" ht="18.75" customHeight="1">
      <c r="A19" s="70"/>
      <c r="B19" s="70"/>
      <c r="C19" s="70"/>
      <c r="D19" s="70"/>
      <c r="E19" s="70"/>
      <c r="F19" s="70"/>
      <c r="G19" s="70"/>
      <c r="H19" s="71"/>
      <c r="I19" s="71"/>
    </row>
    <row r="20" spans="1:10" ht="18.75" customHeight="1">
      <c r="A20" s="72" t="s">
        <v>51</v>
      </c>
      <c r="B20" s="72"/>
      <c r="C20" s="73" t="s">
        <v>52</v>
      </c>
      <c r="D20" s="73"/>
      <c r="E20" s="73"/>
      <c r="F20" s="73"/>
      <c r="G20" s="28"/>
      <c r="H20" s="28"/>
      <c r="I20" s="29"/>
    </row>
    <row r="22" spans="1:10">
      <c r="A22" s="34" t="s">
        <v>61</v>
      </c>
      <c r="B22" s="34"/>
    </row>
  </sheetData>
  <mergeCells count="10">
    <mergeCell ref="A18:F18"/>
    <mergeCell ref="A19:I19"/>
    <mergeCell ref="A20:B20"/>
    <mergeCell ref="C20:F20"/>
    <mergeCell ref="A1:K1"/>
    <mergeCell ref="C4:J4"/>
    <mergeCell ref="J6:K6"/>
    <mergeCell ref="A15:F15"/>
    <mergeCell ref="A16:F16"/>
    <mergeCell ref="A17:F1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"/>
  <sheetViews>
    <sheetView topLeftCell="A4" workbookViewId="0">
      <selection activeCell="G23" sqref="G23:H23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3" ht="18.75">
      <c r="A2" s="1" t="s">
        <v>0</v>
      </c>
      <c r="E2" s="5" t="s">
        <v>15</v>
      </c>
      <c r="F2" s="5"/>
      <c r="I2" s="5"/>
      <c r="J2" s="5" t="s">
        <v>58</v>
      </c>
    </row>
    <row r="3" spans="1:13" ht="18.75">
      <c r="A3" s="1" t="s">
        <v>1</v>
      </c>
      <c r="E3" s="5" t="s">
        <v>11</v>
      </c>
      <c r="F3" s="5"/>
      <c r="G3" s="5"/>
      <c r="H3" s="5"/>
      <c r="I3" s="5"/>
    </row>
    <row r="4" spans="1:13" ht="15" customHeight="1">
      <c r="A4" s="1" t="s">
        <v>2</v>
      </c>
      <c r="C4" s="75" t="s">
        <v>10</v>
      </c>
      <c r="D4" s="75"/>
      <c r="E4" s="75"/>
      <c r="F4" s="75"/>
      <c r="G4" s="75"/>
      <c r="H4" s="75"/>
      <c r="I4" s="75"/>
      <c r="J4" s="75"/>
    </row>
    <row r="5" spans="1:13" ht="11.25" customHeight="1">
      <c r="A5" s="36"/>
    </row>
    <row r="6" spans="1:13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6" t="s">
        <v>21</v>
      </c>
      <c r="K6" s="76"/>
      <c r="L6" s="37" t="s">
        <v>22</v>
      </c>
      <c r="M6" s="37" t="s">
        <v>46</v>
      </c>
    </row>
    <row r="7" spans="1:13" ht="24" customHeight="1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>
        <v>20000</v>
      </c>
      <c r="I7" s="40">
        <v>30000</v>
      </c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>
      <c r="A8" s="2">
        <v>2</v>
      </c>
      <c r="B8" s="10" t="s">
        <v>23</v>
      </c>
      <c r="C8" s="3" t="s">
        <v>24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40">
        <v>10000</v>
      </c>
      <c r="J9" s="23" t="s">
        <v>28</v>
      </c>
      <c r="K9" s="23"/>
      <c r="L9" s="24" t="s">
        <v>29</v>
      </c>
      <c r="M9" s="25">
        <v>41913</v>
      </c>
    </row>
    <row r="10" spans="1:13" ht="24" customHeight="1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50000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230000</v>
      </c>
      <c r="I12" s="40">
        <v>20000</v>
      </c>
      <c r="J12" s="23" t="s">
        <v>45</v>
      </c>
      <c r="K12" s="23"/>
      <c r="L12" s="24" t="s">
        <v>43</v>
      </c>
      <c r="M12" s="25">
        <v>41883</v>
      </c>
    </row>
    <row r="13" spans="1:13" ht="24" customHeight="1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0">
        <v>10000</v>
      </c>
      <c r="J13" s="23" t="s">
        <v>49</v>
      </c>
      <c r="K13" s="23"/>
      <c r="L13" s="24" t="s">
        <v>48</v>
      </c>
      <c r="M13" s="25">
        <v>41913</v>
      </c>
    </row>
    <row r="14" spans="1:13" ht="24" customHeight="1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>
      <c r="A15" s="77" t="s">
        <v>12</v>
      </c>
      <c r="B15" s="78"/>
      <c r="C15" s="78"/>
      <c r="D15" s="78"/>
      <c r="E15" s="78"/>
      <c r="F15" s="79"/>
      <c r="G15" s="12">
        <f>SUM(G7:G14)</f>
        <v>600000</v>
      </c>
      <c r="H15" s="19">
        <f t="shared" ref="H15:I15" si="0">SUM(H7:H14)</f>
        <v>470000</v>
      </c>
      <c r="I15" s="12">
        <f t="shared" si="0"/>
        <v>70000</v>
      </c>
      <c r="J15" s="6"/>
      <c r="K15" s="6"/>
    </row>
    <row r="16" spans="1:13" ht="16.5" customHeight="1">
      <c r="A16" s="80" t="s">
        <v>13</v>
      </c>
      <c r="B16" s="81"/>
      <c r="C16" s="81"/>
      <c r="D16" s="81"/>
      <c r="E16" s="81"/>
      <c r="F16" s="82"/>
      <c r="G16" s="8">
        <v>0</v>
      </c>
      <c r="H16" s="20">
        <v>0</v>
      </c>
      <c r="I16" s="14">
        <v>0</v>
      </c>
      <c r="J16" s="6"/>
      <c r="K16" s="6"/>
    </row>
    <row r="17" spans="1:10" ht="15" customHeight="1">
      <c r="A17" s="83" t="s">
        <v>14</v>
      </c>
      <c r="B17" s="84"/>
      <c r="C17" s="84"/>
      <c r="D17" s="84"/>
      <c r="E17" s="84"/>
      <c r="F17" s="85"/>
      <c r="G17" s="8">
        <f>(G15*0.05)+(280000*0.05)</f>
        <v>44000</v>
      </c>
      <c r="H17" s="20">
        <f t="shared" ref="H17:I17" si="1">H15*0.05</f>
        <v>23500</v>
      </c>
      <c r="I17" s="30">
        <f t="shared" si="1"/>
        <v>3500</v>
      </c>
      <c r="J17" s="31">
        <f>G17+I17</f>
        <v>47500</v>
      </c>
    </row>
    <row r="18" spans="1:10" ht="15" customHeight="1">
      <c r="A18" s="69" t="s">
        <v>62</v>
      </c>
      <c r="B18" s="69"/>
      <c r="C18" s="69"/>
      <c r="D18" s="69"/>
      <c r="E18" s="69"/>
      <c r="F18" s="69"/>
      <c r="G18" s="9">
        <f>G15-G16-G17</f>
        <v>556000</v>
      </c>
      <c r="H18" s="21">
        <f t="shared" ref="H18" si="2">H15-H16-H17</f>
        <v>446500</v>
      </c>
      <c r="I18" s="15">
        <f>I15-I16-I17</f>
        <v>66500</v>
      </c>
    </row>
    <row r="19" spans="1:10" ht="18.75" customHeight="1">
      <c r="A19" s="70"/>
      <c r="B19" s="70"/>
      <c r="C19" s="70"/>
      <c r="D19" s="70"/>
      <c r="E19" s="70"/>
      <c r="F19" s="70"/>
      <c r="G19" s="70"/>
      <c r="H19" s="71"/>
      <c r="I19" s="71"/>
    </row>
    <row r="20" spans="1:10" ht="18.75" customHeight="1">
      <c r="A20" s="72" t="s">
        <v>51</v>
      </c>
      <c r="B20" s="72"/>
      <c r="C20" s="73" t="s">
        <v>52</v>
      </c>
      <c r="D20" s="73"/>
      <c r="E20" s="73"/>
      <c r="F20" s="90"/>
      <c r="G20" s="87" t="s">
        <v>65</v>
      </c>
      <c r="H20" s="87"/>
      <c r="I20" s="40">
        <v>150000</v>
      </c>
    </row>
    <row r="21" spans="1:10" ht="15.75">
      <c r="G21" s="86" t="s">
        <v>66</v>
      </c>
      <c r="H21" s="86"/>
      <c r="I21" s="41">
        <v>-20000</v>
      </c>
    </row>
    <row r="22" spans="1:10" ht="15.75">
      <c r="A22" s="34" t="s">
        <v>61</v>
      </c>
      <c r="B22" s="34"/>
      <c r="G22" s="86" t="s">
        <v>67</v>
      </c>
      <c r="H22" s="86"/>
      <c r="I22" s="41">
        <v>-47500</v>
      </c>
    </row>
    <row r="23" spans="1:10" ht="15.75">
      <c r="D23" t="s">
        <v>42</v>
      </c>
      <c r="E23" t="s">
        <v>64</v>
      </c>
      <c r="F23">
        <v>-10000</v>
      </c>
      <c r="G23" s="88" t="s">
        <v>68</v>
      </c>
      <c r="H23" s="89"/>
      <c r="I23" s="42">
        <f>SUM(I20:I22)</f>
        <v>82500</v>
      </c>
    </row>
    <row r="24" spans="1:10">
      <c r="D24" t="s">
        <v>48</v>
      </c>
      <c r="E24" t="s">
        <v>64</v>
      </c>
      <c r="F24">
        <v>-10000</v>
      </c>
    </row>
  </sheetData>
  <mergeCells count="14">
    <mergeCell ref="A17:F17"/>
    <mergeCell ref="A1:K1"/>
    <mergeCell ref="C4:J4"/>
    <mergeCell ref="J6:K6"/>
    <mergeCell ref="A15:F15"/>
    <mergeCell ref="A16:F16"/>
    <mergeCell ref="G21:H21"/>
    <mergeCell ref="G22:H22"/>
    <mergeCell ref="G20:H20"/>
    <mergeCell ref="G23:H23"/>
    <mergeCell ref="A18:F18"/>
    <mergeCell ref="A19:I19"/>
    <mergeCell ref="A20:B20"/>
    <mergeCell ref="C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C21" sqref="C21:F21"/>
    </sheetView>
  </sheetViews>
  <sheetFormatPr baseColWidth="10" defaultRowHeight="1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3" ht="18.75">
      <c r="A2" s="1" t="s">
        <v>0</v>
      </c>
      <c r="E2" s="5" t="s">
        <v>15</v>
      </c>
      <c r="F2" s="5"/>
      <c r="I2" s="5"/>
      <c r="J2" s="5" t="s">
        <v>58</v>
      </c>
    </row>
    <row r="3" spans="1:13" ht="18.75">
      <c r="A3" s="1" t="s">
        <v>1</v>
      </c>
      <c r="E3" s="5" t="s">
        <v>11</v>
      </c>
      <c r="F3" s="5"/>
      <c r="G3" s="5"/>
      <c r="H3" s="5"/>
      <c r="I3" s="5"/>
    </row>
    <row r="4" spans="1:13" ht="15" customHeight="1">
      <c r="A4" s="1" t="s">
        <v>2</v>
      </c>
      <c r="C4" s="75" t="s">
        <v>10</v>
      </c>
      <c r="D4" s="75"/>
      <c r="E4" s="75"/>
      <c r="F4" s="75"/>
      <c r="G4" s="75"/>
      <c r="H4" s="75"/>
      <c r="I4" s="75"/>
      <c r="J4" s="75"/>
    </row>
    <row r="5" spans="1:13" ht="11.25" customHeight="1">
      <c r="A5" s="38"/>
    </row>
    <row r="6" spans="1:13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6" t="s">
        <v>21</v>
      </c>
      <c r="K6" s="76"/>
      <c r="L6" s="39" t="s">
        <v>22</v>
      </c>
      <c r="M6" s="39" t="s">
        <v>46</v>
      </c>
    </row>
    <row r="7" spans="1:13" ht="24" customHeight="1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/>
      <c r="I7" s="40">
        <v>30000</v>
      </c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>
      <c r="A8" s="2">
        <v>2</v>
      </c>
      <c r="B8" s="10" t="s">
        <v>23</v>
      </c>
      <c r="C8" s="43" t="s">
        <v>71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4"/>
      <c r="J9" s="23" t="s">
        <v>28</v>
      </c>
      <c r="K9" s="23"/>
      <c r="L9" s="24" t="s">
        <v>29</v>
      </c>
      <c r="M9" s="25">
        <v>41913</v>
      </c>
    </row>
    <row r="10" spans="1:13" ht="24" customHeight="1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60000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220000</v>
      </c>
      <c r="I12" s="40">
        <v>10000</v>
      </c>
      <c r="J12" s="23" t="s">
        <v>45</v>
      </c>
      <c r="K12" s="23"/>
      <c r="L12" s="24" t="s">
        <v>43</v>
      </c>
      <c r="M12" s="25">
        <v>41883</v>
      </c>
    </row>
    <row r="13" spans="1:13" ht="24" customHeight="1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"/>
      <c r="J13" s="23" t="s">
        <v>49</v>
      </c>
      <c r="K13" s="23"/>
      <c r="L13" s="24" t="s">
        <v>48</v>
      </c>
      <c r="M13" s="25">
        <v>41913</v>
      </c>
    </row>
    <row r="14" spans="1:13" ht="24" customHeight="1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>
      <c r="A15" s="77" t="s">
        <v>12</v>
      </c>
      <c r="B15" s="78"/>
      <c r="C15" s="78"/>
      <c r="D15" s="78"/>
      <c r="E15" s="78"/>
      <c r="F15" s="79"/>
      <c r="G15" s="12">
        <f>SUM(G7:G14)-G11</f>
        <v>520000</v>
      </c>
      <c r="H15" s="19">
        <f t="shared" ref="H15:I15" si="0">SUM(H7:H14)</f>
        <v>450000</v>
      </c>
      <c r="I15" s="12">
        <f t="shared" si="0"/>
        <v>40000</v>
      </c>
      <c r="J15" s="6"/>
      <c r="K15" s="6"/>
    </row>
    <row r="16" spans="1:13" ht="24" customHeight="1">
      <c r="A16" s="77" t="s">
        <v>73</v>
      </c>
      <c r="B16" s="91"/>
      <c r="C16" s="91"/>
      <c r="D16" s="91"/>
      <c r="E16" s="91"/>
      <c r="F16" s="92"/>
      <c r="G16" s="46">
        <f>G15+G11+I15</f>
        <v>640000</v>
      </c>
      <c r="H16" s="19"/>
      <c r="I16" s="29"/>
      <c r="J16" s="6"/>
      <c r="K16" s="6"/>
    </row>
    <row r="17" spans="1:11" ht="16.5" customHeight="1">
      <c r="A17" s="80" t="s">
        <v>13</v>
      </c>
      <c r="B17" s="81"/>
      <c r="C17" s="81"/>
      <c r="D17" s="81"/>
      <c r="E17" s="81"/>
      <c r="F17" s="82"/>
      <c r="G17" s="8">
        <v>0</v>
      </c>
      <c r="H17" s="51">
        <v>0</v>
      </c>
      <c r="I17" s="47"/>
      <c r="J17" s="6"/>
      <c r="K17" s="6"/>
    </row>
    <row r="18" spans="1:11" ht="15" customHeight="1">
      <c r="A18" s="83" t="s">
        <v>14</v>
      </c>
      <c r="B18" s="84"/>
      <c r="C18" s="84"/>
      <c r="D18" s="84"/>
      <c r="E18" s="84"/>
      <c r="F18" s="85"/>
      <c r="G18" s="8">
        <f>(G16*0.05)</f>
        <v>32000</v>
      </c>
      <c r="H18" s="51">
        <f t="shared" ref="H18" si="1">H15*0.05</f>
        <v>22500</v>
      </c>
      <c r="I18" s="48"/>
      <c r="J18" s="48"/>
    </row>
    <row r="19" spans="1:11" ht="15" customHeight="1">
      <c r="A19" s="80" t="s">
        <v>72</v>
      </c>
      <c r="B19" s="81"/>
      <c r="C19" s="81"/>
      <c r="D19" s="81"/>
      <c r="E19" s="81"/>
      <c r="F19" s="82"/>
      <c r="G19" s="9">
        <f>G15-G17-G18</f>
        <v>488000</v>
      </c>
      <c r="H19" s="52">
        <f t="shared" ref="H19" si="2">H15-H17-H18</f>
        <v>427500</v>
      </c>
      <c r="I19" s="49"/>
      <c r="J19" s="50"/>
    </row>
    <row r="20" spans="1:11" ht="18.75" customHeight="1">
      <c r="A20" s="93"/>
      <c r="B20" s="93"/>
      <c r="C20" s="93"/>
      <c r="D20" s="93"/>
      <c r="E20" s="93"/>
      <c r="F20" s="93"/>
      <c r="G20" s="93"/>
      <c r="H20" s="93"/>
      <c r="I20" s="93"/>
    </row>
    <row r="21" spans="1:11" ht="18.75" customHeight="1">
      <c r="A21" s="94" t="s">
        <v>76</v>
      </c>
      <c r="B21" s="94"/>
      <c r="C21" s="95" t="s">
        <v>77</v>
      </c>
      <c r="D21" s="95"/>
      <c r="E21" s="95"/>
      <c r="F21" s="96"/>
      <c r="G21" s="97" t="s">
        <v>65</v>
      </c>
      <c r="H21" s="98"/>
      <c r="I21" s="40">
        <f>G11+I7+I12</f>
        <v>120000</v>
      </c>
    </row>
    <row r="22" spans="1:11" ht="15.75">
      <c r="G22" s="88" t="s">
        <v>66</v>
      </c>
      <c r="H22" s="89"/>
      <c r="I22" s="41"/>
    </row>
    <row r="23" spans="1:11" ht="15.75">
      <c r="A23" s="34" t="s">
        <v>70</v>
      </c>
      <c r="B23" s="34"/>
      <c r="G23" s="88" t="s">
        <v>67</v>
      </c>
      <c r="H23" s="89"/>
      <c r="I23" s="41">
        <f>G18</f>
        <v>32000</v>
      </c>
    </row>
    <row r="24" spans="1:11" ht="15.75">
      <c r="G24" s="88" t="s">
        <v>68</v>
      </c>
      <c r="H24" s="89"/>
      <c r="I24" s="42">
        <f>I21-I23</f>
        <v>88000</v>
      </c>
    </row>
  </sheetData>
  <mergeCells count="15">
    <mergeCell ref="G23:H23"/>
    <mergeCell ref="G24:H24"/>
    <mergeCell ref="A19:F19"/>
    <mergeCell ref="A20:I20"/>
    <mergeCell ref="A21:B21"/>
    <mergeCell ref="C21:F21"/>
    <mergeCell ref="G21:H21"/>
    <mergeCell ref="G22:H22"/>
    <mergeCell ref="A18:F18"/>
    <mergeCell ref="A1:K1"/>
    <mergeCell ref="C4:J4"/>
    <mergeCell ref="J6:K6"/>
    <mergeCell ref="A15:F15"/>
    <mergeCell ref="A17:F17"/>
    <mergeCell ref="A16:F16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"/>
  <sheetViews>
    <sheetView topLeftCell="A4" workbookViewId="0">
      <selection activeCell="C23" sqref="C23:F23"/>
    </sheetView>
  </sheetViews>
  <sheetFormatPr baseColWidth="10" defaultRowHeight="1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>
      <c r="A1" s="74" t="s">
        <v>75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3" ht="18.75">
      <c r="A2" s="1" t="s">
        <v>0</v>
      </c>
      <c r="E2" s="5" t="s">
        <v>15</v>
      </c>
      <c r="F2" s="5"/>
      <c r="I2" s="5"/>
      <c r="J2" s="5" t="s">
        <v>58</v>
      </c>
    </row>
    <row r="3" spans="1:13" ht="18.75">
      <c r="A3" s="1" t="s">
        <v>1</v>
      </c>
      <c r="E3" s="5" t="s">
        <v>11</v>
      </c>
      <c r="F3" s="5"/>
      <c r="G3" s="5"/>
      <c r="H3" s="5"/>
      <c r="I3" s="5"/>
    </row>
    <row r="4" spans="1:13" ht="15" customHeight="1">
      <c r="A4" s="1" t="s">
        <v>2</v>
      </c>
      <c r="C4" s="75" t="s">
        <v>10</v>
      </c>
      <c r="D4" s="75"/>
      <c r="E4" s="75"/>
      <c r="F4" s="75"/>
      <c r="G4" s="75"/>
      <c r="H4" s="75"/>
      <c r="I4" s="75"/>
      <c r="J4" s="75"/>
    </row>
    <row r="5" spans="1:13" ht="11.25" customHeight="1">
      <c r="A5" s="44"/>
    </row>
    <row r="6" spans="1:13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6" t="s">
        <v>21</v>
      </c>
      <c r="K6" s="76"/>
      <c r="L6" s="45" t="s">
        <v>22</v>
      </c>
      <c r="M6" s="45" t="s">
        <v>46</v>
      </c>
    </row>
    <row r="7" spans="1:13" ht="24" customHeight="1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/>
      <c r="I7" s="40">
        <v>10000</v>
      </c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>
      <c r="A8" s="2">
        <v>2</v>
      </c>
      <c r="B8" s="10" t="s">
        <v>23</v>
      </c>
      <c r="C8" s="43" t="s">
        <v>71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40">
        <v>10000</v>
      </c>
      <c r="J9" s="23" t="s">
        <v>28</v>
      </c>
      <c r="K9" s="23"/>
      <c r="L9" s="24" t="s">
        <v>29</v>
      </c>
      <c r="M9" s="25">
        <v>41913</v>
      </c>
    </row>
    <row r="10" spans="1:13" ht="24" customHeight="1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70000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40">
        <v>80000</v>
      </c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220000</v>
      </c>
      <c r="I12" s="3"/>
      <c r="J12" s="23" t="s">
        <v>45</v>
      </c>
      <c r="K12" s="23"/>
      <c r="L12" s="24" t="s">
        <v>43</v>
      </c>
      <c r="M12" s="25">
        <v>41883</v>
      </c>
    </row>
    <row r="13" spans="1:13" ht="24" customHeight="1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>
        <v>10000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24" customHeight="1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>
      <c r="A15" s="105" t="s">
        <v>12</v>
      </c>
      <c r="B15" s="106"/>
      <c r="C15" s="106"/>
      <c r="D15" s="106"/>
      <c r="E15" s="106"/>
      <c r="F15" s="107"/>
      <c r="G15" s="53">
        <f>SUM(G7:G14)-G11</f>
        <v>520000</v>
      </c>
      <c r="H15" s="54">
        <f t="shared" ref="H15:I15" si="0">SUM(H7:H14)</f>
        <v>470000</v>
      </c>
      <c r="I15" s="40">
        <f t="shared" si="0"/>
        <v>100000</v>
      </c>
      <c r="J15" s="6"/>
      <c r="K15" s="6"/>
    </row>
    <row r="16" spans="1:13" ht="16.5" customHeight="1">
      <c r="A16" s="88" t="s">
        <v>73</v>
      </c>
      <c r="B16" s="104"/>
      <c r="C16" s="104"/>
      <c r="D16" s="104"/>
      <c r="E16" s="104"/>
      <c r="F16" s="89"/>
      <c r="G16" s="42">
        <f>G15+I15</f>
        <v>620000</v>
      </c>
      <c r="H16" s="57"/>
      <c r="I16" s="48"/>
      <c r="J16" s="6"/>
      <c r="K16" s="6"/>
    </row>
    <row r="17" spans="1:10" ht="15" customHeight="1">
      <c r="A17" s="101" t="s">
        <v>14</v>
      </c>
      <c r="B17" s="102"/>
      <c r="C17" s="102"/>
      <c r="D17" s="102"/>
      <c r="E17" s="102"/>
      <c r="F17" s="103"/>
      <c r="G17" s="60">
        <f>(G16*0.05)+I17</f>
        <v>31000</v>
      </c>
      <c r="H17" s="57"/>
      <c r="I17" s="56"/>
      <c r="J17" s="48"/>
    </row>
    <row r="18" spans="1:10" ht="15" customHeight="1">
      <c r="A18" s="94" t="s">
        <v>74</v>
      </c>
      <c r="B18" s="94"/>
      <c r="C18" s="94"/>
      <c r="D18" s="94"/>
      <c r="E18" s="94"/>
      <c r="F18" s="94"/>
      <c r="G18" s="59">
        <f>I15-G17-I21</f>
        <v>64000</v>
      </c>
      <c r="H18" s="58"/>
      <c r="I18" s="55"/>
      <c r="J18" s="50"/>
    </row>
    <row r="19" spans="1:10" ht="18.75" customHeight="1">
      <c r="A19" s="70"/>
      <c r="B19" s="70"/>
      <c r="C19" s="70"/>
      <c r="D19" s="70"/>
      <c r="E19" s="70"/>
      <c r="F19" s="70"/>
      <c r="G19" s="70"/>
      <c r="H19" s="71"/>
      <c r="I19" s="71"/>
    </row>
    <row r="20" spans="1:10" ht="18.75" customHeight="1">
      <c r="G20" s="87" t="s">
        <v>65</v>
      </c>
      <c r="H20" s="87"/>
      <c r="I20" s="61">
        <f>I15</f>
        <v>100000</v>
      </c>
    </row>
    <row r="21" spans="1:10" ht="15.75">
      <c r="G21" s="86" t="s">
        <v>66</v>
      </c>
      <c r="H21" s="86"/>
      <c r="I21" s="41">
        <v>5000</v>
      </c>
    </row>
    <row r="22" spans="1:10" ht="15.75">
      <c r="A22" s="34" t="s">
        <v>70</v>
      </c>
      <c r="B22" s="34"/>
      <c r="G22" s="86" t="s">
        <v>67</v>
      </c>
      <c r="H22" s="86"/>
      <c r="I22" s="41">
        <f>G17</f>
        <v>31000</v>
      </c>
    </row>
    <row r="23" spans="1:10" ht="15.75">
      <c r="A23" s="94" t="s">
        <v>76</v>
      </c>
      <c r="B23" s="94"/>
      <c r="C23" s="95" t="s">
        <v>77</v>
      </c>
      <c r="D23" s="95"/>
      <c r="E23" s="95"/>
      <c r="F23" s="96"/>
      <c r="G23" s="99" t="s">
        <v>68</v>
      </c>
      <c r="H23" s="100"/>
      <c r="I23" s="59">
        <f>I20-I21-I22</f>
        <v>64000</v>
      </c>
    </row>
  </sheetData>
  <mergeCells count="14">
    <mergeCell ref="A16:F16"/>
    <mergeCell ref="A1:K1"/>
    <mergeCell ref="C4:J4"/>
    <mergeCell ref="J6:K6"/>
    <mergeCell ref="A15:F15"/>
    <mergeCell ref="G21:H21"/>
    <mergeCell ref="G22:H22"/>
    <mergeCell ref="G23:H23"/>
    <mergeCell ref="A17:F17"/>
    <mergeCell ref="A18:F18"/>
    <mergeCell ref="A19:I19"/>
    <mergeCell ref="A23:B23"/>
    <mergeCell ref="C23:F23"/>
    <mergeCell ref="G20:H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topLeftCell="A7" workbookViewId="0">
      <selection activeCell="I23" sqref="I23"/>
    </sheetView>
  </sheetViews>
  <sheetFormatPr baseColWidth="10" defaultRowHeight="1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>
      <c r="A1" s="74" t="s">
        <v>78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3" ht="18.75">
      <c r="A2" s="1" t="s">
        <v>0</v>
      </c>
      <c r="E2" s="5" t="s">
        <v>15</v>
      </c>
      <c r="F2" s="5"/>
      <c r="I2" s="5"/>
      <c r="J2" s="5" t="s">
        <v>58</v>
      </c>
    </row>
    <row r="3" spans="1:13" ht="18.75">
      <c r="A3" s="1" t="s">
        <v>1</v>
      </c>
      <c r="E3" s="5" t="s">
        <v>11</v>
      </c>
      <c r="F3" s="5"/>
      <c r="G3" s="5"/>
      <c r="H3" s="5"/>
      <c r="I3" s="5"/>
    </row>
    <row r="4" spans="1:13" ht="15" customHeight="1">
      <c r="A4" s="1" t="s">
        <v>2</v>
      </c>
      <c r="C4" s="75" t="s">
        <v>10</v>
      </c>
      <c r="D4" s="75"/>
      <c r="E4" s="75"/>
      <c r="F4" s="75"/>
      <c r="G4" s="75"/>
      <c r="H4" s="75"/>
      <c r="I4" s="75"/>
      <c r="J4" s="75"/>
    </row>
    <row r="5" spans="1:13" ht="11.25" customHeight="1">
      <c r="A5" s="62"/>
    </row>
    <row r="6" spans="1:13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6" t="s">
        <v>21</v>
      </c>
      <c r="K6" s="76"/>
      <c r="L6" s="63" t="s">
        <v>22</v>
      </c>
      <c r="M6" s="63" t="s">
        <v>46</v>
      </c>
    </row>
    <row r="7" spans="1:13" ht="24" customHeight="1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/>
      <c r="I7" s="17">
        <v>10000</v>
      </c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>
      <c r="A8" s="2">
        <v>2</v>
      </c>
      <c r="B8" s="10" t="s">
        <v>23</v>
      </c>
      <c r="C8" s="43" t="s">
        <v>71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17"/>
      <c r="J8" s="23" t="s">
        <v>25</v>
      </c>
      <c r="K8" s="23"/>
      <c r="L8" s="24" t="s">
        <v>26</v>
      </c>
      <c r="M8" s="25">
        <v>41883</v>
      </c>
    </row>
    <row r="9" spans="1:13" ht="24" customHeight="1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17">
        <v>10000</v>
      </c>
      <c r="J9" s="23" t="s">
        <v>28</v>
      </c>
      <c r="K9" s="23"/>
      <c r="L9" s="24" t="s">
        <v>29</v>
      </c>
      <c r="M9" s="25">
        <v>41913</v>
      </c>
    </row>
    <row r="10" spans="1:13" ht="24" customHeight="1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90000</v>
      </c>
      <c r="I10" s="17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17">
        <v>80000</v>
      </c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230000</v>
      </c>
      <c r="I12" s="17"/>
      <c r="J12" s="23" t="s">
        <v>45</v>
      </c>
      <c r="K12" s="23"/>
      <c r="L12" s="24" t="s">
        <v>43</v>
      </c>
      <c r="M12" s="25">
        <v>41883</v>
      </c>
    </row>
    <row r="13" spans="1:13" ht="24" customHeight="1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0</v>
      </c>
      <c r="H13" s="18">
        <v>10000</v>
      </c>
      <c r="I13" s="17"/>
      <c r="J13" s="23" t="s">
        <v>49</v>
      </c>
      <c r="K13" s="23"/>
      <c r="L13" s="24" t="s">
        <v>48</v>
      </c>
      <c r="M13" s="25">
        <v>41913</v>
      </c>
    </row>
    <row r="14" spans="1:13" ht="24" customHeight="1">
      <c r="A14" s="7">
        <v>7</v>
      </c>
      <c r="B14" s="10" t="s">
        <v>80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10000</v>
      </c>
      <c r="I14" s="17"/>
      <c r="J14" s="26"/>
      <c r="K14" s="23"/>
      <c r="L14" s="24" t="s">
        <v>48</v>
      </c>
      <c r="M14" s="25">
        <v>42125</v>
      </c>
    </row>
    <row r="15" spans="1:13" ht="24" customHeight="1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>
        <v>0</v>
      </c>
      <c r="I15" s="17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24" customHeight="1">
      <c r="A16" s="105" t="s">
        <v>12</v>
      </c>
      <c r="B16" s="106"/>
      <c r="C16" s="106"/>
      <c r="D16" s="106"/>
      <c r="E16" s="106"/>
      <c r="F16" s="107"/>
      <c r="G16" s="64">
        <f>SUM(G7:G15)-G11</f>
        <v>520000</v>
      </c>
      <c r="H16" s="54">
        <f t="shared" ref="H16:I16" si="0">SUM(H7:H15)</f>
        <v>510000</v>
      </c>
      <c r="I16" s="17">
        <f t="shared" si="0"/>
        <v>100000</v>
      </c>
      <c r="J16" s="6"/>
      <c r="K16" s="6"/>
    </row>
    <row r="17" spans="1:10" ht="15" customHeight="1">
      <c r="A17" s="101" t="s">
        <v>14</v>
      </c>
      <c r="B17" s="102"/>
      <c r="C17" s="102"/>
      <c r="D17" s="102"/>
      <c r="E17" s="102"/>
      <c r="F17" s="103"/>
      <c r="G17" s="60">
        <f>(G16*0.05)+I17</f>
        <v>26000</v>
      </c>
      <c r="H17" s="51"/>
      <c r="I17" s="68"/>
      <c r="J17" s="48"/>
    </row>
    <row r="18" spans="1:10" ht="18.75" customHeight="1">
      <c r="A18" s="70"/>
      <c r="B18" s="70"/>
      <c r="C18" s="70"/>
      <c r="D18" s="70"/>
      <c r="E18" s="70"/>
      <c r="F18" s="70"/>
      <c r="G18" s="70"/>
      <c r="H18" s="71"/>
      <c r="I18" s="71"/>
    </row>
    <row r="19" spans="1:10" ht="18.75" customHeight="1">
      <c r="G19" s="87" t="s">
        <v>65</v>
      </c>
      <c r="H19" s="87"/>
      <c r="I19" s="61">
        <f>I16</f>
        <v>100000</v>
      </c>
    </row>
    <row r="20" spans="1:10" ht="15.75">
      <c r="G20" s="86" t="s">
        <v>66</v>
      </c>
      <c r="H20" s="86"/>
      <c r="I20" s="41"/>
    </row>
    <row r="21" spans="1:10" ht="15.75">
      <c r="A21" s="34" t="s">
        <v>70</v>
      </c>
      <c r="B21" s="34"/>
      <c r="G21" s="86" t="s">
        <v>67</v>
      </c>
      <c r="H21" s="86"/>
      <c r="I21" s="41">
        <f>G17</f>
        <v>26000</v>
      </c>
    </row>
    <row r="22" spans="1:10" ht="15.75">
      <c r="A22" s="94" t="s">
        <v>76</v>
      </c>
      <c r="B22" s="94"/>
      <c r="C22" s="95" t="s">
        <v>77</v>
      </c>
      <c r="D22" s="95"/>
      <c r="E22" s="95"/>
      <c r="F22" s="96"/>
      <c r="G22" s="99" t="s">
        <v>81</v>
      </c>
      <c r="H22" s="100"/>
      <c r="I22" s="59">
        <f>I19-I21-10000</f>
        <v>64000</v>
      </c>
    </row>
  </sheetData>
  <mergeCells count="12">
    <mergeCell ref="A22:B22"/>
    <mergeCell ref="C22:F22"/>
    <mergeCell ref="G22:H22"/>
    <mergeCell ref="A1:K1"/>
    <mergeCell ref="C4:J4"/>
    <mergeCell ref="J6:K6"/>
    <mergeCell ref="A16:F16"/>
    <mergeCell ref="A17:F17"/>
    <mergeCell ref="A18:I18"/>
    <mergeCell ref="G19:H19"/>
    <mergeCell ref="G20:H20"/>
    <mergeCell ref="G21:H21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M18" sqref="M18:M19"/>
    </sheetView>
  </sheetViews>
  <sheetFormatPr baseColWidth="10" defaultRowHeight="1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>
      <c r="A1" s="74" t="s">
        <v>79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3" ht="18.75">
      <c r="A2" s="1" t="s">
        <v>0</v>
      </c>
      <c r="E2" s="5" t="s">
        <v>15</v>
      </c>
      <c r="F2" s="5"/>
      <c r="I2" s="5"/>
      <c r="J2" s="5" t="s">
        <v>58</v>
      </c>
    </row>
    <row r="3" spans="1:13" ht="18.75">
      <c r="A3" s="1" t="s">
        <v>1</v>
      </c>
      <c r="E3" s="5" t="s">
        <v>11</v>
      </c>
      <c r="F3" s="5"/>
      <c r="G3" s="5"/>
      <c r="H3" s="5"/>
      <c r="I3" s="5"/>
    </row>
    <row r="4" spans="1:13" ht="15" customHeight="1">
      <c r="A4" s="1" t="s">
        <v>2</v>
      </c>
      <c r="C4" s="75" t="s">
        <v>10</v>
      </c>
      <c r="D4" s="75"/>
      <c r="E4" s="75"/>
      <c r="F4" s="75"/>
      <c r="G4" s="75"/>
      <c r="H4" s="75"/>
      <c r="I4" s="75"/>
      <c r="J4" s="75"/>
    </row>
    <row r="5" spans="1:13" ht="11.25" customHeight="1">
      <c r="A5" s="65"/>
    </row>
    <row r="6" spans="1:13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6" t="s">
        <v>21</v>
      </c>
      <c r="K6" s="76"/>
      <c r="L6" s="66" t="s">
        <v>22</v>
      </c>
      <c r="M6" s="66" t="s">
        <v>46</v>
      </c>
    </row>
    <row r="7" spans="1:13" ht="24" customHeight="1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/>
      <c r="I7" s="17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>
      <c r="A8" s="2">
        <v>2</v>
      </c>
      <c r="B8" s="10" t="s">
        <v>23</v>
      </c>
      <c r="C8" s="43" t="s">
        <v>71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17"/>
      <c r="J8" s="23" t="s">
        <v>25</v>
      </c>
      <c r="K8" s="23"/>
      <c r="L8" s="24" t="s">
        <v>26</v>
      </c>
      <c r="M8" s="25">
        <v>41883</v>
      </c>
    </row>
    <row r="9" spans="1:13" ht="24" customHeight="1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17"/>
      <c r="J9" s="23" t="s">
        <v>28</v>
      </c>
      <c r="K9" s="23"/>
      <c r="L9" s="24" t="s">
        <v>29</v>
      </c>
      <c r="M9" s="25">
        <v>41913</v>
      </c>
    </row>
    <row r="10" spans="1:13" ht="24" customHeight="1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90000</v>
      </c>
      <c r="I10" s="17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17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230000</v>
      </c>
      <c r="I12" s="17"/>
      <c r="J12" s="23" t="s">
        <v>45</v>
      </c>
      <c r="K12" s="23"/>
      <c r="L12" s="24" t="s">
        <v>43</v>
      </c>
      <c r="M12" s="25">
        <v>41883</v>
      </c>
    </row>
    <row r="13" spans="1:13" ht="24" customHeight="1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0</v>
      </c>
      <c r="H13" s="18">
        <v>10000</v>
      </c>
      <c r="I13" s="17"/>
      <c r="J13" s="23" t="s">
        <v>49</v>
      </c>
      <c r="K13" s="23"/>
      <c r="L13" s="24" t="s">
        <v>48</v>
      </c>
      <c r="M13" s="25">
        <v>41913</v>
      </c>
    </row>
    <row r="14" spans="1:13" ht="24" customHeight="1">
      <c r="A14" s="7">
        <v>7</v>
      </c>
      <c r="B14" s="10" t="s">
        <v>80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10000</v>
      </c>
      <c r="I14" s="17"/>
      <c r="J14" s="26"/>
      <c r="K14" s="23"/>
      <c r="L14" s="24" t="s">
        <v>48</v>
      </c>
      <c r="M14" s="25">
        <v>42125</v>
      </c>
    </row>
    <row r="15" spans="1:13" ht="24" customHeight="1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>
        <v>0</v>
      </c>
      <c r="I15" s="17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24" customHeight="1">
      <c r="A16" s="105" t="s">
        <v>12</v>
      </c>
      <c r="B16" s="106"/>
      <c r="C16" s="106"/>
      <c r="D16" s="106"/>
      <c r="E16" s="106"/>
      <c r="F16" s="107"/>
      <c r="G16" s="67">
        <f>SUM(G7:G15)-G11</f>
        <v>520000</v>
      </c>
      <c r="H16" s="54">
        <f t="shared" ref="H16:I16" si="0">SUM(H7:H15)</f>
        <v>510000</v>
      </c>
      <c r="I16" s="17"/>
      <c r="J16" s="6"/>
      <c r="K16" s="6"/>
    </row>
    <row r="17" spans="1:13" ht="15" customHeight="1">
      <c r="A17" s="101" t="s">
        <v>14</v>
      </c>
      <c r="B17" s="102"/>
      <c r="C17" s="102"/>
      <c r="D17" s="102"/>
      <c r="E17" s="102"/>
      <c r="F17" s="103"/>
      <c r="G17" s="60">
        <f>(G16*0.05)+I17</f>
        <v>26000</v>
      </c>
      <c r="H17" s="51"/>
      <c r="I17" s="68"/>
      <c r="J17" s="48"/>
    </row>
    <row r="18" spans="1:13" ht="18.75" customHeight="1">
      <c r="A18" s="70"/>
      <c r="B18" s="70"/>
      <c r="C18" s="70"/>
      <c r="D18" s="70"/>
      <c r="E18" s="70"/>
      <c r="F18" s="70"/>
      <c r="G18" s="70"/>
      <c r="H18" s="71"/>
      <c r="I18" s="71"/>
    </row>
    <row r="19" spans="1:13" ht="18.75" customHeight="1">
      <c r="G19" s="87" t="s">
        <v>65</v>
      </c>
      <c r="H19" s="87"/>
      <c r="I19" s="61"/>
    </row>
    <row r="20" spans="1:13" ht="15.75">
      <c r="G20" s="86" t="s">
        <v>66</v>
      </c>
      <c r="H20" s="86"/>
      <c r="I20" s="41"/>
    </row>
    <row r="21" spans="1:13" ht="15.75">
      <c r="A21" s="34" t="s">
        <v>70</v>
      </c>
      <c r="B21" s="34"/>
      <c r="G21" s="86" t="s">
        <v>67</v>
      </c>
      <c r="H21" s="86"/>
      <c r="I21" s="41"/>
    </row>
    <row r="22" spans="1:13" ht="15.75">
      <c r="A22" s="94" t="s">
        <v>76</v>
      </c>
      <c r="B22" s="94"/>
      <c r="C22" s="95" t="s">
        <v>77</v>
      </c>
      <c r="D22" s="95"/>
      <c r="E22" s="95"/>
      <c r="F22" s="96"/>
      <c r="G22" s="99" t="s">
        <v>81</v>
      </c>
      <c r="H22" s="100"/>
      <c r="I22" s="59"/>
    </row>
    <row r="23" spans="1:13">
      <c r="A23" s="71" t="s">
        <v>82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</row>
  </sheetData>
  <mergeCells count="13">
    <mergeCell ref="G19:H19"/>
    <mergeCell ref="G20:H20"/>
    <mergeCell ref="G21:H21"/>
    <mergeCell ref="A22:B22"/>
    <mergeCell ref="C22:F22"/>
    <mergeCell ref="G22:H22"/>
    <mergeCell ref="A23:M23"/>
    <mergeCell ref="A1:K1"/>
    <mergeCell ref="C4:J4"/>
    <mergeCell ref="J6:K6"/>
    <mergeCell ref="A16:F16"/>
    <mergeCell ref="A17:F17"/>
    <mergeCell ref="A18:I18"/>
  </mergeCell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JANVIER 15</vt:lpstr>
      <vt:lpstr>FEVRIER 15</vt:lpstr>
      <vt:lpstr>MARS 15</vt:lpstr>
      <vt:lpstr>AVRIL 15</vt:lpstr>
      <vt:lpstr>MAI 15</vt:lpstr>
      <vt:lpstr>JUIN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2015-06-30T12:36:56Z</cp:lastPrinted>
  <dcterms:created xsi:type="dcterms:W3CDTF">2012-07-06T09:59:04Z</dcterms:created>
  <dcterms:modified xsi:type="dcterms:W3CDTF">2015-06-30T12:37:24Z</dcterms:modified>
</cp:coreProperties>
</file>