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AMARA SYLLA\"/>
    </mc:Choice>
  </mc:AlternateContent>
  <bookViews>
    <workbookView xWindow="240" yWindow="45" windowWidth="20115" windowHeight="7995" firstSheet="4" activeTab="10"/>
  </bookViews>
  <sheets>
    <sheet name="JANVIER 16 " sheetId="17" r:id="rId1"/>
    <sheet name="FEVRIER 16" sheetId="16" r:id="rId2"/>
    <sheet name="MARS 16" sheetId="13" r:id="rId3"/>
    <sheet name="AVRIL 16 " sheetId="15" r:id="rId4"/>
    <sheet name="MAI 16" sheetId="18" r:id="rId5"/>
    <sheet name="JUIN 16" sheetId="19" r:id="rId6"/>
    <sheet name="JUILLET 16" sheetId="20" r:id="rId7"/>
    <sheet name="M N'GUESSAN" sheetId="21" r:id="rId8"/>
    <sheet name="AOUT 16" sheetId="22" r:id="rId9"/>
    <sheet name="SEPT 16" sheetId="23" r:id="rId10"/>
    <sheet name="OCT 16" sheetId="24" r:id="rId11"/>
  </sheets>
  <calcPr calcId="152511"/>
</workbook>
</file>

<file path=xl/calcChain.xml><?xml version="1.0" encoding="utf-8"?>
<calcChain xmlns="http://schemas.openxmlformats.org/spreadsheetml/2006/main">
  <c r="G12" i="24" l="1"/>
  <c r="F12" i="23" l="1"/>
  <c r="G12" i="23"/>
  <c r="H12" i="23"/>
  <c r="I12" i="23"/>
  <c r="J12" i="23"/>
  <c r="J10" i="23"/>
  <c r="J11" i="23"/>
  <c r="J9" i="23"/>
  <c r="J25" i="24"/>
  <c r="H24" i="24"/>
  <c r="J24" i="24" s="1"/>
  <c r="J23" i="24"/>
  <c r="H23" i="24"/>
  <c r="H26" i="24" s="1"/>
  <c r="F12" i="24"/>
  <c r="E12" i="24"/>
  <c r="H28" i="24" l="1"/>
  <c r="J26" i="24"/>
  <c r="I9" i="22"/>
  <c r="G12" i="22"/>
  <c r="H12" i="22"/>
  <c r="I10" i="22"/>
  <c r="J25" i="23"/>
  <c r="J24" i="23"/>
  <c r="H24" i="23"/>
  <c r="H23" i="23"/>
  <c r="H30" i="23" s="1"/>
  <c r="E12" i="23"/>
  <c r="I12" i="22" l="1"/>
  <c r="J23" i="23"/>
  <c r="H26" i="23"/>
  <c r="H12" i="20"/>
  <c r="I12" i="20" s="1"/>
  <c r="G12" i="20"/>
  <c r="I10" i="20"/>
  <c r="I11" i="20"/>
  <c r="I9" i="20"/>
  <c r="I26" i="22"/>
  <c r="I25" i="22"/>
  <c r="G25" i="22"/>
  <c r="G24" i="22"/>
  <c r="G31" i="22" s="1"/>
  <c r="F12" i="22"/>
  <c r="E12" i="22"/>
  <c r="H28" i="23" l="1"/>
  <c r="J26" i="23"/>
  <c r="I24" i="22"/>
  <c r="G27" i="22"/>
  <c r="G21" i="21"/>
  <c r="C20" i="21"/>
  <c r="C19" i="21"/>
  <c r="D19" i="21"/>
  <c r="E19" i="21"/>
  <c r="I27" i="22" l="1"/>
  <c r="G29" i="22"/>
  <c r="I25" i="20"/>
  <c r="I24" i="20"/>
  <c r="G24" i="20"/>
  <c r="G23" i="20"/>
  <c r="G30" i="20" s="1"/>
  <c r="F12" i="20"/>
  <c r="E12" i="20"/>
  <c r="G12" i="19"/>
  <c r="H12" i="19"/>
  <c r="I12" i="19"/>
  <c r="I10" i="19"/>
  <c r="I11" i="19"/>
  <c r="I9" i="19"/>
  <c r="I25" i="19"/>
  <c r="I24" i="19"/>
  <c r="G24" i="19"/>
  <c r="G23" i="19"/>
  <c r="G30" i="19" s="1"/>
  <c r="F12" i="19"/>
  <c r="E12" i="19"/>
  <c r="I23" i="20" l="1"/>
  <c r="G26" i="20"/>
  <c r="I23" i="19"/>
  <c r="G26" i="19"/>
  <c r="G30" i="18"/>
  <c r="G28" i="20" l="1"/>
  <c r="I26" i="20"/>
  <c r="G28" i="19"/>
  <c r="I26" i="19"/>
  <c r="G12" i="15"/>
  <c r="H12" i="15"/>
  <c r="I12" i="15"/>
  <c r="I10" i="15"/>
  <c r="I9" i="15"/>
  <c r="I25" i="18"/>
  <c r="I24" i="18"/>
  <c r="G24" i="18"/>
  <c r="G23" i="18"/>
  <c r="G26" i="18" s="1"/>
  <c r="F12" i="18"/>
  <c r="E12" i="18"/>
  <c r="I23" i="18" l="1"/>
  <c r="G28" i="15"/>
  <c r="I26" i="15"/>
  <c r="I25" i="15"/>
  <c r="G26" i="15"/>
  <c r="G28" i="18" l="1"/>
  <c r="I26" i="18"/>
  <c r="I23" i="15"/>
  <c r="I24" i="15"/>
  <c r="G24" i="15"/>
  <c r="G23" i="15"/>
  <c r="H12" i="17" l="1"/>
  <c r="G12" i="17"/>
  <c r="F12" i="17"/>
  <c r="E12" i="17"/>
  <c r="I10" i="17"/>
  <c r="I9" i="17"/>
  <c r="I12" i="17" s="1"/>
  <c r="H12" i="16"/>
  <c r="G12" i="16"/>
  <c r="F12" i="16"/>
  <c r="E12" i="16"/>
  <c r="I10" i="16"/>
  <c r="I9" i="16"/>
  <c r="I12" i="16" s="1"/>
  <c r="F12" i="15" l="1"/>
  <c r="E12" i="15"/>
  <c r="G12" i="13" l="1"/>
  <c r="H12" i="13"/>
  <c r="I10" i="13"/>
  <c r="I9" i="13"/>
  <c r="F12" i="13"/>
  <c r="E12" i="13"/>
  <c r="I12" i="13" l="1"/>
</calcChain>
</file>

<file path=xl/sharedStrings.xml><?xml version="1.0" encoding="utf-8"?>
<sst xmlns="http://schemas.openxmlformats.org/spreadsheetml/2006/main" count="457" uniqueCount="91">
  <si>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</si>
  <si>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</si>
  <si>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</si>
  <si>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</si>
  <si>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</si>
  <si>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</si>
  <si>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</si>
  <si>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</si>
  <si>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</si>
  <si>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</si>
  <si>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</si>
  <si>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</si>
  <si>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</si>
  <si>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</si>
  <si>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09241251</t>
  </si>
  <si>
    <t>SIGNATURES</t>
  </si>
  <si>
    <t>BENEFICIAIRE: AMARA SYLLA</t>
  </si>
  <si>
    <t>N° CC: 7407291W</t>
  </si>
  <si>
    <t>YOPOUGON NIANGON ADJAME: LOT N° 1100 - 1101 / ÎLOT 88</t>
  </si>
  <si>
    <t xml:space="preserve">21 BP 3878 ABIDJAN 21  </t>
  </si>
  <si>
    <t>Cel. 05 53 76 55 - 59 64 12 44</t>
  </si>
  <si>
    <t>ETAT DES ENCAISSEMENTS : MOIS DE MARS 2016</t>
  </si>
  <si>
    <t>Mme TOH LOU ANNE</t>
  </si>
  <si>
    <t>08291942</t>
  </si>
  <si>
    <t>41294518 - 09554661</t>
  </si>
  <si>
    <t>10/04/16</t>
  </si>
  <si>
    <t>ESPECES</t>
  </si>
  <si>
    <t>17/03/16</t>
  </si>
  <si>
    <t>M N'GUESSAN</t>
  </si>
  <si>
    <t>LAGO LOUANDE YEDESSE</t>
  </si>
  <si>
    <t>ETAT DES ENCAISSEMENTS : MOIS DE AVRIL 2016</t>
  </si>
  <si>
    <t>CAPORAL LAGO LOUANDE YEDESSE  MECANO: 34556 / CEL. 09 23 70 27 EN SERVICE AUX FORCES SPECIALES A COCODY LYCEE CLASSIQUE</t>
  </si>
  <si>
    <t>DOIT 17 MOIS DE LOYERS DE 50 000 F CFA DE JUILLET 2014 A DECEMBRE 2015. PROTOCOLE DE REMBOURSEMENT MENSUEL PAR VERSEMENT SUR ORANGE MONEY</t>
  </si>
  <si>
    <t>CHEF DU SERVICE CASERNEMENT: A/C MAJOR GUIGO MARTIAL LE FACILITATEUR AYANT UNE PROCURATION DE YEDESSE</t>
  </si>
  <si>
    <t>07 85 65 28 A COMPTER DE JANVIER 2016. PREMIER VERSEMENT FAIT LE 28 FEVRIER 2016 PAR YEDESSE LUI-MÊME</t>
  </si>
  <si>
    <t>CHEF DU SERVICE CASERNEMENT: A/C MAJOR GUIGO MARTIAL (08481658)LE FACILITATEUR AYANT UNE PROCURATION DE YEDESSE</t>
  </si>
  <si>
    <t>ETAT DES ENCAISSEMENTS : MOIS DE JANVIER2016</t>
  </si>
  <si>
    <t>10/02/16</t>
  </si>
  <si>
    <t>ETAT DES ENCAISSEMENTS : MOIS DE FEVRIER 2016</t>
  </si>
  <si>
    <t>23/04/16</t>
  </si>
  <si>
    <t>MODALITES DE REGLEMENT SUR 2016</t>
  </si>
  <si>
    <t>PENALITES</t>
  </si>
  <si>
    <t>MENSUALITES</t>
  </si>
  <si>
    <t>TRIMESTRES</t>
  </si>
  <si>
    <t>IMPOTS 2016</t>
  </si>
  <si>
    <t>IMPOTS A PAYER EN 2016</t>
  </si>
  <si>
    <t>PAIEMENT D'AVRIL 2016</t>
  </si>
  <si>
    <t>IMPOTS 2016: 720 000 F CFA - ARRIERES 2013 + 2014 + 2015 : 1 845 000 F CFA SOIT UN TOTAL DE 2 565 000 F CFA</t>
  </si>
  <si>
    <t>RETENUES FISCALES</t>
  </si>
  <si>
    <t>ETAT DES ENCAISSEMENTS : MOIS DE MAI 2016</t>
  </si>
  <si>
    <t>M N'GUESSAN 47504548</t>
  </si>
  <si>
    <t>10/05/16</t>
  </si>
  <si>
    <t>12/05/16</t>
  </si>
  <si>
    <t xml:space="preserve">PAIEMENT IMPOT 2016 MAI </t>
  </si>
  <si>
    <t>ETAT DES ENCAISSEMENTS : MOIS DE JUIN 2016</t>
  </si>
  <si>
    <t>10/07/16</t>
  </si>
  <si>
    <t>14/07/16</t>
  </si>
  <si>
    <t>CCGIM</t>
  </si>
  <si>
    <t>ETAT DES ENCAISSEMENTS : MOIS DE JUILLET 2016</t>
  </si>
  <si>
    <t>13/07/16</t>
  </si>
  <si>
    <t>ORANGE MONEY</t>
  </si>
  <si>
    <t>ETAT DES PAIEMENTS DE M N'GUESSAN (47 29 45 48)</t>
  </si>
  <si>
    <t>MOIS</t>
  </si>
  <si>
    <t>IMPAYES</t>
  </si>
  <si>
    <t>BENEFICIAIRE: AMARA SYLLA N° CC: 7407291W</t>
  </si>
  <si>
    <t>AOUT 2015</t>
  </si>
  <si>
    <t>DATE DE PAIEMENT</t>
  </si>
  <si>
    <t>MODES</t>
  </si>
  <si>
    <t>SEPTEMBRE 15</t>
  </si>
  <si>
    <t>OCTOBRE 15</t>
  </si>
  <si>
    <t>NOVEMBRE 15</t>
  </si>
  <si>
    <t>DECEMBRE 15</t>
  </si>
  <si>
    <t>JANVIER 16</t>
  </si>
  <si>
    <t>FEVRIER 16</t>
  </si>
  <si>
    <t>MARS 16</t>
  </si>
  <si>
    <t>AVRIL 16</t>
  </si>
  <si>
    <t>MAI 16</t>
  </si>
  <si>
    <t>JUIN 16</t>
  </si>
  <si>
    <t>TOTAUX</t>
  </si>
  <si>
    <t>TOTAL A PAYER</t>
  </si>
  <si>
    <t>MONTANT DÛ</t>
  </si>
  <si>
    <t xml:space="preserve">                                  YOPOUGON NIANGON ADJAME: LOT N° 1100 - 1101 / ÎLOT 88</t>
  </si>
  <si>
    <t>ETAT DES ENCAISSEMENTS : MOIS DE AOUT 2016</t>
  </si>
  <si>
    <t>10/08/16</t>
  </si>
  <si>
    <t>12/08/16</t>
  </si>
  <si>
    <t>ETAT DES ENCAISSEMENTS : MOIS DE SEPTEMBRE 2016</t>
  </si>
  <si>
    <t>PENATILTES</t>
  </si>
  <si>
    <t>PENALTES</t>
  </si>
  <si>
    <t>09/10/16</t>
  </si>
  <si>
    <t>10/10/16</t>
  </si>
  <si>
    <t>ETAT DES ENCAISSEMENTS : MOIS D'OCTOBRE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</si>
</sst>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_€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49" fontId="0" fillId="0" borderId="0" xfId="0" applyNumberFormat="1"/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4" fontId="0" fillId="0" borderId="1" xfId="0" applyNumberFormat="1" applyBorder="1" applyAlignment="1">
      <alignment horizontal="center"/>
    </xf>
    <xf numFmtId="49" fontId="0" fillId="0" borderId="1" xfId="0" applyNumberFormat="1" applyBorder="1"/>
    <xf numFmtId="14" fontId="0" fillId="0" borderId="1" xfId="0" applyNumberFormat="1" applyFont="1" applyBorder="1" applyAlignment="1">
      <alignment horizontal="center"/>
    </xf>
    <xf numFmtId="165" fontId="1" fillId="0" borderId="1" xfId="0" applyNumberFormat="1" applyFont="1" applyBorder="1"/>
    <xf numFmtId="0" fontId="1" fillId="0" borderId="1" xfId="0" applyFont="1" applyBorder="1"/>
    <xf numFmtId="0" fontId="4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9" xfId="0" applyBorder="1" applyAlignment="1">
      <alignment horizontal="right"/>
    </xf>
    <xf numFmtId="164" fontId="2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0" fillId="0" borderId="9" xfId="0" applyBorder="1" applyAlignment="1">
      <alignment horizontal="right"/>
    </xf>
    <xf numFmtId="164" fontId="7" fillId="0" borderId="1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1" xfId="0" applyFont="1" applyBorder="1"/>
    <xf numFmtId="49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164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J9" sqref="J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69" t="s">
        <v>36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70" t="s">
        <v>16</v>
      </c>
      <c r="D3" s="70"/>
      <c r="E3" s="70"/>
      <c r="F3" s="70"/>
      <c r="G3" s="70"/>
      <c r="H3" s="70"/>
      <c r="I3" s="71" t="s">
        <v>17</v>
      </c>
      <c r="J3" s="71"/>
      <c r="K3" s="22"/>
    </row>
    <row r="4" spans="1:11" ht="18.75" x14ac:dyDescent="0.3">
      <c r="A4" s="5" t="s">
        <v>13</v>
      </c>
      <c r="D4" s="22" t="s">
        <v>19</v>
      </c>
      <c r="E4" s="22"/>
      <c r="F4" s="72" t="s">
        <v>20</v>
      </c>
      <c r="G4" s="72"/>
      <c r="H4" s="72"/>
      <c r="I4" s="72"/>
      <c r="J4" s="72"/>
      <c r="K4" s="72"/>
    </row>
    <row r="5" spans="1:11" ht="9" customHeight="1" x14ac:dyDescent="0.3">
      <c r="A5" s="5"/>
      <c r="D5" s="22"/>
      <c r="E5" s="22"/>
      <c r="F5" s="22"/>
      <c r="G5" s="22"/>
      <c r="H5" s="22"/>
      <c r="I5" s="22"/>
      <c r="J5" s="23"/>
      <c r="K5" s="23"/>
    </row>
    <row r="6" spans="1:11" ht="18.75" customHeight="1" x14ac:dyDescent="0.3">
      <c r="A6" s="71" t="s">
        <v>18</v>
      </c>
      <c r="B6" s="71"/>
      <c r="C6" s="71"/>
      <c r="D6" s="71"/>
      <c r="E6" s="71"/>
      <c r="F6" s="71"/>
      <c r="G6" s="71"/>
      <c r="H6" s="71"/>
      <c r="I6" s="71"/>
      <c r="J6" s="71"/>
      <c r="K6" s="71"/>
    </row>
    <row r="7" spans="1:11" ht="18.75" x14ac:dyDescent="0.3">
      <c r="J7" s="68"/>
      <c r="K7" s="68"/>
    </row>
    <row r="8" spans="1:11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7" t="s">
        <v>8</v>
      </c>
      <c r="H8" s="2" t="s">
        <v>5</v>
      </c>
      <c r="I8" s="16" t="s">
        <v>4</v>
      </c>
      <c r="J8" s="2" t="s">
        <v>7</v>
      </c>
      <c r="K8" s="16" t="s">
        <v>15</v>
      </c>
    </row>
    <row r="9" spans="1:11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3">
        <v>60000</v>
      </c>
      <c r="F9" s="3">
        <v>12000</v>
      </c>
      <c r="G9" s="3">
        <v>60000</v>
      </c>
      <c r="H9" s="3"/>
      <c r="I9" s="3">
        <f>SUM(G9:H9)</f>
        <v>60000</v>
      </c>
      <c r="J9" s="14" t="s">
        <v>37</v>
      </c>
      <c r="K9" s="1" t="s">
        <v>26</v>
      </c>
    </row>
    <row r="10" spans="1:11" ht="20.25" customHeight="1" x14ac:dyDescent="0.25">
      <c r="A10" s="1">
        <v>2</v>
      </c>
      <c r="B10" s="4" t="s">
        <v>28</v>
      </c>
      <c r="C10" s="15">
        <v>6</v>
      </c>
      <c r="D10" s="9" t="s">
        <v>24</v>
      </c>
      <c r="E10" s="3">
        <v>60000</v>
      </c>
      <c r="F10" s="3">
        <v>144000</v>
      </c>
      <c r="H10" s="3">
        <v>60000</v>
      </c>
      <c r="I10" s="3">
        <f>SUM(H10:H10)</f>
        <v>60000</v>
      </c>
      <c r="J10" s="14" t="s">
        <v>27</v>
      </c>
      <c r="K10" s="1" t="s">
        <v>26</v>
      </c>
    </row>
    <row r="11" spans="1:11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3"/>
      <c r="F11" s="3">
        <v>800000</v>
      </c>
      <c r="G11" s="3"/>
      <c r="H11" s="3"/>
      <c r="I11" s="3"/>
      <c r="J11" s="14"/>
      <c r="K11" s="1"/>
    </row>
    <row r="12" spans="1:11" ht="30" customHeight="1" x14ac:dyDescent="0.3">
      <c r="A12" s="73" t="s">
        <v>6</v>
      </c>
      <c r="B12" s="73"/>
      <c r="C12" s="73"/>
      <c r="D12" s="73"/>
      <c r="E12" s="3">
        <f>SUM(E9:E11)</f>
        <v>120000</v>
      </c>
      <c r="F12" s="11">
        <f>SUM(F9:F11)</f>
        <v>956000</v>
      </c>
      <c r="G12" s="11">
        <f>SUM(G9:G11)</f>
        <v>60000</v>
      </c>
      <c r="H12" s="11">
        <f>SUM(H9:H11)</f>
        <v>60000</v>
      </c>
      <c r="I12" s="11">
        <f>SUM(I9:I11)</f>
        <v>120000</v>
      </c>
      <c r="J12" s="10"/>
      <c r="K12" s="13"/>
    </row>
    <row r="14" spans="1:11" x14ac:dyDescent="0.25">
      <c r="A14" s="74" t="s">
        <v>31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</row>
    <row r="15" spans="1:11" x14ac:dyDescent="0.25">
      <c r="A15" s="7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</row>
    <row r="16" spans="1:11" x14ac:dyDescent="0.25">
      <c r="A16" s="75" t="s">
        <v>32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</row>
    <row r="17" spans="1:11" x14ac:dyDescent="0.25">
      <c r="A17" s="74" t="s">
        <v>34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</row>
  </sheetData>
  <mergeCells count="11">
    <mergeCell ref="A12:D12"/>
    <mergeCell ref="A14:K14"/>
    <mergeCell ref="A15:K15"/>
    <mergeCell ref="A16:K16"/>
    <mergeCell ref="A17:K17"/>
    <mergeCell ref="J7:K7"/>
    <mergeCell ref="A1:K1"/>
    <mergeCell ref="C3:H3"/>
    <mergeCell ref="I3:J3"/>
    <mergeCell ref="F4:K4"/>
    <mergeCell ref="A6:K6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12" sqref="L12"/>
    </sheetView>
  </sheetViews>
  <sheetFormatPr baseColWidth="10" defaultRowHeight="15" x14ac:dyDescent="0.25"/>
  <cols>
    <col min="1" max="1" width="3.85546875" customWidth="1"/>
    <col min="2" max="2" width="22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8.710937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0.42578125" customWidth="1"/>
    <col min="13" max="13" width="10" customWidth="1"/>
  </cols>
  <sheetData>
    <row r="1" spans="1:12" ht="23.25" x14ac:dyDescent="0.25">
      <c r="A1" s="69" t="s">
        <v>85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ht="18.75" x14ac:dyDescent="0.3">
      <c r="A2" s="5" t="s">
        <v>11</v>
      </c>
      <c r="E2" s="6"/>
      <c r="I2" s="6"/>
    </row>
    <row r="3" spans="1:12" ht="18.75" customHeight="1" x14ac:dyDescent="0.4">
      <c r="A3" s="5" t="s">
        <v>12</v>
      </c>
      <c r="C3" s="70" t="s">
        <v>16</v>
      </c>
      <c r="D3" s="70"/>
      <c r="E3" s="70"/>
      <c r="F3" s="70"/>
      <c r="G3" s="70"/>
      <c r="H3" s="70"/>
      <c r="I3" s="70"/>
      <c r="J3" s="71" t="s">
        <v>17</v>
      </c>
      <c r="K3" s="71"/>
      <c r="L3" s="52"/>
    </row>
    <row r="4" spans="1:12" ht="18.75" x14ac:dyDescent="0.3">
      <c r="A4" s="5" t="s">
        <v>13</v>
      </c>
      <c r="D4" s="52" t="s">
        <v>19</v>
      </c>
      <c r="E4" s="52"/>
      <c r="F4" s="72" t="s">
        <v>20</v>
      </c>
      <c r="G4" s="72"/>
      <c r="H4" s="72"/>
      <c r="I4" s="72"/>
      <c r="J4" s="72"/>
      <c r="K4" s="72"/>
      <c r="L4" s="72"/>
    </row>
    <row r="5" spans="1:12" ht="9" customHeight="1" x14ac:dyDescent="0.3">
      <c r="A5" s="5"/>
      <c r="D5" s="52"/>
      <c r="E5" s="52"/>
      <c r="F5" s="52"/>
      <c r="G5" s="52"/>
      <c r="H5" s="52"/>
      <c r="I5" s="52"/>
      <c r="J5" s="52"/>
      <c r="K5" s="51"/>
      <c r="L5" s="51"/>
    </row>
    <row r="6" spans="1:12" ht="18.75" customHeight="1" x14ac:dyDescent="0.3">
      <c r="A6" s="71" t="s">
        <v>18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</row>
    <row r="7" spans="1:12" ht="18.75" x14ac:dyDescent="0.3">
      <c r="K7" s="68"/>
      <c r="L7" s="68"/>
    </row>
    <row r="8" spans="1:12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67" t="s">
        <v>87</v>
      </c>
      <c r="H8" s="17" t="s">
        <v>8</v>
      </c>
      <c r="I8" s="2" t="s">
        <v>5</v>
      </c>
      <c r="J8" s="16" t="s">
        <v>4</v>
      </c>
      <c r="K8" s="2" t="s">
        <v>7</v>
      </c>
      <c r="L8" s="16" t="s">
        <v>15</v>
      </c>
    </row>
    <row r="9" spans="1:12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57">
        <v>60000</v>
      </c>
      <c r="G9" s="57">
        <v>12000</v>
      </c>
      <c r="H9" s="57">
        <v>60000</v>
      </c>
      <c r="I9" s="57"/>
      <c r="J9" s="57">
        <f>SUM(H9:I9)</f>
        <v>60000</v>
      </c>
      <c r="K9" s="14" t="s">
        <v>88</v>
      </c>
      <c r="L9" s="1" t="s">
        <v>26</v>
      </c>
    </row>
    <row r="10" spans="1:12" ht="20.25" customHeight="1" x14ac:dyDescent="0.25">
      <c r="A10" s="1">
        <v>2</v>
      </c>
      <c r="B10" s="4" t="s">
        <v>50</v>
      </c>
      <c r="C10" s="15">
        <v>6</v>
      </c>
      <c r="D10" s="9" t="s">
        <v>24</v>
      </c>
      <c r="E10" s="57">
        <v>60000</v>
      </c>
      <c r="F10" s="57"/>
      <c r="G10" s="11">
        <v>40000</v>
      </c>
      <c r="H10" s="57"/>
      <c r="I10" s="11"/>
      <c r="J10" s="62">
        <f t="shared" ref="J10:J11" si="0">SUM(H10:I10)</f>
        <v>0</v>
      </c>
      <c r="K10" s="14"/>
      <c r="L10" s="32"/>
    </row>
    <row r="11" spans="1:12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57"/>
      <c r="F11" s="57">
        <v>800000</v>
      </c>
      <c r="G11" s="43"/>
      <c r="H11" s="57"/>
      <c r="I11" s="57"/>
      <c r="J11" s="62">
        <f t="shared" si="0"/>
        <v>0</v>
      </c>
      <c r="K11" s="14"/>
      <c r="L11" s="1"/>
    </row>
    <row r="12" spans="1:12" ht="30" customHeight="1" x14ac:dyDescent="0.3">
      <c r="A12" s="73" t="s">
        <v>6</v>
      </c>
      <c r="B12" s="73"/>
      <c r="C12" s="73"/>
      <c r="D12" s="73"/>
      <c r="E12" s="57">
        <f>SUM(E9:E11)</f>
        <v>120000</v>
      </c>
      <c r="F12" s="62">
        <f t="shared" ref="F12:J12" si="1">SUM(F9:F11)</f>
        <v>800000</v>
      </c>
      <c r="G12" s="62">
        <f t="shared" si="1"/>
        <v>52000</v>
      </c>
      <c r="H12" s="62">
        <f t="shared" si="1"/>
        <v>60000</v>
      </c>
      <c r="I12" s="62">
        <f t="shared" si="1"/>
        <v>0</v>
      </c>
      <c r="J12" s="62">
        <f t="shared" si="1"/>
        <v>60000</v>
      </c>
      <c r="K12" s="14" t="s">
        <v>89</v>
      </c>
      <c r="L12" s="13" t="s">
        <v>57</v>
      </c>
    </row>
    <row r="14" spans="1:12" x14ac:dyDescent="0.25">
      <c r="A14" s="74" t="s">
        <v>31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</row>
    <row r="15" spans="1:12" x14ac:dyDescent="0.25">
      <c r="A15" s="74" t="s">
        <v>35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</row>
    <row r="16" spans="1:12" x14ac:dyDescent="0.25">
      <c r="A16" s="75" t="s">
        <v>32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</row>
    <row r="17" spans="1:12" x14ac:dyDescent="0.25">
      <c r="A17" s="74" t="s">
        <v>34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</row>
    <row r="19" spans="1:12" ht="15.75" x14ac:dyDescent="0.25">
      <c r="A19" s="78" t="s">
        <v>47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1" spans="1:12" x14ac:dyDescent="0.25">
      <c r="A21" s="79" t="s">
        <v>40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1:12" x14ac:dyDescent="0.25">
      <c r="E22" s="80" t="s">
        <v>41</v>
      </c>
      <c r="F22" s="81"/>
      <c r="G22" s="56"/>
      <c r="H22" s="84" t="s">
        <v>42</v>
      </c>
      <c r="I22" s="84"/>
      <c r="J22" s="84" t="s">
        <v>43</v>
      </c>
      <c r="K22" s="84"/>
    </row>
    <row r="23" spans="1:12" ht="15.75" x14ac:dyDescent="0.25">
      <c r="A23" s="79" t="s">
        <v>44</v>
      </c>
      <c r="B23" s="79"/>
      <c r="C23" s="85">
        <v>720000</v>
      </c>
      <c r="D23" s="86"/>
      <c r="E23" s="82"/>
      <c r="F23" s="83"/>
      <c r="G23" s="66"/>
      <c r="H23" s="85">
        <f>C23/12</f>
        <v>60000</v>
      </c>
      <c r="I23" s="87"/>
      <c r="J23" s="85">
        <f>PRODUCT(H23:I23)*3</f>
        <v>180000</v>
      </c>
      <c r="K23" s="87"/>
    </row>
    <row r="24" spans="1:12" ht="15.75" x14ac:dyDescent="0.25">
      <c r="A24" s="79" t="s">
        <v>5</v>
      </c>
      <c r="B24" s="79"/>
      <c r="C24" s="88">
        <v>1845000</v>
      </c>
      <c r="D24" s="88"/>
      <c r="E24" s="88">
        <v>184500</v>
      </c>
      <c r="F24" s="88"/>
      <c r="G24" s="55"/>
      <c r="H24" s="76">
        <f>(C24+E24)/12</f>
        <v>169125</v>
      </c>
      <c r="I24" s="77"/>
      <c r="J24" s="76">
        <f>PRODUCT(H24:I24)*3</f>
        <v>507375</v>
      </c>
      <c r="K24" s="77"/>
    </row>
    <row r="25" spans="1:12" ht="15.75" x14ac:dyDescent="0.25">
      <c r="A25" s="91" t="s">
        <v>48</v>
      </c>
      <c r="B25" s="91"/>
      <c r="C25" s="91"/>
      <c r="D25" s="91"/>
      <c r="E25" s="91"/>
      <c r="F25" s="92"/>
      <c r="G25" s="54"/>
      <c r="H25" s="85">
        <v>-48000</v>
      </c>
      <c r="I25" s="87"/>
      <c r="J25" s="76">
        <f>PRODUCT(H25:I25)*3</f>
        <v>-144000</v>
      </c>
      <c r="K25" s="77"/>
    </row>
    <row r="26" spans="1:12" ht="15.75" x14ac:dyDescent="0.25">
      <c r="A26" s="89" t="s">
        <v>45</v>
      </c>
      <c r="B26" s="89"/>
      <c r="C26" s="89"/>
      <c r="D26" s="89"/>
      <c r="E26" s="89"/>
      <c r="F26" s="89"/>
      <c r="G26" s="53"/>
      <c r="H26" s="90">
        <f>SUM(H23:I25)</f>
        <v>181125</v>
      </c>
      <c r="I26" s="89"/>
      <c r="J26" s="90">
        <f>SUM(J23:K25)</f>
        <v>543375</v>
      </c>
      <c r="K26" s="89"/>
    </row>
    <row r="28" spans="1:12" ht="15.75" x14ac:dyDescent="0.25">
      <c r="A28" s="89" t="s">
        <v>46</v>
      </c>
      <c r="B28" s="89"/>
      <c r="C28" s="89"/>
      <c r="D28" s="89"/>
      <c r="E28" s="89"/>
      <c r="F28" s="89"/>
      <c r="G28" s="53"/>
      <c r="H28" s="90">
        <f>J23+J24-J25</f>
        <v>831375</v>
      </c>
      <c r="I28" s="89"/>
    </row>
    <row r="30" spans="1:12" ht="15.75" x14ac:dyDescent="0.25">
      <c r="A30" s="89" t="s">
        <v>53</v>
      </c>
      <c r="B30" s="89"/>
      <c r="C30" s="89"/>
      <c r="D30" s="89"/>
      <c r="E30" s="89"/>
      <c r="F30" s="89"/>
      <c r="G30" s="53"/>
      <c r="H30" s="90">
        <f>H23+H25</f>
        <v>12000</v>
      </c>
      <c r="I30" s="89"/>
    </row>
  </sheetData>
  <mergeCells count="35">
    <mergeCell ref="J26:K26"/>
    <mergeCell ref="A28:F28"/>
    <mergeCell ref="H28:I28"/>
    <mergeCell ref="A30:F30"/>
    <mergeCell ref="H30:I30"/>
    <mergeCell ref="A24:B24"/>
    <mergeCell ref="C24:D24"/>
    <mergeCell ref="E24:F24"/>
    <mergeCell ref="H24:I24"/>
    <mergeCell ref="A26:F26"/>
    <mergeCell ref="H26:I26"/>
    <mergeCell ref="J24:K24"/>
    <mergeCell ref="A25:F25"/>
    <mergeCell ref="H25:I25"/>
    <mergeCell ref="J25:K25"/>
    <mergeCell ref="A21:L21"/>
    <mergeCell ref="E22:F23"/>
    <mergeCell ref="H22:I22"/>
    <mergeCell ref="J22:K22"/>
    <mergeCell ref="A23:B23"/>
    <mergeCell ref="C23:D23"/>
    <mergeCell ref="H23:I23"/>
    <mergeCell ref="J23:K23"/>
    <mergeCell ref="A19:L19"/>
    <mergeCell ref="A1:L1"/>
    <mergeCell ref="C3:I3"/>
    <mergeCell ref="J3:K3"/>
    <mergeCell ref="F4:L4"/>
    <mergeCell ref="A6:L6"/>
    <mergeCell ref="K7:L7"/>
    <mergeCell ref="A12:D12"/>
    <mergeCell ref="A14:L14"/>
    <mergeCell ref="A15:L15"/>
    <mergeCell ref="A16:L16"/>
    <mergeCell ref="A17:L1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J34" sqref="J34"/>
    </sheetView>
  </sheetViews>
  <sheetFormatPr baseColWidth="10" defaultRowHeight="15" x14ac:dyDescent="0.25"/>
  <cols>
    <col min="1" max="1" width="3.85546875" customWidth="1"/>
    <col min="2" max="2" width="22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8.710937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0.42578125" customWidth="1"/>
    <col min="13" max="13" width="10" customWidth="1"/>
  </cols>
  <sheetData>
    <row r="1" spans="1:12" ht="23.25" x14ac:dyDescent="0.25">
      <c r="A1" s="69" t="s">
        <v>90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ht="18.75" x14ac:dyDescent="0.3">
      <c r="A2" s="5" t="s">
        <v>11</v>
      </c>
      <c r="E2" s="6"/>
      <c r="I2" s="6"/>
    </row>
    <row r="3" spans="1:12" ht="18.75" customHeight="1" x14ac:dyDescent="0.4">
      <c r="A3" s="5" t="s">
        <v>12</v>
      </c>
      <c r="C3" s="70" t="s">
        <v>16</v>
      </c>
      <c r="D3" s="70"/>
      <c r="E3" s="70"/>
      <c r="F3" s="70"/>
      <c r="G3" s="70"/>
      <c r="H3" s="70"/>
      <c r="I3" s="70"/>
      <c r="J3" s="71" t="s">
        <v>17</v>
      </c>
      <c r="K3" s="71"/>
      <c r="L3" s="59"/>
    </row>
    <row r="4" spans="1:12" ht="18.75" x14ac:dyDescent="0.3">
      <c r="A4" s="5" t="s">
        <v>13</v>
      </c>
      <c r="D4" s="59" t="s">
        <v>19</v>
      </c>
      <c r="E4" s="59"/>
      <c r="F4" s="72" t="s">
        <v>20</v>
      </c>
      <c r="G4" s="72"/>
      <c r="H4" s="72"/>
      <c r="I4" s="72"/>
      <c r="J4" s="72"/>
      <c r="K4" s="72"/>
      <c r="L4" s="72"/>
    </row>
    <row r="5" spans="1:12" ht="9" customHeight="1" x14ac:dyDescent="0.3">
      <c r="A5" s="5"/>
      <c r="D5" s="59"/>
      <c r="E5" s="59"/>
      <c r="F5" s="59"/>
      <c r="G5" s="59"/>
      <c r="H5" s="59"/>
      <c r="I5" s="59"/>
      <c r="J5" s="59"/>
      <c r="K5" s="58"/>
      <c r="L5" s="58"/>
    </row>
    <row r="6" spans="1:12" ht="18.75" customHeight="1" x14ac:dyDescent="0.3">
      <c r="A6" s="71" t="s">
        <v>18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</row>
    <row r="7" spans="1:12" ht="18.75" x14ac:dyDescent="0.3">
      <c r="K7" s="68"/>
      <c r="L7" s="68"/>
    </row>
    <row r="8" spans="1:12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67" t="s">
        <v>87</v>
      </c>
      <c r="H8" s="17" t="s">
        <v>8</v>
      </c>
      <c r="I8" s="2" t="s">
        <v>5</v>
      </c>
      <c r="J8" s="16" t="s">
        <v>4</v>
      </c>
      <c r="K8" s="2" t="s">
        <v>7</v>
      </c>
      <c r="L8" s="16" t="s">
        <v>15</v>
      </c>
    </row>
    <row r="9" spans="1:12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62">
        <v>60000</v>
      </c>
      <c r="G9" s="62">
        <v>12000</v>
      </c>
      <c r="H9" s="62"/>
      <c r="I9" s="62"/>
      <c r="J9" s="62"/>
      <c r="K9" s="14"/>
      <c r="L9" s="1"/>
    </row>
    <row r="10" spans="1:12" ht="20.25" customHeight="1" x14ac:dyDescent="0.25">
      <c r="A10" s="1">
        <v>2</v>
      </c>
      <c r="B10" s="4" t="s">
        <v>50</v>
      </c>
      <c r="C10" s="15">
        <v>6</v>
      </c>
      <c r="D10" s="9" t="s">
        <v>24</v>
      </c>
      <c r="E10" s="62">
        <v>60000</v>
      </c>
      <c r="F10" s="62">
        <v>106000</v>
      </c>
      <c r="G10" s="11">
        <v>46000</v>
      </c>
      <c r="H10" s="62"/>
      <c r="I10" s="11"/>
      <c r="J10" s="62"/>
      <c r="K10" s="14"/>
      <c r="L10" s="32"/>
    </row>
    <row r="11" spans="1:12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62"/>
      <c r="F11" s="62">
        <v>800000</v>
      </c>
      <c r="G11" s="43"/>
      <c r="H11" s="62"/>
      <c r="I11" s="62"/>
      <c r="J11" s="62"/>
      <c r="K11" s="14"/>
      <c r="L11" s="1"/>
    </row>
    <row r="12" spans="1:12" ht="30" customHeight="1" x14ac:dyDescent="0.3">
      <c r="A12" s="73" t="s">
        <v>6</v>
      </c>
      <c r="B12" s="73"/>
      <c r="C12" s="73"/>
      <c r="D12" s="73"/>
      <c r="E12" s="62">
        <f>SUM(E9:E11)</f>
        <v>120000</v>
      </c>
      <c r="F12" s="11">
        <f>SUM(F9:F11)</f>
        <v>906000</v>
      </c>
      <c r="G12" s="97">
        <f>SUM(G9:G11)</f>
        <v>58000</v>
      </c>
      <c r="H12" s="11"/>
      <c r="I12" s="11"/>
      <c r="J12" s="11"/>
      <c r="K12" s="10"/>
      <c r="L12" s="13"/>
    </row>
    <row r="13" spans="1:12" ht="8.25" customHeight="1" x14ac:dyDescent="0.25"/>
    <row r="14" spans="1:12" x14ac:dyDescent="0.25">
      <c r="A14" s="74" t="s">
        <v>31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</row>
    <row r="15" spans="1:12" x14ac:dyDescent="0.25">
      <c r="A15" s="74" t="s">
        <v>35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</row>
    <row r="16" spans="1:12" x14ac:dyDescent="0.25">
      <c r="A16" s="75" t="s">
        <v>32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</row>
    <row r="17" spans="1:12" x14ac:dyDescent="0.25">
      <c r="A17" s="74" t="s">
        <v>34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</row>
    <row r="18" spans="1:12" ht="9.75" customHeight="1" x14ac:dyDescent="0.25"/>
    <row r="19" spans="1:12" ht="15.75" x14ac:dyDescent="0.25">
      <c r="A19" s="78" t="s">
        <v>47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1:12" ht="8.25" customHeight="1" x14ac:dyDescent="0.25"/>
    <row r="21" spans="1:12" x14ac:dyDescent="0.25">
      <c r="A21" s="79" t="s">
        <v>40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1:12" x14ac:dyDescent="0.25">
      <c r="E22" s="80" t="s">
        <v>41</v>
      </c>
      <c r="F22" s="81"/>
      <c r="G22" s="61"/>
      <c r="H22" s="84" t="s">
        <v>42</v>
      </c>
      <c r="I22" s="84"/>
      <c r="J22" s="84" t="s">
        <v>43</v>
      </c>
      <c r="K22" s="84"/>
    </row>
    <row r="23" spans="1:12" ht="15.75" x14ac:dyDescent="0.25">
      <c r="A23" s="79" t="s">
        <v>44</v>
      </c>
      <c r="B23" s="79"/>
      <c r="C23" s="85">
        <v>720000</v>
      </c>
      <c r="D23" s="86"/>
      <c r="E23" s="82"/>
      <c r="F23" s="83"/>
      <c r="G23" s="66"/>
      <c r="H23" s="85">
        <f>C23/12</f>
        <v>60000</v>
      </c>
      <c r="I23" s="87"/>
      <c r="J23" s="85">
        <f>PRODUCT(H23:I23)*3</f>
        <v>180000</v>
      </c>
      <c r="K23" s="87"/>
    </row>
    <row r="24" spans="1:12" ht="15.75" x14ac:dyDescent="0.25">
      <c r="A24" s="79" t="s">
        <v>5</v>
      </c>
      <c r="B24" s="79"/>
      <c r="C24" s="88">
        <v>1845000</v>
      </c>
      <c r="D24" s="88"/>
      <c r="E24" s="88">
        <v>184500</v>
      </c>
      <c r="F24" s="88"/>
      <c r="G24" s="60"/>
      <c r="H24" s="76">
        <f>(C24+E24)/12</f>
        <v>169125</v>
      </c>
      <c r="I24" s="77"/>
      <c r="J24" s="76">
        <f>PRODUCT(H24:I24)*3</f>
        <v>507375</v>
      </c>
      <c r="K24" s="77"/>
    </row>
    <row r="25" spans="1:12" ht="15.75" x14ac:dyDescent="0.25">
      <c r="A25" s="91" t="s">
        <v>48</v>
      </c>
      <c r="B25" s="91"/>
      <c r="C25" s="91"/>
      <c r="D25" s="91"/>
      <c r="E25" s="91"/>
      <c r="F25" s="92"/>
      <c r="G25" s="64"/>
      <c r="H25" s="85">
        <v>-48000</v>
      </c>
      <c r="I25" s="87"/>
      <c r="J25" s="76">
        <f>PRODUCT(H25:I25)*3</f>
        <v>-144000</v>
      </c>
      <c r="K25" s="77"/>
    </row>
    <row r="26" spans="1:12" ht="15.75" x14ac:dyDescent="0.25">
      <c r="A26" s="89" t="s">
        <v>45</v>
      </c>
      <c r="B26" s="89"/>
      <c r="C26" s="89"/>
      <c r="D26" s="89"/>
      <c r="E26" s="89"/>
      <c r="F26" s="89"/>
      <c r="G26" s="63"/>
      <c r="H26" s="90">
        <f>SUM(H23:I25)</f>
        <v>181125</v>
      </c>
      <c r="I26" s="89"/>
      <c r="J26" s="90">
        <f>SUM(J23:K25)</f>
        <v>543375</v>
      </c>
      <c r="K26" s="89"/>
    </row>
    <row r="27" spans="1:12" ht="6.75" customHeight="1" x14ac:dyDescent="0.25"/>
    <row r="28" spans="1:12" ht="15.75" x14ac:dyDescent="0.25">
      <c r="A28" s="89" t="s">
        <v>46</v>
      </c>
      <c r="B28" s="89"/>
      <c r="C28" s="89"/>
      <c r="D28" s="89"/>
      <c r="E28" s="89"/>
      <c r="F28" s="89"/>
      <c r="G28" s="63"/>
      <c r="H28" s="90">
        <f>J23+J24-J25</f>
        <v>831375</v>
      </c>
      <c r="I28" s="89"/>
    </row>
    <row r="29" spans="1:12" ht="7.5" customHeight="1" x14ac:dyDescent="0.25"/>
  </sheetData>
  <mergeCells count="33">
    <mergeCell ref="A19:L19"/>
    <mergeCell ref="A1:L1"/>
    <mergeCell ref="C3:I3"/>
    <mergeCell ref="J3:K3"/>
    <mergeCell ref="F4:L4"/>
    <mergeCell ref="A6:L6"/>
    <mergeCell ref="K7:L7"/>
    <mergeCell ref="A12:D12"/>
    <mergeCell ref="A14:L14"/>
    <mergeCell ref="A15:L15"/>
    <mergeCell ref="A16:L16"/>
    <mergeCell ref="A17:L17"/>
    <mergeCell ref="J24:K24"/>
    <mergeCell ref="A25:F25"/>
    <mergeCell ref="H25:I25"/>
    <mergeCell ref="J25:K25"/>
    <mergeCell ref="A21:L21"/>
    <mergeCell ref="E22:F23"/>
    <mergeCell ref="H22:I22"/>
    <mergeCell ref="J22:K22"/>
    <mergeCell ref="A23:B23"/>
    <mergeCell ref="C23:D23"/>
    <mergeCell ref="H23:I23"/>
    <mergeCell ref="J23:K23"/>
    <mergeCell ref="A24:B24"/>
    <mergeCell ref="C24:D24"/>
    <mergeCell ref="E24:F24"/>
    <mergeCell ref="H24:I24"/>
    <mergeCell ref="A26:F26"/>
    <mergeCell ref="H26:I26"/>
    <mergeCell ref="J26:K26"/>
    <mergeCell ref="A28:F28"/>
    <mergeCell ref="H28:I2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F9" sqref="F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69" t="s">
        <v>38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70" t="s">
        <v>16</v>
      </c>
      <c r="D3" s="70"/>
      <c r="E3" s="70"/>
      <c r="F3" s="70"/>
      <c r="G3" s="70"/>
      <c r="H3" s="70"/>
      <c r="I3" s="71" t="s">
        <v>17</v>
      </c>
      <c r="J3" s="71"/>
      <c r="K3" s="22"/>
    </row>
    <row r="4" spans="1:11" ht="18.75" x14ac:dyDescent="0.3">
      <c r="A4" s="5" t="s">
        <v>13</v>
      </c>
      <c r="D4" s="22" t="s">
        <v>19</v>
      </c>
      <c r="E4" s="22"/>
      <c r="F4" s="72" t="s">
        <v>20</v>
      </c>
      <c r="G4" s="72"/>
      <c r="H4" s="72"/>
      <c r="I4" s="72"/>
      <c r="J4" s="72"/>
      <c r="K4" s="72"/>
    </row>
    <row r="5" spans="1:11" ht="9" customHeight="1" x14ac:dyDescent="0.3">
      <c r="A5" s="5"/>
      <c r="D5" s="22"/>
      <c r="E5" s="22"/>
      <c r="F5" s="22"/>
      <c r="G5" s="22"/>
      <c r="H5" s="22"/>
      <c r="I5" s="22"/>
      <c r="J5" s="23"/>
      <c r="K5" s="23"/>
    </row>
    <row r="6" spans="1:11" ht="18.75" customHeight="1" x14ac:dyDescent="0.3">
      <c r="A6" s="71" t="s">
        <v>18</v>
      </c>
      <c r="B6" s="71"/>
      <c r="C6" s="71"/>
      <c r="D6" s="71"/>
      <c r="E6" s="71"/>
      <c r="F6" s="71"/>
      <c r="G6" s="71"/>
      <c r="H6" s="71"/>
      <c r="I6" s="71"/>
      <c r="J6" s="71"/>
      <c r="K6" s="71"/>
    </row>
    <row r="7" spans="1:11" ht="18.75" x14ac:dyDescent="0.3">
      <c r="J7" s="68"/>
      <c r="K7" s="68"/>
    </row>
    <row r="8" spans="1:11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7" t="s">
        <v>8</v>
      </c>
      <c r="H8" s="2" t="s">
        <v>5</v>
      </c>
      <c r="I8" s="16" t="s">
        <v>4</v>
      </c>
      <c r="J8" s="2" t="s">
        <v>7</v>
      </c>
      <c r="K8" s="16" t="s">
        <v>15</v>
      </c>
    </row>
    <row r="9" spans="1:11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3">
        <v>60000</v>
      </c>
      <c r="F9" s="3">
        <v>12000</v>
      </c>
      <c r="G9" s="3">
        <v>60000</v>
      </c>
      <c r="H9" s="3"/>
      <c r="I9" s="3">
        <f>SUM(G9:H9)</f>
        <v>60000</v>
      </c>
      <c r="J9" s="14" t="s">
        <v>25</v>
      </c>
      <c r="K9" s="1" t="s">
        <v>26</v>
      </c>
    </row>
    <row r="10" spans="1:11" ht="20.25" customHeight="1" x14ac:dyDescent="0.25">
      <c r="A10" s="1">
        <v>2</v>
      </c>
      <c r="B10" s="4" t="s">
        <v>28</v>
      </c>
      <c r="C10" s="15">
        <v>6</v>
      </c>
      <c r="D10" s="9" t="s">
        <v>24</v>
      </c>
      <c r="E10" s="3">
        <v>60000</v>
      </c>
      <c r="F10" s="3">
        <v>144000</v>
      </c>
      <c r="H10" s="3">
        <v>60000</v>
      </c>
      <c r="I10" s="3">
        <f>SUM(H10:H10)</f>
        <v>60000</v>
      </c>
      <c r="J10" s="14" t="s">
        <v>27</v>
      </c>
      <c r="K10" s="1" t="s">
        <v>26</v>
      </c>
    </row>
    <row r="11" spans="1:11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3"/>
      <c r="F11" s="3">
        <v>800000</v>
      </c>
      <c r="G11" s="3"/>
      <c r="H11" s="3"/>
      <c r="I11" s="3"/>
      <c r="J11" s="14"/>
      <c r="K11" s="1"/>
    </row>
    <row r="12" spans="1:11" ht="30" customHeight="1" x14ac:dyDescent="0.3">
      <c r="A12" s="73" t="s">
        <v>6</v>
      </c>
      <c r="B12" s="73"/>
      <c r="C12" s="73"/>
      <c r="D12" s="73"/>
      <c r="E12" s="3">
        <f>SUM(E9:E11)</f>
        <v>120000</v>
      </c>
      <c r="F12" s="11">
        <f>SUM(F9:F11)</f>
        <v>956000</v>
      </c>
      <c r="G12" s="11">
        <f>SUM(G9:G11)</f>
        <v>60000</v>
      </c>
      <c r="H12" s="11">
        <f>SUM(H9:H11)</f>
        <v>60000</v>
      </c>
      <c r="I12" s="11">
        <f>SUM(I9:I11)</f>
        <v>120000</v>
      </c>
      <c r="J12" s="10"/>
      <c r="K12" s="13"/>
    </row>
    <row r="14" spans="1:11" x14ac:dyDescent="0.25">
      <c r="A14" s="74" t="s">
        <v>31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</row>
    <row r="15" spans="1:11" x14ac:dyDescent="0.25">
      <c r="A15" s="7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</row>
    <row r="16" spans="1:11" x14ac:dyDescent="0.25">
      <c r="A16" s="75" t="s">
        <v>32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</row>
    <row r="17" spans="1:11" x14ac:dyDescent="0.25">
      <c r="A17" s="74" t="s">
        <v>34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</row>
  </sheetData>
  <mergeCells count="11">
    <mergeCell ref="A12:D12"/>
    <mergeCell ref="A14:K14"/>
    <mergeCell ref="A15:K15"/>
    <mergeCell ref="A16:K16"/>
    <mergeCell ref="A17:K17"/>
    <mergeCell ref="J7:K7"/>
    <mergeCell ref="A1:K1"/>
    <mergeCell ref="C3:H3"/>
    <mergeCell ref="I3:J3"/>
    <mergeCell ref="F4:K4"/>
    <mergeCell ref="A6:K6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19" sqref="E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69" t="s">
        <v>21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70" t="s">
        <v>16</v>
      </c>
      <c r="D3" s="70"/>
      <c r="E3" s="70"/>
      <c r="F3" s="70"/>
      <c r="G3" s="70"/>
      <c r="H3" s="70"/>
      <c r="I3" s="71" t="s">
        <v>17</v>
      </c>
      <c r="J3" s="71"/>
      <c r="K3" s="19"/>
    </row>
    <row r="4" spans="1:11" ht="18.75" x14ac:dyDescent="0.3">
      <c r="A4" s="5" t="s">
        <v>13</v>
      </c>
      <c r="D4" s="19" t="s">
        <v>19</v>
      </c>
      <c r="E4" s="12"/>
      <c r="F4" s="72" t="s">
        <v>20</v>
      </c>
      <c r="G4" s="72"/>
      <c r="H4" s="72"/>
      <c r="I4" s="72"/>
      <c r="J4" s="72"/>
      <c r="K4" s="72"/>
    </row>
    <row r="5" spans="1:11" ht="9" customHeight="1" x14ac:dyDescent="0.3">
      <c r="A5" s="5"/>
      <c r="D5" s="19"/>
      <c r="E5" s="19"/>
      <c r="F5" s="19"/>
      <c r="G5" s="19"/>
      <c r="H5" s="19"/>
      <c r="I5" s="19"/>
      <c r="J5" s="18"/>
      <c r="K5" s="18"/>
    </row>
    <row r="6" spans="1:11" ht="18.75" customHeight="1" x14ac:dyDescent="0.3">
      <c r="A6" s="71" t="s">
        <v>18</v>
      </c>
      <c r="B6" s="71"/>
      <c r="C6" s="71"/>
      <c r="D6" s="71"/>
      <c r="E6" s="71"/>
      <c r="F6" s="71"/>
      <c r="G6" s="71"/>
      <c r="H6" s="71"/>
      <c r="I6" s="71"/>
      <c r="J6" s="71"/>
      <c r="K6" s="71"/>
    </row>
    <row r="7" spans="1:11" ht="18.75" x14ac:dyDescent="0.3">
      <c r="J7" s="68"/>
      <c r="K7" s="68"/>
    </row>
    <row r="8" spans="1:11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7" t="s">
        <v>8</v>
      </c>
      <c r="H8" s="2" t="s">
        <v>5</v>
      </c>
      <c r="I8" s="16" t="s">
        <v>4</v>
      </c>
      <c r="J8" s="2" t="s">
        <v>7</v>
      </c>
      <c r="K8" s="16" t="s">
        <v>15</v>
      </c>
    </row>
    <row r="9" spans="1:11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3">
        <v>60000</v>
      </c>
      <c r="F9" s="3">
        <v>12000</v>
      </c>
      <c r="G9" s="3">
        <v>60000</v>
      </c>
      <c r="H9" s="3"/>
      <c r="I9" s="3">
        <f>SUM(G9:H9)</f>
        <v>60000</v>
      </c>
      <c r="J9" s="14" t="s">
        <v>25</v>
      </c>
      <c r="K9" s="1" t="s">
        <v>26</v>
      </c>
    </row>
    <row r="10" spans="1:11" ht="20.25" customHeight="1" x14ac:dyDescent="0.25">
      <c r="A10" s="1">
        <v>2</v>
      </c>
      <c r="B10" s="4" t="s">
        <v>28</v>
      </c>
      <c r="C10" s="15">
        <v>6</v>
      </c>
      <c r="D10" s="9" t="s">
        <v>24</v>
      </c>
      <c r="E10" s="3">
        <v>60000</v>
      </c>
      <c r="F10" s="3">
        <v>144000</v>
      </c>
      <c r="H10" s="3">
        <v>60000</v>
      </c>
      <c r="I10" s="3">
        <f>SUM(H10:H10)</f>
        <v>60000</v>
      </c>
      <c r="J10" s="14" t="s">
        <v>27</v>
      </c>
      <c r="K10" s="1" t="s">
        <v>26</v>
      </c>
    </row>
    <row r="11" spans="1:11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3"/>
      <c r="F11" s="3">
        <v>800000</v>
      </c>
      <c r="G11" s="3"/>
      <c r="H11" s="3"/>
      <c r="I11" s="3"/>
      <c r="J11" s="14"/>
      <c r="K11" s="1"/>
    </row>
    <row r="12" spans="1:11" ht="30" customHeight="1" x14ac:dyDescent="0.3">
      <c r="A12" s="73" t="s">
        <v>6</v>
      </c>
      <c r="B12" s="73"/>
      <c r="C12" s="73"/>
      <c r="D12" s="73"/>
      <c r="E12" s="3">
        <f>SUM(E9:E11)</f>
        <v>120000</v>
      </c>
      <c r="F12" s="11">
        <f>SUM(F9:F11)</f>
        <v>956000</v>
      </c>
      <c r="G12" s="11">
        <f>SUM(G9:G11)</f>
        <v>60000</v>
      </c>
      <c r="H12" s="11">
        <f>SUM(H9:H11)</f>
        <v>60000</v>
      </c>
      <c r="I12" s="11">
        <f>SUM(I9:I11)</f>
        <v>120000</v>
      </c>
      <c r="J12" s="10"/>
      <c r="K12" s="13"/>
    </row>
    <row r="14" spans="1:11" x14ac:dyDescent="0.25">
      <c r="A14" s="74" t="s">
        <v>31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</row>
    <row r="15" spans="1:11" x14ac:dyDescent="0.25">
      <c r="A15" s="7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</row>
    <row r="16" spans="1:11" x14ac:dyDescent="0.25">
      <c r="A16" s="75" t="s">
        <v>32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</row>
    <row r="17" spans="1:11" x14ac:dyDescent="0.25">
      <c r="A17" s="74" t="s">
        <v>34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</row>
  </sheetData>
  <mergeCells count="11">
    <mergeCell ref="A14:K14"/>
    <mergeCell ref="A15:K15"/>
    <mergeCell ref="A16:K16"/>
    <mergeCell ref="A17:K17"/>
    <mergeCell ref="A1:K1"/>
    <mergeCell ref="A12:D12"/>
    <mergeCell ref="I3:J3"/>
    <mergeCell ref="J7:K7"/>
    <mergeCell ref="A6:K6"/>
    <mergeCell ref="C3:H3"/>
    <mergeCell ref="F4:K4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L13" sqref="L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69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70" t="s">
        <v>16</v>
      </c>
      <c r="D3" s="70"/>
      <c r="E3" s="70"/>
      <c r="F3" s="70"/>
      <c r="G3" s="70"/>
      <c r="H3" s="70"/>
      <c r="I3" s="71" t="s">
        <v>17</v>
      </c>
      <c r="J3" s="71"/>
      <c r="K3" s="20"/>
    </row>
    <row r="4" spans="1:11" ht="18.75" x14ac:dyDescent="0.3">
      <c r="A4" s="5" t="s">
        <v>13</v>
      </c>
      <c r="D4" s="20" t="s">
        <v>19</v>
      </c>
      <c r="E4" s="20"/>
      <c r="F4" s="72" t="s">
        <v>20</v>
      </c>
      <c r="G4" s="72"/>
      <c r="H4" s="72"/>
      <c r="I4" s="72"/>
      <c r="J4" s="72"/>
      <c r="K4" s="72"/>
    </row>
    <row r="5" spans="1:11" ht="9" customHeight="1" x14ac:dyDescent="0.3">
      <c r="A5" s="5"/>
      <c r="D5" s="20"/>
      <c r="E5" s="20"/>
      <c r="F5" s="20"/>
      <c r="G5" s="20"/>
      <c r="H5" s="20"/>
      <c r="I5" s="20"/>
      <c r="J5" s="21"/>
      <c r="K5" s="21"/>
    </row>
    <row r="6" spans="1:11" ht="18.75" customHeight="1" x14ac:dyDescent="0.3">
      <c r="A6" s="71" t="s">
        <v>18</v>
      </c>
      <c r="B6" s="71"/>
      <c r="C6" s="71"/>
      <c r="D6" s="71"/>
      <c r="E6" s="71"/>
      <c r="F6" s="71"/>
      <c r="G6" s="71"/>
      <c r="H6" s="71"/>
      <c r="I6" s="71"/>
      <c r="J6" s="71"/>
      <c r="K6" s="71"/>
    </row>
    <row r="7" spans="1:11" ht="18.75" x14ac:dyDescent="0.3">
      <c r="J7" s="68"/>
      <c r="K7" s="68"/>
    </row>
    <row r="8" spans="1:11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7" t="s">
        <v>8</v>
      </c>
      <c r="H8" s="2" t="s">
        <v>5</v>
      </c>
      <c r="I8" s="16" t="s">
        <v>4</v>
      </c>
      <c r="J8" s="2" t="s">
        <v>7</v>
      </c>
      <c r="K8" s="16" t="s">
        <v>15</v>
      </c>
    </row>
    <row r="9" spans="1:11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3">
        <v>60000</v>
      </c>
      <c r="F9" s="3">
        <v>12000</v>
      </c>
      <c r="G9" s="26">
        <v>60000</v>
      </c>
      <c r="H9" s="3"/>
      <c r="I9" s="3">
        <f>SUM(G9:H9)</f>
        <v>60000</v>
      </c>
      <c r="J9" s="14" t="s">
        <v>51</v>
      </c>
      <c r="K9" s="1" t="s">
        <v>26</v>
      </c>
    </row>
    <row r="10" spans="1:11" ht="20.25" customHeight="1" x14ac:dyDescent="0.25">
      <c r="A10" s="1">
        <v>2</v>
      </c>
      <c r="B10" s="4" t="s">
        <v>28</v>
      </c>
      <c r="C10" s="15">
        <v>6</v>
      </c>
      <c r="D10" s="9" t="s">
        <v>24</v>
      </c>
      <c r="E10" s="3">
        <v>60000</v>
      </c>
      <c r="F10" s="3">
        <v>144000</v>
      </c>
      <c r="H10" s="11">
        <v>120000</v>
      </c>
      <c r="I10" s="26">
        <f>SUM(G10:H10)</f>
        <v>120000</v>
      </c>
      <c r="J10" s="14" t="s">
        <v>39</v>
      </c>
      <c r="K10" s="1" t="s">
        <v>26</v>
      </c>
    </row>
    <row r="11" spans="1:11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3"/>
      <c r="F11" s="3">
        <v>800000</v>
      </c>
      <c r="G11" s="3"/>
      <c r="H11" s="3"/>
      <c r="I11" s="3"/>
      <c r="J11" s="14"/>
      <c r="K11" s="1"/>
    </row>
    <row r="12" spans="1:11" ht="30" customHeight="1" x14ac:dyDescent="0.3">
      <c r="A12" s="73" t="s">
        <v>6</v>
      </c>
      <c r="B12" s="73"/>
      <c r="C12" s="73"/>
      <c r="D12" s="73"/>
      <c r="E12" s="3">
        <f>SUM(E9:E11)</f>
        <v>120000</v>
      </c>
      <c r="F12" s="11">
        <f>SUM(F9:F11)</f>
        <v>956000</v>
      </c>
      <c r="G12" s="11">
        <f t="shared" ref="G12:I12" si="0">SUM(G9:G11)</f>
        <v>60000</v>
      </c>
      <c r="H12" s="11">
        <f t="shared" si="0"/>
        <v>120000</v>
      </c>
      <c r="I12" s="11">
        <f t="shared" si="0"/>
        <v>180000</v>
      </c>
      <c r="J12" s="10" t="s">
        <v>52</v>
      </c>
      <c r="K12" s="13"/>
    </row>
    <row r="14" spans="1:11" x14ac:dyDescent="0.25">
      <c r="A14" s="74" t="s">
        <v>31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</row>
    <row r="15" spans="1:11" x14ac:dyDescent="0.25">
      <c r="A15" s="74" t="s">
        <v>35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</row>
    <row r="16" spans="1:11" x14ac:dyDescent="0.25">
      <c r="A16" s="75" t="s">
        <v>32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</row>
    <row r="17" spans="1:11" x14ac:dyDescent="0.25">
      <c r="A17" s="74" t="s">
        <v>34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</row>
    <row r="19" spans="1:11" ht="15.75" x14ac:dyDescent="0.25">
      <c r="A19" s="78" t="s">
        <v>47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1" spans="1:11" x14ac:dyDescent="0.25">
      <c r="A21" s="79" t="s">
        <v>40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1:11" x14ac:dyDescent="0.25">
      <c r="E22" s="80" t="s">
        <v>41</v>
      </c>
      <c r="F22" s="81"/>
      <c r="G22" s="84" t="s">
        <v>42</v>
      </c>
      <c r="H22" s="84"/>
      <c r="I22" s="84" t="s">
        <v>43</v>
      </c>
      <c r="J22" s="84"/>
    </row>
    <row r="23" spans="1:11" ht="15.75" x14ac:dyDescent="0.25">
      <c r="A23" s="79" t="s">
        <v>44</v>
      </c>
      <c r="B23" s="79"/>
      <c r="C23" s="85">
        <v>720000</v>
      </c>
      <c r="D23" s="86"/>
      <c r="E23" s="82"/>
      <c r="F23" s="83"/>
      <c r="G23" s="85">
        <f>C23/12</f>
        <v>60000</v>
      </c>
      <c r="H23" s="87"/>
      <c r="I23" s="85">
        <f>PRODUCT(G23:H23)*3</f>
        <v>180000</v>
      </c>
      <c r="J23" s="87"/>
    </row>
    <row r="24" spans="1:11" ht="15.75" x14ac:dyDescent="0.25">
      <c r="A24" s="79" t="s">
        <v>5</v>
      </c>
      <c r="B24" s="79"/>
      <c r="C24" s="88">
        <v>1845000</v>
      </c>
      <c r="D24" s="88"/>
      <c r="E24" s="88">
        <v>184500</v>
      </c>
      <c r="F24" s="88"/>
      <c r="G24" s="76">
        <f>(C24+E24)/12</f>
        <v>169125</v>
      </c>
      <c r="H24" s="77"/>
      <c r="I24" s="76">
        <f>PRODUCT(G24:H24)*3</f>
        <v>507375</v>
      </c>
      <c r="J24" s="77"/>
    </row>
    <row r="25" spans="1:11" ht="15.75" x14ac:dyDescent="0.25">
      <c r="A25" s="91" t="s">
        <v>48</v>
      </c>
      <c r="B25" s="91"/>
      <c r="C25" s="91"/>
      <c r="D25" s="91"/>
      <c r="E25" s="91"/>
      <c r="F25" s="92"/>
      <c r="G25" s="85">
        <v>-48000</v>
      </c>
      <c r="H25" s="87"/>
      <c r="I25" s="76">
        <f>PRODUCT(G25:H25)*3</f>
        <v>-144000</v>
      </c>
      <c r="J25" s="77"/>
    </row>
    <row r="26" spans="1:11" ht="15.75" x14ac:dyDescent="0.25">
      <c r="A26" s="89" t="s">
        <v>45</v>
      </c>
      <c r="B26" s="89"/>
      <c r="C26" s="89"/>
      <c r="D26" s="89"/>
      <c r="E26" s="89"/>
      <c r="F26" s="89"/>
      <c r="G26" s="90">
        <f>SUM(G23:H25)</f>
        <v>181125</v>
      </c>
      <c r="H26" s="89"/>
      <c r="I26" s="90">
        <f>SUM(I23:J25)</f>
        <v>543375</v>
      </c>
      <c r="J26" s="89"/>
    </row>
    <row r="28" spans="1:11" ht="15.75" x14ac:dyDescent="0.25">
      <c r="A28" s="89" t="s">
        <v>46</v>
      </c>
      <c r="B28" s="89"/>
      <c r="C28" s="89"/>
      <c r="D28" s="89"/>
      <c r="E28" s="89"/>
      <c r="F28" s="89"/>
      <c r="G28" s="90">
        <f>I23+I24-I25</f>
        <v>831375</v>
      </c>
      <c r="H28" s="89"/>
    </row>
  </sheetData>
  <mergeCells count="33">
    <mergeCell ref="A28:F28"/>
    <mergeCell ref="G28:H28"/>
    <mergeCell ref="A25:F25"/>
    <mergeCell ref="G25:H25"/>
    <mergeCell ref="I25:J25"/>
    <mergeCell ref="A26:F26"/>
    <mergeCell ref="G26:H26"/>
    <mergeCell ref="I26:J26"/>
    <mergeCell ref="I24:J24"/>
    <mergeCell ref="A19:K19"/>
    <mergeCell ref="A21:K21"/>
    <mergeCell ref="E22:F23"/>
    <mergeCell ref="G22:H22"/>
    <mergeCell ref="I22:J22"/>
    <mergeCell ref="A23:B23"/>
    <mergeCell ref="C23:D23"/>
    <mergeCell ref="G23:H23"/>
    <mergeCell ref="I23:J23"/>
    <mergeCell ref="A24:B24"/>
    <mergeCell ref="C24:D24"/>
    <mergeCell ref="E24:F24"/>
    <mergeCell ref="G24:H24"/>
    <mergeCell ref="J7:K7"/>
    <mergeCell ref="A1:K1"/>
    <mergeCell ref="C3:H3"/>
    <mergeCell ref="I3:J3"/>
    <mergeCell ref="F4:K4"/>
    <mergeCell ref="A6:K6"/>
    <mergeCell ref="A12:D12"/>
    <mergeCell ref="A14:K14"/>
    <mergeCell ref="A15:K15"/>
    <mergeCell ref="A16:K16"/>
    <mergeCell ref="A17:K1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0" workbookViewId="0">
      <selection activeCell="G31" sqref="G3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70" t="s">
        <v>16</v>
      </c>
      <c r="D3" s="70"/>
      <c r="E3" s="70"/>
      <c r="F3" s="70"/>
      <c r="G3" s="70"/>
      <c r="H3" s="70"/>
      <c r="I3" s="71" t="s">
        <v>17</v>
      </c>
      <c r="J3" s="71"/>
      <c r="K3" s="25"/>
    </row>
    <row r="4" spans="1:11" ht="18.75" x14ac:dyDescent="0.3">
      <c r="A4" s="5" t="s">
        <v>13</v>
      </c>
      <c r="D4" s="25" t="s">
        <v>19</v>
      </c>
      <c r="E4" s="25"/>
      <c r="F4" s="72" t="s">
        <v>20</v>
      </c>
      <c r="G4" s="72"/>
      <c r="H4" s="72"/>
      <c r="I4" s="72"/>
      <c r="J4" s="72"/>
      <c r="K4" s="72"/>
    </row>
    <row r="5" spans="1:11" ht="9" customHeight="1" x14ac:dyDescent="0.3">
      <c r="A5" s="5"/>
      <c r="D5" s="25"/>
      <c r="E5" s="25"/>
      <c r="F5" s="25"/>
      <c r="G5" s="25"/>
      <c r="H5" s="25"/>
      <c r="I5" s="25"/>
      <c r="J5" s="24"/>
      <c r="K5" s="24"/>
    </row>
    <row r="6" spans="1:11" ht="18.75" customHeight="1" x14ac:dyDescent="0.3">
      <c r="A6" s="71" t="s">
        <v>18</v>
      </c>
      <c r="B6" s="71"/>
      <c r="C6" s="71"/>
      <c r="D6" s="71"/>
      <c r="E6" s="71"/>
      <c r="F6" s="71"/>
      <c r="G6" s="71"/>
      <c r="H6" s="71"/>
      <c r="I6" s="71"/>
      <c r="J6" s="71"/>
      <c r="K6" s="71"/>
    </row>
    <row r="7" spans="1:11" ht="18.75" x14ac:dyDescent="0.3">
      <c r="J7" s="68"/>
      <c r="K7" s="68"/>
    </row>
    <row r="8" spans="1:11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7" t="s">
        <v>8</v>
      </c>
      <c r="H8" s="2" t="s">
        <v>5</v>
      </c>
      <c r="I8" s="16" t="s">
        <v>4</v>
      </c>
      <c r="J8" s="2" t="s">
        <v>7</v>
      </c>
      <c r="K8" s="16" t="s">
        <v>15</v>
      </c>
    </row>
    <row r="9" spans="1:11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26">
        <v>60000</v>
      </c>
      <c r="F9" s="26">
        <v>12000</v>
      </c>
      <c r="G9" s="26"/>
      <c r="H9" s="26"/>
      <c r="I9" s="26"/>
      <c r="J9" s="14"/>
      <c r="K9" s="1"/>
    </row>
    <row r="10" spans="1:11" ht="20.25" customHeight="1" x14ac:dyDescent="0.25">
      <c r="A10" s="1">
        <v>2</v>
      </c>
      <c r="B10" s="4" t="s">
        <v>50</v>
      </c>
      <c r="C10" s="15">
        <v>6</v>
      </c>
      <c r="D10" s="9" t="s">
        <v>24</v>
      </c>
      <c r="E10" s="26">
        <v>60000</v>
      </c>
      <c r="F10" s="26">
        <v>90000</v>
      </c>
      <c r="H10" s="11"/>
      <c r="I10" s="26"/>
      <c r="J10" s="14"/>
      <c r="K10" s="1"/>
    </row>
    <row r="11" spans="1:11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26"/>
      <c r="F11" s="26">
        <v>800000</v>
      </c>
      <c r="G11" s="26"/>
      <c r="H11" s="26"/>
      <c r="I11" s="26"/>
      <c r="J11" s="14"/>
      <c r="K11" s="1"/>
    </row>
    <row r="12" spans="1:11" ht="30" customHeight="1" x14ac:dyDescent="0.3">
      <c r="A12" s="73" t="s">
        <v>6</v>
      </c>
      <c r="B12" s="73"/>
      <c r="C12" s="73"/>
      <c r="D12" s="73"/>
      <c r="E12" s="26">
        <f>SUM(E9:E11)</f>
        <v>120000</v>
      </c>
      <c r="F12" s="11">
        <f>SUM(F9:F11)</f>
        <v>902000</v>
      </c>
      <c r="G12" s="11"/>
      <c r="H12" s="11"/>
      <c r="I12" s="11"/>
      <c r="J12" s="10"/>
      <c r="K12" s="13"/>
    </row>
    <row r="14" spans="1:11" x14ac:dyDescent="0.25">
      <c r="A14" s="74" t="s">
        <v>31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</row>
    <row r="15" spans="1:11" x14ac:dyDescent="0.25">
      <c r="A15" s="74" t="s">
        <v>35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</row>
    <row r="16" spans="1:11" x14ac:dyDescent="0.25">
      <c r="A16" s="75" t="s">
        <v>32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</row>
    <row r="17" spans="1:11" x14ac:dyDescent="0.25">
      <c r="A17" s="74" t="s">
        <v>34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</row>
    <row r="19" spans="1:11" ht="15.75" x14ac:dyDescent="0.25">
      <c r="A19" s="78" t="s">
        <v>47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1" spans="1:11" x14ac:dyDescent="0.25">
      <c r="A21" s="79" t="s">
        <v>40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1:11" x14ac:dyDescent="0.25">
      <c r="E22" s="80" t="s">
        <v>41</v>
      </c>
      <c r="F22" s="81"/>
      <c r="G22" s="84" t="s">
        <v>42</v>
      </c>
      <c r="H22" s="84"/>
      <c r="I22" s="84" t="s">
        <v>43</v>
      </c>
      <c r="J22" s="84"/>
    </row>
    <row r="23" spans="1:11" ht="15.75" x14ac:dyDescent="0.25">
      <c r="A23" s="79" t="s">
        <v>44</v>
      </c>
      <c r="B23" s="79"/>
      <c r="C23" s="85">
        <v>720000</v>
      </c>
      <c r="D23" s="86"/>
      <c r="E23" s="82"/>
      <c r="F23" s="83"/>
      <c r="G23" s="85">
        <f>C23/12</f>
        <v>60000</v>
      </c>
      <c r="H23" s="87"/>
      <c r="I23" s="85">
        <f>PRODUCT(G23:H23)*3</f>
        <v>180000</v>
      </c>
      <c r="J23" s="87"/>
    </row>
    <row r="24" spans="1:11" ht="15.75" x14ac:dyDescent="0.25">
      <c r="A24" s="79" t="s">
        <v>5</v>
      </c>
      <c r="B24" s="79"/>
      <c r="C24" s="88">
        <v>1845000</v>
      </c>
      <c r="D24" s="88"/>
      <c r="E24" s="88">
        <v>184500</v>
      </c>
      <c r="F24" s="88"/>
      <c r="G24" s="76">
        <f>(C24+E24)/12</f>
        <v>169125</v>
      </c>
      <c r="H24" s="77"/>
      <c r="I24" s="76">
        <f>PRODUCT(G24:H24)*3</f>
        <v>507375</v>
      </c>
      <c r="J24" s="77"/>
    </row>
    <row r="25" spans="1:11" ht="15.75" x14ac:dyDescent="0.25">
      <c r="A25" s="91" t="s">
        <v>48</v>
      </c>
      <c r="B25" s="91"/>
      <c r="C25" s="91"/>
      <c r="D25" s="91"/>
      <c r="E25" s="91"/>
      <c r="F25" s="92"/>
      <c r="G25" s="85">
        <v>-48000</v>
      </c>
      <c r="H25" s="87"/>
      <c r="I25" s="76">
        <f>PRODUCT(G25:H25)*3</f>
        <v>-144000</v>
      </c>
      <c r="J25" s="77"/>
    </row>
    <row r="26" spans="1:11" ht="15.75" x14ac:dyDescent="0.25">
      <c r="A26" s="89" t="s">
        <v>45</v>
      </c>
      <c r="B26" s="89"/>
      <c r="C26" s="89"/>
      <c r="D26" s="89"/>
      <c r="E26" s="89"/>
      <c r="F26" s="89"/>
      <c r="G26" s="90">
        <f>SUM(G23:H25)</f>
        <v>181125</v>
      </c>
      <c r="H26" s="89"/>
      <c r="I26" s="90">
        <f>SUM(I23:J25)</f>
        <v>543375</v>
      </c>
      <c r="J26" s="89"/>
    </row>
    <row r="28" spans="1:11" ht="15.75" x14ac:dyDescent="0.25">
      <c r="A28" s="89" t="s">
        <v>46</v>
      </c>
      <c r="B28" s="89"/>
      <c r="C28" s="89"/>
      <c r="D28" s="89"/>
      <c r="E28" s="89"/>
      <c r="F28" s="89"/>
      <c r="G28" s="90">
        <f>I23+I24-I25</f>
        <v>831375</v>
      </c>
      <c r="H28" s="89"/>
    </row>
    <row r="30" spans="1:11" ht="15.75" x14ac:dyDescent="0.25">
      <c r="A30" s="89" t="s">
        <v>53</v>
      </c>
      <c r="B30" s="89"/>
      <c r="C30" s="89"/>
      <c r="D30" s="89"/>
      <c r="E30" s="89"/>
      <c r="F30" s="89"/>
      <c r="G30" s="90">
        <f>G23+G25</f>
        <v>12000</v>
      </c>
      <c r="H30" s="89"/>
    </row>
  </sheetData>
  <mergeCells count="35">
    <mergeCell ref="A26:F26"/>
    <mergeCell ref="G26:H26"/>
    <mergeCell ref="I26:J26"/>
    <mergeCell ref="A28:F28"/>
    <mergeCell ref="G28:H28"/>
    <mergeCell ref="I25:J25"/>
    <mergeCell ref="A21:K21"/>
    <mergeCell ref="E22:F23"/>
    <mergeCell ref="G22:H22"/>
    <mergeCell ref="I22:J22"/>
    <mergeCell ref="A23:B23"/>
    <mergeCell ref="C23:D23"/>
    <mergeCell ref="G23:H23"/>
    <mergeCell ref="I23:J23"/>
    <mergeCell ref="A24:B24"/>
    <mergeCell ref="C24:D24"/>
    <mergeCell ref="E24:F24"/>
    <mergeCell ref="G24:H24"/>
    <mergeCell ref="I24:J24"/>
    <mergeCell ref="A30:F30"/>
    <mergeCell ref="G30:H30"/>
    <mergeCell ref="A19:K19"/>
    <mergeCell ref="A1:K1"/>
    <mergeCell ref="C3:H3"/>
    <mergeCell ref="I3:J3"/>
    <mergeCell ref="F4:K4"/>
    <mergeCell ref="A6:K6"/>
    <mergeCell ref="J7:K7"/>
    <mergeCell ref="A12:D12"/>
    <mergeCell ref="A14:K14"/>
    <mergeCell ref="A15:K15"/>
    <mergeCell ref="A16:K16"/>
    <mergeCell ref="A17:K17"/>
    <mergeCell ref="A25:F25"/>
    <mergeCell ref="G25:H25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L16" sqref="L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69" t="s">
        <v>54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70" t="s">
        <v>16</v>
      </c>
      <c r="D3" s="70"/>
      <c r="E3" s="70"/>
      <c r="F3" s="70"/>
      <c r="G3" s="70"/>
      <c r="H3" s="70"/>
      <c r="I3" s="71" t="s">
        <v>17</v>
      </c>
      <c r="J3" s="71"/>
      <c r="K3" s="28"/>
    </row>
    <row r="4" spans="1:11" ht="18.75" x14ac:dyDescent="0.3">
      <c r="A4" s="5" t="s">
        <v>13</v>
      </c>
      <c r="D4" s="28" t="s">
        <v>19</v>
      </c>
      <c r="E4" s="28"/>
      <c r="F4" s="72" t="s">
        <v>20</v>
      </c>
      <c r="G4" s="72"/>
      <c r="H4" s="72"/>
      <c r="I4" s="72"/>
      <c r="J4" s="72"/>
      <c r="K4" s="72"/>
    </row>
    <row r="5" spans="1:11" ht="9" customHeight="1" x14ac:dyDescent="0.3">
      <c r="A5" s="5"/>
      <c r="D5" s="28"/>
      <c r="E5" s="28"/>
      <c r="F5" s="28"/>
      <c r="G5" s="28"/>
      <c r="H5" s="28"/>
      <c r="I5" s="28"/>
      <c r="J5" s="27"/>
      <c r="K5" s="27"/>
    </row>
    <row r="6" spans="1:11" ht="18.75" customHeight="1" x14ac:dyDescent="0.3">
      <c r="A6" s="71" t="s">
        <v>18</v>
      </c>
      <c r="B6" s="71"/>
      <c r="C6" s="71"/>
      <c r="D6" s="71"/>
      <c r="E6" s="71"/>
      <c r="F6" s="71"/>
      <c r="G6" s="71"/>
      <c r="H6" s="71"/>
      <c r="I6" s="71"/>
      <c r="J6" s="71"/>
      <c r="K6" s="71"/>
    </row>
    <row r="7" spans="1:11" ht="18.75" x14ac:dyDescent="0.3">
      <c r="J7" s="68"/>
      <c r="K7" s="68"/>
    </row>
    <row r="8" spans="1:11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7" t="s">
        <v>8</v>
      </c>
      <c r="H8" s="2" t="s">
        <v>5</v>
      </c>
      <c r="I8" s="16" t="s">
        <v>4</v>
      </c>
      <c r="J8" s="2" t="s">
        <v>7</v>
      </c>
      <c r="K8" s="16" t="s">
        <v>15</v>
      </c>
    </row>
    <row r="9" spans="1:11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29">
        <v>60000</v>
      </c>
      <c r="F9" s="29">
        <v>12000</v>
      </c>
      <c r="G9" s="29">
        <v>60000</v>
      </c>
      <c r="H9" s="29"/>
      <c r="I9" s="29">
        <f>SUM(G9:H9)</f>
        <v>60000</v>
      </c>
      <c r="J9" s="14" t="s">
        <v>55</v>
      </c>
      <c r="K9" s="1" t="s">
        <v>26</v>
      </c>
    </row>
    <row r="10" spans="1:11" ht="20.25" customHeight="1" x14ac:dyDescent="0.25">
      <c r="A10" s="1">
        <v>2</v>
      </c>
      <c r="B10" s="4" t="s">
        <v>50</v>
      </c>
      <c r="C10" s="15">
        <v>6</v>
      </c>
      <c r="D10" s="9" t="s">
        <v>24</v>
      </c>
      <c r="E10" s="29">
        <v>60000</v>
      </c>
      <c r="F10" s="29">
        <v>150000</v>
      </c>
      <c r="G10" s="29"/>
      <c r="H10" s="11"/>
      <c r="I10" s="29">
        <f t="shared" ref="I10:I11" si="0">SUM(G10:H10)</f>
        <v>0</v>
      </c>
      <c r="J10" s="14"/>
      <c r="K10" s="1"/>
    </row>
    <row r="11" spans="1:11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29"/>
      <c r="F11" s="29">
        <v>800000</v>
      </c>
      <c r="G11" s="29"/>
      <c r="H11" s="29"/>
      <c r="I11" s="29">
        <f t="shared" si="0"/>
        <v>0</v>
      </c>
      <c r="J11" s="14"/>
      <c r="K11" s="1"/>
    </row>
    <row r="12" spans="1:11" ht="30" customHeight="1" x14ac:dyDescent="0.3">
      <c r="A12" s="73" t="s">
        <v>6</v>
      </c>
      <c r="B12" s="73"/>
      <c r="C12" s="73"/>
      <c r="D12" s="73"/>
      <c r="E12" s="29">
        <f>SUM(E9:E11)</f>
        <v>120000</v>
      </c>
      <c r="F12" s="11">
        <f>SUM(F9:F11)</f>
        <v>962000</v>
      </c>
      <c r="G12" s="11">
        <f t="shared" ref="G12:I12" si="1">SUM(G9:G11)</f>
        <v>60000</v>
      </c>
      <c r="H12" s="11">
        <f t="shared" si="1"/>
        <v>0</v>
      </c>
      <c r="I12" s="11">
        <f t="shared" si="1"/>
        <v>60000</v>
      </c>
      <c r="J12" s="10" t="s">
        <v>56</v>
      </c>
      <c r="K12" s="13" t="s">
        <v>57</v>
      </c>
    </row>
    <row r="14" spans="1:11" x14ac:dyDescent="0.25">
      <c r="A14" s="74" t="s">
        <v>31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</row>
    <row r="15" spans="1:11" x14ac:dyDescent="0.25">
      <c r="A15" s="74" t="s">
        <v>35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</row>
    <row r="16" spans="1:11" x14ac:dyDescent="0.25">
      <c r="A16" s="75" t="s">
        <v>32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</row>
    <row r="17" spans="1:11" x14ac:dyDescent="0.25">
      <c r="A17" s="74" t="s">
        <v>34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</row>
    <row r="19" spans="1:11" ht="15.75" x14ac:dyDescent="0.25">
      <c r="A19" s="78" t="s">
        <v>47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1" spans="1:11" x14ac:dyDescent="0.25">
      <c r="A21" s="79" t="s">
        <v>40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1:11" x14ac:dyDescent="0.25">
      <c r="E22" s="80" t="s">
        <v>41</v>
      </c>
      <c r="F22" s="81"/>
      <c r="G22" s="84" t="s">
        <v>42</v>
      </c>
      <c r="H22" s="84"/>
      <c r="I22" s="84" t="s">
        <v>43</v>
      </c>
      <c r="J22" s="84"/>
    </row>
    <row r="23" spans="1:11" ht="15.75" x14ac:dyDescent="0.25">
      <c r="A23" s="79" t="s">
        <v>44</v>
      </c>
      <c r="B23" s="79"/>
      <c r="C23" s="85">
        <v>720000</v>
      </c>
      <c r="D23" s="86"/>
      <c r="E23" s="82"/>
      <c r="F23" s="83"/>
      <c r="G23" s="85">
        <f>C23/12</f>
        <v>60000</v>
      </c>
      <c r="H23" s="87"/>
      <c r="I23" s="85">
        <f>PRODUCT(G23:H23)*3</f>
        <v>180000</v>
      </c>
      <c r="J23" s="87"/>
    </row>
    <row r="24" spans="1:11" ht="15.75" x14ac:dyDescent="0.25">
      <c r="A24" s="79" t="s">
        <v>5</v>
      </c>
      <c r="B24" s="79"/>
      <c r="C24" s="88">
        <v>1845000</v>
      </c>
      <c r="D24" s="88"/>
      <c r="E24" s="88">
        <v>184500</v>
      </c>
      <c r="F24" s="88"/>
      <c r="G24" s="76">
        <f>(C24+E24)/12</f>
        <v>169125</v>
      </c>
      <c r="H24" s="77"/>
      <c r="I24" s="76">
        <f>PRODUCT(G24:H24)*3</f>
        <v>507375</v>
      </c>
      <c r="J24" s="77"/>
    </row>
    <row r="25" spans="1:11" ht="15.75" x14ac:dyDescent="0.25">
      <c r="A25" s="91" t="s">
        <v>48</v>
      </c>
      <c r="B25" s="91"/>
      <c r="C25" s="91"/>
      <c r="D25" s="91"/>
      <c r="E25" s="91"/>
      <c r="F25" s="92"/>
      <c r="G25" s="85">
        <v>-48000</v>
      </c>
      <c r="H25" s="87"/>
      <c r="I25" s="76">
        <f>PRODUCT(G25:H25)*3</f>
        <v>-144000</v>
      </c>
      <c r="J25" s="77"/>
    </row>
    <row r="26" spans="1:11" ht="15.75" x14ac:dyDescent="0.25">
      <c r="A26" s="89" t="s">
        <v>45</v>
      </c>
      <c r="B26" s="89"/>
      <c r="C26" s="89"/>
      <c r="D26" s="89"/>
      <c r="E26" s="89"/>
      <c r="F26" s="89"/>
      <c r="G26" s="90">
        <f>SUM(G23:H25)</f>
        <v>181125</v>
      </c>
      <c r="H26" s="89"/>
      <c r="I26" s="90">
        <f>SUM(I23:J25)</f>
        <v>543375</v>
      </c>
      <c r="J26" s="89"/>
    </row>
    <row r="28" spans="1:11" ht="15.75" x14ac:dyDescent="0.25">
      <c r="A28" s="89" t="s">
        <v>46</v>
      </c>
      <c r="B28" s="89"/>
      <c r="C28" s="89"/>
      <c r="D28" s="89"/>
      <c r="E28" s="89"/>
      <c r="F28" s="89"/>
      <c r="G28" s="90">
        <f>I23+I24-I25</f>
        <v>831375</v>
      </c>
      <c r="H28" s="89"/>
    </row>
    <row r="30" spans="1:11" ht="15.75" x14ac:dyDescent="0.25">
      <c r="A30" s="89" t="s">
        <v>53</v>
      </c>
      <c r="B30" s="89"/>
      <c r="C30" s="89"/>
      <c r="D30" s="89"/>
      <c r="E30" s="89"/>
      <c r="F30" s="89"/>
      <c r="G30" s="90">
        <f>G23+G25</f>
        <v>12000</v>
      </c>
      <c r="H30" s="89"/>
    </row>
  </sheetData>
  <mergeCells count="35">
    <mergeCell ref="A30:F30"/>
    <mergeCell ref="G30:H30"/>
    <mergeCell ref="A26:F26"/>
    <mergeCell ref="G26:H26"/>
    <mergeCell ref="I26:J26"/>
    <mergeCell ref="A28:F28"/>
    <mergeCell ref="G28:H28"/>
    <mergeCell ref="I24:J24"/>
    <mergeCell ref="A25:F25"/>
    <mergeCell ref="G25:H25"/>
    <mergeCell ref="I25:J25"/>
    <mergeCell ref="A21:K21"/>
    <mergeCell ref="E22:F23"/>
    <mergeCell ref="G22:H22"/>
    <mergeCell ref="I22:J22"/>
    <mergeCell ref="A23:B23"/>
    <mergeCell ref="C23:D23"/>
    <mergeCell ref="G23:H23"/>
    <mergeCell ref="I23:J23"/>
    <mergeCell ref="A24:B24"/>
    <mergeCell ref="C24:D24"/>
    <mergeCell ref="E24:F24"/>
    <mergeCell ref="G24:H24"/>
    <mergeCell ref="A19:K19"/>
    <mergeCell ref="A1:K1"/>
    <mergeCell ref="C3:H3"/>
    <mergeCell ref="I3:J3"/>
    <mergeCell ref="F4:K4"/>
    <mergeCell ref="A6:K6"/>
    <mergeCell ref="J7:K7"/>
    <mergeCell ref="A12:D12"/>
    <mergeCell ref="A14:K14"/>
    <mergeCell ref="A15:K15"/>
    <mergeCell ref="A16:K16"/>
    <mergeCell ref="A17:K1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K12" sqref="K1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69" t="s">
        <v>58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70" t="s">
        <v>16</v>
      </c>
      <c r="D3" s="70"/>
      <c r="E3" s="70"/>
      <c r="F3" s="70"/>
      <c r="G3" s="70"/>
      <c r="H3" s="70"/>
      <c r="I3" s="71" t="s">
        <v>17</v>
      </c>
      <c r="J3" s="71"/>
      <c r="K3" s="28"/>
    </row>
    <row r="4" spans="1:11" ht="18.75" x14ac:dyDescent="0.3">
      <c r="A4" s="5" t="s">
        <v>13</v>
      </c>
      <c r="D4" s="28" t="s">
        <v>19</v>
      </c>
      <c r="E4" s="28"/>
      <c r="F4" s="72" t="s">
        <v>20</v>
      </c>
      <c r="G4" s="72"/>
      <c r="H4" s="72"/>
      <c r="I4" s="72"/>
      <c r="J4" s="72"/>
      <c r="K4" s="72"/>
    </row>
    <row r="5" spans="1:11" ht="9" customHeight="1" x14ac:dyDescent="0.3">
      <c r="A5" s="5"/>
      <c r="D5" s="28"/>
      <c r="E5" s="28"/>
      <c r="F5" s="28"/>
      <c r="G5" s="28"/>
      <c r="H5" s="28"/>
      <c r="I5" s="28"/>
      <c r="J5" s="27"/>
      <c r="K5" s="27"/>
    </row>
    <row r="6" spans="1:11" ht="18.75" customHeight="1" x14ac:dyDescent="0.3">
      <c r="A6" s="71" t="s">
        <v>18</v>
      </c>
      <c r="B6" s="71"/>
      <c r="C6" s="71"/>
      <c r="D6" s="71"/>
      <c r="E6" s="71"/>
      <c r="F6" s="71"/>
      <c r="G6" s="71"/>
      <c r="H6" s="71"/>
      <c r="I6" s="71"/>
      <c r="J6" s="71"/>
      <c r="K6" s="71"/>
    </row>
    <row r="7" spans="1:11" ht="18.75" x14ac:dyDescent="0.3">
      <c r="J7" s="68"/>
      <c r="K7" s="68"/>
    </row>
    <row r="8" spans="1:11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7" t="s">
        <v>8</v>
      </c>
      <c r="H8" s="2" t="s">
        <v>5</v>
      </c>
      <c r="I8" s="16" t="s">
        <v>4</v>
      </c>
      <c r="J8" s="2" t="s">
        <v>7</v>
      </c>
      <c r="K8" s="16" t="s">
        <v>15</v>
      </c>
    </row>
    <row r="9" spans="1:11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29">
        <v>60000</v>
      </c>
      <c r="F9" s="29">
        <v>12000</v>
      </c>
      <c r="G9" s="35">
        <v>60000</v>
      </c>
      <c r="H9" s="11"/>
      <c r="I9" s="29">
        <f>SUM(G9:H9)</f>
        <v>60000</v>
      </c>
      <c r="J9" s="14" t="s">
        <v>83</v>
      </c>
      <c r="K9" s="1" t="s">
        <v>26</v>
      </c>
    </row>
    <row r="10" spans="1:11" ht="20.25" customHeight="1" x14ac:dyDescent="0.25">
      <c r="A10" s="1">
        <v>2</v>
      </c>
      <c r="B10" s="4" t="s">
        <v>50</v>
      </c>
      <c r="C10" s="15">
        <v>6</v>
      </c>
      <c r="D10" s="9" t="s">
        <v>24</v>
      </c>
      <c r="E10" s="29">
        <v>60000</v>
      </c>
      <c r="F10" s="29">
        <v>70000</v>
      </c>
      <c r="G10" s="29"/>
      <c r="H10" s="11">
        <v>140000</v>
      </c>
      <c r="I10" s="35">
        <f t="shared" ref="I10:I12" si="0">SUM(G10:H10)</f>
        <v>140000</v>
      </c>
      <c r="J10" s="14" t="s">
        <v>59</v>
      </c>
      <c r="K10" s="32" t="s">
        <v>60</v>
      </c>
    </row>
    <row r="11" spans="1:11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29"/>
      <c r="F11" s="29">
        <v>800000</v>
      </c>
      <c r="G11" s="29"/>
      <c r="H11" s="11"/>
      <c r="I11" s="35">
        <f t="shared" si="0"/>
        <v>0</v>
      </c>
      <c r="J11" s="14"/>
      <c r="K11" s="1"/>
    </row>
    <row r="12" spans="1:11" ht="30" customHeight="1" x14ac:dyDescent="0.25">
      <c r="A12" s="73" t="s">
        <v>6</v>
      </c>
      <c r="B12" s="73"/>
      <c r="C12" s="73"/>
      <c r="D12" s="73"/>
      <c r="E12" s="29">
        <f>SUM(E9:E11)</f>
        <v>120000</v>
      </c>
      <c r="F12" s="11">
        <f>SUM(F9:F11)</f>
        <v>882000</v>
      </c>
      <c r="G12" s="35">
        <f>SUM(G9:G11)</f>
        <v>60000</v>
      </c>
      <c r="H12" s="11">
        <f>SUM(H9:H11)</f>
        <v>140000</v>
      </c>
      <c r="I12" s="35">
        <f t="shared" si="0"/>
        <v>200000</v>
      </c>
      <c r="J12" s="10" t="s">
        <v>84</v>
      </c>
      <c r="K12" s="50" t="s">
        <v>57</v>
      </c>
    </row>
    <row r="14" spans="1:11" x14ac:dyDescent="0.25">
      <c r="A14" s="74" t="s">
        <v>31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</row>
    <row r="15" spans="1:11" x14ac:dyDescent="0.25">
      <c r="A15" s="74" t="s">
        <v>35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</row>
    <row r="16" spans="1:11" x14ac:dyDescent="0.25">
      <c r="A16" s="75" t="s">
        <v>32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</row>
    <row r="17" spans="1:11" x14ac:dyDescent="0.25">
      <c r="A17" s="74" t="s">
        <v>34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</row>
    <row r="19" spans="1:11" ht="15.75" x14ac:dyDescent="0.25">
      <c r="A19" s="78" t="s">
        <v>47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1" spans="1:11" x14ac:dyDescent="0.25">
      <c r="A21" s="79" t="s">
        <v>40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1:11" x14ac:dyDescent="0.25">
      <c r="E22" s="80" t="s">
        <v>41</v>
      </c>
      <c r="F22" s="81"/>
      <c r="G22" s="84" t="s">
        <v>42</v>
      </c>
      <c r="H22" s="84"/>
      <c r="I22" s="84" t="s">
        <v>43</v>
      </c>
      <c r="J22" s="84"/>
    </row>
    <row r="23" spans="1:11" ht="15.75" x14ac:dyDescent="0.25">
      <c r="A23" s="79" t="s">
        <v>44</v>
      </c>
      <c r="B23" s="79"/>
      <c r="C23" s="85">
        <v>720000</v>
      </c>
      <c r="D23" s="86"/>
      <c r="E23" s="82"/>
      <c r="F23" s="83"/>
      <c r="G23" s="85">
        <f>C23/12</f>
        <v>60000</v>
      </c>
      <c r="H23" s="87"/>
      <c r="I23" s="85">
        <f>PRODUCT(G23:H23)*3</f>
        <v>180000</v>
      </c>
      <c r="J23" s="87"/>
    </row>
    <row r="24" spans="1:11" ht="15.75" x14ac:dyDescent="0.25">
      <c r="A24" s="79" t="s">
        <v>5</v>
      </c>
      <c r="B24" s="79"/>
      <c r="C24" s="88">
        <v>1845000</v>
      </c>
      <c r="D24" s="88"/>
      <c r="E24" s="88">
        <v>184500</v>
      </c>
      <c r="F24" s="88"/>
      <c r="G24" s="76">
        <f>(C24+E24)/12</f>
        <v>169125</v>
      </c>
      <c r="H24" s="77"/>
      <c r="I24" s="76">
        <f>PRODUCT(G24:H24)*3</f>
        <v>507375</v>
      </c>
      <c r="J24" s="77"/>
    </row>
    <row r="25" spans="1:11" ht="15.75" x14ac:dyDescent="0.25">
      <c r="A25" s="91" t="s">
        <v>48</v>
      </c>
      <c r="B25" s="91"/>
      <c r="C25" s="91"/>
      <c r="D25" s="91"/>
      <c r="E25" s="91"/>
      <c r="F25" s="92"/>
      <c r="G25" s="85">
        <v>-48000</v>
      </c>
      <c r="H25" s="87"/>
      <c r="I25" s="76">
        <f>PRODUCT(G25:H25)*3</f>
        <v>-144000</v>
      </c>
      <c r="J25" s="77"/>
    </row>
    <row r="26" spans="1:11" ht="15.75" x14ac:dyDescent="0.25">
      <c r="A26" s="89" t="s">
        <v>45</v>
      </c>
      <c r="B26" s="89"/>
      <c r="C26" s="89"/>
      <c r="D26" s="89"/>
      <c r="E26" s="89"/>
      <c r="F26" s="89"/>
      <c r="G26" s="90">
        <f>SUM(G23:H25)</f>
        <v>181125</v>
      </c>
      <c r="H26" s="89"/>
      <c r="I26" s="90">
        <f>SUM(I23:J25)</f>
        <v>543375</v>
      </c>
      <c r="J26" s="89"/>
    </row>
    <row r="28" spans="1:11" ht="15.75" x14ac:dyDescent="0.25">
      <c r="A28" s="89" t="s">
        <v>46</v>
      </c>
      <c r="B28" s="89"/>
      <c r="C28" s="89"/>
      <c r="D28" s="89"/>
      <c r="E28" s="89"/>
      <c r="F28" s="89"/>
      <c r="G28" s="90">
        <f>I23+I24-I25</f>
        <v>831375</v>
      </c>
      <c r="H28" s="89"/>
    </row>
    <row r="30" spans="1:11" ht="15.75" x14ac:dyDescent="0.25">
      <c r="A30" s="89" t="s">
        <v>53</v>
      </c>
      <c r="B30" s="89"/>
      <c r="C30" s="89"/>
      <c r="D30" s="89"/>
      <c r="E30" s="89"/>
      <c r="F30" s="89"/>
      <c r="G30" s="90">
        <f>G23+G25</f>
        <v>12000</v>
      </c>
      <c r="H30" s="89"/>
    </row>
  </sheetData>
  <mergeCells count="35">
    <mergeCell ref="A30:F30"/>
    <mergeCell ref="G30:H30"/>
    <mergeCell ref="A26:F26"/>
    <mergeCell ref="G26:H26"/>
    <mergeCell ref="I26:J26"/>
    <mergeCell ref="A28:F28"/>
    <mergeCell ref="G28:H28"/>
    <mergeCell ref="I24:J24"/>
    <mergeCell ref="A25:F25"/>
    <mergeCell ref="G25:H25"/>
    <mergeCell ref="I25:J25"/>
    <mergeCell ref="A21:K21"/>
    <mergeCell ref="E22:F23"/>
    <mergeCell ref="G22:H22"/>
    <mergeCell ref="I22:J22"/>
    <mergeCell ref="A23:B23"/>
    <mergeCell ref="C23:D23"/>
    <mergeCell ref="G23:H23"/>
    <mergeCell ref="I23:J23"/>
    <mergeCell ref="A24:B24"/>
    <mergeCell ref="C24:D24"/>
    <mergeCell ref="E24:F24"/>
    <mergeCell ref="G24:H24"/>
    <mergeCell ref="A19:K19"/>
    <mergeCell ref="A1:K1"/>
    <mergeCell ref="C3:H3"/>
    <mergeCell ref="I3:J3"/>
    <mergeCell ref="F4:K4"/>
    <mergeCell ref="A6:K6"/>
    <mergeCell ref="J7:K7"/>
    <mergeCell ref="A12:D12"/>
    <mergeCell ref="A14:K14"/>
    <mergeCell ref="A15:K15"/>
    <mergeCell ref="A16:K16"/>
    <mergeCell ref="A17:K1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4" workbookViewId="0">
      <selection activeCell="I7" sqref="I7"/>
    </sheetView>
  </sheetViews>
  <sheetFormatPr baseColWidth="10" defaultRowHeight="15" x14ac:dyDescent="0.25"/>
  <cols>
    <col min="1" max="1" width="3.85546875" style="30" customWidth="1"/>
    <col min="2" max="2" width="15.28515625" customWidth="1"/>
    <col min="3" max="3" width="13" customWidth="1"/>
    <col min="4" max="4" width="14.285156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40" t="s">
        <v>11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18.75" customHeight="1" x14ac:dyDescent="0.25">
      <c r="A2" s="40" t="s">
        <v>12</v>
      </c>
      <c r="B2" s="36"/>
      <c r="C2" s="94" t="s">
        <v>64</v>
      </c>
      <c r="D2" s="94"/>
      <c r="E2" s="94"/>
      <c r="F2" s="94"/>
      <c r="G2" s="94"/>
      <c r="H2" s="94"/>
      <c r="I2" s="94"/>
      <c r="J2" s="94"/>
      <c r="K2" s="37"/>
    </row>
    <row r="3" spans="1:11" x14ac:dyDescent="0.25">
      <c r="A3" s="40" t="s">
        <v>13</v>
      </c>
      <c r="B3" s="36"/>
      <c r="C3" s="36"/>
      <c r="D3" s="37" t="s">
        <v>19</v>
      </c>
      <c r="E3" s="37"/>
      <c r="F3" s="95" t="s">
        <v>20</v>
      </c>
      <c r="G3" s="95"/>
      <c r="H3" s="95"/>
      <c r="I3" s="95"/>
      <c r="J3" s="95"/>
      <c r="K3" s="95"/>
    </row>
    <row r="4" spans="1:11" ht="9" customHeight="1" x14ac:dyDescent="0.25">
      <c r="A4" s="40"/>
      <c r="B4" s="36"/>
      <c r="C4" s="36"/>
      <c r="D4" s="37"/>
      <c r="E4" s="37"/>
      <c r="F4" s="37"/>
      <c r="G4" s="37"/>
      <c r="H4" s="37"/>
      <c r="I4" s="37"/>
      <c r="J4" s="38"/>
      <c r="K4" s="38"/>
    </row>
    <row r="5" spans="1:11" ht="18.75" customHeight="1" x14ac:dyDescent="0.25">
      <c r="A5" s="95" t="s">
        <v>81</v>
      </c>
      <c r="B5" s="95"/>
      <c r="C5" s="95"/>
      <c r="D5" s="95"/>
      <c r="E5" s="95"/>
      <c r="F5" s="95"/>
      <c r="G5" s="95"/>
      <c r="H5" s="95"/>
      <c r="I5" s="95"/>
      <c r="J5" s="95"/>
      <c r="K5" s="95"/>
    </row>
    <row r="6" spans="1:11" ht="25.5" customHeight="1" x14ac:dyDescent="0.25">
      <c r="A6" s="96" t="s">
        <v>61</v>
      </c>
      <c r="B6" s="96"/>
      <c r="C6" s="96"/>
      <c r="D6" s="96"/>
      <c r="E6" s="96"/>
      <c r="F6" s="96"/>
      <c r="G6" s="96"/>
      <c r="H6" s="96"/>
      <c r="I6" s="37"/>
      <c r="J6" s="37"/>
      <c r="K6" s="37"/>
    </row>
    <row r="7" spans="1:11" x14ac:dyDescent="0.25">
      <c r="A7" s="42" t="s">
        <v>0</v>
      </c>
      <c r="B7" s="31" t="s">
        <v>62</v>
      </c>
      <c r="C7" s="31" t="s">
        <v>8</v>
      </c>
      <c r="D7" s="31" t="s">
        <v>63</v>
      </c>
      <c r="E7" s="31" t="s">
        <v>41</v>
      </c>
      <c r="F7" s="31" t="s">
        <v>66</v>
      </c>
      <c r="G7" s="31" t="s">
        <v>67</v>
      </c>
    </row>
    <row r="8" spans="1:11" x14ac:dyDescent="0.25">
      <c r="A8" s="31">
        <v>1</v>
      </c>
      <c r="B8" s="43" t="s">
        <v>65</v>
      </c>
      <c r="C8" s="44">
        <v>60000</v>
      </c>
      <c r="D8" s="43"/>
      <c r="E8" s="44"/>
      <c r="F8" s="45">
        <v>42258</v>
      </c>
      <c r="G8" s="43" t="s">
        <v>60</v>
      </c>
    </row>
    <row r="9" spans="1:11" x14ac:dyDescent="0.25">
      <c r="A9" s="31">
        <v>2</v>
      </c>
      <c r="B9" s="46" t="s">
        <v>68</v>
      </c>
      <c r="C9" s="44">
        <v>60000</v>
      </c>
      <c r="D9" s="43"/>
      <c r="E9" s="44">
        <v>6000</v>
      </c>
      <c r="F9" s="45">
        <v>42294</v>
      </c>
      <c r="G9" s="43" t="s">
        <v>60</v>
      </c>
    </row>
    <row r="10" spans="1:11" x14ac:dyDescent="0.25">
      <c r="A10" s="31">
        <v>3</v>
      </c>
      <c r="B10" s="46" t="s">
        <v>69</v>
      </c>
      <c r="C10" s="44"/>
      <c r="D10" s="44">
        <v>60000</v>
      </c>
      <c r="E10" s="44">
        <v>6000</v>
      </c>
      <c r="F10" s="31"/>
      <c r="G10" s="43"/>
    </row>
    <row r="11" spans="1:11" x14ac:dyDescent="0.25">
      <c r="A11" s="31">
        <v>4</v>
      </c>
      <c r="B11" s="46" t="s">
        <v>70</v>
      </c>
      <c r="C11" s="44">
        <v>120000</v>
      </c>
      <c r="D11" s="43"/>
      <c r="E11" s="44"/>
      <c r="F11" s="45">
        <v>42346</v>
      </c>
      <c r="G11" s="43"/>
    </row>
    <row r="12" spans="1:11" x14ac:dyDescent="0.25">
      <c r="A12" s="31">
        <v>5</v>
      </c>
      <c r="B12" s="46" t="s">
        <v>71</v>
      </c>
      <c r="C12" s="44"/>
      <c r="D12" s="44">
        <v>60000</v>
      </c>
      <c r="E12" s="44">
        <v>6000</v>
      </c>
      <c r="F12" s="31"/>
      <c r="G12" s="43"/>
    </row>
    <row r="13" spans="1:11" x14ac:dyDescent="0.25">
      <c r="A13" s="31">
        <v>6</v>
      </c>
      <c r="B13" s="46" t="s">
        <v>72</v>
      </c>
      <c r="C13" s="44">
        <v>60000</v>
      </c>
      <c r="D13" s="43"/>
      <c r="E13" s="44">
        <v>6000</v>
      </c>
      <c r="F13" s="45">
        <v>42403</v>
      </c>
      <c r="G13" s="43" t="s">
        <v>60</v>
      </c>
    </row>
    <row r="14" spans="1:11" x14ac:dyDescent="0.25">
      <c r="A14" s="31">
        <v>7</v>
      </c>
      <c r="B14" s="46" t="s">
        <v>73</v>
      </c>
      <c r="C14" s="44"/>
      <c r="D14" s="44">
        <v>60000</v>
      </c>
      <c r="E14" s="44">
        <v>6000</v>
      </c>
      <c r="F14" s="31"/>
      <c r="G14" s="43"/>
    </row>
    <row r="15" spans="1:11" x14ac:dyDescent="0.25">
      <c r="A15" s="31">
        <v>8</v>
      </c>
      <c r="B15" s="46" t="s">
        <v>74</v>
      </c>
      <c r="C15" s="44">
        <v>120000</v>
      </c>
      <c r="D15" s="43"/>
      <c r="E15" s="44">
        <v>6000</v>
      </c>
      <c r="F15" s="45">
        <v>42446</v>
      </c>
      <c r="G15" s="43" t="s">
        <v>26</v>
      </c>
    </row>
    <row r="16" spans="1:11" x14ac:dyDescent="0.25">
      <c r="A16" s="31">
        <v>9</v>
      </c>
      <c r="B16" s="46" t="s">
        <v>75</v>
      </c>
      <c r="C16" s="44">
        <v>120000</v>
      </c>
      <c r="D16" s="43"/>
      <c r="E16" s="44">
        <v>6000</v>
      </c>
      <c r="F16" s="45">
        <v>42513</v>
      </c>
      <c r="G16" s="43" t="s">
        <v>26</v>
      </c>
    </row>
    <row r="17" spans="1:7" x14ac:dyDescent="0.25">
      <c r="A17" s="31">
        <v>10</v>
      </c>
      <c r="B17" s="46" t="s">
        <v>76</v>
      </c>
      <c r="C17" s="44"/>
      <c r="D17" s="44">
        <v>60000</v>
      </c>
      <c r="E17" s="44">
        <v>6000</v>
      </c>
      <c r="F17" s="31"/>
      <c r="G17" s="43"/>
    </row>
    <row r="18" spans="1:7" x14ac:dyDescent="0.25">
      <c r="A18" s="31">
        <v>11</v>
      </c>
      <c r="B18" s="46" t="s">
        <v>77</v>
      </c>
      <c r="C18" s="44">
        <v>140000</v>
      </c>
      <c r="D18" s="44"/>
      <c r="E18" s="44">
        <v>6000</v>
      </c>
      <c r="F18" s="47">
        <v>42564</v>
      </c>
      <c r="G18" s="43" t="s">
        <v>60</v>
      </c>
    </row>
    <row r="19" spans="1:7" x14ac:dyDescent="0.25">
      <c r="A19" s="93" t="s">
        <v>78</v>
      </c>
      <c r="B19" s="93"/>
      <c r="C19" s="48">
        <f>SUM(C8:C18)</f>
        <v>680000</v>
      </c>
      <c r="D19" s="48">
        <f t="shared" ref="D19:E19" si="0">SUM(D8:D18)</f>
        <v>240000</v>
      </c>
      <c r="E19" s="48">
        <f t="shared" si="0"/>
        <v>54000</v>
      </c>
      <c r="F19" s="43"/>
      <c r="G19" s="49"/>
    </row>
    <row r="20" spans="1:7" x14ac:dyDescent="0.25">
      <c r="A20" s="84" t="s">
        <v>79</v>
      </c>
      <c r="B20" s="84"/>
      <c r="C20" s="44">
        <f>11*60000</f>
        <v>660000</v>
      </c>
      <c r="D20" s="43"/>
      <c r="E20" s="44"/>
      <c r="F20" s="43"/>
      <c r="G20" s="43"/>
    </row>
    <row r="21" spans="1:7" x14ac:dyDescent="0.25">
      <c r="A21" s="84" t="s">
        <v>80</v>
      </c>
      <c r="B21" s="84"/>
      <c r="C21" s="84"/>
      <c r="D21" s="84"/>
      <c r="E21" s="84"/>
      <c r="F21" s="84"/>
      <c r="G21" s="44">
        <f>E19-20000</f>
        <v>34000</v>
      </c>
    </row>
    <row r="22" spans="1:7" x14ac:dyDescent="0.25">
      <c r="B22" s="41"/>
      <c r="C22" s="39"/>
      <c r="E22" s="39"/>
    </row>
    <row r="23" spans="1:7" x14ac:dyDescent="0.25">
      <c r="B23" s="41"/>
      <c r="C23" s="39"/>
      <c r="E23" s="39"/>
    </row>
    <row r="24" spans="1:7" x14ac:dyDescent="0.25">
      <c r="B24" s="41"/>
      <c r="C24" s="39"/>
      <c r="E24" s="39"/>
    </row>
    <row r="25" spans="1:7" x14ac:dyDescent="0.25">
      <c r="B25" s="41"/>
      <c r="C25" s="39"/>
      <c r="E25" s="39"/>
    </row>
    <row r="26" spans="1:7" x14ac:dyDescent="0.25">
      <c r="B26" s="41"/>
      <c r="C26" s="39"/>
      <c r="E26" s="39"/>
    </row>
    <row r="27" spans="1:7" x14ac:dyDescent="0.25">
      <c r="B27" s="41"/>
      <c r="C27" s="39"/>
      <c r="E27" s="39"/>
    </row>
    <row r="28" spans="1:7" x14ac:dyDescent="0.25">
      <c r="B28" s="41"/>
      <c r="C28" s="39"/>
      <c r="E28" s="39"/>
    </row>
    <row r="29" spans="1:7" x14ac:dyDescent="0.25">
      <c r="B29" s="41"/>
      <c r="C29" s="39"/>
      <c r="E29" s="39"/>
    </row>
    <row r="30" spans="1:7" x14ac:dyDescent="0.25">
      <c r="B30" s="41"/>
      <c r="C30" s="39"/>
      <c r="E30" s="39"/>
    </row>
    <row r="31" spans="1:7" x14ac:dyDescent="0.25">
      <c r="B31" s="41"/>
      <c r="C31" s="39"/>
      <c r="E31" s="39"/>
    </row>
    <row r="32" spans="1:7" x14ac:dyDescent="0.25">
      <c r="B32" s="41"/>
      <c r="E32" s="39"/>
    </row>
    <row r="33" spans="2:2" x14ac:dyDescent="0.25">
      <c r="B33" s="41"/>
    </row>
    <row r="34" spans="2:2" x14ac:dyDescent="0.25">
      <c r="B34" s="41"/>
    </row>
    <row r="35" spans="2:2" x14ac:dyDescent="0.25">
      <c r="B35" s="41"/>
    </row>
    <row r="36" spans="2:2" x14ac:dyDescent="0.25">
      <c r="B36" s="41"/>
    </row>
  </sheetData>
  <mergeCells count="8">
    <mergeCell ref="A20:B20"/>
    <mergeCell ref="A21:F21"/>
    <mergeCell ref="A19:B19"/>
    <mergeCell ref="C2:H2"/>
    <mergeCell ref="I2:J2"/>
    <mergeCell ref="F3:K3"/>
    <mergeCell ref="A5:K5"/>
    <mergeCell ref="A6:H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  <col min="12" max="12" width="10.140625" customWidth="1"/>
  </cols>
  <sheetData>
    <row r="1" spans="1:12" ht="23.25" x14ac:dyDescent="0.25">
      <c r="A1" s="69" t="s">
        <v>82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2" ht="18.75" x14ac:dyDescent="0.3">
      <c r="A2" s="5" t="s">
        <v>11</v>
      </c>
      <c r="E2" s="6"/>
      <c r="H2" s="6"/>
    </row>
    <row r="3" spans="1:12" ht="18.75" customHeight="1" x14ac:dyDescent="0.4">
      <c r="A3" s="5" t="s">
        <v>12</v>
      </c>
      <c r="C3" s="70" t="s">
        <v>16</v>
      </c>
      <c r="D3" s="70"/>
      <c r="E3" s="70"/>
      <c r="F3" s="70"/>
      <c r="G3" s="70"/>
      <c r="H3" s="70"/>
      <c r="I3" s="71" t="s">
        <v>17</v>
      </c>
      <c r="J3" s="71"/>
      <c r="K3" s="34"/>
    </row>
    <row r="4" spans="1:12" ht="18.75" x14ac:dyDescent="0.3">
      <c r="A4" s="5" t="s">
        <v>13</v>
      </c>
      <c r="D4" s="34" t="s">
        <v>19</v>
      </c>
      <c r="E4" s="34"/>
      <c r="F4" s="72" t="s">
        <v>20</v>
      </c>
      <c r="G4" s="72"/>
      <c r="H4" s="72"/>
      <c r="I4" s="72"/>
      <c r="J4" s="72"/>
      <c r="K4" s="72"/>
    </row>
    <row r="5" spans="1:12" ht="9" customHeight="1" x14ac:dyDescent="0.3">
      <c r="A5" s="5"/>
      <c r="D5" s="34"/>
      <c r="E5" s="34"/>
      <c r="F5" s="34"/>
      <c r="G5" s="34"/>
      <c r="H5" s="34"/>
      <c r="I5" s="34"/>
      <c r="J5" s="33"/>
      <c r="K5" s="33"/>
    </row>
    <row r="6" spans="1:12" ht="18.75" customHeight="1" x14ac:dyDescent="0.3">
      <c r="A6" s="71" t="s">
        <v>18</v>
      </c>
      <c r="B6" s="71"/>
      <c r="C6" s="71"/>
      <c r="D6" s="71"/>
      <c r="E6" s="71"/>
      <c r="F6" s="71"/>
      <c r="G6" s="71"/>
      <c r="H6" s="71"/>
      <c r="I6" s="71"/>
      <c r="J6" s="71"/>
      <c r="K6" s="71"/>
    </row>
    <row r="7" spans="1:12" ht="18.75" x14ac:dyDescent="0.3">
      <c r="J7" s="68"/>
      <c r="K7" s="68"/>
    </row>
    <row r="8" spans="1:12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7" t="s">
        <v>8</v>
      </c>
      <c r="H8" s="2" t="s">
        <v>5</v>
      </c>
      <c r="I8" s="16" t="s">
        <v>4</v>
      </c>
      <c r="J8" s="2" t="s">
        <v>7</v>
      </c>
      <c r="K8" s="16" t="s">
        <v>15</v>
      </c>
      <c r="L8" s="43" t="s">
        <v>41</v>
      </c>
    </row>
    <row r="9" spans="1:12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35">
        <v>60000</v>
      </c>
      <c r="F9" s="35"/>
      <c r="G9" s="57">
        <v>60000</v>
      </c>
      <c r="H9" s="35"/>
      <c r="I9" s="57">
        <f>SUM(G9:H9)</f>
        <v>60000</v>
      </c>
      <c r="J9" s="14"/>
      <c r="K9" s="1"/>
      <c r="L9" s="43">
        <v>12000</v>
      </c>
    </row>
    <row r="10" spans="1:12" ht="20.25" customHeight="1" x14ac:dyDescent="0.25">
      <c r="A10" s="1">
        <v>2</v>
      </c>
      <c r="B10" s="4" t="s">
        <v>50</v>
      </c>
      <c r="C10" s="15">
        <v>6</v>
      </c>
      <c r="D10" s="9" t="s">
        <v>24</v>
      </c>
      <c r="E10" s="35">
        <v>60000</v>
      </c>
      <c r="F10" s="35">
        <v>100000</v>
      </c>
      <c r="G10" s="57">
        <v>60000</v>
      </c>
      <c r="H10" s="11">
        <v>40000</v>
      </c>
      <c r="I10" s="35">
        <f>SUM(G10:H10)</f>
        <v>100000</v>
      </c>
      <c r="J10" s="14"/>
      <c r="K10" s="32"/>
      <c r="L10" s="43">
        <v>40000</v>
      </c>
    </row>
    <row r="11" spans="1:12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35"/>
      <c r="F11" s="35">
        <v>800000</v>
      </c>
      <c r="G11" s="35"/>
      <c r="H11" s="35"/>
      <c r="I11" s="35"/>
      <c r="J11" s="14"/>
      <c r="K11" s="1"/>
      <c r="L11" s="43"/>
    </row>
    <row r="12" spans="1:12" ht="30" customHeight="1" x14ac:dyDescent="0.3">
      <c r="A12" s="73" t="s">
        <v>6</v>
      </c>
      <c r="B12" s="73"/>
      <c r="C12" s="73"/>
      <c r="D12" s="73"/>
      <c r="E12" s="35">
        <f>SUM(E9:E11)</f>
        <v>120000</v>
      </c>
      <c r="F12" s="11">
        <f>SUM(F9:F11)</f>
        <v>900000</v>
      </c>
      <c r="G12" s="11">
        <f>SUM(G9:G11)</f>
        <v>120000</v>
      </c>
      <c r="H12" s="11">
        <f>SUM(H9:H11)</f>
        <v>40000</v>
      </c>
      <c r="I12" s="11">
        <f>SUM(I9:I11)</f>
        <v>160000</v>
      </c>
      <c r="J12" s="10"/>
      <c r="K12" s="13"/>
      <c r="L12" s="43"/>
    </row>
    <row r="13" spans="1:12" ht="17.25" customHeight="1" x14ac:dyDescent="0.3">
      <c r="A13" s="1">
        <v>2</v>
      </c>
      <c r="B13" s="4" t="s">
        <v>50</v>
      </c>
      <c r="C13" s="15">
        <v>6</v>
      </c>
      <c r="D13" s="9" t="s">
        <v>24</v>
      </c>
      <c r="E13" s="65" t="s">
        <v>86</v>
      </c>
      <c r="F13" s="11">
        <v>60000</v>
      </c>
      <c r="G13" s="11"/>
      <c r="H13" s="11">
        <v>20000</v>
      </c>
      <c r="I13" s="11"/>
      <c r="J13" s="10"/>
      <c r="K13" s="13"/>
      <c r="L13" s="43"/>
    </row>
    <row r="15" spans="1:12" x14ac:dyDescent="0.25">
      <c r="A15" s="74" t="s">
        <v>31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</row>
    <row r="16" spans="1:12" x14ac:dyDescent="0.25">
      <c r="A16" s="74" t="s">
        <v>35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</row>
    <row r="17" spans="1:11" x14ac:dyDescent="0.25">
      <c r="A17" s="75" t="s">
        <v>32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</row>
    <row r="18" spans="1:11" x14ac:dyDescent="0.25">
      <c r="A18" s="74" t="s">
        <v>34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</row>
    <row r="20" spans="1:11" ht="15.75" x14ac:dyDescent="0.25">
      <c r="A20" s="78" t="s">
        <v>47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2" spans="1:11" x14ac:dyDescent="0.25">
      <c r="A22" s="79" t="s">
        <v>40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1:11" x14ac:dyDescent="0.25">
      <c r="E23" s="80" t="s">
        <v>41</v>
      </c>
      <c r="F23" s="81"/>
      <c r="G23" s="84" t="s">
        <v>42</v>
      </c>
      <c r="H23" s="84"/>
      <c r="I23" s="84" t="s">
        <v>43</v>
      </c>
      <c r="J23" s="84"/>
    </row>
    <row r="24" spans="1:11" ht="15.75" x14ac:dyDescent="0.25">
      <c r="A24" s="79" t="s">
        <v>44</v>
      </c>
      <c r="B24" s="79"/>
      <c r="C24" s="85">
        <v>720000</v>
      </c>
      <c r="D24" s="86"/>
      <c r="E24" s="82"/>
      <c r="F24" s="83"/>
      <c r="G24" s="85">
        <f>C24/12</f>
        <v>60000</v>
      </c>
      <c r="H24" s="87"/>
      <c r="I24" s="85">
        <f>PRODUCT(G24:H24)*3</f>
        <v>180000</v>
      </c>
      <c r="J24" s="87"/>
    </row>
    <row r="25" spans="1:11" ht="15.75" x14ac:dyDescent="0.25">
      <c r="A25" s="79" t="s">
        <v>5</v>
      </c>
      <c r="B25" s="79"/>
      <c r="C25" s="88">
        <v>1845000</v>
      </c>
      <c r="D25" s="88"/>
      <c r="E25" s="88">
        <v>184500</v>
      </c>
      <c r="F25" s="88"/>
      <c r="G25" s="76">
        <f>(C25+E25)/12</f>
        <v>169125</v>
      </c>
      <c r="H25" s="77"/>
      <c r="I25" s="76">
        <f>PRODUCT(G25:H25)*3</f>
        <v>507375</v>
      </c>
      <c r="J25" s="77"/>
    </row>
    <row r="26" spans="1:11" ht="15.75" x14ac:dyDescent="0.25">
      <c r="A26" s="91" t="s">
        <v>48</v>
      </c>
      <c r="B26" s="91"/>
      <c r="C26" s="91"/>
      <c r="D26" s="91"/>
      <c r="E26" s="91"/>
      <c r="F26" s="92"/>
      <c r="G26" s="85">
        <v>-48000</v>
      </c>
      <c r="H26" s="87"/>
      <c r="I26" s="76">
        <f>PRODUCT(G26:H26)*3</f>
        <v>-144000</v>
      </c>
      <c r="J26" s="77"/>
    </row>
    <row r="27" spans="1:11" ht="15.75" x14ac:dyDescent="0.25">
      <c r="A27" s="89" t="s">
        <v>45</v>
      </c>
      <c r="B27" s="89"/>
      <c r="C27" s="89"/>
      <c r="D27" s="89"/>
      <c r="E27" s="89"/>
      <c r="F27" s="89"/>
      <c r="G27" s="90">
        <f>SUM(G24:H26)</f>
        <v>181125</v>
      </c>
      <c r="H27" s="89"/>
      <c r="I27" s="90">
        <f>SUM(I24:J26)</f>
        <v>543375</v>
      </c>
      <c r="J27" s="89"/>
    </row>
    <row r="29" spans="1:11" ht="15.75" x14ac:dyDescent="0.25">
      <c r="A29" s="89" t="s">
        <v>46</v>
      </c>
      <c r="B29" s="89"/>
      <c r="C29" s="89"/>
      <c r="D29" s="89"/>
      <c r="E29" s="89"/>
      <c r="F29" s="89"/>
      <c r="G29" s="90">
        <f>I24+I25-I26</f>
        <v>831375</v>
      </c>
      <c r="H29" s="89"/>
    </row>
    <row r="31" spans="1:11" ht="15.75" x14ac:dyDescent="0.25">
      <c r="A31" s="89" t="s">
        <v>53</v>
      </c>
      <c r="B31" s="89"/>
      <c r="C31" s="89"/>
      <c r="D31" s="89"/>
      <c r="E31" s="89"/>
      <c r="F31" s="89"/>
      <c r="G31" s="90">
        <f>G24+G26</f>
        <v>12000</v>
      </c>
      <c r="H31" s="89"/>
    </row>
  </sheetData>
  <mergeCells count="35">
    <mergeCell ref="A31:F31"/>
    <mergeCell ref="G31:H31"/>
    <mergeCell ref="A27:F27"/>
    <mergeCell ref="G27:H27"/>
    <mergeCell ref="I27:J27"/>
    <mergeCell ref="A29:F29"/>
    <mergeCell ref="G29:H29"/>
    <mergeCell ref="I25:J25"/>
    <mergeCell ref="A26:F26"/>
    <mergeCell ref="G26:H26"/>
    <mergeCell ref="I26:J26"/>
    <mergeCell ref="A22:K22"/>
    <mergeCell ref="E23:F24"/>
    <mergeCell ref="G23:H23"/>
    <mergeCell ref="I23:J23"/>
    <mergeCell ref="A24:B24"/>
    <mergeCell ref="C24:D24"/>
    <mergeCell ref="G24:H24"/>
    <mergeCell ref="I24:J24"/>
    <mergeCell ref="A25:B25"/>
    <mergeCell ref="C25:D25"/>
    <mergeCell ref="E25:F25"/>
    <mergeCell ref="G25:H25"/>
    <mergeCell ref="A20:K20"/>
    <mergeCell ref="A1:K1"/>
    <mergeCell ref="C3:H3"/>
    <mergeCell ref="I3:J3"/>
    <mergeCell ref="F4:K4"/>
    <mergeCell ref="A6:K6"/>
    <mergeCell ref="J7:K7"/>
    <mergeCell ref="A12:D12"/>
    <mergeCell ref="A15:K15"/>
    <mergeCell ref="A16:K16"/>
    <mergeCell ref="A17:K17"/>
    <mergeCell ref="A18:K1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JANVIER 16 </vt:lpstr>
      <vt:lpstr>FEVRIER 16</vt:lpstr>
      <vt:lpstr>MARS 16</vt:lpstr>
      <vt:lpstr>AVRIL 16 </vt:lpstr>
      <vt:lpstr>MAI 16</vt:lpstr>
      <vt:lpstr>JUIN 16</vt:lpstr>
      <vt:lpstr>JUILLET 16</vt:lpstr>
      <vt:lpstr>M N'GUESSAN</vt:lpstr>
      <vt:lpstr>AOUT 16</vt:lpstr>
      <vt:lpstr>SEPT 16</vt:lpstr>
      <vt:lpstr>OCT 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2016-09-14T16:47:37Z</cp:lastPrinted>
  <dcterms:created xsi:type="dcterms:W3CDTF">2013-02-10T07:37:00Z</dcterms:created>
  <dcterms:modified xsi:type="dcterms:W3CDTF">2016-10-28T17:23:51Z</dcterms:modified>
</cp:coreProperties>
</file>