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CGIM\CCGIM 2016\AMARA SYLLA\"/>
    </mc:Choice>
  </mc:AlternateContent>
  <bookViews>
    <workbookView xWindow="240" yWindow="45" windowWidth="20115" windowHeight="7995" firstSheet="4" activeTab="9"/>
  </bookViews>
  <sheets>
    <sheet name="JANVIER 16" sheetId="16" r:id="rId1"/>
    <sheet name="FEVRIER 16" sheetId="15" r:id="rId2"/>
    <sheet name="MARS 16 " sheetId="14" r:id="rId3"/>
    <sheet name="AVRIL 16" sheetId="13" r:id="rId4"/>
    <sheet name="MAI 16 " sheetId="17" r:id="rId5"/>
    <sheet name="JUIN 16" sheetId="18" r:id="rId6"/>
    <sheet name="JUILLET 16" sheetId="19" r:id="rId7"/>
    <sheet name="AOUT 16 " sheetId="20" r:id="rId8"/>
    <sheet name="SEPT 16 " sheetId="21" r:id="rId9"/>
    <sheet name="OCT 16 " sheetId="23" r:id="rId10"/>
    <sheet name="ETAT PAIEMENTS VAKO BAMBA" sheetId="22" r:id="rId11"/>
  </sheets>
  <calcPr calcId="152511"/>
</workbook>
</file>

<file path=xl/calcChain.xml><?xml version="1.0" encoding="utf-8"?>
<calcChain xmlns="http://schemas.openxmlformats.org/spreadsheetml/2006/main">
  <c r="I16" i="21" l="1"/>
  <c r="I15" i="21"/>
  <c r="G14" i="21" l="1"/>
  <c r="H14" i="21"/>
  <c r="I14" i="21"/>
  <c r="I12" i="21"/>
  <c r="I9" i="21"/>
  <c r="I11" i="21"/>
  <c r="G31" i="23"/>
  <c r="G32" i="23" s="1"/>
  <c r="I30" i="23"/>
  <c r="G30" i="23"/>
  <c r="E30" i="23"/>
  <c r="G29" i="23"/>
  <c r="I29" i="23" s="1"/>
  <c r="F14" i="23"/>
  <c r="E14" i="23"/>
  <c r="I31" i="23" l="1"/>
  <c r="I32" i="23" s="1"/>
  <c r="G26" i="22"/>
  <c r="E24" i="22"/>
  <c r="C25" i="22"/>
  <c r="C24" i="22"/>
  <c r="D24" i="22"/>
  <c r="I14" i="20" l="1"/>
  <c r="G14" i="20"/>
  <c r="H14" i="20"/>
  <c r="I10" i="20"/>
  <c r="I11" i="20"/>
  <c r="I12" i="20"/>
  <c r="I13" i="20"/>
  <c r="I9" i="20"/>
  <c r="G31" i="21"/>
  <c r="G32" i="21" s="1"/>
  <c r="I30" i="21"/>
  <c r="G30" i="21"/>
  <c r="E30" i="21"/>
  <c r="I29" i="21"/>
  <c r="G29" i="21"/>
  <c r="F14" i="21"/>
  <c r="E14" i="21"/>
  <c r="I31" i="21" l="1"/>
  <c r="I32" i="21" s="1"/>
  <c r="G14" i="19"/>
  <c r="H14" i="19"/>
  <c r="I14" i="19"/>
  <c r="I10" i="19"/>
  <c r="I11" i="19"/>
  <c r="I12" i="19"/>
  <c r="I13" i="19"/>
  <c r="I9" i="19"/>
  <c r="G27" i="20"/>
  <c r="G26" i="20"/>
  <c r="I26" i="20" s="1"/>
  <c r="E26" i="20"/>
  <c r="G25" i="20"/>
  <c r="I25" i="20" s="1"/>
  <c r="F14" i="20"/>
  <c r="E14" i="20"/>
  <c r="G28" i="20" l="1"/>
  <c r="I27" i="20"/>
  <c r="I28" i="20" s="1"/>
  <c r="I12" i="18"/>
  <c r="G27" i="19"/>
  <c r="I27" i="19" s="1"/>
  <c r="G26" i="19"/>
  <c r="I26" i="19" s="1"/>
  <c r="E26" i="19"/>
  <c r="G25" i="19"/>
  <c r="I25" i="19" s="1"/>
  <c r="F14" i="19"/>
  <c r="E14" i="19"/>
  <c r="G32" i="18"/>
  <c r="G27" i="18"/>
  <c r="I27" i="18" s="1"/>
  <c r="G26" i="18"/>
  <c r="G28" i="18" s="1"/>
  <c r="E26" i="18"/>
  <c r="G25" i="18"/>
  <c r="I25" i="18" s="1"/>
  <c r="F14" i="18"/>
  <c r="E14" i="18"/>
  <c r="G28" i="19" l="1"/>
  <c r="I28" i="19"/>
  <c r="I26" i="18"/>
  <c r="I28" i="18" s="1"/>
  <c r="G30" i="18" s="1"/>
  <c r="G32" i="17"/>
  <c r="G14" i="13" l="1"/>
  <c r="H14" i="13"/>
  <c r="I14" i="13"/>
  <c r="I13" i="13"/>
  <c r="G27" i="17"/>
  <c r="G28" i="17" s="1"/>
  <c r="I26" i="17"/>
  <c r="G26" i="17"/>
  <c r="E26" i="17"/>
  <c r="G25" i="17"/>
  <c r="I25" i="17" s="1"/>
  <c r="F14" i="17"/>
  <c r="E14" i="17"/>
  <c r="I27" i="17" l="1"/>
  <c r="I28" i="17" s="1"/>
  <c r="G30" i="17" s="1"/>
  <c r="I28" i="13"/>
  <c r="G28" i="13"/>
  <c r="I27" i="13"/>
  <c r="G27" i="13"/>
  <c r="I26" i="13" l="1"/>
  <c r="G26" i="13"/>
  <c r="I25" i="13"/>
  <c r="G25" i="13"/>
  <c r="E26" i="13"/>
  <c r="G30" i="13" l="1"/>
  <c r="H14" i="16"/>
  <c r="G14" i="16"/>
  <c r="F14" i="16"/>
  <c r="E14" i="16"/>
  <c r="I14" i="16"/>
  <c r="H14" i="15"/>
  <c r="G14" i="15"/>
  <c r="F14" i="15"/>
  <c r="E14" i="15"/>
  <c r="I14" i="15"/>
  <c r="H14" i="14"/>
  <c r="G14" i="14"/>
  <c r="F14" i="14"/>
  <c r="E14" i="14"/>
  <c r="I10" i="14"/>
  <c r="I14" i="14" s="1"/>
  <c r="F14" i="13" l="1"/>
  <c r="E14" i="13"/>
</calcChain>
</file>

<file path=xl/sharedStrings.xml><?xml version="1.0" encoding="utf-8"?>
<sst xmlns="http://schemas.openxmlformats.org/spreadsheetml/2006/main" count="581" uniqueCount="146">
  <si>
    <t>N°</t>
  </si>
  <si>
    <t>NOM &amp; PRENOMS</t>
  </si>
  <si>
    <t>LOYERS</t>
  </si>
  <si>
    <t>LOYERS NP</t>
  </si>
  <si>
    <t>MONTANTS PAYES</t>
  </si>
  <si>
    <t>ARRIERES</t>
  </si>
  <si>
    <t>TOTAL</t>
  </si>
  <si>
    <t>DATES</t>
  </si>
  <si>
    <t>LOYERS PAYES</t>
  </si>
  <si>
    <t>CONTACTS</t>
  </si>
  <si>
    <t>N° PORTE</t>
  </si>
  <si>
    <t>CABINET CONSEILS  ET DE GESTION IMMOBILIERE  (CCGIM) </t>
  </si>
  <si>
    <t>07 85 65 28 - 03 32 59 24 - 04 92 79 51</t>
  </si>
  <si>
    <t>Email:amadasta@yahoo.fr</t>
  </si>
  <si>
    <t>07678755</t>
  </si>
  <si>
    <t>SIGNATURES</t>
  </si>
  <si>
    <t>BENEFICIAIRE: AMARA SYLLA</t>
  </si>
  <si>
    <t>N° CC: 7407291W</t>
  </si>
  <si>
    <t xml:space="preserve">21 BP 3878 ABIDJAN 21  </t>
  </si>
  <si>
    <t>Cel. 05 53 76 55 - 59 64 12 44</t>
  </si>
  <si>
    <t>ETAT DES ENCAISSEMENTS : MOIS DE MARS 2016</t>
  </si>
  <si>
    <t>YOPOUGON NIANGON  MAROC HUDSON: LOT N° 7238 / ÎLOT 199</t>
  </si>
  <si>
    <t>AGGO N'DROMIAK MICHEL</t>
  </si>
  <si>
    <t>E1</t>
  </si>
  <si>
    <t>02547808</t>
  </si>
  <si>
    <t>CAUTION 3</t>
  </si>
  <si>
    <t>07/04/16</t>
  </si>
  <si>
    <t>3 CAUTIONS</t>
  </si>
  <si>
    <t>KPANHON LAURENT</t>
  </si>
  <si>
    <t>E2</t>
  </si>
  <si>
    <t>04549452 - 08683110</t>
  </si>
  <si>
    <t>10/04/16</t>
  </si>
  <si>
    <t>ESPECES</t>
  </si>
  <si>
    <t>VAKO BAMBA</t>
  </si>
  <si>
    <t>E3</t>
  </si>
  <si>
    <t>08000930</t>
  </si>
  <si>
    <t>COULIBALY TIECOURA KASSOUM</t>
  </si>
  <si>
    <t>E4</t>
  </si>
  <si>
    <t>07516233</t>
  </si>
  <si>
    <t>CAUTION 3/4</t>
  </si>
  <si>
    <t>CAUTION 2/3</t>
  </si>
  <si>
    <t>CCGIM</t>
  </si>
  <si>
    <t>14/04/16</t>
  </si>
  <si>
    <t>Mme SERY LEA ADELINE</t>
  </si>
  <si>
    <t>I2</t>
  </si>
  <si>
    <t>ETAT DES ENCAISSEMENTS : MOIS DE JANVIER 2016</t>
  </si>
  <si>
    <t>CAUTION 1/3</t>
  </si>
  <si>
    <t>CAUTION 1/4</t>
  </si>
  <si>
    <t>ETAT DES ENCAISSEMENTS : MOIS DE FEVRIER 2016</t>
  </si>
  <si>
    <t>CAUTION 2/4</t>
  </si>
  <si>
    <t>ETAT DES ENCAISSEMENTS : MOIS DE AVRIL 2016</t>
  </si>
  <si>
    <t>CAUTION 3/3</t>
  </si>
  <si>
    <t>CAUTION 4/4</t>
  </si>
  <si>
    <t>08000930 - 56815056</t>
  </si>
  <si>
    <t>M AGGO N'DROMIAKA MOCHEL A DEPOSE LES CLES APRES AVOIR EPUISE SES TROIS MOIS DE CAUTIONS</t>
  </si>
  <si>
    <t>APPARTEMENT E1 M AGGO N'DROMIAKA MOCHEL A DEPOSE LES CLES APRES AVOIR EPUISE SES TROIS MOIS DE CAUTIONS</t>
  </si>
  <si>
    <t>4 CAUTIONS</t>
  </si>
  <si>
    <t>M VAKO BAMBA A PAYE 3 MOIS DE LOYER AVEC SA CAUTION DE 3 MOIS ET DOIT  LIBERER L'APPARTEMENT E3 FIN AVRIL 2016</t>
  </si>
  <si>
    <t>M COULIBALY TIECOURA KASSOUM A PAYE 4 MOIS DE LOYER AVEC SA CAUTION DE 4 MOIS ET A LIBERE L'APPARTEMENT E4 EN AVRIL 2016</t>
  </si>
  <si>
    <t>MODALITES DE REGLEMENT SUR 2016</t>
  </si>
  <si>
    <t>PENALITES</t>
  </si>
  <si>
    <t>MENSUALITES</t>
  </si>
  <si>
    <t>TRIMESTRES</t>
  </si>
  <si>
    <t>IMPOTS 2016</t>
  </si>
  <si>
    <t>IMPOTS A PAYER EN 2016</t>
  </si>
  <si>
    <t>PAIEMENT D'AVRIL 2016</t>
  </si>
  <si>
    <t>IMPOTS 2016: 489 600 F CFA - ARRIERES 2014 + 2015 : 1 101 600 F CFA SOIT UN TOTAL DE 1 591 200 F CFA</t>
  </si>
  <si>
    <t>RETENUES FISCALES PENITENTIAIRES</t>
  </si>
  <si>
    <t>ETAT DES ENCAISSEMENTS : MOIS DE MAI 2016</t>
  </si>
  <si>
    <t>16/04/16</t>
  </si>
  <si>
    <t>NOUVEAU LOCATAIRE</t>
  </si>
  <si>
    <t>AVANCE</t>
  </si>
  <si>
    <t>PAIEMENT IMPOT 2016 MAI</t>
  </si>
  <si>
    <t>ETAT DES ENCAISSEMENTS : MOIS DE JUIN 2016</t>
  </si>
  <si>
    <t>ETAT DES ENCAISSEMENTS : MOIS DE JUILLET 2016</t>
  </si>
  <si>
    <t>FOFANA YOUSSOUF</t>
  </si>
  <si>
    <t>10/07/16</t>
  </si>
  <si>
    <t>07896286 - 05407096</t>
  </si>
  <si>
    <t>16/06/16</t>
  </si>
  <si>
    <t>A LIBERE EN JUILLET 2016</t>
  </si>
  <si>
    <t>08000930 - 87624201</t>
  </si>
  <si>
    <t>ETAT DES ENCAISSEMENTS : MOIS DE AOUT 2016</t>
  </si>
  <si>
    <t>TIA BLAISE BERNADIN</t>
  </si>
  <si>
    <t>08401483</t>
  </si>
  <si>
    <t>10/08/16</t>
  </si>
  <si>
    <t>12/08/16</t>
  </si>
  <si>
    <t>15/07/16</t>
  </si>
  <si>
    <t>12/08/15</t>
  </si>
  <si>
    <t>VASSI MAO VENANCE</t>
  </si>
  <si>
    <t>09/16</t>
  </si>
  <si>
    <t>ETAT DES ENCAISSEMENTS : MOIS DE SEPTEMBRE 2016</t>
  </si>
  <si>
    <t>10/16</t>
  </si>
  <si>
    <t>10/09/16</t>
  </si>
  <si>
    <t>TIA GLAI BERNADIN</t>
  </si>
  <si>
    <t>06945862-43655805</t>
  </si>
  <si>
    <t>I1</t>
  </si>
  <si>
    <t>BAIL GARDE PENITENTIAIRE</t>
  </si>
  <si>
    <t>TOURE DAOUDA SALAHOU</t>
  </si>
  <si>
    <t>BENEFICIAIRE: AMARA SYLLA N° CC: 7407291W</t>
  </si>
  <si>
    <t>MOIS</t>
  </si>
  <si>
    <t>IMPAYES</t>
  </si>
  <si>
    <t>DATE DE PAIEMENT</t>
  </si>
  <si>
    <t>MODES</t>
  </si>
  <si>
    <t>AOUT 2015</t>
  </si>
  <si>
    <t>ORANGE MONEY</t>
  </si>
  <si>
    <t>SEPTEMBRE 15</t>
  </si>
  <si>
    <t>OCTOBRE 15</t>
  </si>
  <si>
    <t>NOVEMBRE 15</t>
  </si>
  <si>
    <t>DECEMBRE 15</t>
  </si>
  <si>
    <t>JANVIER 16</t>
  </si>
  <si>
    <t>FEVRIER 16</t>
  </si>
  <si>
    <t>MARS 16</t>
  </si>
  <si>
    <t>AVRIL 16</t>
  </si>
  <si>
    <t>MAI 16</t>
  </si>
  <si>
    <t>JUIN 16</t>
  </si>
  <si>
    <t>TOTAUX</t>
  </si>
  <si>
    <t>TOTAL A PAYER</t>
  </si>
  <si>
    <t>MONTANT DÛ</t>
  </si>
  <si>
    <t xml:space="preserve">                                  YOPOUGON NIANGON MAROC: LOT N° 7238 / ÎLOT 199</t>
  </si>
  <si>
    <t>ETAT DES PAIEMENTS DE M VAKO BAMBA (08 00 09 30)</t>
  </si>
  <si>
    <t>CAUTION 1</t>
  </si>
  <si>
    <t>CAUTION 2</t>
  </si>
  <si>
    <t>JUILLET 16</t>
  </si>
  <si>
    <t>AOUT 16</t>
  </si>
  <si>
    <t>Mercredi 20 Septembre 2016</t>
  </si>
  <si>
    <t>COMMENTAIRES</t>
  </si>
  <si>
    <t>1- LA CAUTION DE 3 MOIS = 150 000 F CFA EST A RECONSTITUER</t>
  </si>
  <si>
    <t>3- LES PENALITES SONT APPLIQUEES POUR TOUT PAIEMENT APRES LE 10 DU MOIS = 7</t>
  </si>
  <si>
    <t>2- LE MOIS DE MAI 2016 N'A PAS ÉTÉ PAYE = 50 000 F CFA + 5 000 F DE PENALITE</t>
  </si>
  <si>
    <t>REGLEMENT A L'AMIABLE (ARRENGEMENT CONSENSUEL)</t>
  </si>
  <si>
    <t>1- REGLEMENT A L'AMIABLE: RECONSTITUTION DES TROIS MOIS DE CAUTION = 150 000 F CFA</t>
  </si>
  <si>
    <t>2- PAIEMENT DU MOIS DE MAI 2016 = 55 000 F CFA</t>
  </si>
  <si>
    <t>3- PAIEMENT DES PENALITES DE RETARD = 35 000 F CFA</t>
  </si>
  <si>
    <t>4- TOTAL DÛ SANS CAUTION = 90 000 F CFA</t>
  </si>
  <si>
    <t>11/16</t>
  </si>
  <si>
    <t>19/09/16</t>
  </si>
  <si>
    <t>09/10/16</t>
  </si>
  <si>
    <t>09/10/17</t>
  </si>
  <si>
    <t>09/10/19</t>
  </si>
  <si>
    <t>15/09/16</t>
  </si>
  <si>
    <t>PAPA SYLLA</t>
  </si>
  <si>
    <t>COMMISSION CCGIM</t>
  </si>
  <si>
    <t>SOMME A VERSER</t>
  </si>
  <si>
    <t>10/10/16</t>
  </si>
  <si>
    <t>ETAT DES ENCAISSEMENTS : MOIS D'OCTOBRE 2016</t>
  </si>
  <si>
    <t>M VAKO BAMBA A PAYE 50 000 F SUR SES ARRIERES ET 10 000 F  POUR SOLDER SES PENALITES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</si>
</sst>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\ &quot;F&quot;;[Red]\-#,##0\ &quot;F&quot;"/>
    <numFmt numFmtId="165" formatCode="#,##0\ _€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6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164" fontId="2" fillId="0" borderId="1" xfId="0" applyNumberFormat="1" applyFont="1" applyBorder="1" applyAlignment="1">
      <alignment horizontal="center" vertical="center"/>
    </xf>
    <xf numFmtId="0" fontId="1" fillId="0" borderId="0" xfId="0" applyFont="1"/>
    <xf numFmtId="0" fontId="4" fillId="0" borderId="0" xfId="0" applyFont="1"/>
    <xf numFmtId="0" fontId="5" fillId="0" borderId="1" xfId="0" applyFont="1" applyBorder="1" applyAlignment="1">
      <alignment horizontal="center" vertical="center"/>
    </xf>
    <xf numFmtId="49" fontId="0" fillId="0" borderId="1" xfId="0" applyNumberFormat="1" applyFont="1" applyBorder="1" applyAlignment="1">
      <alignment horizontal="left" vertical="center"/>
    </xf>
    <xf numFmtId="164" fontId="0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49" fontId="0" fillId="2" borderId="1" xfId="0" applyNumberForma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5" fillId="0" borderId="1" xfId="0" applyFont="1" applyBorder="1" applyAlignment="1"/>
    <xf numFmtId="49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0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49" fontId="0" fillId="2" borderId="0" xfId="0" applyNumberFormat="1" applyFill="1" applyBorder="1" applyAlignment="1">
      <alignment horizontal="center" vertical="center"/>
    </xf>
    <xf numFmtId="14" fontId="0" fillId="0" borderId="1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49" fontId="0" fillId="0" borderId="0" xfId="0" applyNumberFormat="1" applyFont="1" applyBorder="1" applyAlignment="1">
      <alignment horizontal="left" vertical="center"/>
    </xf>
    <xf numFmtId="164" fontId="2" fillId="0" borderId="0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0" fillId="0" borderId="1" xfId="0" applyBorder="1"/>
    <xf numFmtId="14" fontId="2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164" fontId="2" fillId="0" borderId="0" xfId="0" applyNumberFormat="1" applyFont="1" applyBorder="1" applyAlignment="1">
      <alignment horizontal="center" vertical="center"/>
    </xf>
    <xf numFmtId="49" fontId="0" fillId="0" borderId="1" xfId="0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49" fontId="0" fillId="0" borderId="1" xfId="0" applyNumberFormat="1" applyBorder="1"/>
    <xf numFmtId="0" fontId="2" fillId="0" borderId="1" xfId="0" applyFont="1" applyBorder="1" applyAlignment="1">
      <alignment horizontal="left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164" fontId="2" fillId="0" borderId="0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Font="1"/>
    <xf numFmtId="0" fontId="1" fillId="0" borderId="0" xfId="0" applyFont="1" applyAlignment="1"/>
    <xf numFmtId="0" fontId="0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49" fontId="0" fillId="0" borderId="0" xfId="0" applyNumberFormat="1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165" fontId="0" fillId="0" borderId="1" xfId="0" applyNumberFormat="1" applyBorder="1"/>
    <xf numFmtId="14" fontId="0" fillId="0" borderId="1" xfId="0" applyNumberFormat="1" applyBorder="1" applyAlignment="1">
      <alignment horizontal="center"/>
    </xf>
    <xf numFmtId="14" fontId="0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65" fontId="1" fillId="0" borderId="1" xfId="0" applyNumberFormat="1" applyFont="1" applyBorder="1"/>
    <xf numFmtId="0" fontId="1" fillId="0" borderId="1" xfId="0" applyFont="1" applyBorder="1"/>
    <xf numFmtId="49" fontId="0" fillId="0" borderId="0" xfId="0" applyNumberFormat="1"/>
    <xf numFmtId="165" fontId="0" fillId="0" borderId="0" xfId="0" applyNumberFormat="1"/>
    <xf numFmtId="49" fontId="0" fillId="0" borderId="8" xfId="0" applyNumberFormat="1" applyBorder="1"/>
    <xf numFmtId="165" fontId="1" fillId="0" borderId="1" xfId="0" applyNumberFormat="1" applyFont="1" applyBorder="1" applyAlignment="1">
      <alignment horizontal="center"/>
    </xf>
    <xf numFmtId="164" fontId="2" fillId="0" borderId="0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14" fontId="10" fillId="0" borderId="1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49" fontId="0" fillId="0" borderId="0" xfId="0" applyNumberFormat="1" applyFont="1" applyBorder="1" applyAlignment="1">
      <alignment horizontal="center" vertical="center"/>
    </xf>
    <xf numFmtId="14" fontId="10" fillId="0" borderId="0" xfId="0" applyNumberFormat="1" applyFont="1" applyBorder="1" applyAlignment="1">
      <alignment horizontal="center" vertical="center"/>
    </xf>
    <xf numFmtId="164" fontId="9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top"/>
    </xf>
    <xf numFmtId="0" fontId="8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49" fontId="4" fillId="0" borderId="0" xfId="0" applyNumberFormat="1" applyFont="1" applyAlignment="1">
      <alignment horizontal="center"/>
    </xf>
    <xf numFmtId="0" fontId="0" fillId="0" borderId="0" xfId="0" applyAlignment="1">
      <alignment horizontal="left"/>
    </xf>
    <xf numFmtId="0" fontId="9" fillId="0" borderId="1" xfId="0" applyFont="1" applyBorder="1" applyAlignment="1">
      <alignment horizontal="center"/>
    </xf>
    <xf numFmtId="164" fontId="9" fillId="0" borderId="1" xfId="0" applyNumberFormat="1" applyFont="1" applyBorder="1" applyAlignment="1">
      <alignment horizontal="center"/>
    </xf>
    <xf numFmtId="164" fontId="2" fillId="0" borderId="2" xfId="0" applyNumberFormat="1" applyFont="1" applyBorder="1" applyAlignment="1">
      <alignment horizontal="center" vertical="center"/>
    </xf>
    <xf numFmtId="164" fontId="2" fillId="0" borderId="3" xfId="0" applyNumberFormat="1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164" fontId="2" fillId="0" borderId="4" xfId="0" applyNumberFormat="1" applyFont="1" applyBorder="1" applyAlignment="1">
      <alignment horizontal="center" vertical="center"/>
    </xf>
    <xf numFmtId="164" fontId="2" fillId="0" borderId="8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left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2" fillId="0" borderId="5" xfId="0" applyNumberFormat="1" applyFont="1" applyBorder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4" fillId="0" borderId="9" xfId="0" applyFont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3" fillId="0" borderId="1" xfId="0" applyFont="1" applyBorder="1" applyAlignment="1">
      <alignment horizontal="right" vertical="center"/>
    </xf>
    <xf numFmtId="0" fontId="2" fillId="0" borderId="0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workbookViewId="0">
      <selection activeCell="K9" sqref="K9"/>
    </sheetView>
  </sheetViews>
  <sheetFormatPr baseColWidth="10" defaultRowHeight="15" x14ac:dyDescent="0.25"/>
  <cols>
    <col min="1" max="1" width="3.28515625" customWidth="1"/>
    <col min="2" max="2" width="29.5703125" customWidth="1"/>
    <col min="3" max="3" width="7.5703125" customWidth="1"/>
    <col min="4" max="4" width="18.28515625" customWidth="1"/>
    <col min="5" max="5" width="9.85546875" customWidth="1"/>
    <col min="6" max="6" width="10.28515625" customWidth="1"/>
    <col min="7" max="7" width="12" customWidth="1"/>
    <col min="8" max="8" width="9.42578125" customWidth="1"/>
    <col min="9" max="9" width="14.42578125" customWidth="1"/>
    <col min="10" max="10" width="8.7109375" customWidth="1"/>
    <col min="11" max="11" width="11.5703125" customWidth="1"/>
  </cols>
  <sheetData>
    <row r="1" spans="1:11" ht="23.25" x14ac:dyDescent="0.25">
      <c r="A1" s="83" t="s">
        <v>45</v>
      </c>
      <c r="B1" s="83"/>
      <c r="C1" s="83"/>
      <c r="D1" s="83"/>
      <c r="E1" s="83"/>
      <c r="F1" s="83"/>
      <c r="G1" s="83"/>
      <c r="H1" s="83"/>
      <c r="I1" s="83"/>
      <c r="J1" s="83"/>
      <c r="K1" s="83"/>
    </row>
    <row r="2" spans="1:11" ht="18.75" x14ac:dyDescent="0.3">
      <c r="A2" s="4" t="s">
        <v>11</v>
      </c>
      <c r="E2" s="5"/>
      <c r="H2" s="5"/>
    </row>
    <row r="3" spans="1:11" ht="18.75" customHeight="1" x14ac:dyDescent="0.4">
      <c r="A3" s="4" t="s">
        <v>12</v>
      </c>
      <c r="C3" s="84" t="s">
        <v>16</v>
      </c>
      <c r="D3" s="84"/>
      <c r="E3" s="84"/>
      <c r="F3" s="84"/>
      <c r="G3" s="84"/>
      <c r="H3" s="84"/>
      <c r="I3" s="85" t="s">
        <v>17</v>
      </c>
      <c r="J3" s="85"/>
      <c r="K3" s="17"/>
    </row>
    <row r="4" spans="1:11" ht="18.75" x14ac:dyDescent="0.3">
      <c r="A4" s="4" t="s">
        <v>13</v>
      </c>
      <c r="D4" s="17" t="s">
        <v>18</v>
      </c>
      <c r="E4" s="17"/>
      <c r="F4" s="86" t="s">
        <v>19</v>
      </c>
      <c r="G4" s="86"/>
      <c r="H4" s="86"/>
      <c r="I4" s="86"/>
      <c r="J4" s="86"/>
      <c r="K4" s="86"/>
    </row>
    <row r="5" spans="1:11" ht="9" customHeight="1" x14ac:dyDescent="0.3">
      <c r="A5" s="4"/>
      <c r="D5" s="17"/>
      <c r="E5" s="17"/>
      <c r="F5" s="17"/>
      <c r="G5" s="17"/>
      <c r="H5" s="17"/>
      <c r="I5" s="17"/>
      <c r="J5" s="16"/>
      <c r="K5" s="16"/>
    </row>
    <row r="6" spans="1:11" ht="18.75" customHeight="1" x14ac:dyDescent="0.3">
      <c r="A6" s="85" t="s">
        <v>21</v>
      </c>
      <c r="B6" s="85"/>
      <c r="C6" s="85"/>
      <c r="D6" s="85"/>
      <c r="E6" s="85"/>
      <c r="F6" s="85"/>
      <c r="G6" s="85"/>
      <c r="H6" s="85"/>
      <c r="I6" s="85"/>
      <c r="J6" s="85"/>
      <c r="K6" s="85"/>
    </row>
    <row r="7" spans="1:11" ht="18.75" x14ac:dyDescent="0.3">
      <c r="J7" s="87"/>
      <c r="K7" s="87"/>
    </row>
    <row r="8" spans="1:11" x14ac:dyDescent="0.25">
      <c r="A8" s="6" t="s">
        <v>0</v>
      </c>
      <c r="B8" s="2" t="s">
        <v>1</v>
      </c>
      <c r="C8" s="2" t="s">
        <v>10</v>
      </c>
      <c r="D8" s="2" t="s">
        <v>9</v>
      </c>
      <c r="E8" s="2" t="s">
        <v>2</v>
      </c>
      <c r="F8" s="2" t="s">
        <v>3</v>
      </c>
      <c r="G8" s="13" t="s">
        <v>8</v>
      </c>
      <c r="H8" s="2" t="s">
        <v>5</v>
      </c>
      <c r="I8" s="12" t="s">
        <v>4</v>
      </c>
      <c r="J8" s="2" t="s">
        <v>7</v>
      </c>
      <c r="K8" s="12" t="s">
        <v>15</v>
      </c>
    </row>
    <row r="9" spans="1:11" ht="20.25" customHeight="1" x14ac:dyDescent="0.25">
      <c r="A9" s="1">
        <v>1</v>
      </c>
      <c r="B9" s="19" t="s">
        <v>22</v>
      </c>
      <c r="C9" s="11" t="s">
        <v>23</v>
      </c>
      <c r="D9" s="7" t="s">
        <v>24</v>
      </c>
      <c r="E9" s="3">
        <v>50000</v>
      </c>
      <c r="F9" s="3"/>
      <c r="G9" s="8" t="s">
        <v>46</v>
      </c>
      <c r="H9" s="3"/>
      <c r="I9" s="3"/>
      <c r="J9" s="10"/>
      <c r="K9" s="20" t="s">
        <v>27</v>
      </c>
    </row>
    <row r="10" spans="1:11" ht="20.25" customHeight="1" x14ac:dyDescent="0.25">
      <c r="A10" s="1">
        <v>2</v>
      </c>
      <c r="B10" s="19" t="s">
        <v>28</v>
      </c>
      <c r="C10" s="11" t="s">
        <v>29</v>
      </c>
      <c r="D10" s="7" t="s">
        <v>30</v>
      </c>
      <c r="E10" s="3">
        <v>50000</v>
      </c>
      <c r="F10" s="3">
        <v>55000</v>
      </c>
      <c r="G10" s="3"/>
      <c r="H10" s="3"/>
      <c r="I10" s="3"/>
      <c r="J10" s="10"/>
      <c r="K10" s="1"/>
    </row>
    <row r="11" spans="1:11" ht="20.25" customHeight="1" x14ac:dyDescent="0.25">
      <c r="A11" s="1">
        <v>3</v>
      </c>
      <c r="B11" s="19" t="s">
        <v>33</v>
      </c>
      <c r="C11" s="11" t="s">
        <v>34</v>
      </c>
      <c r="D11" s="7" t="s">
        <v>35</v>
      </c>
      <c r="E11" s="3">
        <v>50000</v>
      </c>
      <c r="F11" s="3"/>
      <c r="G11" s="3">
        <v>50000</v>
      </c>
      <c r="H11" s="3"/>
      <c r="I11" s="3"/>
      <c r="J11" s="10"/>
      <c r="K11" s="1"/>
    </row>
    <row r="12" spans="1:11" ht="20.25" customHeight="1" x14ac:dyDescent="0.25">
      <c r="A12" s="1">
        <v>4</v>
      </c>
      <c r="B12" s="18" t="s">
        <v>36</v>
      </c>
      <c r="C12" s="11" t="s">
        <v>37</v>
      </c>
      <c r="D12" s="7" t="s">
        <v>38</v>
      </c>
      <c r="E12" s="3">
        <v>50000</v>
      </c>
      <c r="F12" s="3"/>
      <c r="G12" s="8" t="s">
        <v>47</v>
      </c>
      <c r="H12" s="3"/>
      <c r="I12" s="3"/>
      <c r="J12" s="10"/>
      <c r="K12" s="1"/>
    </row>
    <row r="13" spans="1:11" ht="20.25" customHeight="1" x14ac:dyDescent="0.25">
      <c r="A13" s="1">
        <v>5</v>
      </c>
      <c r="B13" s="19" t="s">
        <v>43</v>
      </c>
      <c r="C13" s="11" t="s">
        <v>44</v>
      </c>
      <c r="D13" s="7" t="s">
        <v>14</v>
      </c>
      <c r="E13" s="3">
        <v>80000</v>
      </c>
      <c r="F13" s="3"/>
      <c r="G13" s="3"/>
      <c r="H13" s="3"/>
      <c r="I13" s="3"/>
      <c r="J13" s="10"/>
      <c r="K13" s="1"/>
    </row>
    <row r="14" spans="1:11" ht="30" customHeight="1" x14ac:dyDescent="0.25">
      <c r="A14" s="82" t="s">
        <v>6</v>
      </c>
      <c r="B14" s="82"/>
      <c r="C14" s="82"/>
      <c r="D14" s="82"/>
      <c r="E14" s="3">
        <f>SUM(E9:E13)</f>
        <v>280000</v>
      </c>
      <c r="F14" s="8">
        <f>SUM(F9:F13)</f>
        <v>55000</v>
      </c>
      <c r="G14" s="8">
        <f>SUM(G9:G13)</f>
        <v>50000</v>
      </c>
      <c r="H14" s="8">
        <f>SUM(H9:H13)</f>
        <v>0</v>
      </c>
      <c r="I14" s="8">
        <f>SUM(I9:I13)</f>
        <v>0</v>
      </c>
      <c r="J14" s="10" t="s">
        <v>42</v>
      </c>
      <c r="K14" s="21" t="s">
        <v>41</v>
      </c>
    </row>
  </sheetData>
  <mergeCells count="7">
    <mergeCell ref="A14:D14"/>
    <mergeCell ref="A1:K1"/>
    <mergeCell ref="C3:H3"/>
    <mergeCell ref="I3:J3"/>
    <mergeCell ref="F4:K4"/>
    <mergeCell ref="A6:K6"/>
    <mergeCell ref="J7:K7"/>
  </mergeCells>
  <pageMargins left="0.31496062992125984" right="0.31496062992125984" top="0.35433070866141736" bottom="0.35433070866141736" header="0.31496062992125984" footer="0.31496062992125984"/>
  <pageSetup paperSize="9" orientation="landscape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tabSelected="1" topLeftCell="A4" workbookViewId="0">
      <selection activeCell="K15" sqref="K15:K16"/>
    </sheetView>
  </sheetViews>
  <sheetFormatPr baseColWidth="10" defaultRowHeight="15" x14ac:dyDescent="0.25"/>
  <cols>
    <col min="1" max="1" width="3.28515625" customWidth="1"/>
    <col min="2" max="2" width="29.5703125" customWidth="1"/>
    <col min="3" max="3" width="7.5703125" customWidth="1"/>
    <col min="4" max="4" width="18.28515625" customWidth="1"/>
    <col min="5" max="5" width="9.85546875" customWidth="1"/>
    <col min="6" max="6" width="10.28515625" customWidth="1"/>
    <col min="7" max="7" width="12" customWidth="1"/>
    <col min="8" max="8" width="9.42578125" customWidth="1"/>
    <col min="9" max="9" width="14.42578125" customWidth="1"/>
    <col min="10" max="10" width="8.7109375" customWidth="1"/>
    <col min="11" max="11" width="11.5703125" customWidth="1"/>
  </cols>
  <sheetData>
    <row r="1" spans="1:11" ht="23.25" x14ac:dyDescent="0.25">
      <c r="A1" s="83" t="s">
        <v>144</v>
      </c>
      <c r="B1" s="83"/>
      <c r="C1" s="83"/>
      <c r="D1" s="83"/>
      <c r="E1" s="83"/>
      <c r="F1" s="83"/>
      <c r="G1" s="83"/>
      <c r="H1" s="83"/>
      <c r="I1" s="83"/>
      <c r="J1" s="83"/>
      <c r="K1" s="83"/>
    </row>
    <row r="2" spans="1:11" ht="18.75" x14ac:dyDescent="0.3">
      <c r="A2" s="4" t="s">
        <v>11</v>
      </c>
      <c r="E2" s="5"/>
      <c r="H2" s="5"/>
    </row>
    <row r="3" spans="1:11" ht="18.75" customHeight="1" x14ac:dyDescent="0.4">
      <c r="A3" s="4" t="s">
        <v>12</v>
      </c>
      <c r="C3" s="84" t="s">
        <v>16</v>
      </c>
      <c r="D3" s="84"/>
      <c r="E3" s="84"/>
      <c r="F3" s="84"/>
      <c r="G3" s="84"/>
      <c r="H3" s="84"/>
      <c r="I3" s="85" t="s">
        <v>17</v>
      </c>
      <c r="J3" s="85"/>
      <c r="K3" s="48"/>
    </row>
    <row r="4" spans="1:11" ht="18.75" x14ac:dyDescent="0.3">
      <c r="A4" s="4" t="s">
        <v>13</v>
      </c>
      <c r="D4" s="48" t="s">
        <v>18</v>
      </c>
      <c r="E4" s="48"/>
      <c r="F4" s="86" t="s">
        <v>19</v>
      </c>
      <c r="G4" s="86"/>
      <c r="H4" s="86"/>
      <c r="I4" s="86"/>
      <c r="J4" s="86"/>
      <c r="K4" s="86"/>
    </row>
    <row r="5" spans="1:11" ht="9" customHeight="1" x14ac:dyDescent="0.3">
      <c r="A5" s="4"/>
      <c r="D5" s="48"/>
      <c r="E5" s="48"/>
      <c r="F5" s="48"/>
      <c r="G5" s="48"/>
      <c r="H5" s="48"/>
      <c r="I5" s="48"/>
      <c r="J5" s="49"/>
      <c r="K5" s="49"/>
    </row>
    <row r="6" spans="1:11" ht="18.75" customHeight="1" x14ac:dyDescent="0.3">
      <c r="A6" s="85" t="s">
        <v>21</v>
      </c>
      <c r="B6" s="85"/>
      <c r="C6" s="85"/>
      <c r="D6" s="85"/>
      <c r="E6" s="85"/>
      <c r="F6" s="85"/>
      <c r="G6" s="85"/>
      <c r="H6" s="85"/>
      <c r="I6" s="85"/>
      <c r="J6" s="85"/>
      <c r="K6" s="85"/>
    </row>
    <row r="7" spans="1:11" ht="18.75" x14ac:dyDescent="0.3">
      <c r="J7" s="87"/>
      <c r="K7" s="87"/>
    </row>
    <row r="8" spans="1:11" x14ac:dyDescent="0.25">
      <c r="A8" s="6" t="s">
        <v>0</v>
      </c>
      <c r="B8" s="2" t="s">
        <v>1</v>
      </c>
      <c r="C8" s="2" t="s">
        <v>10</v>
      </c>
      <c r="D8" s="2" t="s">
        <v>9</v>
      </c>
      <c r="E8" s="2" t="s">
        <v>2</v>
      </c>
      <c r="F8" s="2" t="s">
        <v>3</v>
      </c>
      <c r="G8" s="13" t="s">
        <v>8</v>
      </c>
      <c r="H8" s="2" t="s">
        <v>5</v>
      </c>
      <c r="I8" s="12" t="s">
        <v>4</v>
      </c>
      <c r="J8" s="2" t="s">
        <v>7</v>
      </c>
      <c r="K8" s="12" t="s">
        <v>15</v>
      </c>
    </row>
    <row r="9" spans="1:11" ht="20.25" customHeight="1" x14ac:dyDescent="0.25">
      <c r="A9" s="1">
        <v>1</v>
      </c>
      <c r="B9" s="19" t="s">
        <v>88</v>
      </c>
      <c r="C9" s="53" t="s">
        <v>23</v>
      </c>
      <c r="D9" s="7" t="s">
        <v>94</v>
      </c>
      <c r="E9" s="52">
        <v>50000</v>
      </c>
      <c r="F9" s="52">
        <v>70000</v>
      </c>
      <c r="G9" s="52"/>
      <c r="H9" s="52"/>
      <c r="I9" s="52"/>
      <c r="J9" s="10"/>
      <c r="K9" s="40" t="s">
        <v>134</v>
      </c>
    </row>
    <row r="10" spans="1:11" ht="20.25" customHeight="1" x14ac:dyDescent="0.25">
      <c r="A10" s="1">
        <v>2</v>
      </c>
      <c r="B10" s="41" t="s">
        <v>93</v>
      </c>
      <c r="C10" s="53" t="s">
        <v>29</v>
      </c>
      <c r="D10" s="7" t="s">
        <v>83</v>
      </c>
      <c r="E10" s="52">
        <v>50000</v>
      </c>
      <c r="F10" s="52">
        <v>105000</v>
      </c>
      <c r="G10" s="52"/>
      <c r="H10" s="34"/>
      <c r="I10" s="34"/>
      <c r="J10" s="34"/>
      <c r="K10" s="40" t="s">
        <v>134</v>
      </c>
    </row>
    <row r="11" spans="1:11" ht="20.25" customHeight="1" x14ac:dyDescent="0.25">
      <c r="A11" s="1">
        <v>3</v>
      </c>
      <c r="B11" s="19" t="s">
        <v>33</v>
      </c>
      <c r="C11" s="53" t="s">
        <v>34</v>
      </c>
      <c r="D11" s="7" t="s">
        <v>80</v>
      </c>
      <c r="E11" s="52">
        <v>50000</v>
      </c>
      <c r="F11" s="52">
        <v>50000</v>
      </c>
      <c r="G11" s="52"/>
      <c r="H11" s="52"/>
      <c r="I11" s="34"/>
      <c r="J11" s="34"/>
      <c r="K11" s="20"/>
    </row>
    <row r="12" spans="1:11" ht="20.25" customHeight="1" x14ac:dyDescent="0.25">
      <c r="A12" s="1">
        <v>4</v>
      </c>
      <c r="B12" s="18" t="s">
        <v>75</v>
      </c>
      <c r="C12" s="53" t="s">
        <v>37</v>
      </c>
      <c r="D12" s="7" t="s">
        <v>77</v>
      </c>
      <c r="E12" s="52">
        <v>50000</v>
      </c>
      <c r="F12" s="52"/>
      <c r="G12" s="52"/>
      <c r="H12" s="52"/>
      <c r="I12" s="34"/>
      <c r="J12" s="34"/>
      <c r="K12" s="40" t="s">
        <v>134</v>
      </c>
    </row>
    <row r="13" spans="1:11" ht="20.25" customHeight="1" x14ac:dyDescent="0.25">
      <c r="A13" s="1">
        <v>5</v>
      </c>
      <c r="B13" s="19" t="s">
        <v>43</v>
      </c>
      <c r="C13" s="53" t="s">
        <v>44</v>
      </c>
      <c r="D13" s="7" t="s">
        <v>14</v>
      </c>
      <c r="E13" s="52">
        <v>80000</v>
      </c>
      <c r="F13" s="52">
        <v>350000</v>
      </c>
      <c r="G13" s="52"/>
      <c r="H13" s="52"/>
      <c r="I13" s="34"/>
      <c r="J13" s="34"/>
      <c r="K13" s="1"/>
    </row>
    <row r="14" spans="1:11" ht="30" customHeight="1" x14ac:dyDescent="0.25">
      <c r="A14" s="82" t="s">
        <v>6</v>
      </c>
      <c r="B14" s="82"/>
      <c r="C14" s="82"/>
      <c r="D14" s="82"/>
      <c r="E14" s="52">
        <f>SUM(E9:E13)</f>
        <v>280000</v>
      </c>
      <c r="F14" s="52">
        <f>SUM(F9:F13)</f>
        <v>575000</v>
      </c>
      <c r="G14" s="52"/>
      <c r="H14" s="8"/>
      <c r="I14" s="34"/>
      <c r="J14" s="34"/>
      <c r="K14" s="21"/>
    </row>
    <row r="15" spans="1:11" ht="18.75" x14ac:dyDescent="0.25">
      <c r="A15" s="114" t="s">
        <v>141</v>
      </c>
      <c r="B15" s="114"/>
      <c r="C15" s="114"/>
      <c r="D15" s="114"/>
      <c r="E15" s="114"/>
      <c r="F15" s="114"/>
      <c r="G15" s="114"/>
      <c r="H15" s="114"/>
      <c r="I15" s="74"/>
      <c r="J15" s="40"/>
      <c r="K15" s="75"/>
    </row>
    <row r="16" spans="1:11" ht="18.75" x14ac:dyDescent="0.25">
      <c r="A16" s="114" t="s">
        <v>142</v>
      </c>
      <c r="B16" s="114"/>
      <c r="C16" s="114"/>
      <c r="D16" s="114"/>
      <c r="E16" s="114"/>
      <c r="F16" s="114"/>
      <c r="G16" s="114"/>
      <c r="H16" s="114"/>
      <c r="I16" s="74"/>
      <c r="J16" s="40"/>
      <c r="K16" s="75"/>
    </row>
    <row r="17" spans="1:11" ht="9.75" customHeight="1" x14ac:dyDescent="0.25">
      <c r="A17" s="76"/>
      <c r="B17" s="76"/>
      <c r="C17" s="76"/>
      <c r="D17" s="76"/>
      <c r="E17" s="76"/>
      <c r="F17" s="76"/>
      <c r="G17" s="76"/>
      <c r="H17" s="76"/>
      <c r="I17" s="73"/>
      <c r="J17" s="77"/>
      <c r="K17" s="78"/>
    </row>
    <row r="18" spans="1:11" ht="15.75" x14ac:dyDescent="0.25">
      <c r="A18" s="115" t="s">
        <v>28</v>
      </c>
      <c r="B18" s="115"/>
      <c r="C18" s="30" t="s">
        <v>29</v>
      </c>
      <c r="D18" s="31" t="s">
        <v>30</v>
      </c>
      <c r="E18" s="51"/>
      <c r="F18" s="51">
        <v>390000</v>
      </c>
      <c r="G18" s="106" t="s">
        <v>79</v>
      </c>
      <c r="H18" s="106"/>
      <c r="I18" s="106"/>
      <c r="J18" s="106"/>
      <c r="K18" s="106"/>
    </row>
    <row r="19" spans="1:11" x14ac:dyDescent="0.25">
      <c r="A19" s="88" t="s">
        <v>58</v>
      </c>
      <c r="B19" s="88"/>
      <c r="C19" s="88"/>
      <c r="D19" s="88"/>
      <c r="E19" s="88"/>
      <c r="F19" s="88"/>
      <c r="G19" s="88"/>
      <c r="H19" s="88"/>
      <c r="I19" s="88"/>
      <c r="J19" s="88"/>
      <c r="K19" s="88"/>
    </row>
    <row r="20" spans="1:11" ht="10.5" customHeight="1" x14ac:dyDescent="0.25"/>
    <row r="21" spans="1:11" ht="12.75" customHeight="1" x14ac:dyDescent="0.25">
      <c r="A21" s="88" t="s">
        <v>57</v>
      </c>
      <c r="B21" s="88"/>
      <c r="C21" s="88"/>
      <c r="D21" s="88"/>
      <c r="E21" s="88"/>
      <c r="F21" s="88"/>
      <c r="G21" s="88"/>
      <c r="H21" s="88"/>
      <c r="I21" s="88"/>
      <c r="J21" s="88"/>
      <c r="K21" s="88"/>
    </row>
    <row r="22" spans="1:11" x14ac:dyDescent="0.25">
      <c r="A22" s="88" t="s">
        <v>145</v>
      </c>
      <c r="B22" s="88"/>
      <c r="C22" s="88"/>
      <c r="D22" s="88"/>
      <c r="E22" s="88"/>
      <c r="F22" s="88"/>
      <c r="G22" s="88"/>
      <c r="H22" s="88"/>
      <c r="I22" s="88"/>
      <c r="J22" s="88"/>
      <c r="K22" s="88"/>
    </row>
    <row r="23" spans="1:11" ht="24" customHeight="1" x14ac:dyDescent="0.25">
      <c r="A23" s="99" t="s">
        <v>66</v>
      </c>
      <c r="B23" s="99"/>
      <c r="C23" s="99"/>
      <c r="D23" s="99"/>
      <c r="E23" s="99"/>
      <c r="F23" s="99"/>
      <c r="G23" s="99"/>
      <c r="H23" s="99"/>
      <c r="I23" s="99"/>
      <c r="J23" s="99"/>
      <c r="K23" s="99"/>
    </row>
    <row r="24" spans="1:11" ht="9" customHeight="1" x14ac:dyDescent="0.25">
      <c r="A24" s="50"/>
      <c r="B24" s="50"/>
      <c r="C24" s="50"/>
      <c r="D24" s="50"/>
      <c r="E24" s="50"/>
      <c r="F24" s="50"/>
      <c r="G24" s="50"/>
      <c r="H24" s="50"/>
      <c r="I24" s="50"/>
      <c r="J24" s="50"/>
      <c r="K24" s="50"/>
    </row>
    <row r="25" spans="1:11" ht="15.75" x14ac:dyDescent="0.25">
      <c r="A25" s="47">
        <v>6</v>
      </c>
      <c r="B25" s="47" t="s">
        <v>97</v>
      </c>
      <c r="C25" s="47" t="s">
        <v>95</v>
      </c>
      <c r="D25" s="47">
        <v>7918179</v>
      </c>
      <c r="E25" s="52">
        <v>70000</v>
      </c>
      <c r="F25" s="107">
        <v>1400000</v>
      </c>
      <c r="G25" s="107"/>
      <c r="H25" s="108" t="s">
        <v>96</v>
      </c>
      <c r="I25" s="108"/>
      <c r="J25" s="108"/>
      <c r="K25" s="108"/>
    </row>
    <row r="26" spans="1:11" ht="7.5" customHeight="1" x14ac:dyDescent="0.25"/>
    <row r="27" spans="1:11" x14ac:dyDescent="0.25">
      <c r="A27" s="98" t="s">
        <v>59</v>
      </c>
      <c r="B27" s="98"/>
      <c r="C27" s="98"/>
      <c r="D27" s="98"/>
      <c r="E27" s="98"/>
      <c r="F27" s="98"/>
      <c r="G27" s="98"/>
      <c r="H27" s="98"/>
      <c r="I27" s="98"/>
      <c r="J27" s="98"/>
      <c r="K27" s="98"/>
    </row>
    <row r="28" spans="1:11" x14ac:dyDescent="0.25">
      <c r="E28" s="100" t="s">
        <v>60</v>
      </c>
      <c r="F28" s="101"/>
      <c r="G28" s="104" t="s">
        <v>61</v>
      </c>
      <c r="H28" s="104"/>
      <c r="I28" s="104" t="s">
        <v>62</v>
      </c>
      <c r="J28" s="104"/>
    </row>
    <row r="29" spans="1:11" ht="15.75" x14ac:dyDescent="0.25">
      <c r="A29" s="98" t="s">
        <v>63</v>
      </c>
      <c r="B29" s="98"/>
      <c r="C29" s="96">
        <v>489600</v>
      </c>
      <c r="D29" s="105"/>
      <c r="E29" s="102"/>
      <c r="F29" s="103"/>
      <c r="G29" s="96">
        <f>C29/12</f>
        <v>40800</v>
      </c>
      <c r="H29" s="97"/>
      <c r="I29" s="96">
        <f>PRODUCT(G29,3)</f>
        <v>122400</v>
      </c>
      <c r="J29" s="97"/>
    </row>
    <row r="30" spans="1:11" ht="15.75" x14ac:dyDescent="0.25">
      <c r="A30" s="98" t="s">
        <v>5</v>
      </c>
      <c r="B30" s="98"/>
      <c r="C30" s="91">
        <v>1101600</v>
      </c>
      <c r="D30" s="92"/>
      <c r="E30" s="91">
        <f>C30/10</f>
        <v>110160</v>
      </c>
      <c r="F30" s="92"/>
      <c r="G30" s="91">
        <f>C30/12</f>
        <v>91800</v>
      </c>
      <c r="H30" s="92"/>
      <c r="I30" s="91">
        <f>PRODUCT(G30,3)</f>
        <v>275400</v>
      </c>
      <c r="J30" s="92"/>
    </row>
    <row r="31" spans="1:11" ht="15.75" x14ac:dyDescent="0.25">
      <c r="A31" s="93" t="s">
        <v>67</v>
      </c>
      <c r="B31" s="94"/>
      <c r="C31" s="94"/>
      <c r="D31" s="94"/>
      <c r="E31" s="94"/>
      <c r="F31" s="95"/>
      <c r="G31" s="96">
        <f>PRODUCT(70000,0.12)</f>
        <v>8400</v>
      </c>
      <c r="H31" s="97"/>
      <c r="I31" s="91">
        <f>PRODUCT(G31,3)</f>
        <v>25200</v>
      </c>
      <c r="J31" s="92"/>
    </row>
    <row r="32" spans="1:11" ht="15.75" x14ac:dyDescent="0.25">
      <c r="A32" s="89" t="s">
        <v>64</v>
      </c>
      <c r="B32" s="89"/>
      <c r="C32" s="89"/>
      <c r="D32" s="89"/>
      <c r="E32" s="89"/>
      <c r="F32" s="89"/>
      <c r="G32" s="90">
        <f>SUM(G29:H30)-G31</f>
        <v>124200</v>
      </c>
      <c r="H32" s="89"/>
      <c r="I32" s="90">
        <f>SUM(I29:J30)-I31</f>
        <v>372600</v>
      </c>
      <c r="J32" s="89"/>
    </row>
  </sheetData>
  <mergeCells count="36">
    <mergeCell ref="A32:F32"/>
    <mergeCell ref="G32:H32"/>
    <mergeCell ref="I32:J32"/>
    <mergeCell ref="A30:B30"/>
    <mergeCell ref="C30:D30"/>
    <mergeCell ref="E30:F30"/>
    <mergeCell ref="G30:H30"/>
    <mergeCell ref="I30:J30"/>
    <mergeCell ref="A31:F31"/>
    <mergeCell ref="G31:H31"/>
    <mergeCell ref="I31:J31"/>
    <mergeCell ref="F25:G25"/>
    <mergeCell ref="H25:K25"/>
    <mergeCell ref="A27:K27"/>
    <mergeCell ref="E28:F29"/>
    <mergeCell ref="G28:H28"/>
    <mergeCell ref="I28:J28"/>
    <mergeCell ref="A29:B29"/>
    <mergeCell ref="C29:D29"/>
    <mergeCell ref="G29:H29"/>
    <mergeCell ref="I29:J29"/>
    <mergeCell ref="A23:K23"/>
    <mergeCell ref="A1:K1"/>
    <mergeCell ref="C3:H3"/>
    <mergeCell ref="I3:J3"/>
    <mergeCell ref="F4:K4"/>
    <mergeCell ref="A6:K6"/>
    <mergeCell ref="J7:K7"/>
    <mergeCell ref="A15:H15"/>
    <mergeCell ref="A16:H16"/>
    <mergeCell ref="A14:D14"/>
    <mergeCell ref="G18:K18"/>
    <mergeCell ref="A19:K19"/>
    <mergeCell ref="A22:K22"/>
    <mergeCell ref="A21:K21"/>
    <mergeCell ref="A18:B18"/>
  </mergeCells>
  <pageMargins left="0.31496062992125984" right="0.31496062992125984" top="0.35433070866141736" bottom="0.35433070866141736" header="0.31496062992125984" footer="0.31496062992125984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1"/>
  <sheetViews>
    <sheetView topLeftCell="A25" workbookViewId="0">
      <selection activeCell="J12" sqref="J12"/>
    </sheetView>
  </sheetViews>
  <sheetFormatPr baseColWidth="10" defaultRowHeight="15" x14ac:dyDescent="0.25"/>
  <cols>
    <col min="1" max="1" width="3.85546875" style="44" customWidth="1"/>
    <col min="2" max="2" width="15.28515625" customWidth="1"/>
    <col min="3" max="3" width="13" customWidth="1"/>
    <col min="4" max="4" width="12.42578125" customWidth="1"/>
    <col min="5" max="5" width="9.85546875" customWidth="1"/>
    <col min="6" max="6" width="18.42578125" customWidth="1"/>
    <col min="7" max="7" width="15.85546875" customWidth="1"/>
    <col min="8" max="8" width="9.42578125" customWidth="1"/>
    <col min="9" max="9" width="14.42578125" customWidth="1"/>
    <col min="10" max="10" width="8.7109375" customWidth="1"/>
    <col min="11" max="11" width="11.5703125" customWidth="1"/>
  </cols>
  <sheetData>
    <row r="1" spans="1:11" x14ac:dyDescent="0.25">
      <c r="A1" s="54" t="s">
        <v>11</v>
      </c>
      <c r="B1" s="54"/>
      <c r="C1" s="54"/>
      <c r="D1" s="54"/>
      <c r="E1" s="54"/>
      <c r="F1" s="54"/>
      <c r="G1" s="54"/>
      <c r="H1" s="55"/>
      <c r="I1" s="55"/>
      <c r="J1" s="55"/>
      <c r="K1" s="55"/>
    </row>
    <row r="2" spans="1:11" x14ac:dyDescent="0.25">
      <c r="A2" s="56" t="s">
        <v>12</v>
      </c>
      <c r="B2" s="56"/>
      <c r="C2" s="54"/>
      <c r="D2" s="54"/>
      <c r="E2" s="54"/>
      <c r="F2" s="54"/>
      <c r="G2" s="54"/>
      <c r="H2" s="55"/>
      <c r="I2" s="55"/>
      <c r="J2" s="55"/>
      <c r="K2" s="55"/>
    </row>
    <row r="3" spans="1:11" x14ac:dyDescent="0.25">
      <c r="A3" s="54" t="s">
        <v>13</v>
      </c>
      <c r="B3" s="54"/>
      <c r="C3" s="54"/>
      <c r="D3" s="54"/>
      <c r="E3" s="54"/>
      <c r="F3" s="54"/>
      <c r="G3" s="54"/>
      <c r="H3" s="55"/>
      <c r="I3" s="55"/>
      <c r="J3" s="55"/>
      <c r="K3" s="55"/>
    </row>
    <row r="4" spans="1:11" ht="18.75" customHeight="1" x14ac:dyDescent="0.25">
      <c r="C4" s="57" t="s">
        <v>98</v>
      </c>
      <c r="D4" s="57"/>
      <c r="E4" s="57"/>
      <c r="F4" s="57"/>
      <c r="G4" s="57"/>
      <c r="H4" s="57"/>
      <c r="I4" s="57"/>
      <c r="J4" s="57"/>
      <c r="K4" s="57"/>
    </row>
    <row r="5" spans="1:11" x14ac:dyDescent="0.25">
      <c r="B5" s="55"/>
      <c r="C5" s="55"/>
      <c r="D5" s="57" t="s">
        <v>18</v>
      </c>
      <c r="E5" s="57"/>
      <c r="F5" s="58" t="s">
        <v>19</v>
      </c>
      <c r="G5" s="58"/>
      <c r="H5" s="58"/>
      <c r="I5" s="58"/>
      <c r="J5" s="58"/>
      <c r="K5" s="58"/>
    </row>
    <row r="6" spans="1:11" ht="9" customHeight="1" x14ac:dyDescent="0.25">
      <c r="A6" s="59"/>
      <c r="B6" s="55"/>
      <c r="C6" s="55"/>
      <c r="D6" s="57"/>
      <c r="E6" s="57"/>
      <c r="F6" s="57"/>
      <c r="G6" s="57"/>
      <c r="H6" s="57"/>
      <c r="I6" s="57"/>
      <c r="J6" s="60"/>
      <c r="K6" s="60"/>
    </row>
    <row r="7" spans="1:11" ht="18.75" customHeight="1" x14ac:dyDescent="0.25">
      <c r="A7" s="58" t="s">
        <v>118</v>
      </c>
      <c r="B7" s="58"/>
      <c r="C7" s="58"/>
      <c r="D7" s="58"/>
      <c r="E7" s="58"/>
      <c r="F7" s="58"/>
      <c r="G7" s="58"/>
      <c r="H7" s="58"/>
      <c r="I7" s="58"/>
      <c r="J7" s="58"/>
      <c r="K7" s="58"/>
    </row>
    <row r="8" spans="1:11" ht="18.75" customHeight="1" x14ac:dyDescent="0.25">
      <c r="A8" s="58"/>
      <c r="B8" s="58"/>
      <c r="C8" s="58"/>
      <c r="D8" s="58"/>
      <c r="E8" s="58"/>
      <c r="F8" s="58"/>
      <c r="G8" s="58"/>
      <c r="H8" s="58"/>
      <c r="I8" s="58"/>
      <c r="J8" s="58"/>
      <c r="K8" s="58"/>
    </row>
    <row r="9" spans="1:11" ht="25.5" customHeight="1" x14ac:dyDescent="0.25">
      <c r="A9" s="109" t="s">
        <v>119</v>
      </c>
      <c r="B9" s="109"/>
      <c r="C9" s="109"/>
      <c r="D9" s="109"/>
      <c r="E9" s="109"/>
      <c r="F9" s="109"/>
      <c r="G9" s="109"/>
      <c r="H9" s="61"/>
      <c r="I9" s="57"/>
      <c r="J9" s="57"/>
      <c r="K9" s="57"/>
    </row>
    <row r="10" spans="1:11" x14ac:dyDescent="0.25">
      <c r="A10" s="62" t="s">
        <v>0</v>
      </c>
      <c r="B10" s="45" t="s">
        <v>99</v>
      </c>
      <c r="C10" s="45" t="s">
        <v>8</v>
      </c>
      <c r="D10" s="45" t="s">
        <v>100</v>
      </c>
      <c r="E10" s="45" t="s">
        <v>60</v>
      </c>
      <c r="F10" s="45" t="s">
        <v>101</v>
      </c>
      <c r="G10" s="45" t="s">
        <v>102</v>
      </c>
    </row>
    <row r="11" spans="1:11" x14ac:dyDescent="0.25">
      <c r="A11" s="45">
        <v>1</v>
      </c>
      <c r="B11" s="34" t="s">
        <v>103</v>
      </c>
      <c r="C11" s="63">
        <v>50000</v>
      </c>
      <c r="D11" s="34"/>
      <c r="E11" s="63">
        <v>5000</v>
      </c>
      <c r="F11" s="64">
        <v>42259</v>
      </c>
      <c r="G11" s="34" t="s">
        <v>104</v>
      </c>
    </row>
    <row r="12" spans="1:11" x14ac:dyDescent="0.25">
      <c r="A12" s="45">
        <v>2</v>
      </c>
      <c r="B12" s="46" t="s">
        <v>105</v>
      </c>
      <c r="C12" s="63">
        <v>50000</v>
      </c>
      <c r="D12" s="34"/>
      <c r="E12" s="63">
        <v>5000</v>
      </c>
      <c r="F12" s="64">
        <v>42288</v>
      </c>
      <c r="G12" s="34" t="s">
        <v>32</v>
      </c>
    </row>
    <row r="13" spans="1:11" x14ac:dyDescent="0.25">
      <c r="A13" s="45">
        <v>3</v>
      </c>
      <c r="B13" s="46" t="s">
        <v>106</v>
      </c>
      <c r="C13" s="63">
        <v>50000</v>
      </c>
      <c r="D13" s="63"/>
      <c r="E13" s="63">
        <v>5000</v>
      </c>
      <c r="F13" s="64">
        <v>42319</v>
      </c>
      <c r="G13" s="34" t="s">
        <v>104</v>
      </c>
    </row>
    <row r="14" spans="1:11" x14ac:dyDescent="0.25">
      <c r="A14" s="45">
        <v>4</v>
      </c>
      <c r="B14" s="46" t="s">
        <v>107</v>
      </c>
      <c r="C14" s="63">
        <v>50000</v>
      </c>
      <c r="D14" s="34"/>
      <c r="E14" s="63">
        <v>5000</v>
      </c>
      <c r="F14" s="64">
        <v>42356</v>
      </c>
      <c r="G14" s="34" t="s">
        <v>104</v>
      </c>
    </row>
    <row r="15" spans="1:11" x14ac:dyDescent="0.25">
      <c r="A15" s="45">
        <v>5</v>
      </c>
      <c r="B15" s="46" t="s">
        <v>108</v>
      </c>
      <c r="C15" s="63">
        <v>50000</v>
      </c>
      <c r="D15" s="63"/>
      <c r="E15" s="63">
        <v>5000</v>
      </c>
      <c r="F15" s="64">
        <v>42380</v>
      </c>
      <c r="G15" s="34" t="s">
        <v>104</v>
      </c>
    </row>
    <row r="16" spans="1:11" x14ac:dyDescent="0.25">
      <c r="A16" s="45">
        <v>6</v>
      </c>
      <c r="B16" s="46" t="s">
        <v>109</v>
      </c>
      <c r="C16" s="63">
        <v>50000</v>
      </c>
      <c r="D16" s="63"/>
      <c r="E16" s="63">
        <v>5000</v>
      </c>
      <c r="F16" s="64">
        <v>42412</v>
      </c>
      <c r="G16" s="34" t="s">
        <v>104</v>
      </c>
    </row>
    <row r="17" spans="1:7" x14ac:dyDescent="0.25">
      <c r="A17" s="45">
        <v>7</v>
      </c>
      <c r="B17" s="46" t="s">
        <v>110</v>
      </c>
      <c r="C17" s="63"/>
      <c r="D17" s="63">
        <v>50000</v>
      </c>
      <c r="E17" s="63"/>
      <c r="F17" s="45"/>
      <c r="G17" s="34" t="s">
        <v>120</v>
      </c>
    </row>
    <row r="18" spans="1:7" x14ac:dyDescent="0.25">
      <c r="A18" s="45">
        <v>8</v>
      </c>
      <c r="B18" s="46" t="s">
        <v>111</v>
      </c>
      <c r="C18" s="63"/>
      <c r="D18" s="63">
        <v>50000</v>
      </c>
      <c r="E18" s="63"/>
      <c r="F18" s="64"/>
      <c r="G18" s="34" t="s">
        <v>121</v>
      </c>
    </row>
    <row r="19" spans="1:7" x14ac:dyDescent="0.25">
      <c r="A19" s="45">
        <v>9</v>
      </c>
      <c r="B19" s="46" t="s">
        <v>112</v>
      </c>
      <c r="C19" s="63"/>
      <c r="D19" s="63">
        <v>50000</v>
      </c>
      <c r="E19" s="63"/>
      <c r="F19" s="64"/>
      <c r="G19" s="34" t="s">
        <v>25</v>
      </c>
    </row>
    <row r="20" spans="1:7" x14ac:dyDescent="0.25">
      <c r="A20" s="45">
        <v>10</v>
      </c>
      <c r="B20" s="46" t="s">
        <v>113</v>
      </c>
      <c r="C20" s="63"/>
      <c r="D20" s="63">
        <v>50000</v>
      </c>
      <c r="E20" s="63">
        <v>5000</v>
      </c>
      <c r="F20" s="45"/>
      <c r="G20" s="34"/>
    </row>
    <row r="21" spans="1:7" x14ac:dyDescent="0.25">
      <c r="A21" s="45">
        <v>11</v>
      </c>
      <c r="B21" s="46" t="s">
        <v>114</v>
      </c>
      <c r="C21" s="63">
        <v>50000</v>
      </c>
      <c r="D21" s="63"/>
      <c r="E21" s="63"/>
      <c r="F21" s="65">
        <v>42561</v>
      </c>
      <c r="G21" s="34" t="s">
        <v>32</v>
      </c>
    </row>
    <row r="22" spans="1:7" x14ac:dyDescent="0.25">
      <c r="A22" s="43">
        <v>12</v>
      </c>
      <c r="B22" s="71" t="s">
        <v>122</v>
      </c>
      <c r="C22" s="63">
        <v>50000</v>
      </c>
      <c r="D22" s="63"/>
      <c r="E22" s="63"/>
      <c r="F22" s="65">
        <v>42592</v>
      </c>
      <c r="G22" s="34" t="s">
        <v>104</v>
      </c>
    </row>
    <row r="23" spans="1:7" x14ac:dyDescent="0.25">
      <c r="A23" s="43">
        <v>13</v>
      </c>
      <c r="B23" s="71" t="s">
        <v>123</v>
      </c>
      <c r="C23" s="63">
        <v>50000</v>
      </c>
      <c r="D23" s="63"/>
      <c r="E23" s="63">
        <v>5000</v>
      </c>
      <c r="F23" s="65">
        <v>42632</v>
      </c>
      <c r="G23" s="34" t="s">
        <v>32</v>
      </c>
    </row>
    <row r="24" spans="1:7" x14ac:dyDescent="0.25">
      <c r="A24" s="110" t="s">
        <v>115</v>
      </c>
      <c r="B24" s="111"/>
      <c r="C24" s="67">
        <f>C11*9</f>
        <v>450000</v>
      </c>
      <c r="D24" s="67">
        <f t="shared" ref="D24" si="0">SUM(D11:D21)</f>
        <v>200000</v>
      </c>
      <c r="E24" s="67">
        <f>SUM(E11:E23)</f>
        <v>40000</v>
      </c>
      <c r="F24" s="34"/>
      <c r="G24" s="68"/>
    </row>
    <row r="25" spans="1:7" x14ac:dyDescent="0.25">
      <c r="A25" s="93" t="s">
        <v>116</v>
      </c>
      <c r="B25" s="95"/>
      <c r="C25" s="63">
        <f>13*50000</f>
        <v>650000</v>
      </c>
      <c r="D25" s="34"/>
      <c r="E25" s="63"/>
      <c r="F25" s="34"/>
      <c r="G25" s="34"/>
    </row>
    <row r="26" spans="1:7" x14ac:dyDescent="0.25">
      <c r="A26" s="110" t="s">
        <v>117</v>
      </c>
      <c r="B26" s="111"/>
      <c r="C26" s="67">
        <v>200000</v>
      </c>
      <c r="D26" s="66"/>
      <c r="E26" s="67">
        <v>40000</v>
      </c>
      <c r="F26" s="66"/>
      <c r="G26" s="72">
        <f>SUM(C26:E26)</f>
        <v>240000</v>
      </c>
    </row>
    <row r="27" spans="1:7" x14ac:dyDescent="0.25">
      <c r="B27" s="69"/>
      <c r="C27" s="70"/>
      <c r="E27" s="70"/>
    </row>
    <row r="28" spans="1:7" x14ac:dyDescent="0.25">
      <c r="A28" s="112" t="s">
        <v>125</v>
      </c>
      <c r="B28" s="112"/>
      <c r="C28" s="112"/>
      <c r="D28" s="112"/>
      <c r="E28" s="112"/>
      <c r="F28" s="112"/>
      <c r="G28" s="112"/>
    </row>
    <row r="29" spans="1:7" x14ac:dyDescent="0.25">
      <c r="A29" s="88" t="s">
        <v>126</v>
      </c>
      <c r="B29" s="88"/>
      <c r="C29" s="88"/>
      <c r="D29" s="88"/>
      <c r="E29" s="88"/>
      <c r="F29" s="88"/>
      <c r="G29" s="88"/>
    </row>
    <row r="30" spans="1:7" x14ac:dyDescent="0.25">
      <c r="A30" s="88" t="s">
        <v>128</v>
      </c>
      <c r="B30" s="88"/>
      <c r="C30" s="88"/>
      <c r="D30" s="88"/>
      <c r="E30" s="88"/>
      <c r="F30" s="88"/>
      <c r="G30" s="88"/>
    </row>
    <row r="31" spans="1:7" x14ac:dyDescent="0.25">
      <c r="A31" s="88" t="s">
        <v>127</v>
      </c>
      <c r="B31" s="88"/>
      <c r="C31" s="88"/>
      <c r="D31" s="88"/>
      <c r="E31" s="88"/>
      <c r="F31" s="88"/>
      <c r="G31" s="88"/>
    </row>
    <row r="32" spans="1:7" x14ac:dyDescent="0.25">
      <c r="A32" s="42"/>
      <c r="B32" s="42"/>
      <c r="C32" s="42"/>
      <c r="D32" s="42"/>
      <c r="E32" s="42"/>
      <c r="F32" s="42"/>
      <c r="G32" s="42"/>
    </row>
    <row r="33" spans="1:7" x14ac:dyDescent="0.25">
      <c r="A33" s="112" t="s">
        <v>129</v>
      </c>
      <c r="B33" s="112"/>
      <c r="C33" s="112"/>
      <c r="D33" s="112"/>
      <c r="E33" s="112"/>
      <c r="F33" s="112"/>
      <c r="G33" s="112"/>
    </row>
    <row r="34" spans="1:7" x14ac:dyDescent="0.25">
      <c r="A34" s="88" t="s">
        <v>130</v>
      </c>
      <c r="B34" s="88"/>
      <c r="C34" s="88"/>
      <c r="D34" s="88"/>
      <c r="E34" s="88"/>
      <c r="F34" s="88"/>
      <c r="G34" s="88"/>
    </row>
    <row r="35" spans="1:7" x14ac:dyDescent="0.25">
      <c r="A35" s="88" t="s">
        <v>131</v>
      </c>
      <c r="B35" s="88"/>
      <c r="C35" s="88"/>
      <c r="D35" s="88"/>
      <c r="E35" s="88"/>
      <c r="F35" s="88"/>
      <c r="G35" s="88"/>
    </row>
    <row r="36" spans="1:7" x14ac:dyDescent="0.25">
      <c r="A36" s="88" t="s">
        <v>132</v>
      </c>
      <c r="B36" s="88"/>
      <c r="C36" s="88"/>
      <c r="D36" s="88"/>
      <c r="E36" s="88"/>
      <c r="F36" s="88"/>
      <c r="G36" s="88"/>
    </row>
    <row r="37" spans="1:7" x14ac:dyDescent="0.25">
      <c r="A37" s="113" t="s">
        <v>133</v>
      </c>
      <c r="B37" s="113"/>
      <c r="C37" s="113"/>
      <c r="D37" s="113"/>
      <c r="E37" s="113"/>
      <c r="F37" s="113"/>
      <c r="G37" s="113"/>
    </row>
    <row r="38" spans="1:7" x14ac:dyDescent="0.25">
      <c r="A38" s="112" t="s">
        <v>124</v>
      </c>
      <c r="B38" s="112"/>
      <c r="C38" s="112"/>
      <c r="D38" s="112"/>
      <c r="E38" s="112"/>
      <c r="F38" s="112"/>
      <c r="G38" s="112"/>
    </row>
    <row r="39" spans="1:7" x14ac:dyDescent="0.25">
      <c r="B39" s="69"/>
      <c r="C39" s="70"/>
      <c r="E39" s="70"/>
    </row>
    <row r="40" spans="1:7" x14ac:dyDescent="0.25">
      <c r="B40" s="69"/>
      <c r="C40" s="70"/>
      <c r="E40" s="70"/>
    </row>
    <row r="41" spans="1:7" x14ac:dyDescent="0.25">
      <c r="B41" s="69"/>
      <c r="C41" s="70"/>
      <c r="E41" s="70"/>
    </row>
    <row r="42" spans="1:7" x14ac:dyDescent="0.25">
      <c r="B42" s="69"/>
      <c r="C42" s="70"/>
      <c r="E42" s="70"/>
    </row>
    <row r="43" spans="1:7" x14ac:dyDescent="0.25">
      <c r="B43" s="69"/>
      <c r="C43" s="70"/>
      <c r="E43" s="70"/>
    </row>
    <row r="44" spans="1:7" x14ac:dyDescent="0.25">
      <c r="B44" s="69"/>
      <c r="C44" s="70"/>
      <c r="E44" s="70"/>
    </row>
    <row r="45" spans="1:7" x14ac:dyDescent="0.25">
      <c r="B45" s="69"/>
      <c r="C45" s="70"/>
      <c r="E45" s="70"/>
    </row>
    <row r="46" spans="1:7" x14ac:dyDescent="0.25">
      <c r="B46" s="69"/>
      <c r="C46" s="70"/>
      <c r="E46" s="70"/>
    </row>
    <row r="47" spans="1:7" x14ac:dyDescent="0.25">
      <c r="B47" s="69"/>
      <c r="E47" s="70"/>
    </row>
    <row r="48" spans="1:7" x14ac:dyDescent="0.25">
      <c r="B48" s="69"/>
    </row>
    <row r="49" spans="2:2" x14ac:dyDescent="0.25">
      <c r="B49" s="69"/>
    </row>
    <row r="50" spans="2:2" x14ac:dyDescent="0.25">
      <c r="B50" s="69"/>
    </row>
    <row r="51" spans="2:2" x14ac:dyDescent="0.25">
      <c r="B51" s="69"/>
    </row>
  </sheetData>
  <mergeCells count="14">
    <mergeCell ref="A9:G9"/>
    <mergeCell ref="A24:B24"/>
    <mergeCell ref="A25:B25"/>
    <mergeCell ref="A26:B26"/>
    <mergeCell ref="A38:G38"/>
    <mergeCell ref="A28:G28"/>
    <mergeCell ref="A29:G29"/>
    <mergeCell ref="A30:G30"/>
    <mergeCell ref="A31:G31"/>
    <mergeCell ref="A33:G33"/>
    <mergeCell ref="A34:G34"/>
    <mergeCell ref="A35:G35"/>
    <mergeCell ref="A36:G36"/>
    <mergeCell ref="A37:G37"/>
  </mergeCells>
  <printOptions horizontalCentered="1"/>
  <pageMargins left="0.11811023622047245" right="0.11811023622047245" top="0.74803149606299213" bottom="0.74803149606299213" header="0.31496062992125984" footer="0.31496062992125984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workbookViewId="0">
      <selection activeCell="I9" sqref="I9:K9"/>
    </sheetView>
  </sheetViews>
  <sheetFormatPr baseColWidth="10" defaultRowHeight="15" x14ac:dyDescent="0.25"/>
  <cols>
    <col min="1" max="1" width="3.28515625" customWidth="1"/>
    <col min="2" max="2" width="29.5703125" customWidth="1"/>
    <col min="3" max="3" width="7.5703125" customWidth="1"/>
    <col min="4" max="4" width="18.28515625" customWidth="1"/>
    <col min="5" max="5" width="9.85546875" customWidth="1"/>
    <col min="6" max="6" width="10.28515625" customWidth="1"/>
    <col min="7" max="7" width="12" customWidth="1"/>
    <col min="8" max="8" width="9.42578125" customWidth="1"/>
    <col min="9" max="9" width="14.42578125" customWidth="1"/>
    <col min="10" max="10" width="8.7109375" customWidth="1"/>
    <col min="11" max="11" width="11.5703125" customWidth="1"/>
  </cols>
  <sheetData>
    <row r="1" spans="1:11" ht="23.25" x14ac:dyDescent="0.25">
      <c r="A1" s="83" t="s">
        <v>48</v>
      </c>
      <c r="B1" s="83"/>
      <c r="C1" s="83"/>
      <c r="D1" s="83"/>
      <c r="E1" s="83"/>
      <c r="F1" s="83"/>
      <c r="G1" s="83"/>
      <c r="H1" s="83"/>
      <c r="I1" s="83"/>
      <c r="J1" s="83"/>
      <c r="K1" s="83"/>
    </row>
    <row r="2" spans="1:11" ht="18.75" x14ac:dyDescent="0.3">
      <c r="A2" s="4" t="s">
        <v>11</v>
      </c>
      <c r="E2" s="5"/>
      <c r="H2" s="5"/>
    </row>
    <row r="3" spans="1:11" ht="18.75" customHeight="1" x14ac:dyDescent="0.4">
      <c r="A3" s="4" t="s">
        <v>12</v>
      </c>
      <c r="C3" s="84" t="s">
        <v>16</v>
      </c>
      <c r="D3" s="84"/>
      <c r="E3" s="84"/>
      <c r="F3" s="84"/>
      <c r="G3" s="84"/>
      <c r="H3" s="84"/>
      <c r="I3" s="85" t="s">
        <v>17</v>
      </c>
      <c r="J3" s="85"/>
      <c r="K3" s="17"/>
    </row>
    <row r="4" spans="1:11" ht="18.75" x14ac:dyDescent="0.3">
      <c r="A4" s="4" t="s">
        <v>13</v>
      </c>
      <c r="D4" s="17" t="s">
        <v>18</v>
      </c>
      <c r="E4" s="17"/>
      <c r="F4" s="86" t="s">
        <v>19</v>
      </c>
      <c r="G4" s="86"/>
      <c r="H4" s="86"/>
      <c r="I4" s="86"/>
      <c r="J4" s="86"/>
      <c r="K4" s="86"/>
    </row>
    <row r="5" spans="1:11" ht="9" customHeight="1" x14ac:dyDescent="0.3">
      <c r="A5" s="4"/>
      <c r="D5" s="17"/>
      <c r="E5" s="17"/>
      <c r="F5" s="17"/>
      <c r="G5" s="17"/>
      <c r="H5" s="17"/>
      <c r="I5" s="17"/>
      <c r="J5" s="16"/>
      <c r="K5" s="16"/>
    </row>
    <row r="6" spans="1:11" ht="18.75" customHeight="1" x14ac:dyDescent="0.3">
      <c r="A6" s="85" t="s">
        <v>21</v>
      </c>
      <c r="B6" s="85"/>
      <c r="C6" s="85"/>
      <c r="D6" s="85"/>
      <c r="E6" s="85"/>
      <c r="F6" s="85"/>
      <c r="G6" s="85"/>
      <c r="H6" s="85"/>
      <c r="I6" s="85"/>
      <c r="J6" s="85"/>
      <c r="K6" s="85"/>
    </row>
    <row r="7" spans="1:11" ht="18.75" x14ac:dyDescent="0.3">
      <c r="J7" s="87"/>
      <c r="K7" s="87"/>
    </row>
    <row r="8" spans="1:11" x14ac:dyDescent="0.25">
      <c r="A8" s="6" t="s">
        <v>0</v>
      </c>
      <c r="B8" s="2" t="s">
        <v>1</v>
      </c>
      <c r="C8" s="2" t="s">
        <v>10</v>
      </c>
      <c r="D8" s="2" t="s">
        <v>9</v>
      </c>
      <c r="E8" s="2" t="s">
        <v>2</v>
      </c>
      <c r="F8" s="2" t="s">
        <v>3</v>
      </c>
      <c r="G8" s="13" t="s">
        <v>8</v>
      </c>
      <c r="H8" s="2" t="s">
        <v>5</v>
      </c>
      <c r="I8" s="12" t="s">
        <v>4</v>
      </c>
      <c r="J8" s="2" t="s">
        <v>7</v>
      </c>
      <c r="K8" s="12" t="s">
        <v>15</v>
      </c>
    </row>
    <row r="9" spans="1:11" ht="20.25" customHeight="1" x14ac:dyDescent="0.25">
      <c r="A9" s="1">
        <v>1</v>
      </c>
      <c r="B9" s="19" t="s">
        <v>22</v>
      </c>
      <c r="C9" s="11" t="s">
        <v>23</v>
      </c>
      <c r="D9" s="7" t="s">
        <v>24</v>
      </c>
      <c r="E9" s="3">
        <v>50000</v>
      </c>
      <c r="F9" s="3">
        <v>50000</v>
      </c>
      <c r="G9" s="8" t="s">
        <v>40</v>
      </c>
      <c r="H9" s="3"/>
      <c r="I9" s="3"/>
      <c r="J9" s="10"/>
      <c r="K9" s="20"/>
    </row>
    <row r="10" spans="1:11" ht="20.25" customHeight="1" x14ac:dyDescent="0.25">
      <c r="A10" s="1">
        <v>2</v>
      </c>
      <c r="B10" s="19" t="s">
        <v>28</v>
      </c>
      <c r="C10" s="11" t="s">
        <v>29</v>
      </c>
      <c r="D10" s="7" t="s">
        <v>30</v>
      </c>
      <c r="E10" s="3">
        <v>50000</v>
      </c>
      <c r="F10" s="3">
        <v>110000</v>
      </c>
      <c r="G10" s="3"/>
      <c r="H10" s="3"/>
      <c r="I10" s="3"/>
      <c r="J10" s="10"/>
      <c r="K10" s="1"/>
    </row>
    <row r="11" spans="1:11" ht="20.25" customHeight="1" x14ac:dyDescent="0.25">
      <c r="A11" s="1">
        <v>3</v>
      </c>
      <c r="B11" s="19" t="s">
        <v>33</v>
      </c>
      <c r="C11" s="11" t="s">
        <v>34</v>
      </c>
      <c r="D11" s="7" t="s">
        <v>35</v>
      </c>
      <c r="E11" s="3">
        <v>50000</v>
      </c>
      <c r="F11" s="3"/>
      <c r="G11" s="8" t="s">
        <v>46</v>
      </c>
      <c r="H11" s="3"/>
      <c r="I11" s="3"/>
      <c r="J11" s="10"/>
      <c r="K11" s="1"/>
    </row>
    <row r="12" spans="1:11" ht="20.25" customHeight="1" x14ac:dyDescent="0.25">
      <c r="A12" s="1">
        <v>4</v>
      </c>
      <c r="B12" s="18" t="s">
        <v>36</v>
      </c>
      <c r="C12" s="11" t="s">
        <v>37</v>
      </c>
      <c r="D12" s="7" t="s">
        <v>38</v>
      </c>
      <c r="E12" s="3">
        <v>50000</v>
      </c>
      <c r="F12" s="3">
        <v>50000</v>
      </c>
      <c r="G12" s="8" t="s">
        <v>49</v>
      </c>
      <c r="H12" s="3"/>
      <c r="I12" s="3"/>
      <c r="J12" s="10"/>
      <c r="K12" s="1"/>
    </row>
    <row r="13" spans="1:11" ht="20.25" customHeight="1" x14ac:dyDescent="0.25">
      <c r="A13" s="1">
        <v>5</v>
      </c>
      <c r="B13" s="19" t="s">
        <v>43</v>
      </c>
      <c r="C13" s="11" t="s">
        <v>44</v>
      </c>
      <c r="D13" s="7" t="s">
        <v>14</v>
      </c>
      <c r="E13" s="3">
        <v>80000</v>
      </c>
      <c r="F13" s="3"/>
      <c r="G13" s="3"/>
      <c r="H13" s="3"/>
      <c r="I13" s="3"/>
      <c r="J13" s="10"/>
      <c r="K13" s="1"/>
    </row>
    <row r="14" spans="1:11" ht="30" customHeight="1" x14ac:dyDescent="0.25">
      <c r="A14" s="82" t="s">
        <v>6</v>
      </c>
      <c r="B14" s="82"/>
      <c r="C14" s="82"/>
      <c r="D14" s="82"/>
      <c r="E14" s="3">
        <f>SUM(E9:E13)</f>
        <v>280000</v>
      </c>
      <c r="F14" s="8">
        <f>SUM(F9:F13)</f>
        <v>210000</v>
      </c>
      <c r="G14" s="8">
        <f>SUM(G9:G13)</f>
        <v>0</v>
      </c>
      <c r="H14" s="8">
        <f>SUM(H9:H13)</f>
        <v>0</v>
      </c>
      <c r="I14" s="8">
        <f>SUM(I9:I13)</f>
        <v>0</v>
      </c>
      <c r="J14" s="10" t="s">
        <v>42</v>
      </c>
      <c r="K14" s="21" t="s">
        <v>41</v>
      </c>
    </row>
  </sheetData>
  <mergeCells count="7">
    <mergeCell ref="A14:D14"/>
    <mergeCell ref="A1:K1"/>
    <mergeCell ref="C3:H3"/>
    <mergeCell ref="I3:J3"/>
    <mergeCell ref="F4:K4"/>
    <mergeCell ref="A6:K6"/>
    <mergeCell ref="J7:K7"/>
  </mergeCells>
  <pageMargins left="0.31496062992125984" right="0.31496062992125984" top="0.35433070866141736" bottom="0.35433070866141736" header="0.31496062992125984" footer="0.31496062992125984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>
      <selection activeCell="I17" sqref="I17"/>
    </sheetView>
  </sheetViews>
  <sheetFormatPr baseColWidth="10" defaultRowHeight="15" x14ac:dyDescent="0.25"/>
  <cols>
    <col min="1" max="1" width="3.28515625" customWidth="1"/>
    <col min="2" max="2" width="29.5703125" customWidth="1"/>
    <col min="3" max="3" width="7.5703125" customWidth="1"/>
    <col min="4" max="4" width="18.28515625" customWidth="1"/>
    <col min="5" max="5" width="9.85546875" customWidth="1"/>
    <col min="6" max="6" width="10.28515625" customWidth="1"/>
    <col min="7" max="7" width="12" customWidth="1"/>
    <col min="8" max="8" width="9.42578125" customWidth="1"/>
    <col min="9" max="9" width="14.42578125" customWidth="1"/>
    <col min="10" max="10" width="8.7109375" customWidth="1"/>
    <col min="11" max="11" width="11.5703125" customWidth="1"/>
  </cols>
  <sheetData>
    <row r="1" spans="1:11" ht="23.25" x14ac:dyDescent="0.25">
      <c r="A1" s="83" t="s">
        <v>20</v>
      </c>
      <c r="B1" s="83"/>
      <c r="C1" s="83"/>
      <c r="D1" s="83"/>
      <c r="E1" s="83"/>
      <c r="F1" s="83"/>
      <c r="G1" s="83"/>
      <c r="H1" s="83"/>
      <c r="I1" s="83"/>
      <c r="J1" s="83"/>
      <c r="K1" s="83"/>
    </row>
    <row r="2" spans="1:11" ht="18.75" x14ac:dyDescent="0.3">
      <c r="A2" s="4" t="s">
        <v>11</v>
      </c>
      <c r="E2" s="5"/>
      <c r="H2" s="5"/>
    </row>
    <row r="3" spans="1:11" ht="18.75" customHeight="1" x14ac:dyDescent="0.4">
      <c r="A3" s="4" t="s">
        <v>12</v>
      </c>
      <c r="C3" s="84" t="s">
        <v>16</v>
      </c>
      <c r="D3" s="84"/>
      <c r="E3" s="84"/>
      <c r="F3" s="84"/>
      <c r="G3" s="84"/>
      <c r="H3" s="84"/>
      <c r="I3" s="85" t="s">
        <v>17</v>
      </c>
      <c r="J3" s="85"/>
      <c r="K3" s="17"/>
    </row>
    <row r="4" spans="1:11" ht="18.75" x14ac:dyDescent="0.3">
      <c r="A4" s="4" t="s">
        <v>13</v>
      </c>
      <c r="D4" s="17" t="s">
        <v>18</v>
      </c>
      <c r="E4" s="17"/>
      <c r="F4" s="86" t="s">
        <v>19</v>
      </c>
      <c r="G4" s="86"/>
      <c r="H4" s="86"/>
      <c r="I4" s="86"/>
      <c r="J4" s="86"/>
      <c r="K4" s="86"/>
    </row>
    <row r="5" spans="1:11" ht="9" customHeight="1" x14ac:dyDescent="0.3">
      <c r="A5" s="4"/>
      <c r="D5" s="17"/>
      <c r="E5" s="17"/>
      <c r="F5" s="17"/>
      <c r="G5" s="17"/>
      <c r="H5" s="17"/>
      <c r="I5" s="17"/>
      <c r="J5" s="16"/>
      <c r="K5" s="16"/>
    </row>
    <row r="6" spans="1:11" ht="18.75" customHeight="1" x14ac:dyDescent="0.3">
      <c r="A6" s="85" t="s">
        <v>21</v>
      </c>
      <c r="B6" s="85"/>
      <c r="C6" s="85"/>
      <c r="D6" s="85"/>
      <c r="E6" s="85"/>
      <c r="F6" s="85"/>
      <c r="G6" s="85"/>
      <c r="H6" s="85"/>
      <c r="I6" s="85"/>
      <c r="J6" s="85"/>
      <c r="K6" s="85"/>
    </row>
    <row r="7" spans="1:11" ht="18.75" x14ac:dyDescent="0.3">
      <c r="J7" s="87"/>
      <c r="K7" s="87"/>
    </row>
    <row r="8" spans="1:11" x14ac:dyDescent="0.25">
      <c r="A8" s="6" t="s">
        <v>0</v>
      </c>
      <c r="B8" s="2" t="s">
        <v>1</v>
      </c>
      <c r="C8" s="2" t="s">
        <v>10</v>
      </c>
      <c r="D8" s="2" t="s">
        <v>9</v>
      </c>
      <c r="E8" s="2" t="s">
        <v>2</v>
      </c>
      <c r="F8" s="2" t="s">
        <v>3</v>
      </c>
      <c r="G8" s="13" t="s">
        <v>8</v>
      </c>
      <c r="H8" s="2" t="s">
        <v>5</v>
      </c>
      <c r="I8" s="12" t="s">
        <v>4</v>
      </c>
      <c r="J8" s="2" t="s">
        <v>7</v>
      </c>
      <c r="K8" s="12" t="s">
        <v>15</v>
      </c>
    </row>
    <row r="9" spans="1:11" ht="20.25" customHeight="1" x14ac:dyDescent="0.25">
      <c r="A9" s="1">
        <v>1</v>
      </c>
      <c r="B9" s="19" t="s">
        <v>22</v>
      </c>
      <c r="C9" s="11" t="s">
        <v>23</v>
      </c>
      <c r="D9" s="7" t="s">
        <v>24</v>
      </c>
      <c r="E9" s="3">
        <v>50000</v>
      </c>
      <c r="F9" s="3">
        <v>165000</v>
      </c>
      <c r="G9" s="3" t="s">
        <v>25</v>
      </c>
      <c r="H9" s="3"/>
      <c r="I9" s="3">
        <v>150000</v>
      </c>
      <c r="J9" s="10" t="s">
        <v>26</v>
      </c>
      <c r="K9" s="20" t="s">
        <v>27</v>
      </c>
    </row>
    <row r="10" spans="1:11" ht="20.25" customHeight="1" x14ac:dyDescent="0.25">
      <c r="A10" s="1">
        <v>2</v>
      </c>
      <c r="B10" s="19" t="s">
        <v>28</v>
      </c>
      <c r="C10" s="11" t="s">
        <v>29</v>
      </c>
      <c r="D10" s="7" t="s">
        <v>30</v>
      </c>
      <c r="E10" s="3">
        <v>50000</v>
      </c>
      <c r="F10" s="3">
        <v>185000</v>
      </c>
      <c r="G10" s="3">
        <v>50000</v>
      </c>
      <c r="H10" s="3"/>
      <c r="I10" s="3">
        <f t="shared" ref="I10" si="0">SUM(G10:H10)</f>
        <v>50000</v>
      </c>
      <c r="J10" s="10" t="s">
        <v>31</v>
      </c>
      <c r="K10" s="1" t="s">
        <v>32</v>
      </c>
    </row>
    <row r="11" spans="1:11" ht="20.25" customHeight="1" x14ac:dyDescent="0.25">
      <c r="A11" s="1">
        <v>3</v>
      </c>
      <c r="B11" s="19" t="s">
        <v>33</v>
      </c>
      <c r="C11" s="11" t="s">
        <v>34</v>
      </c>
      <c r="D11" s="7" t="s">
        <v>35</v>
      </c>
      <c r="E11" s="3">
        <v>50000</v>
      </c>
      <c r="F11" s="3">
        <v>65000</v>
      </c>
      <c r="G11" s="8" t="s">
        <v>40</v>
      </c>
      <c r="H11" s="3"/>
      <c r="I11" s="3"/>
      <c r="J11" s="10"/>
      <c r="K11" s="1"/>
    </row>
    <row r="12" spans="1:11" ht="20.25" customHeight="1" x14ac:dyDescent="0.25">
      <c r="A12" s="1">
        <v>4</v>
      </c>
      <c r="B12" s="18" t="s">
        <v>36</v>
      </c>
      <c r="C12" s="11" t="s">
        <v>37</v>
      </c>
      <c r="D12" s="7" t="s">
        <v>38</v>
      </c>
      <c r="E12" s="3">
        <v>50000</v>
      </c>
      <c r="F12" s="3">
        <v>100000</v>
      </c>
      <c r="G12" s="8" t="s">
        <v>39</v>
      </c>
      <c r="H12" s="3"/>
      <c r="I12" s="3"/>
      <c r="J12" s="10"/>
      <c r="K12" s="1"/>
    </row>
    <row r="13" spans="1:11" ht="20.25" customHeight="1" x14ac:dyDescent="0.25">
      <c r="A13" s="1">
        <v>5</v>
      </c>
      <c r="B13" s="19" t="s">
        <v>43</v>
      </c>
      <c r="C13" s="11" t="s">
        <v>44</v>
      </c>
      <c r="D13" s="7" t="s">
        <v>14</v>
      </c>
      <c r="E13" s="3">
        <v>80000</v>
      </c>
      <c r="F13" s="3"/>
      <c r="G13" s="3"/>
      <c r="H13" s="3"/>
      <c r="I13" s="3"/>
      <c r="J13" s="10"/>
      <c r="K13" s="1"/>
    </row>
    <row r="14" spans="1:11" ht="30" customHeight="1" x14ac:dyDescent="0.25">
      <c r="A14" s="82" t="s">
        <v>6</v>
      </c>
      <c r="B14" s="82"/>
      <c r="C14" s="82"/>
      <c r="D14" s="82"/>
      <c r="E14" s="3">
        <f>SUM(E9:E13)</f>
        <v>280000</v>
      </c>
      <c r="F14" s="3">
        <f>SUM(F9:F13)</f>
        <v>515000</v>
      </c>
      <c r="G14" s="3">
        <f>SUM(G9:G13)</f>
        <v>50000</v>
      </c>
      <c r="H14" s="3">
        <f>SUM(H9:H13)</f>
        <v>0</v>
      </c>
      <c r="I14" s="3">
        <f>SUM(I9:I13)</f>
        <v>200000</v>
      </c>
      <c r="J14" s="3" t="s">
        <v>42</v>
      </c>
      <c r="K14" s="3" t="s">
        <v>41</v>
      </c>
    </row>
    <row r="16" spans="1:11" x14ac:dyDescent="0.25">
      <c r="A16" s="88" t="s">
        <v>54</v>
      </c>
      <c r="B16" s="88"/>
      <c r="C16" s="88"/>
      <c r="D16" s="88"/>
      <c r="E16" s="88"/>
      <c r="F16" s="88"/>
      <c r="G16" s="88"/>
      <c r="H16" s="88"/>
      <c r="I16" s="88"/>
      <c r="J16" s="88"/>
      <c r="K16" s="88"/>
    </row>
  </sheetData>
  <mergeCells count="8">
    <mergeCell ref="A14:D14"/>
    <mergeCell ref="A16:K16"/>
    <mergeCell ref="A1:K1"/>
    <mergeCell ref="C3:H3"/>
    <mergeCell ref="I3:J3"/>
    <mergeCell ref="F4:K4"/>
    <mergeCell ref="A6:K6"/>
    <mergeCell ref="J7:K7"/>
  </mergeCells>
  <pageMargins left="0.31496062992125984" right="0.31496062992125984" top="0.35433070866141736" bottom="0.35433070866141736" header="0.31496062992125984" footer="0.31496062992125984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topLeftCell="A19" workbookViewId="0">
      <selection activeCell="A32" sqref="A32:H32"/>
    </sheetView>
  </sheetViews>
  <sheetFormatPr baseColWidth="10" defaultRowHeight="15" x14ac:dyDescent="0.25"/>
  <cols>
    <col min="1" max="1" width="3.28515625" customWidth="1"/>
    <col min="2" max="2" width="29.5703125" customWidth="1"/>
    <col min="3" max="3" width="7.5703125" customWidth="1"/>
    <col min="4" max="4" width="18.28515625" customWidth="1"/>
    <col min="5" max="5" width="9.85546875" customWidth="1"/>
    <col min="6" max="6" width="10.28515625" customWidth="1"/>
    <col min="7" max="7" width="12" customWidth="1"/>
    <col min="8" max="8" width="9.42578125" customWidth="1"/>
    <col min="9" max="9" width="14.42578125" customWidth="1"/>
    <col min="10" max="10" width="8.7109375" customWidth="1"/>
    <col min="11" max="11" width="11.5703125" customWidth="1"/>
  </cols>
  <sheetData>
    <row r="1" spans="1:11" ht="23.25" x14ac:dyDescent="0.25">
      <c r="A1" s="83" t="s">
        <v>50</v>
      </c>
      <c r="B1" s="83"/>
      <c r="C1" s="83"/>
      <c r="D1" s="83"/>
      <c r="E1" s="83"/>
      <c r="F1" s="83"/>
      <c r="G1" s="83"/>
      <c r="H1" s="83"/>
      <c r="I1" s="83"/>
      <c r="J1" s="83"/>
      <c r="K1" s="83"/>
    </row>
    <row r="2" spans="1:11" ht="18.75" x14ac:dyDescent="0.3">
      <c r="A2" s="4" t="s">
        <v>11</v>
      </c>
      <c r="E2" s="5"/>
      <c r="H2" s="5"/>
    </row>
    <row r="3" spans="1:11" ht="18.75" customHeight="1" x14ac:dyDescent="0.4">
      <c r="A3" s="4" t="s">
        <v>12</v>
      </c>
      <c r="C3" s="84" t="s">
        <v>16</v>
      </c>
      <c r="D3" s="84"/>
      <c r="E3" s="84"/>
      <c r="F3" s="84"/>
      <c r="G3" s="84"/>
      <c r="H3" s="84"/>
      <c r="I3" s="85" t="s">
        <v>17</v>
      </c>
      <c r="J3" s="85"/>
      <c r="K3" s="15"/>
    </row>
    <row r="4" spans="1:11" ht="18.75" x14ac:dyDescent="0.3">
      <c r="A4" s="4" t="s">
        <v>13</v>
      </c>
      <c r="D4" s="15" t="s">
        <v>18</v>
      </c>
      <c r="E4" s="9"/>
      <c r="F4" s="86" t="s">
        <v>19</v>
      </c>
      <c r="G4" s="86"/>
      <c r="H4" s="86"/>
      <c r="I4" s="86"/>
      <c r="J4" s="86"/>
      <c r="K4" s="86"/>
    </row>
    <row r="5" spans="1:11" ht="9" customHeight="1" x14ac:dyDescent="0.3">
      <c r="A5" s="4"/>
      <c r="D5" s="15"/>
      <c r="E5" s="15"/>
      <c r="F5" s="15"/>
      <c r="G5" s="15"/>
      <c r="H5" s="15"/>
      <c r="I5" s="15"/>
      <c r="J5" s="14"/>
      <c r="K5" s="14"/>
    </row>
    <row r="6" spans="1:11" ht="18.75" customHeight="1" x14ac:dyDescent="0.3">
      <c r="A6" s="85" t="s">
        <v>21</v>
      </c>
      <c r="B6" s="85"/>
      <c r="C6" s="85"/>
      <c r="D6" s="85"/>
      <c r="E6" s="85"/>
      <c r="F6" s="85"/>
      <c r="G6" s="85"/>
      <c r="H6" s="85"/>
      <c r="I6" s="85"/>
      <c r="J6" s="85"/>
      <c r="K6" s="85"/>
    </row>
    <row r="7" spans="1:11" ht="18.75" x14ac:dyDescent="0.3">
      <c r="J7" s="87"/>
      <c r="K7" s="87"/>
    </row>
    <row r="8" spans="1:11" x14ac:dyDescent="0.25">
      <c r="A8" s="6" t="s">
        <v>0</v>
      </c>
      <c r="B8" s="2" t="s">
        <v>1</v>
      </c>
      <c r="C8" s="2" t="s">
        <v>10</v>
      </c>
      <c r="D8" s="2" t="s">
        <v>9</v>
      </c>
      <c r="E8" s="2" t="s">
        <v>2</v>
      </c>
      <c r="F8" s="2" t="s">
        <v>3</v>
      </c>
      <c r="G8" s="13" t="s">
        <v>8</v>
      </c>
      <c r="H8" s="2" t="s">
        <v>5</v>
      </c>
      <c r="I8" s="12" t="s">
        <v>4</v>
      </c>
      <c r="J8" s="2" t="s">
        <v>7</v>
      </c>
      <c r="K8" s="12" t="s">
        <v>15</v>
      </c>
    </row>
    <row r="9" spans="1:11" ht="20.25" customHeight="1" x14ac:dyDescent="0.25">
      <c r="A9" s="1">
        <v>1</v>
      </c>
      <c r="B9" s="19"/>
      <c r="C9" s="11"/>
      <c r="D9" s="7"/>
      <c r="E9" s="3"/>
      <c r="F9" s="3"/>
      <c r="G9" s="3"/>
      <c r="H9" s="3"/>
      <c r="I9" s="3"/>
      <c r="J9" s="10"/>
      <c r="K9" s="20"/>
    </row>
    <row r="10" spans="1:11" ht="20.25" customHeight="1" x14ac:dyDescent="0.25">
      <c r="A10" s="1">
        <v>2</v>
      </c>
      <c r="B10" s="19" t="s">
        <v>28</v>
      </c>
      <c r="C10" s="11" t="s">
        <v>29</v>
      </c>
      <c r="D10" s="7" t="s">
        <v>30</v>
      </c>
      <c r="E10" s="3">
        <v>50000</v>
      </c>
      <c r="F10" s="3">
        <v>235000</v>
      </c>
      <c r="G10" s="3"/>
      <c r="H10" s="3"/>
      <c r="I10" s="3"/>
      <c r="J10" s="10"/>
      <c r="K10" s="1"/>
    </row>
    <row r="11" spans="1:11" ht="20.25" customHeight="1" x14ac:dyDescent="0.25">
      <c r="A11" s="1">
        <v>3</v>
      </c>
      <c r="B11" s="19" t="s">
        <v>33</v>
      </c>
      <c r="C11" s="11" t="s">
        <v>34</v>
      </c>
      <c r="D11" s="7" t="s">
        <v>53</v>
      </c>
      <c r="E11" s="3">
        <v>50000</v>
      </c>
      <c r="F11" s="3">
        <v>100000</v>
      </c>
      <c r="G11" s="8" t="s">
        <v>51</v>
      </c>
      <c r="H11" s="3"/>
      <c r="I11" s="3">
        <v>150000</v>
      </c>
      <c r="J11" s="10"/>
      <c r="K11" s="20" t="s">
        <v>27</v>
      </c>
    </row>
    <row r="12" spans="1:11" ht="20.25" customHeight="1" x14ac:dyDescent="0.25">
      <c r="A12" s="1">
        <v>4</v>
      </c>
      <c r="B12" s="18" t="s">
        <v>36</v>
      </c>
      <c r="C12" s="11" t="s">
        <v>37</v>
      </c>
      <c r="D12" s="7" t="s">
        <v>38</v>
      </c>
      <c r="E12" s="3">
        <v>50000</v>
      </c>
      <c r="F12" s="3">
        <v>150000</v>
      </c>
      <c r="G12" s="8" t="s">
        <v>52</v>
      </c>
      <c r="H12" s="3"/>
      <c r="I12" s="3">
        <v>200000</v>
      </c>
      <c r="J12" s="10"/>
      <c r="K12" s="20" t="s">
        <v>56</v>
      </c>
    </row>
    <row r="13" spans="1:11" ht="20.25" customHeight="1" x14ac:dyDescent="0.25">
      <c r="A13" s="1">
        <v>5</v>
      </c>
      <c r="B13" s="19" t="s">
        <v>43</v>
      </c>
      <c r="C13" s="11" t="s">
        <v>44</v>
      </c>
      <c r="D13" s="7" t="s">
        <v>14</v>
      </c>
      <c r="E13" s="3">
        <v>80000</v>
      </c>
      <c r="F13" s="3">
        <v>20000</v>
      </c>
      <c r="G13" s="3"/>
      <c r="H13" s="3">
        <v>60000</v>
      </c>
      <c r="I13" s="3">
        <f>SUM(G13:H13)</f>
        <v>60000</v>
      </c>
      <c r="J13" s="10" t="s">
        <v>69</v>
      </c>
      <c r="K13" s="1" t="s">
        <v>32</v>
      </c>
    </row>
    <row r="14" spans="1:11" ht="30" customHeight="1" x14ac:dyDescent="0.25">
      <c r="A14" s="82" t="s">
        <v>6</v>
      </c>
      <c r="B14" s="82"/>
      <c r="C14" s="82"/>
      <c r="D14" s="82"/>
      <c r="E14" s="3">
        <f>SUM(E9:E13)</f>
        <v>230000</v>
      </c>
      <c r="F14" s="8">
        <f>SUM(F9:F13)</f>
        <v>505000</v>
      </c>
      <c r="G14" s="8">
        <f t="shared" ref="G14:I14" si="0">SUM(G9:G13)</f>
        <v>0</v>
      </c>
      <c r="H14" s="8">
        <f t="shared" si="0"/>
        <v>60000</v>
      </c>
      <c r="I14" s="8">
        <f t="shared" si="0"/>
        <v>410000</v>
      </c>
      <c r="J14" s="10"/>
      <c r="K14" s="21"/>
    </row>
    <row r="16" spans="1:11" x14ac:dyDescent="0.25">
      <c r="A16" s="88" t="s">
        <v>55</v>
      </c>
      <c r="B16" s="88"/>
      <c r="C16" s="88"/>
      <c r="D16" s="88"/>
      <c r="E16" s="88"/>
      <c r="F16" s="88"/>
      <c r="G16" s="88"/>
      <c r="H16" s="88"/>
      <c r="I16" s="88"/>
      <c r="J16" s="88"/>
      <c r="K16" s="88"/>
    </row>
    <row r="18" spans="1:11" x14ac:dyDescent="0.25">
      <c r="A18" s="88" t="s">
        <v>58</v>
      </c>
      <c r="B18" s="88"/>
      <c r="C18" s="88"/>
      <c r="D18" s="88"/>
      <c r="E18" s="88"/>
      <c r="F18" s="88"/>
      <c r="G18" s="88"/>
      <c r="H18" s="88"/>
      <c r="I18" s="88"/>
      <c r="J18" s="88"/>
      <c r="K18" s="88"/>
    </row>
    <row r="20" spans="1:11" x14ac:dyDescent="0.25">
      <c r="A20" s="88" t="s">
        <v>57</v>
      </c>
      <c r="B20" s="88"/>
      <c r="C20" s="88"/>
      <c r="D20" s="88"/>
      <c r="E20" s="88"/>
      <c r="F20" s="88"/>
      <c r="G20" s="88"/>
      <c r="H20" s="88"/>
      <c r="I20" s="88"/>
      <c r="J20" s="88"/>
      <c r="K20" s="88"/>
    </row>
    <row r="21" spans="1:11" ht="15.75" x14ac:dyDescent="0.25">
      <c r="A21" s="99" t="s">
        <v>66</v>
      </c>
      <c r="B21" s="99"/>
      <c r="C21" s="99"/>
      <c r="D21" s="99"/>
      <c r="E21" s="99"/>
      <c r="F21" s="99"/>
      <c r="G21" s="99"/>
      <c r="H21" s="99"/>
      <c r="I21" s="99"/>
      <c r="J21" s="99"/>
      <c r="K21" s="99"/>
    </row>
    <row r="23" spans="1:11" x14ac:dyDescent="0.25">
      <c r="A23" s="98" t="s">
        <v>59</v>
      </c>
      <c r="B23" s="98"/>
      <c r="C23" s="98"/>
      <c r="D23" s="98"/>
      <c r="E23" s="98"/>
      <c r="F23" s="98"/>
      <c r="G23" s="98"/>
      <c r="H23" s="98"/>
      <c r="I23" s="98"/>
      <c r="J23" s="98"/>
      <c r="K23" s="98"/>
    </row>
    <row r="24" spans="1:11" x14ac:dyDescent="0.25">
      <c r="E24" s="100" t="s">
        <v>60</v>
      </c>
      <c r="F24" s="101"/>
      <c r="G24" s="104" t="s">
        <v>61</v>
      </c>
      <c r="H24" s="104"/>
      <c r="I24" s="104" t="s">
        <v>62</v>
      </c>
      <c r="J24" s="104"/>
    </row>
    <row r="25" spans="1:11" ht="15.75" x14ac:dyDescent="0.25">
      <c r="A25" s="98" t="s">
        <v>63</v>
      </c>
      <c r="B25" s="98"/>
      <c r="C25" s="96">
        <v>489600</v>
      </c>
      <c r="D25" s="105"/>
      <c r="E25" s="102"/>
      <c r="F25" s="103"/>
      <c r="G25" s="96">
        <f>C25/12</f>
        <v>40800</v>
      </c>
      <c r="H25" s="97"/>
      <c r="I25" s="96">
        <f>PRODUCT(G25,3)</f>
        <v>122400</v>
      </c>
      <c r="J25" s="97"/>
    </row>
    <row r="26" spans="1:11" ht="15.75" x14ac:dyDescent="0.25">
      <c r="A26" s="98" t="s">
        <v>5</v>
      </c>
      <c r="B26" s="98"/>
      <c r="C26" s="91">
        <v>1101600</v>
      </c>
      <c r="D26" s="92"/>
      <c r="E26" s="91">
        <f>C26/10</f>
        <v>110160</v>
      </c>
      <c r="F26" s="92"/>
      <c r="G26" s="91">
        <f>C26/12</f>
        <v>91800</v>
      </c>
      <c r="H26" s="92"/>
      <c r="I26" s="91">
        <f>PRODUCT(G26,3)</f>
        <v>275400</v>
      </c>
      <c r="J26" s="92"/>
    </row>
    <row r="27" spans="1:11" ht="15.75" x14ac:dyDescent="0.25">
      <c r="A27" s="93" t="s">
        <v>67</v>
      </c>
      <c r="B27" s="94"/>
      <c r="C27" s="94"/>
      <c r="D27" s="94"/>
      <c r="E27" s="94"/>
      <c r="F27" s="95"/>
      <c r="G27" s="96">
        <f>PRODUCT(70000,0.12)</f>
        <v>8400</v>
      </c>
      <c r="H27" s="97"/>
      <c r="I27" s="91">
        <f>PRODUCT(G27,3)</f>
        <v>25200</v>
      </c>
      <c r="J27" s="92"/>
    </row>
    <row r="28" spans="1:11" ht="15.75" x14ac:dyDescent="0.25">
      <c r="A28" s="89" t="s">
        <v>64</v>
      </c>
      <c r="B28" s="89"/>
      <c r="C28" s="89"/>
      <c r="D28" s="89"/>
      <c r="E28" s="89"/>
      <c r="F28" s="89"/>
      <c r="G28" s="90">
        <f>SUM(G25:H26)-G27</f>
        <v>124200</v>
      </c>
      <c r="H28" s="89"/>
      <c r="I28" s="90">
        <f>SUM(I25:J26)-I27</f>
        <v>372600</v>
      </c>
      <c r="J28" s="89"/>
    </row>
    <row r="30" spans="1:11" ht="15.75" x14ac:dyDescent="0.25">
      <c r="A30" s="89" t="s">
        <v>65</v>
      </c>
      <c r="B30" s="89"/>
      <c r="C30" s="89"/>
      <c r="D30" s="89"/>
      <c r="E30" s="89"/>
      <c r="F30" s="89"/>
      <c r="G30" s="90">
        <f>G28+I28</f>
        <v>496800</v>
      </c>
      <c r="H30" s="89"/>
    </row>
  </sheetData>
  <mergeCells count="32">
    <mergeCell ref="A18:K18"/>
    <mergeCell ref="A20:K20"/>
    <mergeCell ref="A21:K21"/>
    <mergeCell ref="A23:K23"/>
    <mergeCell ref="E24:F25"/>
    <mergeCell ref="G24:H24"/>
    <mergeCell ref="I24:J24"/>
    <mergeCell ref="A25:B25"/>
    <mergeCell ref="C25:D25"/>
    <mergeCell ref="G25:H25"/>
    <mergeCell ref="I25:J25"/>
    <mergeCell ref="A1:K1"/>
    <mergeCell ref="A16:K16"/>
    <mergeCell ref="A14:D14"/>
    <mergeCell ref="I3:J3"/>
    <mergeCell ref="J7:K7"/>
    <mergeCell ref="A6:K6"/>
    <mergeCell ref="C3:H3"/>
    <mergeCell ref="F4:K4"/>
    <mergeCell ref="A30:F30"/>
    <mergeCell ref="G30:H30"/>
    <mergeCell ref="E26:F26"/>
    <mergeCell ref="G26:H26"/>
    <mergeCell ref="I26:J26"/>
    <mergeCell ref="A28:F28"/>
    <mergeCell ref="G28:H28"/>
    <mergeCell ref="I28:J28"/>
    <mergeCell ref="A27:F27"/>
    <mergeCell ref="G27:H27"/>
    <mergeCell ref="I27:J27"/>
    <mergeCell ref="A26:B26"/>
    <mergeCell ref="C26:D26"/>
  </mergeCells>
  <pageMargins left="0.31496062992125984" right="0.31496062992125984" top="0.35433070866141736" bottom="0.35433070866141736" header="0.31496062992125984" footer="0.31496062992125984"/>
  <pageSetup paperSize="9" orientation="landscape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topLeftCell="A10" workbookViewId="0">
      <selection activeCell="A32" sqref="A32:H32"/>
    </sheetView>
  </sheetViews>
  <sheetFormatPr baseColWidth="10" defaultRowHeight="15" x14ac:dyDescent="0.25"/>
  <cols>
    <col min="1" max="1" width="3.28515625" customWidth="1"/>
    <col min="2" max="2" width="29.5703125" customWidth="1"/>
    <col min="3" max="3" width="7.5703125" customWidth="1"/>
    <col min="4" max="4" width="18.28515625" customWidth="1"/>
    <col min="5" max="5" width="9.85546875" customWidth="1"/>
    <col min="6" max="6" width="10.28515625" customWidth="1"/>
    <col min="7" max="7" width="12" customWidth="1"/>
    <col min="8" max="8" width="9.42578125" customWidth="1"/>
    <col min="9" max="9" width="14.42578125" customWidth="1"/>
    <col min="10" max="10" width="8.7109375" customWidth="1"/>
    <col min="11" max="11" width="11.5703125" customWidth="1"/>
  </cols>
  <sheetData>
    <row r="1" spans="1:11" ht="23.25" x14ac:dyDescent="0.25">
      <c r="A1" s="83" t="s">
        <v>68</v>
      </c>
      <c r="B1" s="83"/>
      <c r="C1" s="83"/>
      <c r="D1" s="83"/>
      <c r="E1" s="83"/>
      <c r="F1" s="83"/>
      <c r="G1" s="83"/>
      <c r="H1" s="83"/>
      <c r="I1" s="83"/>
      <c r="J1" s="83"/>
      <c r="K1" s="83"/>
    </row>
    <row r="2" spans="1:11" ht="18.75" x14ac:dyDescent="0.3">
      <c r="A2" s="4" t="s">
        <v>11</v>
      </c>
      <c r="E2" s="5"/>
      <c r="H2" s="5"/>
    </row>
    <row r="3" spans="1:11" ht="18.75" customHeight="1" x14ac:dyDescent="0.4">
      <c r="A3" s="4" t="s">
        <v>12</v>
      </c>
      <c r="C3" s="84" t="s">
        <v>16</v>
      </c>
      <c r="D3" s="84"/>
      <c r="E3" s="84"/>
      <c r="F3" s="84"/>
      <c r="G3" s="84"/>
      <c r="H3" s="84"/>
      <c r="I3" s="85" t="s">
        <v>17</v>
      </c>
      <c r="J3" s="85"/>
      <c r="K3" s="22"/>
    </row>
    <row r="4" spans="1:11" ht="18.75" x14ac:dyDescent="0.3">
      <c r="A4" s="4" t="s">
        <v>13</v>
      </c>
      <c r="D4" s="22" t="s">
        <v>18</v>
      </c>
      <c r="E4" s="22"/>
      <c r="F4" s="86" t="s">
        <v>19</v>
      </c>
      <c r="G4" s="86"/>
      <c r="H4" s="86"/>
      <c r="I4" s="86"/>
      <c r="J4" s="86"/>
      <c r="K4" s="86"/>
    </row>
    <row r="5" spans="1:11" ht="9" customHeight="1" x14ac:dyDescent="0.3">
      <c r="A5" s="4"/>
      <c r="D5" s="22"/>
      <c r="E5" s="22"/>
      <c r="F5" s="22"/>
      <c r="G5" s="22"/>
      <c r="H5" s="22"/>
      <c r="I5" s="22"/>
      <c r="J5" s="23"/>
      <c r="K5" s="23"/>
    </row>
    <row r="6" spans="1:11" ht="18.75" customHeight="1" x14ac:dyDescent="0.3">
      <c r="A6" s="85" t="s">
        <v>21</v>
      </c>
      <c r="B6" s="85"/>
      <c r="C6" s="85"/>
      <c r="D6" s="85"/>
      <c r="E6" s="85"/>
      <c r="F6" s="85"/>
      <c r="G6" s="85"/>
      <c r="H6" s="85"/>
      <c r="I6" s="85"/>
      <c r="J6" s="85"/>
      <c r="K6" s="85"/>
    </row>
    <row r="7" spans="1:11" ht="18.75" x14ac:dyDescent="0.3">
      <c r="J7" s="87"/>
      <c r="K7" s="87"/>
    </row>
    <row r="8" spans="1:11" x14ac:dyDescent="0.25">
      <c r="A8" s="6" t="s">
        <v>0</v>
      </c>
      <c r="B8" s="2" t="s">
        <v>1</v>
      </c>
      <c r="C8" s="2" t="s">
        <v>10</v>
      </c>
      <c r="D8" s="2" t="s">
        <v>9</v>
      </c>
      <c r="E8" s="2" t="s">
        <v>2</v>
      </c>
      <c r="F8" s="2" t="s">
        <v>3</v>
      </c>
      <c r="G8" s="13" t="s">
        <v>8</v>
      </c>
      <c r="H8" s="2" t="s">
        <v>5</v>
      </c>
      <c r="I8" s="12" t="s">
        <v>4</v>
      </c>
      <c r="J8" s="2" t="s">
        <v>7</v>
      </c>
      <c r="K8" s="12" t="s">
        <v>15</v>
      </c>
    </row>
    <row r="9" spans="1:11" ht="20.25" customHeight="1" x14ac:dyDescent="0.25">
      <c r="A9" s="1">
        <v>1</v>
      </c>
      <c r="B9" s="19"/>
      <c r="C9" s="11" t="s">
        <v>23</v>
      </c>
      <c r="D9" s="7"/>
      <c r="E9" s="3"/>
      <c r="F9" s="3"/>
      <c r="G9" s="3"/>
      <c r="H9" s="3"/>
      <c r="I9" s="3"/>
      <c r="J9" s="10"/>
      <c r="K9" s="20"/>
    </row>
    <row r="10" spans="1:11" ht="20.25" customHeight="1" x14ac:dyDescent="0.25">
      <c r="A10" s="1">
        <v>2</v>
      </c>
      <c r="B10" s="19" t="s">
        <v>28</v>
      </c>
      <c r="C10" s="11" t="s">
        <v>29</v>
      </c>
      <c r="D10" s="7" t="s">
        <v>30</v>
      </c>
      <c r="E10" s="3">
        <v>50000</v>
      </c>
      <c r="F10" s="3">
        <v>240000</v>
      </c>
      <c r="G10" s="3"/>
      <c r="H10" s="3"/>
      <c r="I10" s="3"/>
      <c r="J10" s="10"/>
      <c r="K10" s="1"/>
    </row>
    <row r="11" spans="1:11" ht="20.25" customHeight="1" x14ac:dyDescent="0.25">
      <c r="A11" s="1">
        <v>3</v>
      </c>
      <c r="B11" s="19" t="s">
        <v>33</v>
      </c>
      <c r="C11" s="11" t="s">
        <v>34</v>
      </c>
      <c r="D11" s="7" t="s">
        <v>38</v>
      </c>
      <c r="E11" s="3">
        <v>50000</v>
      </c>
      <c r="F11" s="3"/>
      <c r="G11" s="8"/>
      <c r="H11" s="3"/>
      <c r="I11" s="3"/>
      <c r="J11" s="10"/>
      <c r="K11" s="20"/>
    </row>
    <row r="12" spans="1:11" ht="20.25" customHeight="1" x14ac:dyDescent="0.25">
      <c r="A12" s="1">
        <v>4</v>
      </c>
      <c r="B12" s="18" t="s">
        <v>70</v>
      </c>
      <c r="C12" s="11" t="s">
        <v>37</v>
      </c>
      <c r="D12" s="7"/>
      <c r="E12" s="3">
        <v>50000</v>
      </c>
      <c r="F12" s="3"/>
      <c r="G12" s="3">
        <v>50000</v>
      </c>
      <c r="H12" s="3"/>
      <c r="I12" s="3">
        <v>50000</v>
      </c>
      <c r="J12" s="10" t="s">
        <v>31</v>
      </c>
      <c r="K12" s="20" t="s">
        <v>71</v>
      </c>
    </row>
    <row r="13" spans="1:11" ht="20.25" customHeight="1" x14ac:dyDescent="0.25">
      <c r="A13" s="1">
        <v>5</v>
      </c>
      <c r="B13" s="19" t="s">
        <v>43</v>
      </c>
      <c r="C13" s="11" t="s">
        <v>44</v>
      </c>
      <c r="D13" s="7" t="s">
        <v>14</v>
      </c>
      <c r="E13" s="3">
        <v>80000</v>
      </c>
      <c r="F13" s="3">
        <v>50000</v>
      </c>
      <c r="G13" s="3"/>
      <c r="H13" s="3"/>
      <c r="I13" s="3"/>
      <c r="J13" s="10"/>
      <c r="K13" s="1"/>
    </row>
    <row r="14" spans="1:11" ht="30" customHeight="1" x14ac:dyDescent="0.25">
      <c r="A14" s="82" t="s">
        <v>6</v>
      </c>
      <c r="B14" s="82"/>
      <c r="C14" s="82"/>
      <c r="D14" s="82"/>
      <c r="E14" s="3">
        <f>SUM(E9:E13)</f>
        <v>230000</v>
      </c>
      <c r="F14" s="8">
        <f>SUM(F9:F13)</f>
        <v>290000</v>
      </c>
      <c r="G14" s="8"/>
      <c r="H14" s="8"/>
      <c r="I14" s="8"/>
      <c r="J14" s="10"/>
      <c r="K14" s="21"/>
    </row>
    <row r="16" spans="1:11" x14ac:dyDescent="0.25">
      <c r="A16" s="88" t="s">
        <v>55</v>
      </c>
      <c r="B16" s="88"/>
      <c r="C16" s="88"/>
      <c r="D16" s="88"/>
      <c r="E16" s="88"/>
      <c r="F16" s="88"/>
      <c r="G16" s="88"/>
      <c r="H16" s="88"/>
      <c r="I16" s="88"/>
      <c r="J16" s="88"/>
      <c r="K16" s="88"/>
    </row>
    <row r="18" spans="1:11" x14ac:dyDescent="0.25">
      <c r="A18" s="88" t="s">
        <v>58</v>
      </c>
      <c r="B18" s="88"/>
      <c r="C18" s="88"/>
      <c r="D18" s="88"/>
      <c r="E18" s="88"/>
      <c r="F18" s="88"/>
      <c r="G18" s="88"/>
      <c r="H18" s="88"/>
      <c r="I18" s="88"/>
      <c r="J18" s="88"/>
      <c r="K18" s="88"/>
    </row>
    <row r="20" spans="1:11" x14ac:dyDescent="0.25">
      <c r="A20" s="88" t="s">
        <v>57</v>
      </c>
      <c r="B20" s="88"/>
      <c r="C20" s="88"/>
      <c r="D20" s="88"/>
      <c r="E20" s="88"/>
      <c r="F20" s="88"/>
      <c r="G20" s="88"/>
      <c r="H20" s="88"/>
      <c r="I20" s="88"/>
      <c r="J20" s="88"/>
      <c r="K20" s="88"/>
    </row>
    <row r="21" spans="1:11" ht="15.75" x14ac:dyDescent="0.25">
      <c r="A21" s="99" t="s">
        <v>66</v>
      </c>
      <c r="B21" s="99"/>
      <c r="C21" s="99"/>
      <c r="D21" s="99"/>
      <c r="E21" s="99"/>
      <c r="F21" s="99"/>
      <c r="G21" s="99"/>
      <c r="H21" s="99"/>
      <c r="I21" s="99"/>
      <c r="J21" s="99"/>
      <c r="K21" s="99"/>
    </row>
    <row r="23" spans="1:11" x14ac:dyDescent="0.25">
      <c r="A23" s="98" t="s">
        <v>59</v>
      </c>
      <c r="B23" s="98"/>
      <c r="C23" s="98"/>
      <c r="D23" s="98"/>
      <c r="E23" s="98"/>
      <c r="F23" s="98"/>
      <c r="G23" s="98"/>
      <c r="H23" s="98"/>
      <c r="I23" s="98"/>
      <c r="J23" s="98"/>
      <c r="K23" s="98"/>
    </row>
    <row r="24" spans="1:11" x14ac:dyDescent="0.25">
      <c r="E24" s="100" t="s">
        <v>60</v>
      </c>
      <c r="F24" s="101"/>
      <c r="G24" s="104" t="s">
        <v>61</v>
      </c>
      <c r="H24" s="104"/>
      <c r="I24" s="104" t="s">
        <v>62</v>
      </c>
      <c r="J24" s="104"/>
    </row>
    <row r="25" spans="1:11" ht="15.75" x14ac:dyDescent="0.25">
      <c r="A25" s="98" t="s">
        <v>63</v>
      </c>
      <c r="B25" s="98"/>
      <c r="C25" s="96">
        <v>489600</v>
      </c>
      <c r="D25" s="105"/>
      <c r="E25" s="102"/>
      <c r="F25" s="103"/>
      <c r="G25" s="96">
        <f>C25/12</f>
        <v>40800</v>
      </c>
      <c r="H25" s="97"/>
      <c r="I25" s="96">
        <f>PRODUCT(G25,3)</f>
        <v>122400</v>
      </c>
      <c r="J25" s="97"/>
    </row>
    <row r="26" spans="1:11" ht="15.75" x14ac:dyDescent="0.25">
      <c r="A26" s="98" t="s">
        <v>5</v>
      </c>
      <c r="B26" s="98"/>
      <c r="C26" s="91">
        <v>1101600</v>
      </c>
      <c r="D26" s="92"/>
      <c r="E26" s="91">
        <f>C26/10</f>
        <v>110160</v>
      </c>
      <c r="F26" s="92"/>
      <c r="G26" s="91">
        <f>C26/12</f>
        <v>91800</v>
      </c>
      <c r="H26" s="92"/>
      <c r="I26" s="91">
        <f>PRODUCT(G26,3)</f>
        <v>275400</v>
      </c>
      <c r="J26" s="92"/>
    </row>
    <row r="27" spans="1:11" ht="15.75" x14ac:dyDescent="0.25">
      <c r="A27" s="93" t="s">
        <v>67</v>
      </c>
      <c r="B27" s="94"/>
      <c r="C27" s="94"/>
      <c r="D27" s="94"/>
      <c r="E27" s="94"/>
      <c r="F27" s="95"/>
      <c r="G27" s="96">
        <f>PRODUCT(70000,0.12)</f>
        <v>8400</v>
      </c>
      <c r="H27" s="97"/>
      <c r="I27" s="91">
        <f>PRODUCT(G27,3)</f>
        <v>25200</v>
      </c>
      <c r="J27" s="92"/>
    </row>
    <row r="28" spans="1:11" ht="15.75" x14ac:dyDescent="0.25">
      <c r="A28" s="89" t="s">
        <v>64</v>
      </c>
      <c r="B28" s="89"/>
      <c r="C28" s="89"/>
      <c r="D28" s="89"/>
      <c r="E28" s="89"/>
      <c r="F28" s="89"/>
      <c r="G28" s="90">
        <f>SUM(G25:H26)-G27</f>
        <v>124200</v>
      </c>
      <c r="H28" s="89"/>
      <c r="I28" s="90">
        <f>SUM(I25:J26)-I27</f>
        <v>372600</v>
      </c>
      <c r="J28" s="89"/>
    </row>
    <row r="30" spans="1:11" ht="15.75" x14ac:dyDescent="0.25">
      <c r="A30" s="89" t="s">
        <v>65</v>
      </c>
      <c r="B30" s="89"/>
      <c r="C30" s="89"/>
      <c r="D30" s="89"/>
      <c r="E30" s="89"/>
      <c r="F30" s="89"/>
      <c r="G30" s="90">
        <f>G28+I28</f>
        <v>496800</v>
      </c>
      <c r="H30" s="89"/>
    </row>
    <row r="32" spans="1:11" ht="15.75" x14ac:dyDescent="0.25">
      <c r="A32" s="89" t="s">
        <v>72</v>
      </c>
      <c r="B32" s="89"/>
      <c r="C32" s="89"/>
      <c r="D32" s="89"/>
      <c r="E32" s="89"/>
      <c r="F32" s="89"/>
      <c r="G32" s="90">
        <f>'AVRIL 16'!G25-'AVRIL 16'!G27</f>
        <v>32400</v>
      </c>
      <c r="H32" s="89"/>
    </row>
  </sheetData>
  <mergeCells count="34">
    <mergeCell ref="A32:F32"/>
    <mergeCell ref="G32:H32"/>
    <mergeCell ref="A23:K23"/>
    <mergeCell ref="A1:K1"/>
    <mergeCell ref="C3:H3"/>
    <mergeCell ref="I3:J3"/>
    <mergeCell ref="F4:K4"/>
    <mergeCell ref="A6:K6"/>
    <mergeCell ref="J7:K7"/>
    <mergeCell ref="A14:D14"/>
    <mergeCell ref="A16:K16"/>
    <mergeCell ref="A18:K18"/>
    <mergeCell ref="A20:K20"/>
    <mergeCell ref="A21:K21"/>
    <mergeCell ref="A27:F27"/>
    <mergeCell ref="G27:H27"/>
    <mergeCell ref="I27:J27"/>
    <mergeCell ref="E24:F25"/>
    <mergeCell ref="G24:H24"/>
    <mergeCell ref="I24:J24"/>
    <mergeCell ref="A25:B25"/>
    <mergeCell ref="C25:D25"/>
    <mergeCell ref="G25:H25"/>
    <mergeCell ref="I25:J25"/>
    <mergeCell ref="A26:B26"/>
    <mergeCell ref="C26:D26"/>
    <mergeCell ref="E26:F26"/>
    <mergeCell ref="G26:H26"/>
    <mergeCell ref="I26:J26"/>
    <mergeCell ref="A28:F28"/>
    <mergeCell ref="G28:H28"/>
    <mergeCell ref="I28:J28"/>
    <mergeCell ref="A30:F30"/>
    <mergeCell ref="G30:H30"/>
  </mergeCells>
  <pageMargins left="0.31496062992125984" right="0.31496062992125984" top="0.35433070866141736" bottom="0.35433070866141736" header="0.31496062992125984" footer="0.31496062992125984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workbookViewId="0">
      <selection activeCell="B12" sqref="B12:E12"/>
    </sheetView>
  </sheetViews>
  <sheetFormatPr baseColWidth="10" defaultRowHeight="15" x14ac:dyDescent="0.25"/>
  <cols>
    <col min="1" max="1" width="3.28515625" customWidth="1"/>
    <col min="2" max="2" width="29.5703125" customWidth="1"/>
    <col min="3" max="3" width="7.5703125" customWidth="1"/>
    <col min="4" max="4" width="18.28515625" customWidth="1"/>
    <col min="5" max="5" width="9.85546875" customWidth="1"/>
    <col min="6" max="6" width="10.28515625" customWidth="1"/>
    <col min="7" max="7" width="12" customWidth="1"/>
    <col min="8" max="8" width="9.42578125" customWidth="1"/>
    <col min="9" max="9" width="14.42578125" customWidth="1"/>
    <col min="10" max="10" width="8.7109375" customWidth="1"/>
    <col min="11" max="11" width="11.5703125" customWidth="1"/>
  </cols>
  <sheetData>
    <row r="1" spans="1:12" ht="23.25" x14ac:dyDescent="0.25">
      <c r="A1" s="83" t="s">
        <v>73</v>
      </c>
      <c r="B1" s="83"/>
      <c r="C1" s="83"/>
      <c r="D1" s="83"/>
      <c r="E1" s="83"/>
      <c r="F1" s="83"/>
      <c r="G1" s="83"/>
      <c r="H1" s="83"/>
      <c r="I1" s="83"/>
      <c r="J1" s="83"/>
      <c r="K1" s="83"/>
    </row>
    <row r="2" spans="1:12" ht="18.75" x14ac:dyDescent="0.3">
      <c r="A2" s="4" t="s">
        <v>11</v>
      </c>
      <c r="E2" s="5"/>
      <c r="H2" s="5"/>
    </row>
    <row r="3" spans="1:12" ht="18.75" customHeight="1" x14ac:dyDescent="0.4">
      <c r="A3" s="4" t="s">
        <v>12</v>
      </c>
      <c r="C3" s="84" t="s">
        <v>16</v>
      </c>
      <c r="D3" s="84"/>
      <c r="E3" s="84"/>
      <c r="F3" s="84"/>
      <c r="G3" s="84"/>
      <c r="H3" s="84"/>
      <c r="I3" s="85" t="s">
        <v>17</v>
      </c>
      <c r="J3" s="85"/>
      <c r="K3" s="24"/>
    </row>
    <row r="4" spans="1:12" ht="18.75" x14ac:dyDescent="0.3">
      <c r="A4" s="4" t="s">
        <v>13</v>
      </c>
      <c r="D4" s="24" t="s">
        <v>18</v>
      </c>
      <c r="E4" s="24"/>
      <c r="F4" s="86" t="s">
        <v>19</v>
      </c>
      <c r="G4" s="86"/>
      <c r="H4" s="86"/>
      <c r="I4" s="86"/>
      <c r="J4" s="86"/>
      <c r="K4" s="86"/>
    </row>
    <row r="5" spans="1:12" ht="9" customHeight="1" x14ac:dyDescent="0.3">
      <c r="A5" s="4"/>
      <c r="D5" s="24"/>
      <c r="E5" s="24"/>
      <c r="F5" s="24"/>
      <c r="G5" s="24"/>
      <c r="H5" s="24"/>
      <c r="I5" s="24"/>
      <c r="J5" s="25"/>
      <c r="K5" s="25"/>
    </row>
    <row r="6" spans="1:12" ht="18.75" customHeight="1" x14ac:dyDescent="0.3">
      <c r="A6" s="85" t="s">
        <v>21</v>
      </c>
      <c r="B6" s="85"/>
      <c r="C6" s="85"/>
      <c r="D6" s="85"/>
      <c r="E6" s="85"/>
      <c r="F6" s="85"/>
      <c r="G6" s="85"/>
      <c r="H6" s="85"/>
      <c r="I6" s="85"/>
      <c r="J6" s="85"/>
      <c r="K6" s="85"/>
    </row>
    <row r="7" spans="1:12" ht="18.75" x14ac:dyDescent="0.3">
      <c r="J7" s="87"/>
      <c r="K7" s="87"/>
    </row>
    <row r="8" spans="1:12" x14ac:dyDescent="0.25">
      <c r="A8" s="6" t="s">
        <v>0</v>
      </c>
      <c r="B8" s="2" t="s">
        <v>1</v>
      </c>
      <c r="C8" s="2" t="s">
        <v>10</v>
      </c>
      <c r="D8" s="2" t="s">
        <v>9</v>
      </c>
      <c r="E8" s="2" t="s">
        <v>2</v>
      </c>
      <c r="F8" s="2" t="s">
        <v>3</v>
      </c>
      <c r="G8" s="13" t="s">
        <v>8</v>
      </c>
      <c r="H8" s="2" t="s">
        <v>5</v>
      </c>
      <c r="I8" s="12" t="s">
        <v>4</v>
      </c>
      <c r="J8" s="2" t="s">
        <v>7</v>
      </c>
      <c r="K8" s="12" t="s">
        <v>15</v>
      </c>
    </row>
    <row r="9" spans="1:12" ht="20.25" customHeight="1" x14ac:dyDescent="0.25">
      <c r="A9" s="1">
        <v>1</v>
      </c>
      <c r="B9" s="19" t="s">
        <v>70</v>
      </c>
      <c r="C9" s="11" t="s">
        <v>23</v>
      </c>
      <c r="D9" s="7"/>
      <c r="E9" s="3"/>
      <c r="F9" s="3"/>
      <c r="G9" s="3"/>
      <c r="H9" s="3"/>
      <c r="I9" s="3"/>
      <c r="J9" s="10"/>
      <c r="K9" s="20"/>
    </row>
    <row r="10" spans="1:12" ht="20.25" customHeight="1" x14ac:dyDescent="0.25">
      <c r="A10" s="1">
        <v>2</v>
      </c>
      <c r="B10" s="19" t="s">
        <v>28</v>
      </c>
      <c r="C10" s="11" t="s">
        <v>29</v>
      </c>
      <c r="D10" s="7" t="s">
        <v>30</v>
      </c>
      <c r="E10" s="3">
        <v>50000</v>
      </c>
      <c r="F10" s="3">
        <v>290000</v>
      </c>
      <c r="G10" s="3"/>
      <c r="H10" s="3"/>
      <c r="I10" s="3"/>
      <c r="J10" s="10"/>
      <c r="K10" s="1"/>
    </row>
    <row r="11" spans="1:12" ht="20.25" customHeight="1" x14ac:dyDescent="0.25">
      <c r="A11" s="1">
        <v>3</v>
      </c>
      <c r="B11" s="19" t="s">
        <v>33</v>
      </c>
      <c r="C11" s="11" t="s">
        <v>34</v>
      </c>
      <c r="D11" s="7" t="s">
        <v>38</v>
      </c>
      <c r="E11" s="3">
        <v>50000</v>
      </c>
      <c r="F11" s="3"/>
      <c r="G11" s="3">
        <v>50000</v>
      </c>
      <c r="H11" s="3"/>
      <c r="I11" s="3">
        <v>50000</v>
      </c>
      <c r="J11" s="10" t="s">
        <v>76</v>
      </c>
      <c r="K11" s="20"/>
    </row>
    <row r="12" spans="1:12" ht="20.25" customHeight="1" x14ac:dyDescent="0.25">
      <c r="A12" s="1">
        <v>4</v>
      </c>
      <c r="B12" s="18" t="s">
        <v>75</v>
      </c>
      <c r="C12" s="11" t="s">
        <v>37</v>
      </c>
      <c r="D12" s="7" t="s">
        <v>77</v>
      </c>
      <c r="E12" s="3">
        <v>50000</v>
      </c>
      <c r="F12" s="3"/>
      <c r="G12" s="3">
        <v>50000</v>
      </c>
      <c r="H12" s="3">
        <v>50000</v>
      </c>
      <c r="I12" s="3">
        <f>SUM(G12:H12)</f>
        <v>100000</v>
      </c>
      <c r="J12" s="10" t="s">
        <v>78</v>
      </c>
      <c r="K12" s="29">
        <v>42561</v>
      </c>
    </row>
    <row r="13" spans="1:12" ht="20.25" customHeight="1" x14ac:dyDescent="0.25">
      <c r="A13" s="1">
        <v>5</v>
      </c>
      <c r="B13" s="19" t="s">
        <v>43</v>
      </c>
      <c r="C13" s="11" t="s">
        <v>44</v>
      </c>
      <c r="D13" s="7" t="s">
        <v>14</v>
      </c>
      <c r="E13" s="3">
        <v>80000</v>
      </c>
      <c r="F13" s="3">
        <v>50000</v>
      </c>
      <c r="G13" s="3"/>
      <c r="H13" s="3"/>
      <c r="J13" s="3"/>
      <c r="K13" s="3"/>
      <c r="L13" s="28"/>
    </row>
    <row r="14" spans="1:12" ht="30" customHeight="1" x14ac:dyDescent="0.25">
      <c r="A14" s="82" t="s">
        <v>6</v>
      </c>
      <c r="B14" s="82"/>
      <c r="C14" s="82"/>
      <c r="D14" s="82"/>
      <c r="E14" s="3">
        <f>SUM(E9:E13)</f>
        <v>230000</v>
      </c>
      <c r="F14" s="8">
        <f>SUM(F9:F13)</f>
        <v>340000</v>
      </c>
      <c r="G14" s="8"/>
      <c r="H14" s="8"/>
      <c r="I14" s="8"/>
      <c r="J14" s="10"/>
      <c r="K14" s="21"/>
    </row>
    <row r="16" spans="1:12" x14ac:dyDescent="0.25">
      <c r="A16" s="88" t="s">
        <v>55</v>
      </c>
      <c r="B16" s="88"/>
      <c r="C16" s="88"/>
      <c r="D16" s="88"/>
      <c r="E16" s="88"/>
      <c r="F16" s="88"/>
      <c r="G16" s="88"/>
      <c r="H16" s="88"/>
      <c r="I16" s="88"/>
      <c r="J16" s="88"/>
      <c r="K16" s="88"/>
    </row>
    <row r="18" spans="1:11" x14ac:dyDescent="0.25">
      <c r="A18" s="88" t="s">
        <v>58</v>
      </c>
      <c r="B18" s="88"/>
      <c r="C18" s="88"/>
      <c r="D18" s="88"/>
      <c r="E18" s="88"/>
      <c r="F18" s="88"/>
      <c r="G18" s="88"/>
      <c r="H18" s="88"/>
      <c r="I18" s="88"/>
      <c r="J18" s="88"/>
      <c r="K18" s="88"/>
    </row>
    <row r="20" spans="1:11" x14ac:dyDescent="0.25">
      <c r="A20" s="88" t="s">
        <v>57</v>
      </c>
      <c r="B20" s="88"/>
      <c r="C20" s="88"/>
      <c r="D20" s="88"/>
      <c r="E20" s="88"/>
      <c r="F20" s="88"/>
      <c r="G20" s="88"/>
      <c r="H20" s="88"/>
      <c r="I20" s="88"/>
      <c r="J20" s="88"/>
      <c r="K20" s="88"/>
    </row>
    <row r="21" spans="1:11" ht="15.75" x14ac:dyDescent="0.25">
      <c r="A21" s="99" t="s">
        <v>66</v>
      </c>
      <c r="B21" s="99"/>
      <c r="C21" s="99"/>
      <c r="D21" s="99"/>
      <c r="E21" s="99"/>
      <c r="F21" s="99"/>
      <c r="G21" s="99"/>
      <c r="H21" s="99"/>
      <c r="I21" s="99"/>
      <c r="J21" s="99"/>
      <c r="K21" s="99"/>
    </row>
    <row r="23" spans="1:11" x14ac:dyDescent="0.25">
      <c r="A23" s="98" t="s">
        <v>59</v>
      </c>
      <c r="B23" s="98"/>
      <c r="C23" s="98"/>
      <c r="D23" s="98"/>
      <c r="E23" s="98"/>
      <c r="F23" s="98"/>
      <c r="G23" s="98"/>
      <c r="H23" s="98"/>
      <c r="I23" s="98"/>
      <c r="J23" s="98"/>
      <c r="K23" s="98"/>
    </row>
    <row r="24" spans="1:11" x14ac:dyDescent="0.25">
      <c r="E24" s="100" t="s">
        <v>60</v>
      </c>
      <c r="F24" s="101"/>
      <c r="G24" s="104" t="s">
        <v>61</v>
      </c>
      <c r="H24" s="104"/>
      <c r="I24" s="104" t="s">
        <v>62</v>
      </c>
      <c r="J24" s="104"/>
    </row>
    <row r="25" spans="1:11" ht="15.75" x14ac:dyDescent="0.25">
      <c r="A25" s="98" t="s">
        <v>63</v>
      </c>
      <c r="B25" s="98"/>
      <c r="C25" s="96">
        <v>489600</v>
      </c>
      <c r="D25" s="105"/>
      <c r="E25" s="102"/>
      <c r="F25" s="103"/>
      <c r="G25" s="96">
        <f>C25/12</f>
        <v>40800</v>
      </c>
      <c r="H25" s="97"/>
      <c r="I25" s="96">
        <f>PRODUCT(G25,3)</f>
        <v>122400</v>
      </c>
      <c r="J25" s="97"/>
    </row>
    <row r="26" spans="1:11" ht="15.75" x14ac:dyDescent="0.25">
      <c r="A26" s="98" t="s">
        <v>5</v>
      </c>
      <c r="B26" s="98"/>
      <c r="C26" s="91">
        <v>1101600</v>
      </c>
      <c r="D26" s="92"/>
      <c r="E26" s="91">
        <f>C26/10</f>
        <v>110160</v>
      </c>
      <c r="F26" s="92"/>
      <c r="G26" s="91">
        <f>C26/12</f>
        <v>91800</v>
      </c>
      <c r="H26" s="92"/>
      <c r="I26" s="91">
        <f>PRODUCT(G26,3)</f>
        <v>275400</v>
      </c>
      <c r="J26" s="92"/>
    </row>
    <row r="27" spans="1:11" ht="15.75" x14ac:dyDescent="0.25">
      <c r="A27" s="93" t="s">
        <v>67</v>
      </c>
      <c r="B27" s="94"/>
      <c r="C27" s="94"/>
      <c r="D27" s="94"/>
      <c r="E27" s="94"/>
      <c r="F27" s="95"/>
      <c r="G27" s="96">
        <f>PRODUCT(70000,0.12)</f>
        <v>8400</v>
      </c>
      <c r="H27" s="97"/>
      <c r="I27" s="91">
        <f>PRODUCT(G27,3)</f>
        <v>25200</v>
      </c>
      <c r="J27" s="92"/>
    </row>
    <row r="28" spans="1:11" ht="15.75" x14ac:dyDescent="0.25">
      <c r="A28" s="89" t="s">
        <v>64</v>
      </c>
      <c r="B28" s="89"/>
      <c r="C28" s="89"/>
      <c r="D28" s="89"/>
      <c r="E28" s="89"/>
      <c r="F28" s="89"/>
      <c r="G28" s="90">
        <f>SUM(G25:H26)-G27</f>
        <v>124200</v>
      </c>
      <c r="H28" s="89"/>
      <c r="I28" s="90">
        <f>SUM(I25:J26)-I27</f>
        <v>372600</v>
      </c>
      <c r="J28" s="89"/>
    </row>
    <row r="30" spans="1:11" ht="15.75" x14ac:dyDescent="0.25">
      <c r="A30" s="89" t="s">
        <v>65</v>
      </c>
      <c r="B30" s="89"/>
      <c r="C30" s="89"/>
      <c r="D30" s="89"/>
      <c r="E30" s="89"/>
      <c r="F30" s="89"/>
      <c r="G30" s="90">
        <f>G28+I28</f>
        <v>496800</v>
      </c>
      <c r="H30" s="89"/>
    </row>
    <row r="32" spans="1:11" ht="15.75" x14ac:dyDescent="0.25">
      <c r="A32" s="89" t="s">
        <v>72</v>
      </c>
      <c r="B32" s="89"/>
      <c r="C32" s="89"/>
      <c r="D32" s="89"/>
      <c r="E32" s="89"/>
      <c r="F32" s="89"/>
      <c r="G32" s="90">
        <f>'AVRIL 16'!G25-'AVRIL 16'!G27</f>
        <v>32400</v>
      </c>
      <c r="H32" s="89"/>
    </row>
  </sheetData>
  <mergeCells count="34">
    <mergeCell ref="A23:K23"/>
    <mergeCell ref="A1:K1"/>
    <mergeCell ref="C3:H3"/>
    <mergeCell ref="I3:J3"/>
    <mergeCell ref="F4:K4"/>
    <mergeCell ref="A6:K6"/>
    <mergeCell ref="J7:K7"/>
    <mergeCell ref="A14:D14"/>
    <mergeCell ref="A16:K16"/>
    <mergeCell ref="A18:K18"/>
    <mergeCell ref="A20:K20"/>
    <mergeCell ref="A21:K21"/>
    <mergeCell ref="I26:J26"/>
    <mergeCell ref="A27:F27"/>
    <mergeCell ref="G27:H27"/>
    <mergeCell ref="I27:J27"/>
    <mergeCell ref="E24:F25"/>
    <mergeCell ref="G24:H24"/>
    <mergeCell ref="I24:J24"/>
    <mergeCell ref="A25:B25"/>
    <mergeCell ref="C25:D25"/>
    <mergeCell ref="G25:H25"/>
    <mergeCell ref="I25:J25"/>
    <mergeCell ref="A26:B26"/>
    <mergeCell ref="C26:D26"/>
    <mergeCell ref="E26:F26"/>
    <mergeCell ref="G26:H26"/>
    <mergeCell ref="A32:F32"/>
    <mergeCell ref="G32:H32"/>
    <mergeCell ref="A28:F28"/>
    <mergeCell ref="G28:H28"/>
    <mergeCell ref="I28:J28"/>
    <mergeCell ref="A30:F30"/>
    <mergeCell ref="G30:H30"/>
  </mergeCells>
  <pageMargins left="0.31496062992125984" right="0.31496062992125984" top="0.35433070866141736" bottom="0.35433070866141736" header="0.31496062992125984" footer="0.31496062992125984"/>
  <pageSetup paperSize="9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workbookViewId="0">
      <selection activeCell="M16" sqref="M16"/>
    </sheetView>
  </sheetViews>
  <sheetFormatPr baseColWidth="10" defaultRowHeight="15" x14ac:dyDescent="0.25"/>
  <cols>
    <col min="1" max="1" width="3.28515625" customWidth="1"/>
    <col min="2" max="2" width="29.5703125" customWidth="1"/>
    <col min="3" max="3" width="7.5703125" customWidth="1"/>
    <col min="4" max="4" width="18.28515625" customWidth="1"/>
    <col min="5" max="5" width="9.85546875" customWidth="1"/>
    <col min="6" max="6" width="10.28515625" customWidth="1"/>
    <col min="7" max="7" width="12" customWidth="1"/>
    <col min="8" max="8" width="9.42578125" customWidth="1"/>
    <col min="9" max="9" width="14.42578125" customWidth="1"/>
    <col min="10" max="10" width="8.7109375" customWidth="1"/>
    <col min="11" max="11" width="11.5703125" customWidth="1"/>
  </cols>
  <sheetData>
    <row r="1" spans="1:11" ht="23.25" x14ac:dyDescent="0.25">
      <c r="A1" s="83" t="s">
        <v>74</v>
      </c>
      <c r="B1" s="83"/>
      <c r="C1" s="83"/>
      <c r="D1" s="83"/>
      <c r="E1" s="83"/>
      <c r="F1" s="83"/>
      <c r="G1" s="83"/>
      <c r="H1" s="83"/>
      <c r="I1" s="83"/>
      <c r="J1" s="83"/>
      <c r="K1" s="83"/>
    </row>
    <row r="2" spans="1:11" ht="18.75" x14ac:dyDescent="0.3">
      <c r="A2" s="4" t="s">
        <v>11</v>
      </c>
      <c r="E2" s="5"/>
      <c r="H2" s="5"/>
    </row>
    <row r="3" spans="1:11" ht="18.75" customHeight="1" x14ac:dyDescent="0.4">
      <c r="A3" s="4" t="s">
        <v>12</v>
      </c>
      <c r="C3" s="84" t="s">
        <v>16</v>
      </c>
      <c r="D3" s="84"/>
      <c r="E3" s="84"/>
      <c r="F3" s="84"/>
      <c r="G3" s="84"/>
      <c r="H3" s="84"/>
      <c r="I3" s="85" t="s">
        <v>17</v>
      </c>
      <c r="J3" s="85"/>
      <c r="K3" s="24"/>
    </row>
    <row r="4" spans="1:11" ht="18.75" x14ac:dyDescent="0.3">
      <c r="A4" s="4" t="s">
        <v>13</v>
      </c>
      <c r="D4" s="24" t="s">
        <v>18</v>
      </c>
      <c r="E4" s="24"/>
      <c r="F4" s="86" t="s">
        <v>19</v>
      </c>
      <c r="G4" s="86"/>
      <c r="H4" s="86"/>
      <c r="I4" s="86"/>
      <c r="J4" s="86"/>
      <c r="K4" s="86"/>
    </row>
    <row r="5" spans="1:11" ht="9" customHeight="1" x14ac:dyDescent="0.3">
      <c r="A5" s="4"/>
      <c r="D5" s="24"/>
      <c r="E5" s="24"/>
      <c r="F5" s="24"/>
      <c r="G5" s="24"/>
      <c r="H5" s="24"/>
      <c r="I5" s="24"/>
      <c r="J5" s="25"/>
      <c r="K5" s="25"/>
    </row>
    <row r="6" spans="1:11" ht="18.75" customHeight="1" x14ac:dyDescent="0.3">
      <c r="A6" s="85" t="s">
        <v>21</v>
      </c>
      <c r="B6" s="85"/>
      <c r="C6" s="85"/>
      <c r="D6" s="85"/>
      <c r="E6" s="85"/>
      <c r="F6" s="85"/>
      <c r="G6" s="85"/>
      <c r="H6" s="85"/>
      <c r="I6" s="85"/>
      <c r="J6" s="85"/>
      <c r="K6" s="85"/>
    </row>
    <row r="7" spans="1:11" ht="18.75" x14ac:dyDescent="0.3">
      <c r="J7" s="87"/>
      <c r="K7" s="87"/>
    </row>
    <row r="8" spans="1:11" x14ac:dyDescent="0.25">
      <c r="A8" s="6" t="s">
        <v>0</v>
      </c>
      <c r="B8" s="2" t="s">
        <v>1</v>
      </c>
      <c r="C8" s="2" t="s">
        <v>10</v>
      </c>
      <c r="D8" s="2" t="s">
        <v>9</v>
      </c>
      <c r="E8" s="2" t="s">
        <v>2</v>
      </c>
      <c r="F8" s="2" t="s">
        <v>3</v>
      </c>
      <c r="G8" s="13" t="s">
        <v>8</v>
      </c>
      <c r="H8" s="2" t="s">
        <v>5</v>
      </c>
      <c r="I8" s="12" t="s">
        <v>4</v>
      </c>
      <c r="J8" s="2" t="s">
        <v>7</v>
      </c>
      <c r="K8" s="12" t="s">
        <v>15</v>
      </c>
    </row>
    <row r="9" spans="1:11" ht="20.25" customHeight="1" x14ac:dyDescent="0.25">
      <c r="A9" s="1">
        <v>1</v>
      </c>
      <c r="B9" s="19"/>
      <c r="C9" s="11" t="s">
        <v>23</v>
      </c>
      <c r="D9" s="7"/>
      <c r="E9" s="3"/>
      <c r="F9" s="3"/>
      <c r="G9" s="3"/>
      <c r="H9" s="3"/>
      <c r="I9" s="3">
        <f>SUM(G9:H9)</f>
        <v>0</v>
      </c>
      <c r="J9" s="10"/>
      <c r="K9" s="20"/>
    </row>
    <row r="10" spans="1:11" ht="20.25" customHeight="1" x14ac:dyDescent="0.25">
      <c r="A10" s="1">
        <v>2</v>
      </c>
      <c r="B10" s="19" t="s">
        <v>82</v>
      </c>
      <c r="C10" s="11" t="s">
        <v>29</v>
      </c>
      <c r="D10" s="7" t="s">
        <v>83</v>
      </c>
      <c r="E10" s="3">
        <v>25000</v>
      </c>
      <c r="F10" s="3"/>
      <c r="G10" s="3">
        <v>25000</v>
      </c>
      <c r="H10" s="3"/>
      <c r="I10" s="3">
        <f t="shared" ref="I10:I13" si="0">SUM(G10:H10)</f>
        <v>25000</v>
      </c>
      <c r="J10" s="10" t="s">
        <v>84</v>
      </c>
      <c r="K10" s="20" t="s">
        <v>32</v>
      </c>
    </row>
    <row r="11" spans="1:11" ht="20.25" customHeight="1" x14ac:dyDescent="0.25">
      <c r="A11" s="1">
        <v>3</v>
      </c>
      <c r="B11" s="19" t="s">
        <v>33</v>
      </c>
      <c r="C11" s="11" t="s">
        <v>34</v>
      </c>
      <c r="D11" s="7" t="s">
        <v>80</v>
      </c>
      <c r="E11" s="3">
        <v>50000</v>
      </c>
      <c r="F11" s="3">
        <v>50000</v>
      </c>
      <c r="G11" s="3">
        <v>50000</v>
      </c>
      <c r="H11" s="3"/>
      <c r="I11" s="3">
        <f t="shared" si="0"/>
        <v>50000</v>
      </c>
      <c r="J11" s="10" t="s">
        <v>84</v>
      </c>
      <c r="K11" s="20" t="s">
        <v>32</v>
      </c>
    </row>
    <row r="12" spans="1:11" ht="20.25" customHeight="1" x14ac:dyDescent="0.25">
      <c r="A12" s="1">
        <v>4</v>
      </c>
      <c r="B12" s="18" t="s">
        <v>75</v>
      </c>
      <c r="C12" s="11" t="s">
        <v>37</v>
      </c>
      <c r="D12" s="7" t="s">
        <v>77</v>
      </c>
      <c r="E12" s="3">
        <v>50000</v>
      </c>
      <c r="F12" s="3"/>
      <c r="G12" s="3">
        <v>50000</v>
      </c>
      <c r="H12" s="3"/>
      <c r="I12" s="3">
        <f t="shared" si="0"/>
        <v>50000</v>
      </c>
      <c r="J12" s="10" t="s">
        <v>85</v>
      </c>
      <c r="K12" s="20" t="s">
        <v>32</v>
      </c>
    </row>
    <row r="13" spans="1:11" ht="20.25" customHeight="1" x14ac:dyDescent="0.25">
      <c r="A13" s="1">
        <v>5</v>
      </c>
      <c r="B13" s="19" t="s">
        <v>43</v>
      </c>
      <c r="C13" s="11" t="s">
        <v>44</v>
      </c>
      <c r="D13" s="7" t="s">
        <v>14</v>
      </c>
      <c r="E13" s="3">
        <v>80000</v>
      </c>
      <c r="F13" s="3">
        <v>210000</v>
      </c>
      <c r="G13" s="3"/>
      <c r="H13" s="8">
        <v>100000</v>
      </c>
      <c r="I13" s="3">
        <f t="shared" si="0"/>
        <v>100000</v>
      </c>
      <c r="J13" s="10" t="s">
        <v>86</v>
      </c>
      <c r="K13" s="35">
        <v>42571</v>
      </c>
    </row>
    <row r="14" spans="1:11" ht="30" customHeight="1" x14ac:dyDescent="0.25">
      <c r="A14" s="82" t="s">
        <v>6</v>
      </c>
      <c r="B14" s="82"/>
      <c r="C14" s="82"/>
      <c r="D14" s="82"/>
      <c r="E14" s="3">
        <f>SUM(E9:E13)</f>
        <v>205000</v>
      </c>
      <c r="F14" s="3">
        <f>SUM(F9:F13)</f>
        <v>260000</v>
      </c>
      <c r="G14" s="3">
        <f t="shared" ref="G14:H14" si="1">SUM(G9:G13)</f>
        <v>125000</v>
      </c>
      <c r="H14" s="8">
        <f t="shared" si="1"/>
        <v>100000</v>
      </c>
      <c r="I14" s="3">
        <f>SUM(I9:I13)</f>
        <v>225000</v>
      </c>
      <c r="J14" s="10" t="s">
        <v>87</v>
      </c>
      <c r="K14" s="21" t="s">
        <v>41</v>
      </c>
    </row>
    <row r="16" spans="1:11" x14ac:dyDescent="0.25">
      <c r="A16" s="88" t="s">
        <v>55</v>
      </c>
      <c r="B16" s="88"/>
      <c r="C16" s="88"/>
      <c r="D16" s="88"/>
      <c r="E16" s="88"/>
      <c r="F16" s="88"/>
      <c r="G16" s="88"/>
      <c r="H16" s="88"/>
      <c r="I16" s="88"/>
      <c r="J16" s="88"/>
      <c r="K16" s="88"/>
    </row>
    <row r="17" spans="1:11" ht="15.75" x14ac:dyDescent="0.25">
      <c r="A17" s="33" t="s">
        <v>28</v>
      </c>
      <c r="B17" s="33"/>
      <c r="C17" s="30" t="s">
        <v>29</v>
      </c>
      <c r="D17" s="31" t="s">
        <v>30</v>
      </c>
      <c r="E17" s="32"/>
      <c r="F17" s="32">
        <v>390000</v>
      </c>
      <c r="G17" s="106" t="s">
        <v>79</v>
      </c>
      <c r="H17" s="106"/>
      <c r="I17" s="106"/>
      <c r="J17" s="106"/>
      <c r="K17" s="106"/>
    </row>
    <row r="18" spans="1:11" x14ac:dyDescent="0.25">
      <c r="A18" s="88" t="s">
        <v>58</v>
      </c>
      <c r="B18" s="88"/>
      <c r="C18" s="88"/>
      <c r="D18" s="88"/>
      <c r="E18" s="88"/>
      <c r="F18" s="88"/>
      <c r="G18" s="88"/>
      <c r="H18" s="88"/>
      <c r="I18" s="88"/>
      <c r="J18" s="88"/>
      <c r="K18" s="88"/>
    </row>
    <row r="20" spans="1:11" x14ac:dyDescent="0.25">
      <c r="A20" s="88" t="s">
        <v>57</v>
      </c>
      <c r="B20" s="88"/>
      <c r="C20" s="88"/>
      <c r="D20" s="88"/>
      <c r="E20" s="88"/>
      <c r="F20" s="88"/>
      <c r="G20" s="88"/>
      <c r="H20" s="88"/>
      <c r="I20" s="88"/>
      <c r="J20" s="88"/>
      <c r="K20" s="88"/>
    </row>
    <row r="21" spans="1:11" ht="15.75" x14ac:dyDescent="0.25">
      <c r="A21" s="99" t="s">
        <v>66</v>
      </c>
      <c r="B21" s="99"/>
      <c r="C21" s="99"/>
      <c r="D21" s="99"/>
      <c r="E21" s="99"/>
      <c r="F21" s="99"/>
      <c r="G21" s="99"/>
      <c r="H21" s="99"/>
      <c r="I21" s="99"/>
      <c r="J21" s="99"/>
      <c r="K21" s="99"/>
    </row>
    <row r="23" spans="1:11" x14ac:dyDescent="0.25">
      <c r="A23" s="98" t="s">
        <v>59</v>
      </c>
      <c r="B23" s="98"/>
      <c r="C23" s="98"/>
      <c r="D23" s="98"/>
      <c r="E23" s="98"/>
      <c r="F23" s="98"/>
      <c r="G23" s="98"/>
      <c r="H23" s="98"/>
      <c r="I23" s="98"/>
      <c r="J23" s="98"/>
      <c r="K23" s="98"/>
    </row>
    <row r="24" spans="1:11" x14ac:dyDescent="0.25">
      <c r="E24" s="100" t="s">
        <v>60</v>
      </c>
      <c r="F24" s="101"/>
      <c r="G24" s="104" t="s">
        <v>61</v>
      </c>
      <c r="H24" s="104"/>
      <c r="I24" s="104" t="s">
        <v>62</v>
      </c>
      <c r="J24" s="104"/>
    </row>
    <row r="25" spans="1:11" ht="15.75" x14ac:dyDescent="0.25">
      <c r="A25" s="98" t="s">
        <v>63</v>
      </c>
      <c r="B25" s="98"/>
      <c r="C25" s="96">
        <v>489600</v>
      </c>
      <c r="D25" s="105"/>
      <c r="E25" s="102"/>
      <c r="F25" s="103"/>
      <c r="G25" s="96">
        <f>C25/12</f>
        <v>40800</v>
      </c>
      <c r="H25" s="97"/>
      <c r="I25" s="96">
        <f>PRODUCT(G25,3)</f>
        <v>122400</v>
      </c>
      <c r="J25" s="97"/>
    </row>
    <row r="26" spans="1:11" ht="15.75" x14ac:dyDescent="0.25">
      <c r="A26" s="98" t="s">
        <v>5</v>
      </c>
      <c r="B26" s="98"/>
      <c r="C26" s="91">
        <v>1101600</v>
      </c>
      <c r="D26" s="92"/>
      <c r="E26" s="91">
        <f>C26/10</f>
        <v>110160</v>
      </c>
      <c r="F26" s="92"/>
      <c r="G26" s="91">
        <f>C26/12</f>
        <v>91800</v>
      </c>
      <c r="H26" s="92"/>
      <c r="I26" s="91">
        <f>PRODUCT(G26,3)</f>
        <v>275400</v>
      </c>
      <c r="J26" s="92"/>
    </row>
    <row r="27" spans="1:11" ht="15.75" x14ac:dyDescent="0.25">
      <c r="A27" s="93" t="s">
        <v>67</v>
      </c>
      <c r="B27" s="94"/>
      <c r="C27" s="94"/>
      <c r="D27" s="94"/>
      <c r="E27" s="94"/>
      <c r="F27" s="95"/>
      <c r="G27" s="96">
        <f>PRODUCT(70000,0.12)</f>
        <v>8400</v>
      </c>
      <c r="H27" s="97"/>
      <c r="I27" s="91">
        <f>PRODUCT(G27,3)</f>
        <v>25200</v>
      </c>
      <c r="J27" s="92"/>
    </row>
    <row r="28" spans="1:11" ht="15.75" x14ac:dyDescent="0.25">
      <c r="A28" s="89" t="s">
        <v>64</v>
      </c>
      <c r="B28" s="89"/>
      <c r="C28" s="89"/>
      <c r="D28" s="89"/>
      <c r="E28" s="89"/>
      <c r="F28" s="89"/>
      <c r="G28" s="90">
        <f>SUM(G25:H26)-G27</f>
        <v>124200</v>
      </c>
      <c r="H28" s="89"/>
      <c r="I28" s="90">
        <f>SUM(I25:J26)-I27</f>
        <v>372600</v>
      </c>
      <c r="J28" s="89"/>
    </row>
  </sheetData>
  <mergeCells count="31">
    <mergeCell ref="J7:K7"/>
    <mergeCell ref="G17:K17"/>
    <mergeCell ref="A1:K1"/>
    <mergeCell ref="C3:H3"/>
    <mergeCell ref="I3:J3"/>
    <mergeCell ref="F4:K4"/>
    <mergeCell ref="A6:K6"/>
    <mergeCell ref="C25:D25"/>
    <mergeCell ref="G25:H25"/>
    <mergeCell ref="I25:J25"/>
    <mergeCell ref="A14:D14"/>
    <mergeCell ref="A16:K16"/>
    <mergeCell ref="A18:K18"/>
    <mergeCell ref="A20:K20"/>
    <mergeCell ref="A21:K21"/>
    <mergeCell ref="A23:K23"/>
    <mergeCell ref="E24:F25"/>
    <mergeCell ref="G24:H24"/>
    <mergeCell ref="I24:J24"/>
    <mergeCell ref="A25:B25"/>
    <mergeCell ref="A28:F28"/>
    <mergeCell ref="G28:H28"/>
    <mergeCell ref="I28:J28"/>
    <mergeCell ref="A26:B26"/>
    <mergeCell ref="C26:D26"/>
    <mergeCell ref="E26:F26"/>
    <mergeCell ref="G26:H26"/>
    <mergeCell ref="I26:J26"/>
    <mergeCell ref="A27:F27"/>
    <mergeCell ref="G27:H27"/>
    <mergeCell ref="I27:J27"/>
  </mergeCells>
  <pageMargins left="0.31496062992125984" right="0.31496062992125984" top="0.35433070866141736" bottom="0.35433070866141736" header="0.31496062992125984" footer="0.31496062992125984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topLeftCell="A4" workbookViewId="0">
      <selection activeCell="I14" sqref="I14"/>
    </sheetView>
  </sheetViews>
  <sheetFormatPr baseColWidth="10" defaultRowHeight="15" x14ac:dyDescent="0.25"/>
  <cols>
    <col min="1" max="1" width="3.28515625" customWidth="1"/>
    <col min="2" max="2" width="29.5703125" customWidth="1"/>
    <col min="3" max="3" width="7.5703125" customWidth="1"/>
    <col min="4" max="4" width="18.28515625" customWidth="1"/>
    <col min="5" max="5" width="9.85546875" customWidth="1"/>
    <col min="6" max="6" width="10.28515625" customWidth="1"/>
    <col min="7" max="7" width="12" customWidth="1"/>
    <col min="8" max="8" width="9.42578125" customWidth="1"/>
    <col min="9" max="9" width="14.42578125" customWidth="1"/>
    <col min="10" max="10" width="8.7109375" customWidth="1"/>
    <col min="11" max="11" width="11.5703125" customWidth="1"/>
  </cols>
  <sheetData>
    <row r="1" spans="1:11" ht="23.25" x14ac:dyDescent="0.25">
      <c r="A1" s="83" t="s">
        <v>81</v>
      </c>
      <c r="B1" s="83"/>
      <c r="C1" s="83"/>
      <c r="D1" s="83"/>
      <c r="E1" s="83"/>
      <c r="F1" s="83"/>
      <c r="G1" s="83"/>
      <c r="H1" s="83"/>
      <c r="I1" s="83"/>
      <c r="J1" s="83"/>
      <c r="K1" s="83"/>
    </row>
    <row r="2" spans="1:11" ht="18.75" x14ac:dyDescent="0.3">
      <c r="A2" s="4" t="s">
        <v>11</v>
      </c>
      <c r="E2" s="5"/>
      <c r="H2" s="5"/>
    </row>
    <row r="3" spans="1:11" ht="18.75" customHeight="1" x14ac:dyDescent="0.4">
      <c r="A3" s="4" t="s">
        <v>12</v>
      </c>
      <c r="C3" s="84" t="s">
        <v>16</v>
      </c>
      <c r="D3" s="84"/>
      <c r="E3" s="84"/>
      <c r="F3" s="84"/>
      <c r="G3" s="84"/>
      <c r="H3" s="84"/>
      <c r="I3" s="85" t="s">
        <v>17</v>
      </c>
      <c r="J3" s="85"/>
      <c r="K3" s="26"/>
    </row>
    <row r="4" spans="1:11" ht="18.75" x14ac:dyDescent="0.3">
      <c r="A4" s="4" t="s">
        <v>13</v>
      </c>
      <c r="D4" s="26" t="s">
        <v>18</v>
      </c>
      <c r="E4" s="26"/>
      <c r="F4" s="86" t="s">
        <v>19</v>
      </c>
      <c r="G4" s="86"/>
      <c r="H4" s="86"/>
      <c r="I4" s="86"/>
      <c r="J4" s="86"/>
      <c r="K4" s="86"/>
    </row>
    <row r="5" spans="1:11" ht="9" customHeight="1" x14ac:dyDescent="0.3">
      <c r="A5" s="4"/>
      <c r="D5" s="26"/>
      <c r="E5" s="26"/>
      <c r="F5" s="26"/>
      <c r="G5" s="26"/>
      <c r="H5" s="26"/>
      <c r="I5" s="26"/>
      <c r="J5" s="27"/>
      <c r="K5" s="27"/>
    </row>
    <row r="6" spans="1:11" ht="18.75" customHeight="1" x14ac:dyDescent="0.3">
      <c r="A6" s="85" t="s">
        <v>21</v>
      </c>
      <c r="B6" s="85"/>
      <c r="C6" s="85"/>
      <c r="D6" s="85"/>
      <c r="E6" s="85"/>
      <c r="F6" s="85"/>
      <c r="G6" s="85"/>
      <c r="H6" s="85"/>
      <c r="I6" s="85"/>
      <c r="J6" s="85"/>
      <c r="K6" s="85"/>
    </row>
    <row r="7" spans="1:11" ht="18.75" x14ac:dyDescent="0.3">
      <c r="J7" s="87"/>
      <c r="K7" s="87"/>
    </row>
    <row r="8" spans="1:11" x14ac:dyDescent="0.25">
      <c r="A8" s="6" t="s">
        <v>0</v>
      </c>
      <c r="B8" s="2" t="s">
        <v>1</v>
      </c>
      <c r="C8" s="2" t="s">
        <v>10</v>
      </c>
      <c r="D8" s="2" t="s">
        <v>9</v>
      </c>
      <c r="E8" s="2" t="s">
        <v>2</v>
      </c>
      <c r="F8" s="2" t="s">
        <v>3</v>
      </c>
      <c r="G8" s="13" t="s">
        <v>8</v>
      </c>
      <c r="H8" s="2" t="s">
        <v>5</v>
      </c>
      <c r="I8" s="12" t="s">
        <v>4</v>
      </c>
      <c r="J8" s="2" t="s">
        <v>7</v>
      </c>
      <c r="K8" s="12" t="s">
        <v>15</v>
      </c>
    </row>
    <row r="9" spans="1:11" ht="20.25" customHeight="1" x14ac:dyDescent="0.25">
      <c r="A9" s="1">
        <v>1</v>
      </c>
      <c r="B9" s="19" t="s">
        <v>88</v>
      </c>
      <c r="C9" s="11" t="s">
        <v>23</v>
      </c>
      <c r="D9" s="7" t="s">
        <v>94</v>
      </c>
      <c r="E9" s="3">
        <v>50000</v>
      </c>
      <c r="F9" s="3">
        <v>50000</v>
      </c>
      <c r="G9" s="3"/>
      <c r="H9" s="3"/>
      <c r="I9" s="3">
        <f>SUM(G9:H9)</f>
        <v>0</v>
      </c>
      <c r="J9" s="10"/>
      <c r="K9" s="40" t="s">
        <v>89</v>
      </c>
    </row>
    <row r="10" spans="1:11" ht="20.25" customHeight="1" x14ac:dyDescent="0.25">
      <c r="A10" s="1">
        <v>2</v>
      </c>
      <c r="B10" s="41" t="s">
        <v>93</v>
      </c>
      <c r="C10" s="11" t="s">
        <v>29</v>
      </c>
      <c r="D10" s="7" t="s">
        <v>83</v>
      </c>
      <c r="E10" s="3">
        <v>50000</v>
      </c>
      <c r="F10" s="3">
        <v>50000</v>
      </c>
      <c r="G10" s="3">
        <v>50000</v>
      </c>
      <c r="H10" s="34"/>
      <c r="I10" s="3">
        <f t="shared" ref="I10:I14" si="0">SUM(G10:H10)</f>
        <v>50000</v>
      </c>
      <c r="J10" s="46" t="s">
        <v>92</v>
      </c>
      <c r="K10" s="40" t="s">
        <v>89</v>
      </c>
    </row>
    <row r="11" spans="1:11" ht="20.25" customHeight="1" x14ac:dyDescent="0.25">
      <c r="A11" s="1">
        <v>3</v>
      </c>
      <c r="B11" s="19" t="s">
        <v>33</v>
      </c>
      <c r="C11" s="11" t="s">
        <v>34</v>
      </c>
      <c r="D11" s="7" t="s">
        <v>80</v>
      </c>
      <c r="E11" s="3">
        <v>50000</v>
      </c>
      <c r="F11" s="3">
        <v>50000</v>
      </c>
      <c r="G11" s="8"/>
      <c r="H11" s="3"/>
      <c r="I11" s="3">
        <f t="shared" si="0"/>
        <v>0</v>
      </c>
      <c r="J11" s="10"/>
      <c r="K11" s="20"/>
    </row>
    <row r="12" spans="1:11" ht="20.25" customHeight="1" x14ac:dyDescent="0.25">
      <c r="A12" s="1">
        <v>4</v>
      </c>
      <c r="B12" s="18" t="s">
        <v>75</v>
      </c>
      <c r="C12" s="11" t="s">
        <v>37</v>
      </c>
      <c r="D12" s="7" t="s">
        <v>77</v>
      </c>
      <c r="E12" s="3">
        <v>50000</v>
      </c>
      <c r="F12" s="3"/>
      <c r="G12" s="3">
        <v>50000</v>
      </c>
      <c r="H12" s="3"/>
      <c r="I12" s="3">
        <f t="shared" si="0"/>
        <v>50000</v>
      </c>
      <c r="J12" s="46" t="s">
        <v>92</v>
      </c>
      <c r="K12" s="40" t="s">
        <v>89</v>
      </c>
    </row>
    <row r="13" spans="1:11" ht="20.25" customHeight="1" x14ac:dyDescent="0.25">
      <c r="A13" s="1">
        <v>5</v>
      </c>
      <c r="B13" s="19" t="s">
        <v>43</v>
      </c>
      <c r="C13" s="11" t="s">
        <v>44</v>
      </c>
      <c r="D13" s="7" t="s">
        <v>14</v>
      </c>
      <c r="E13" s="3">
        <v>80000</v>
      </c>
      <c r="F13" s="3">
        <v>190000</v>
      </c>
      <c r="G13" s="3"/>
      <c r="H13" s="3"/>
      <c r="I13" s="3">
        <f t="shared" si="0"/>
        <v>0</v>
      </c>
      <c r="J13" s="10"/>
      <c r="K13" s="1"/>
    </row>
    <row r="14" spans="1:11" ht="30" customHeight="1" x14ac:dyDescent="0.25">
      <c r="A14" s="82" t="s">
        <v>6</v>
      </c>
      <c r="B14" s="82"/>
      <c r="C14" s="82"/>
      <c r="D14" s="82"/>
      <c r="E14" s="3">
        <f>SUM(E9:E13)</f>
        <v>280000</v>
      </c>
      <c r="F14" s="8">
        <f>SUM(F9:F13)</f>
        <v>340000</v>
      </c>
      <c r="G14" s="8">
        <f t="shared" ref="G14:H14" si="1">SUM(G9:G13)</f>
        <v>100000</v>
      </c>
      <c r="H14" s="8">
        <f t="shared" si="1"/>
        <v>0</v>
      </c>
      <c r="I14" s="3">
        <f t="shared" si="0"/>
        <v>100000</v>
      </c>
      <c r="J14" s="3" t="s">
        <v>92</v>
      </c>
      <c r="K14" s="21" t="s">
        <v>41</v>
      </c>
    </row>
    <row r="16" spans="1:11" x14ac:dyDescent="0.25">
      <c r="A16" s="88" t="s">
        <v>55</v>
      </c>
      <c r="B16" s="88"/>
      <c r="C16" s="88"/>
      <c r="D16" s="88"/>
      <c r="E16" s="88"/>
      <c r="F16" s="88"/>
      <c r="G16" s="88"/>
      <c r="H16" s="88"/>
      <c r="I16" s="88"/>
      <c r="J16" s="88"/>
      <c r="K16" s="88"/>
    </row>
    <row r="17" spans="1:11" ht="15.75" x14ac:dyDescent="0.25">
      <c r="A17" s="33" t="s">
        <v>28</v>
      </c>
      <c r="B17" s="33"/>
      <c r="C17" s="30" t="s">
        <v>29</v>
      </c>
      <c r="D17" s="31" t="s">
        <v>30</v>
      </c>
      <c r="E17" s="32"/>
      <c r="F17" s="32">
        <v>390000</v>
      </c>
      <c r="G17" s="106" t="s">
        <v>79</v>
      </c>
      <c r="H17" s="106"/>
      <c r="I17" s="106"/>
      <c r="J17" s="106"/>
      <c r="K17" s="106"/>
    </row>
    <row r="18" spans="1:11" x14ac:dyDescent="0.25">
      <c r="A18" s="88" t="s">
        <v>58</v>
      </c>
      <c r="B18" s="88"/>
      <c r="C18" s="88"/>
      <c r="D18" s="88"/>
      <c r="E18" s="88"/>
      <c r="F18" s="88"/>
      <c r="G18" s="88"/>
      <c r="H18" s="88"/>
      <c r="I18" s="88"/>
      <c r="J18" s="88"/>
      <c r="K18" s="88"/>
    </row>
    <row r="20" spans="1:11" x14ac:dyDescent="0.25">
      <c r="A20" s="88" t="s">
        <v>57</v>
      </c>
      <c r="B20" s="88"/>
      <c r="C20" s="88"/>
      <c r="D20" s="88"/>
      <c r="E20" s="88"/>
      <c r="F20" s="88"/>
      <c r="G20" s="88"/>
      <c r="H20" s="88"/>
      <c r="I20" s="88"/>
      <c r="J20" s="88"/>
      <c r="K20" s="88"/>
    </row>
    <row r="21" spans="1:11" ht="15.75" x14ac:dyDescent="0.25">
      <c r="A21" s="99" t="s">
        <v>66</v>
      </c>
      <c r="B21" s="99"/>
      <c r="C21" s="99"/>
      <c r="D21" s="99"/>
      <c r="E21" s="99"/>
      <c r="F21" s="99"/>
      <c r="G21" s="99"/>
      <c r="H21" s="99"/>
      <c r="I21" s="99"/>
      <c r="J21" s="99"/>
      <c r="K21" s="99"/>
    </row>
    <row r="23" spans="1:11" x14ac:dyDescent="0.25">
      <c r="A23" s="98" t="s">
        <v>59</v>
      </c>
      <c r="B23" s="98"/>
      <c r="C23" s="98"/>
      <c r="D23" s="98"/>
      <c r="E23" s="98"/>
      <c r="F23" s="98"/>
      <c r="G23" s="98"/>
      <c r="H23" s="98"/>
      <c r="I23" s="98"/>
      <c r="J23" s="98"/>
      <c r="K23" s="98"/>
    </row>
    <row r="24" spans="1:11" x14ac:dyDescent="0.25">
      <c r="E24" s="100" t="s">
        <v>60</v>
      </c>
      <c r="F24" s="101"/>
      <c r="G24" s="104" t="s">
        <v>61</v>
      </c>
      <c r="H24" s="104"/>
      <c r="I24" s="104" t="s">
        <v>62</v>
      </c>
      <c r="J24" s="104"/>
    </row>
    <row r="25" spans="1:11" ht="15.75" x14ac:dyDescent="0.25">
      <c r="A25" s="98" t="s">
        <v>63</v>
      </c>
      <c r="B25" s="98"/>
      <c r="C25" s="96">
        <v>489600</v>
      </c>
      <c r="D25" s="105"/>
      <c r="E25" s="102"/>
      <c r="F25" s="103"/>
      <c r="G25" s="96">
        <f>C25/12</f>
        <v>40800</v>
      </c>
      <c r="H25" s="97"/>
      <c r="I25" s="96">
        <f>PRODUCT(G25,3)</f>
        <v>122400</v>
      </c>
      <c r="J25" s="97"/>
    </row>
    <row r="26" spans="1:11" ht="15.75" x14ac:dyDescent="0.25">
      <c r="A26" s="98" t="s">
        <v>5</v>
      </c>
      <c r="B26" s="98"/>
      <c r="C26" s="91">
        <v>1101600</v>
      </c>
      <c r="D26" s="92"/>
      <c r="E26" s="91">
        <f>C26/10</f>
        <v>110160</v>
      </c>
      <c r="F26" s="92"/>
      <c r="G26" s="91">
        <f>C26/12</f>
        <v>91800</v>
      </c>
      <c r="H26" s="92"/>
      <c r="I26" s="91">
        <f>PRODUCT(G26,3)</f>
        <v>275400</v>
      </c>
      <c r="J26" s="92"/>
    </row>
    <row r="27" spans="1:11" ht="15.75" x14ac:dyDescent="0.25">
      <c r="A27" s="93" t="s">
        <v>67</v>
      </c>
      <c r="B27" s="94"/>
      <c r="C27" s="94"/>
      <c r="D27" s="94"/>
      <c r="E27" s="94"/>
      <c r="F27" s="95"/>
      <c r="G27" s="96">
        <f>PRODUCT(70000,0.12)</f>
        <v>8400</v>
      </c>
      <c r="H27" s="97"/>
      <c r="I27" s="91">
        <f>PRODUCT(G27,3)</f>
        <v>25200</v>
      </c>
      <c r="J27" s="92"/>
    </row>
    <row r="28" spans="1:11" ht="15.75" x14ac:dyDescent="0.25">
      <c r="A28" s="89" t="s">
        <v>64</v>
      </c>
      <c r="B28" s="89"/>
      <c r="C28" s="89"/>
      <c r="D28" s="89"/>
      <c r="E28" s="89"/>
      <c r="F28" s="89"/>
      <c r="G28" s="90">
        <f>SUM(G25:H26)-G27</f>
        <v>124200</v>
      </c>
      <c r="H28" s="89"/>
      <c r="I28" s="90">
        <f>SUM(I25:J26)-I27</f>
        <v>372600</v>
      </c>
      <c r="J28" s="89"/>
    </row>
  </sheetData>
  <mergeCells count="31">
    <mergeCell ref="A28:F28"/>
    <mergeCell ref="G28:H28"/>
    <mergeCell ref="I28:J28"/>
    <mergeCell ref="A26:B26"/>
    <mergeCell ref="C26:D26"/>
    <mergeCell ref="E26:F26"/>
    <mergeCell ref="G26:H26"/>
    <mergeCell ref="I26:J26"/>
    <mergeCell ref="A27:F27"/>
    <mergeCell ref="G27:H27"/>
    <mergeCell ref="I27:J27"/>
    <mergeCell ref="A23:K23"/>
    <mergeCell ref="E24:F25"/>
    <mergeCell ref="G24:H24"/>
    <mergeCell ref="I24:J24"/>
    <mergeCell ref="A25:B25"/>
    <mergeCell ref="C25:D25"/>
    <mergeCell ref="G25:H25"/>
    <mergeCell ref="I25:J25"/>
    <mergeCell ref="A21:K21"/>
    <mergeCell ref="A1:K1"/>
    <mergeCell ref="C3:H3"/>
    <mergeCell ref="I3:J3"/>
    <mergeCell ref="F4:K4"/>
    <mergeCell ref="A6:K6"/>
    <mergeCell ref="J7:K7"/>
    <mergeCell ref="G17:K17"/>
    <mergeCell ref="A14:D14"/>
    <mergeCell ref="A16:K16"/>
    <mergeCell ref="A18:K18"/>
    <mergeCell ref="A20:K20"/>
  </mergeCells>
  <pageMargins left="0.31496062992125984" right="0.31496062992125984" top="0.35433070866141736" bottom="0.35433070866141736" header="0.31496062992125984" footer="0.31496062992125984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topLeftCell="A4" workbookViewId="0">
      <selection activeCell="I16" sqref="I16:K16"/>
    </sheetView>
  </sheetViews>
  <sheetFormatPr baseColWidth="10" defaultRowHeight="15" x14ac:dyDescent="0.25"/>
  <cols>
    <col min="1" max="1" width="3.28515625" customWidth="1"/>
    <col min="2" max="2" width="29.5703125" customWidth="1"/>
    <col min="3" max="3" width="7.5703125" customWidth="1"/>
    <col min="4" max="4" width="18.28515625" customWidth="1"/>
    <col min="5" max="5" width="9.85546875" customWidth="1"/>
    <col min="6" max="6" width="10.28515625" customWidth="1"/>
    <col min="7" max="7" width="12" customWidth="1"/>
    <col min="8" max="8" width="9.42578125" customWidth="1"/>
    <col min="9" max="9" width="14.42578125" customWidth="1"/>
    <col min="10" max="10" width="8.7109375" customWidth="1"/>
    <col min="11" max="11" width="11.5703125" customWidth="1"/>
  </cols>
  <sheetData>
    <row r="1" spans="1:12" ht="23.25" x14ac:dyDescent="0.25">
      <c r="A1" s="83" t="s">
        <v>90</v>
      </c>
      <c r="B1" s="83"/>
      <c r="C1" s="83"/>
      <c r="D1" s="83"/>
      <c r="E1" s="83"/>
      <c r="F1" s="83"/>
      <c r="G1" s="83"/>
      <c r="H1" s="83"/>
      <c r="I1" s="83"/>
      <c r="J1" s="83"/>
      <c r="K1" s="83"/>
    </row>
    <row r="2" spans="1:12" ht="18.75" x14ac:dyDescent="0.3">
      <c r="A2" s="4" t="s">
        <v>11</v>
      </c>
      <c r="E2" s="5"/>
      <c r="H2" s="5"/>
    </row>
    <row r="3" spans="1:12" ht="18.75" customHeight="1" x14ac:dyDescent="0.4">
      <c r="A3" s="4" t="s">
        <v>12</v>
      </c>
      <c r="C3" s="84" t="s">
        <v>16</v>
      </c>
      <c r="D3" s="84"/>
      <c r="E3" s="84"/>
      <c r="F3" s="84"/>
      <c r="G3" s="84"/>
      <c r="H3" s="84"/>
      <c r="I3" s="85" t="s">
        <v>17</v>
      </c>
      <c r="J3" s="85"/>
      <c r="K3" s="36"/>
    </row>
    <row r="4" spans="1:12" ht="18.75" x14ac:dyDescent="0.3">
      <c r="A4" s="4" t="s">
        <v>13</v>
      </c>
      <c r="D4" s="36" t="s">
        <v>18</v>
      </c>
      <c r="E4" s="36"/>
      <c r="F4" s="86" t="s">
        <v>19</v>
      </c>
      <c r="G4" s="86"/>
      <c r="H4" s="86"/>
      <c r="I4" s="86"/>
      <c r="J4" s="86"/>
      <c r="K4" s="86"/>
    </row>
    <row r="5" spans="1:12" ht="9" customHeight="1" x14ac:dyDescent="0.3">
      <c r="A5" s="4"/>
      <c r="D5" s="36"/>
      <c r="E5" s="36"/>
      <c r="F5" s="36"/>
      <c r="G5" s="36"/>
      <c r="H5" s="36"/>
      <c r="I5" s="36"/>
      <c r="J5" s="37"/>
      <c r="K5" s="37"/>
    </row>
    <row r="6" spans="1:12" ht="18.75" customHeight="1" x14ac:dyDescent="0.3">
      <c r="A6" s="85" t="s">
        <v>21</v>
      </c>
      <c r="B6" s="85"/>
      <c r="C6" s="85"/>
      <c r="D6" s="85"/>
      <c r="E6" s="85"/>
      <c r="F6" s="85"/>
      <c r="G6" s="85"/>
      <c r="H6" s="85"/>
      <c r="I6" s="85"/>
      <c r="J6" s="85"/>
      <c r="K6" s="85"/>
    </row>
    <row r="7" spans="1:12" ht="18.75" x14ac:dyDescent="0.3">
      <c r="J7" s="87"/>
      <c r="K7" s="87"/>
    </row>
    <row r="8" spans="1:12" x14ac:dyDescent="0.25">
      <c r="A8" s="6" t="s">
        <v>0</v>
      </c>
      <c r="B8" s="2" t="s">
        <v>1</v>
      </c>
      <c r="C8" s="2" t="s">
        <v>10</v>
      </c>
      <c r="D8" s="2" t="s">
        <v>9</v>
      </c>
      <c r="E8" s="2" t="s">
        <v>2</v>
      </c>
      <c r="F8" s="2" t="s">
        <v>3</v>
      </c>
      <c r="G8" s="13" t="s">
        <v>8</v>
      </c>
      <c r="H8" s="2" t="s">
        <v>5</v>
      </c>
      <c r="I8" s="12" t="s">
        <v>4</v>
      </c>
      <c r="J8" s="2" t="s">
        <v>7</v>
      </c>
      <c r="K8" s="12" t="s">
        <v>15</v>
      </c>
    </row>
    <row r="9" spans="1:12" ht="20.25" customHeight="1" x14ac:dyDescent="0.25">
      <c r="A9" s="1">
        <v>1</v>
      </c>
      <c r="B9" s="19" t="s">
        <v>88</v>
      </c>
      <c r="C9" s="11" t="s">
        <v>23</v>
      </c>
      <c r="D9" s="7" t="s">
        <v>94</v>
      </c>
      <c r="E9" s="3">
        <v>50000</v>
      </c>
      <c r="F9" s="3">
        <v>50000</v>
      </c>
      <c r="G9" s="3">
        <v>30000</v>
      </c>
      <c r="H9" s="3"/>
      <c r="I9" s="52">
        <f t="shared" ref="I9:I12" si="0">SUM(G9:H9)</f>
        <v>30000</v>
      </c>
      <c r="J9" s="40" t="s">
        <v>139</v>
      </c>
      <c r="K9" s="40" t="s">
        <v>91</v>
      </c>
      <c r="L9" t="s">
        <v>140</v>
      </c>
    </row>
    <row r="10" spans="1:12" ht="20.25" customHeight="1" x14ac:dyDescent="0.25">
      <c r="A10" s="1">
        <v>2</v>
      </c>
      <c r="B10" s="41" t="s">
        <v>93</v>
      </c>
      <c r="C10" s="11" t="s">
        <v>29</v>
      </c>
      <c r="D10" s="7" t="s">
        <v>83</v>
      </c>
      <c r="E10" s="3">
        <v>50000</v>
      </c>
      <c r="F10" s="3">
        <v>50000</v>
      </c>
      <c r="G10" s="3"/>
      <c r="H10" s="34"/>
      <c r="I10" s="52"/>
      <c r="J10" s="40"/>
      <c r="K10" s="40" t="s">
        <v>91</v>
      </c>
    </row>
    <row r="11" spans="1:12" ht="20.25" customHeight="1" x14ac:dyDescent="0.25">
      <c r="A11" s="1">
        <v>3</v>
      </c>
      <c r="B11" s="19" t="s">
        <v>33</v>
      </c>
      <c r="C11" s="11" t="s">
        <v>34</v>
      </c>
      <c r="D11" s="7" t="s">
        <v>80</v>
      </c>
      <c r="E11" s="3">
        <v>50000</v>
      </c>
      <c r="F11" s="3">
        <v>100000</v>
      </c>
      <c r="G11" s="3">
        <v>50000</v>
      </c>
      <c r="H11" s="3">
        <v>50000</v>
      </c>
      <c r="I11" s="52">
        <f>SUM(G11:H11)</f>
        <v>100000</v>
      </c>
      <c r="J11" s="40" t="s">
        <v>136</v>
      </c>
      <c r="K11" s="40" t="s">
        <v>135</v>
      </c>
    </row>
    <row r="12" spans="1:12" ht="20.25" customHeight="1" x14ac:dyDescent="0.25">
      <c r="A12" s="1">
        <v>4</v>
      </c>
      <c r="B12" s="18" t="s">
        <v>75</v>
      </c>
      <c r="C12" s="11" t="s">
        <v>37</v>
      </c>
      <c r="D12" s="7" t="s">
        <v>77</v>
      </c>
      <c r="E12" s="3">
        <v>50000</v>
      </c>
      <c r="F12" s="3"/>
      <c r="G12" s="3">
        <v>50000</v>
      </c>
      <c r="H12" s="3"/>
      <c r="I12" s="52">
        <f t="shared" si="0"/>
        <v>50000</v>
      </c>
      <c r="J12" s="40" t="s">
        <v>137</v>
      </c>
      <c r="K12" s="40" t="s">
        <v>91</v>
      </c>
    </row>
    <row r="13" spans="1:12" ht="20.25" customHeight="1" x14ac:dyDescent="0.25">
      <c r="A13" s="1">
        <v>5</v>
      </c>
      <c r="B13" s="19" t="s">
        <v>43</v>
      </c>
      <c r="C13" s="11" t="s">
        <v>44</v>
      </c>
      <c r="D13" s="7" t="s">
        <v>14</v>
      </c>
      <c r="E13" s="3">
        <v>80000</v>
      </c>
      <c r="F13" s="3">
        <v>270000</v>
      </c>
      <c r="G13" s="3"/>
      <c r="H13" s="3"/>
      <c r="I13" s="52"/>
      <c r="J13" s="40"/>
      <c r="K13" s="1"/>
    </row>
    <row r="14" spans="1:12" ht="30" customHeight="1" x14ac:dyDescent="0.25">
      <c r="A14" s="82" t="s">
        <v>6</v>
      </c>
      <c r="B14" s="82"/>
      <c r="C14" s="82"/>
      <c r="D14" s="82"/>
      <c r="E14" s="3">
        <f>SUM(E9:E13)</f>
        <v>280000</v>
      </c>
      <c r="F14" s="3">
        <f>SUM(F9:F13)</f>
        <v>470000</v>
      </c>
      <c r="G14" s="52">
        <f t="shared" ref="G14:I14" si="1">SUM(G9:G13)</f>
        <v>130000</v>
      </c>
      <c r="H14" s="52">
        <f t="shared" si="1"/>
        <v>50000</v>
      </c>
      <c r="I14" s="52">
        <f t="shared" si="1"/>
        <v>180000</v>
      </c>
      <c r="J14" s="40" t="s">
        <v>138</v>
      </c>
      <c r="K14" s="75">
        <v>42653</v>
      </c>
    </row>
    <row r="15" spans="1:12" ht="19.5" customHeight="1" x14ac:dyDescent="0.25">
      <c r="A15" s="82" t="s">
        <v>141</v>
      </c>
      <c r="B15" s="82"/>
      <c r="C15" s="82"/>
      <c r="D15" s="82"/>
      <c r="E15" s="82"/>
      <c r="F15" s="82"/>
      <c r="G15" s="82"/>
      <c r="H15" s="82"/>
      <c r="I15" s="74">
        <f>I14*0.1</f>
        <v>18000</v>
      </c>
      <c r="J15" s="40" t="s">
        <v>143</v>
      </c>
      <c r="K15" s="75" t="s">
        <v>41</v>
      </c>
    </row>
    <row r="16" spans="1:12" ht="19.5" customHeight="1" x14ac:dyDescent="0.25">
      <c r="A16" s="82" t="s">
        <v>142</v>
      </c>
      <c r="B16" s="82"/>
      <c r="C16" s="82"/>
      <c r="D16" s="82"/>
      <c r="E16" s="82"/>
      <c r="F16" s="82"/>
      <c r="G16" s="82"/>
      <c r="H16" s="82"/>
      <c r="I16" s="79">
        <f>I14-I15-I9</f>
        <v>132000</v>
      </c>
      <c r="J16" s="80" t="s">
        <v>143</v>
      </c>
      <c r="K16" s="81" t="s">
        <v>41</v>
      </c>
    </row>
    <row r="18" spans="1:11" x14ac:dyDescent="0.25">
      <c r="A18" s="88" t="s">
        <v>55</v>
      </c>
      <c r="B18" s="88"/>
      <c r="C18" s="88"/>
      <c r="D18" s="88"/>
      <c r="E18" s="88"/>
      <c r="F18" s="88"/>
      <c r="G18" s="88"/>
      <c r="H18" s="88"/>
      <c r="I18" s="88"/>
      <c r="J18" s="88"/>
      <c r="K18" s="88"/>
    </row>
    <row r="19" spans="1:11" ht="15.75" x14ac:dyDescent="0.25">
      <c r="A19" s="33" t="s">
        <v>28</v>
      </c>
      <c r="B19" s="33"/>
      <c r="C19" s="30" t="s">
        <v>29</v>
      </c>
      <c r="D19" s="31" t="s">
        <v>30</v>
      </c>
      <c r="E19" s="39"/>
      <c r="F19" s="39">
        <v>390000</v>
      </c>
      <c r="G19" s="106" t="s">
        <v>79</v>
      </c>
      <c r="H19" s="106"/>
      <c r="I19" s="106"/>
      <c r="J19" s="106"/>
      <c r="K19" s="106"/>
    </row>
    <row r="20" spans="1:11" x14ac:dyDescent="0.25">
      <c r="A20" s="88" t="s">
        <v>58</v>
      </c>
      <c r="B20" s="88"/>
      <c r="C20" s="88"/>
      <c r="D20" s="88"/>
      <c r="E20" s="88"/>
      <c r="F20" s="88"/>
      <c r="G20" s="88"/>
      <c r="H20" s="88"/>
      <c r="I20" s="88"/>
      <c r="J20" s="88"/>
      <c r="K20" s="88"/>
    </row>
    <row r="22" spans="1:11" x14ac:dyDescent="0.25">
      <c r="A22" s="88" t="s">
        <v>57</v>
      </c>
      <c r="B22" s="88"/>
      <c r="C22" s="88"/>
      <c r="D22" s="88"/>
      <c r="E22" s="88"/>
      <c r="F22" s="88"/>
      <c r="G22" s="88"/>
      <c r="H22" s="88"/>
      <c r="I22" s="88"/>
      <c r="J22" s="88"/>
      <c r="K22" s="88"/>
    </row>
    <row r="23" spans="1:11" ht="15.75" x14ac:dyDescent="0.25">
      <c r="A23" s="99" t="s">
        <v>66</v>
      </c>
      <c r="B23" s="99"/>
      <c r="C23" s="99"/>
      <c r="D23" s="99"/>
      <c r="E23" s="99"/>
      <c r="F23" s="99"/>
      <c r="G23" s="99"/>
      <c r="H23" s="99"/>
      <c r="I23" s="99"/>
      <c r="J23" s="99"/>
      <c r="K23" s="99"/>
    </row>
    <row r="24" spans="1:11" ht="15.75" x14ac:dyDescent="0.25">
      <c r="A24" s="38"/>
      <c r="B24" s="38"/>
      <c r="C24" s="38"/>
      <c r="D24" s="38"/>
      <c r="E24" s="38"/>
      <c r="F24" s="38"/>
      <c r="G24" s="38"/>
      <c r="H24" s="38"/>
      <c r="I24" s="38"/>
      <c r="J24" s="38"/>
      <c r="K24" s="38"/>
    </row>
    <row r="25" spans="1:11" ht="15.75" x14ac:dyDescent="0.25">
      <c r="A25" s="47">
        <v>6</v>
      </c>
      <c r="B25" s="47" t="s">
        <v>97</v>
      </c>
      <c r="C25" s="47" t="s">
        <v>95</v>
      </c>
      <c r="D25" s="47">
        <v>7918179</v>
      </c>
      <c r="E25" s="3">
        <v>70000</v>
      </c>
      <c r="F25" s="107">
        <v>1400000</v>
      </c>
      <c r="G25" s="107"/>
      <c r="H25" s="108" t="s">
        <v>96</v>
      </c>
      <c r="I25" s="108"/>
      <c r="J25" s="108"/>
      <c r="K25" s="108"/>
    </row>
    <row r="27" spans="1:11" x14ac:dyDescent="0.25">
      <c r="A27" s="98" t="s">
        <v>59</v>
      </c>
      <c r="B27" s="98"/>
      <c r="C27" s="98"/>
      <c r="D27" s="98"/>
      <c r="E27" s="98"/>
      <c r="F27" s="98"/>
      <c r="G27" s="98"/>
      <c r="H27" s="98"/>
      <c r="I27" s="98"/>
      <c r="J27" s="98"/>
      <c r="K27" s="98"/>
    </row>
    <row r="28" spans="1:11" x14ac:dyDescent="0.25">
      <c r="E28" s="100" t="s">
        <v>60</v>
      </c>
      <c r="F28" s="101"/>
      <c r="G28" s="104" t="s">
        <v>61</v>
      </c>
      <c r="H28" s="104"/>
      <c r="I28" s="104" t="s">
        <v>62</v>
      </c>
      <c r="J28" s="104"/>
    </row>
    <row r="29" spans="1:11" ht="15.75" x14ac:dyDescent="0.25">
      <c r="A29" s="98" t="s">
        <v>63</v>
      </c>
      <c r="B29" s="98"/>
      <c r="C29" s="96">
        <v>489600</v>
      </c>
      <c r="D29" s="105"/>
      <c r="E29" s="102"/>
      <c r="F29" s="103"/>
      <c r="G29" s="96">
        <f>C29/12</f>
        <v>40800</v>
      </c>
      <c r="H29" s="97"/>
      <c r="I29" s="96">
        <f>PRODUCT(G29,3)</f>
        <v>122400</v>
      </c>
      <c r="J29" s="97"/>
    </row>
    <row r="30" spans="1:11" ht="15.75" x14ac:dyDescent="0.25">
      <c r="A30" s="98" t="s">
        <v>5</v>
      </c>
      <c r="B30" s="98"/>
      <c r="C30" s="91">
        <v>1101600</v>
      </c>
      <c r="D30" s="92"/>
      <c r="E30" s="91">
        <f>C30/10</f>
        <v>110160</v>
      </c>
      <c r="F30" s="92"/>
      <c r="G30" s="91">
        <f>C30/12</f>
        <v>91800</v>
      </c>
      <c r="H30" s="92"/>
      <c r="I30" s="91">
        <f>PRODUCT(G30,3)</f>
        <v>275400</v>
      </c>
      <c r="J30" s="92"/>
    </row>
    <row r="31" spans="1:11" ht="15.75" x14ac:dyDescent="0.25">
      <c r="A31" s="93" t="s">
        <v>67</v>
      </c>
      <c r="B31" s="94"/>
      <c r="C31" s="94"/>
      <c r="D31" s="94"/>
      <c r="E31" s="94"/>
      <c r="F31" s="95"/>
      <c r="G31" s="96">
        <f>PRODUCT(70000,0.12)</f>
        <v>8400</v>
      </c>
      <c r="H31" s="97"/>
      <c r="I31" s="91">
        <f>PRODUCT(G31,3)</f>
        <v>25200</v>
      </c>
      <c r="J31" s="92"/>
    </row>
    <row r="32" spans="1:11" ht="15.75" x14ac:dyDescent="0.25">
      <c r="A32" s="89" t="s">
        <v>64</v>
      </c>
      <c r="B32" s="89"/>
      <c r="C32" s="89"/>
      <c r="D32" s="89"/>
      <c r="E32" s="89"/>
      <c r="F32" s="89"/>
      <c r="G32" s="90">
        <f>SUM(G29:H30)-G31</f>
        <v>124200</v>
      </c>
      <c r="H32" s="89"/>
      <c r="I32" s="90">
        <f>SUM(I29:J30)-I31</f>
        <v>372600</v>
      </c>
      <c r="J32" s="89"/>
    </row>
  </sheetData>
  <mergeCells count="35">
    <mergeCell ref="A32:F32"/>
    <mergeCell ref="G32:H32"/>
    <mergeCell ref="I32:J32"/>
    <mergeCell ref="F25:G25"/>
    <mergeCell ref="H25:K25"/>
    <mergeCell ref="A30:B30"/>
    <mergeCell ref="C30:D30"/>
    <mergeCell ref="E30:F30"/>
    <mergeCell ref="G30:H30"/>
    <mergeCell ref="I30:J30"/>
    <mergeCell ref="A31:F31"/>
    <mergeCell ref="G31:H31"/>
    <mergeCell ref="I31:J31"/>
    <mergeCell ref="A27:K27"/>
    <mergeCell ref="E28:F29"/>
    <mergeCell ref="G28:H28"/>
    <mergeCell ref="I28:J28"/>
    <mergeCell ref="A29:B29"/>
    <mergeCell ref="C29:D29"/>
    <mergeCell ref="G29:H29"/>
    <mergeCell ref="I29:J29"/>
    <mergeCell ref="A23:K23"/>
    <mergeCell ref="A1:K1"/>
    <mergeCell ref="C3:H3"/>
    <mergeCell ref="I3:J3"/>
    <mergeCell ref="F4:K4"/>
    <mergeCell ref="A6:K6"/>
    <mergeCell ref="J7:K7"/>
    <mergeCell ref="A14:D14"/>
    <mergeCell ref="A18:K18"/>
    <mergeCell ref="G19:K19"/>
    <mergeCell ref="A20:K20"/>
    <mergeCell ref="A22:K22"/>
    <mergeCell ref="A15:H15"/>
    <mergeCell ref="A16:H16"/>
  </mergeCells>
  <pageMargins left="0.31496062992125984" right="0.31496062992125984" top="0.35433070866141736" bottom="0.35433070866141736" header="0.31496062992125984" footer="0.31496062992125984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11</vt:i4>
      </vt:variant>
    </vt:vector>
  </HeadingPairs>
  <TitlesOfParts>
    <vt:vector size="11" baseType="lpstr">
      <vt:lpstr>JANVIER 16</vt:lpstr>
      <vt:lpstr>FEVRIER 16</vt:lpstr>
      <vt:lpstr>MARS 16 </vt:lpstr>
      <vt:lpstr>AVRIL 16</vt:lpstr>
      <vt:lpstr>MAI 16 </vt:lpstr>
      <vt:lpstr>JUIN 16</vt:lpstr>
      <vt:lpstr>JUILLET 16</vt:lpstr>
      <vt:lpstr>AOUT 16 </vt:lpstr>
      <vt:lpstr>SEPT 16 </vt:lpstr>
      <vt:lpstr>OCT 16 </vt:lpstr>
      <vt:lpstr>ETAT PAIEMENTS VAKO BAMBA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Amadou</dc:creator>
  <cp:lastModifiedBy>BAGAYOKO</cp:lastModifiedBy>
  <cp:lastPrinted>2016-09-20T12:03:23Z</cp:lastPrinted>
  <dcterms:created xsi:type="dcterms:W3CDTF">2013-02-10T07:37:00Z</dcterms:created>
  <dcterms:modified xsi:type="dcterms:W3CDTF">2016-10-28T17:18:34Z</dcterms:modified>
</cp:coreProperties>
</file>