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FOFANA KOURANIMA\"/>
    </mc:Choice>
  </mc:AlternateContent>
  <bookViews>
    <workbookView xWindow="0" yWindow="135" windowWidth="17715" windowHeight="6150" firstSheet="7" activeTab="11"/>
  </bookViews>
  <sheets>
    <sheet name="JANVIER 16" sheetId="39" r:id="rId1"/>
    <sheet name="FEVRIER 16" sheetId="40" r:id="rId2"/>
    <sheet name="MARS 16" sheetId="41" r:id="rId3"/>
    <sheet name="AVRIL 16" sheetId="42" r:id="rId4"/>
    <sheet name="MAI 16" sheetId="43" r:id="rId5"/>
    <sheet name="JUIN 16" sheetId="44" r:id="rId6"/>
    <sheet name="JUILLET 16 " sheetId="45" r:id="rId7"/>
    <sheet name="AOUT 16 " sheetId="46" r:id="rId8"/>
    <sheet name="SEPTEMBRE 16" sheetId="47" r:id="rId9"/>
    <sheet name="OCTOBRE 16 " sheetId="49" r:id="rId10"/>
    <sheet name="OCTOBRE 16+ DALOA" sheetId="50" r:id="rId11"/>
    <sheet name="NOVEMBRE 16 " sheetId="51" r:id="rId12"/>
  </sheets>
  <calcPr calcId="152511"/>
</workbook>
</file>

<file path=xl/calcChain.xml><?xml version="1.0" encoding="utf-8"?>
<calcChain xmlns="http://schemas.openxmlformats.org/spreadsheetml/2006/main">
  <c r="G21" i="51" l="1"/>
  <c r="G33" i="51"/>
  <c r="G16" i="51"/>
  <c r="G17" i="51" s="1"/>
  <c r="G18" i="51" s="1"/>
  <c r="E23" i="51" s="1"/>
  <c r="G20" i="51" l="1"/>
  <c r="E21" i="49"/>
  <c r="G31" i="49"/>
  <c r="G16" i="49"/>
  <c r="G17" i="49" s="1"/>
  <c r="G18" i="49" s="1"/>
  <c r="G19" i="49" l="1"/>
  <c r="G16" i="47"/>
  <c r="G17" i="47" l="1"/>
  <c r="G18" i="47" s="1"/>
  <c r="E21" i="47" s="1"/>
  <c r="G31" i="47"/>
  <c r="G31" i="46"/>
  <c r="G15" i="46"/>
  <c r="G16" i="46" s="1"/>
  <c r="G19" i="47" l="1"/>
  <c r="G17" i="46"/>
  <c r="E21" i="46" s="1"/>
  <c r="G18" i="46"/>
  <c r="G30" i="45"/>
  <c r="G15" i="45"/>
  <c r="G18" i="45" s="1"/>
  <c r="G16" i="45" l="1"/>
  <c r="G17" i="45" s="1"/>
  <c r="E21" i="45" s="1"/>
  <c r="G31" i="44"/>
  <c r="G16" i="44"/>
  <c r="G19" i="44" s="1"/>
  <c r="G17" i="44" l="1"/>
  <c r="G18" i="44"/>
  <c r="E22" i="44" s="1"/>
  <c r="G38" i="43" l="1"/>
  <c r="I33" i="43"/>
  <c r="I32" i="43"/>
  <c r="G32" i="43"/>
  <c r="G34" i="43" s="1"/>
  <c r="G19" i="43"/>
  <c r="G16" i="43"/>
  <c r="G17" i="43" s="1"/>
  <c r="G18" i="43" s="1"/>
  <c r="E22" i="43" s="1"/>
  <c r="G36" i="43" l="1"/>
  <c r="I34" i="43"/>
  <c r="I33" i="42"/>
  <c r="G32" i="42"/>
  <c r="G34" i="42" s="1"/>
  <c r="I32" i="42" l="1"/>
  <c r="G36" i="42" s="1"/>
  <c r="I34" i="42" l="1"/>
  <c r="G16" i="42" l="1"/>
  <c r="G19" i="42" s="1"/>
  <c r="G19" i="41"/>
  <c r="G20" i="41" s="1"/>
  <c r="G23" i="40"/>
  <c r="G22" i="40"/>
  <c r="G21" i="40"/>
  <c r="G24" i="40" s="1"/>
  <c r="G23" i="39"/>
  <c r="G22" i="39"/>
  <c r="G21" i="39"/>
  <c r="G24" i="39" s="1"/>
  <c r="G17" i="42" l="1"/>
  <c r="G18" i="42" s="1"/>
  <c r="E22" i="42" s="1"/>
  <c r="G25" i="39"/>
  <c r="G25" i="40"/>
  <c r="G21" i="41"/>
</calcChain>
</file>

<file path=xl/sharedStrings.xml><?xml version="1.0" encoding="utf-8"?>
<sst xmlns="http://schemas.openxmlformats.org/spreadsheetml/2006/main" count="1139" uniqueCount="165">
  <si>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</si>
  <si>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</si>
  <si>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</si>
  <si>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</si>
  <si>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</si>
  <si>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</si>
  <si>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</si>
  <si>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</si>
  <si>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</si>
  <si>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</si>
  <si>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</si>
  <si>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IMPOT ABIDJAN</t>
  </si>
  <si>
    <t>COMMISSION CCGIM</t>
  </si>
  <si>
    <t>CONTACTS</t>
  </si>
  <si>
    <t>N° APPT</t>
  </si>
  <si>
    <t>COMPLEMENT</t>
  </si>
  <si>
    <t>ARRIERES</t>
  </si>
  <si>
    <t>N° CC:9602847Q</t>
  </si>
  <si>
    <t>10 BP 799 ABIDJAN 10</t>
  </si>
  <si>
    <t>SM</t>
  </si>
  <si>
    <t>MARINE NATIONALE</t>
  </si>
  <si>
    <t>0099/12</t>
  </si>
  <si>
    <t>BANQUE :SIB</t>
  </si>
  <si>
    <t>BANQUE :SGCI</t>
  </si>
  <si>
    <t>N° CPTE: 0806677635550100</t>
  </si>
  <si>
    <t>N° CPTE: 0022100002583656</t>
  </si>
  <si>
    <t>N'DRI KOFFI ALEXIS</t>
  </si>
  <si>
    <t>1789008</t>
  </si>
  <si>
    <t>1756208</t>
  </si>
  <si>
    <t>YOPOUGON NIANGON ACADEMIE</t>
  </si>
  <si>
    <t>LOT N° 1477 - ILOT 158</t>
  </si>
  <si>
    <t>GOUAL HAMED BEN I</t>
  </si>
  <si>
    <t>1756408</t>
  </si>
  <si>
    <t>MAZOUA CYRILLE JESUS</t>
  </si>
  <si>
    <t>N'DA KOUADIO</t>
  </si>
  <si>
    <t>2011000852</t>
  </si>
  <si>
    <t>N'DENI GOAHO JOEL</t>
  </si>
  <si>
    <t>2011000778</t>
  </si>
  <si>
    <t>RESILIE 30/11/2014</t>
  </si>
  <si>
    <t>KOUASSI KONAN LANDRY</t>
  </si>
  <si>
    <t>ALLA AKA MARTIN</t>
  </si>
  <si>
    <t>GUEDE AYMARD JEAN M</t>
  </si>
  <si>
    <t>NOUVEAU 12/2014</t>
  </si>
  <si>
    <t>18752</t>
  </si>
  <si>
    <t>BAMBA LIHAOU (DALOA-SGBCI)</t>
  </si>
  <si>
    <t>TRAORE ADAMA (DALOA-SGBCI)</t>
  </si>
  <si>
    <t>18757</t>
  </si>
  <si>
    <t>IMPOT DALOA</t>
  </si>
  <si>
    <t>FILLE FATOU : 07 11 53 84</t>
  </si>
  <si>
    <t>16089</t>
  </si>
  <si>
    <t>2012001168</t>
  </si>
  <si>
    <t>2011001684</t>
  </si>
  <si>
    <t>2013000198</t>
  </si>
  <si>
    <t>2013000781</t>
  </si>
  <si>
    <t>BENIE BI TRAYE ALAIN (SGBCI)</t>
  </si>
  <si>
    <t>1096704</t>
  </si>
  <si>
    <t>BENEFICIAIRE: MADAME FOFANA KOURANIMA</t>
  </si>
  <si>
    <t>RESILIE 31/12/2014</t>
  </si>
  <si>
    <t>2G1</t>
  </si>
  <si>
    <t>SGT</t>
  </si>
  <si>
    <r>
      <t>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BCP AKOUEDO</t>
    </r>
  </si>
  <si>
    <t>2G2</t>
  </si>
  <si>
    <t>MDL</t>
  </si>
  <si>
    <t>GENDARMERIE</t>
  </si>
  <si>
    <t>AR2</t>
  </si>
  <si>
    <t>1D1</t>
  </si>
  <si>
    <t>ACKOU TCHIMON PIERRE HERVE</t>
  </si>
  <si>
    <t>01904038</t>
  </si>
  <si>
    <t>3D2</t>
  </si>
  <si>
    <t>C-F4</t>
  </si>
  <si>
    <t>3G1</t>
  </si>
  <si>
    <t>1G1</t>
  </si>
  <si>
    <t>GSPM</t>
  </si>
  <si>
    <t>3G2</t>
  </si>
  <si>
    <t>DALOA</t>
  </si>
  <si>
    <t>AR1</t>
  </si>
  <si>
    <t>MDL/C</t>
  </si>
  <si>
    <t>CPL</t>
  </si>
  <si>
    <t>M FOFANA: 06 27 32 43</t>
  </si>
  <si>
    <t>Mme FOFANA: 07 68 08 63</t>
  </si>
  <si>
    <t>FOFANA KASSIM</t>
  </si>
  <si>
    <t>41649106</t>
  </si>
  <si>
    <t>?</t>
  </si>
  <si>
    <t>07891005</t>
  </si>
  <si>
    <t xml:space="preserve">                                                 Gendarme remplaçant: MDL TOURE KOSSA BLE ERIC  (AR2)</t>
  </si>
  <si>
    <t>Remplacement éffectué: Gendarme ramplaçé : MDL SEHI GNANTIN VIANNEY (AR2)</t>
  </si>
  <si>
    <t>TOURE KOSSA BLE ERIC</t>
  </si>
  <si>
    <t>MONTANT VERSE AVRIL 2015</t>
  </si>
  <si>
    <t>MONTANT VERSE MAI 2015</t>
  </si>
  <si>
    <t xml:space="preserve"> </t>
  </si>
  <si>
    <t>M MAZOUA CYRILLE JESUS a libéré la villa qu'il occupait et à remis les clés à M FOFANA. Son bail a été payé pour le mois de mai .</t>
  </si>
  <si>
    <t>RESILIE 31/05/2015</t>
  </si>
  <si>
    <t>CEL. 58877048</t>
  </si>
  <si>
    <t>MAZOUA CYRILLE JESUS DOIT LA SOMME DE 1 000 000 F CFA SON BAIL A ÉTÉ RESILIE LE 31 MAI 2015</t>
  </si>
  <si>
    <t>RELEVE MENSUEL DES BAUX : MOIS DE AVRIL 2016</t>
  </si>
  <si>
    <t>M DIOMANDE LOSSENI</t>
  </si>
  <si>
    <t>57924621 - 02427607</t>
  </si>
  <si>
    <t>TRAORE VIE</t>
  </si>
  <si>
    <t>07184074</t>
  </si>
  <si>
    <t>04006011</t>
  </si>
  <si>
    <t>1D2</t>
  </si>
  <si>
    <t>CC</t>
  </si>
  <si>
    <t>2D1</t>
  </si>
  <si>
    <t>PRELEVEMENT DIRECT DES IMPOTS 12% SUR LES BAUX A COMPTER D'AVRIL 2016</t>
  </si>
  <si>
    <t>MONTANT VIRE SUR  LES COMPTES</t>
  </si>
  <si>
    <t>M BLAISE KOFFI 47 12 16 83 OCCUPE L'APPARTEMENT 1D1 EN ACCORD AVEC LE MDL GOUAL HAMED BEN I HORS D'ABIDJAN</t>
  </si>
  <si>
    <t>RELEVE MENSUEL DES BAUX : MOIS DE MARS 2016</t>
  </si>
  <si>
    <t>RELEVE MENSUEL DES BAUX : MOIS DE FEVRIER 2016</t>
  </si>
  <si>
    <t>RELEVE MENSUEL DES BAUX : MOIS DE JANVIER 2016</t>
  </si>
  <si>
    <t>OBSERVATION: PRELEVEMENT DIRECT SUR LES BAUX 12% A COMPTER D'AVRIL 2016</t>
  </si>
  <si>
    <t>LES PROPRIETAIRES DOIVENT S'ACQUITER DES 12% DU PREMIER TRIMESTRE 2016</t>
  </si>
  <si>
    <t>MODALITES DE REGLEMENT SUR 2016</t>
  </si>
  <si>
    <t>MENSUALITES</t>
  </si>
  <si>
    <t>TRIMESTRES</t>
  </si>
  <si>
    <t>IMPOTS 2016</t>
  </si>
  <si>
    <t>RETENUES FISCALES</t>
  </si>
  <si>
    <t>IMPOTS A PAYER EN 2016</t>
  </si>
  <si>
    <t>PAIEMENT D'AVRIL 2016</t>
  </si>
  <si>
    <t xml:space="preserve">IMPOTS 2016: 2 127 600 F CFA </t>
  </si>
  <si>
    <t>RELEVE MENSUEL DES BAUX : MOIS DE MAI 2016</t>
  </si>
  <si>
    <t>PAIEMENT IMPOT 2016 MAI</t>
  </si>
  <si>
    <t>PRELEVEMENT DIRECT DES IMPOTS 12% SUR LES BAUX A COMPTER MAI 2016</t>
  </si>
  <si>
    <t>RELEVE MENSUEL DES BAUX : MOIS DE JUIN 2016</t>
  </si>
  <si>
    <t>PRELEVEMENT DIRECT DES IMPOTS 12% SUR LES BAUX JUIN 2016</t>
  </si>
  <si>
    <t>RETENUES</t>
  </si>
  <si>
    <t>680 400 F</t>
  </si>
  <si>
    <t>FISCALES 9 MOIS</t>
  </si>
  <si>
    <t>RETENUES FISCALES MENSUELLES SUR LES BAUX</t>
  </si>
  <si>
    <t>RESTANT  A</t>
  </si>
  <si>
    <t>1447200 F</t>
  </si>
  <si>
    <t>PAYER 2016</t>
  </si>
  <si>
    <t>PRELEVEMENT DIRECT DES IMPOTS 12% SUR LES BAUX JUILLET 2016</t>
  </si>
  <si>
    <t>RELEVE MENSUEL DES BAUX : MOIS DE JUILLET 2016</t>
  </si>
  <si>
    <t>RELEVE MENSUEL DES BAUX : MOIS DE AOUT 2016</t>
  </si>
  <si>
    <t>PRELEVEMENT DIRECT DES IMPOTS 12% SUR LES BAUX AOUT 2016</t>
  </si>
  <si>
    <t>RELEVE MENSUEL DES BAUX : MOIS DE SEPTEMBRE 2016</t>
  </si>
  <si>
    <t>PRELEVEMENT DIRECT DES IMPOTS 12% SUR LES BAUX SEPTEMBRE 2016</t>
  </si>
  <si>
    <t>NB: JUIN 2016 + 8 400 F / JUILLET 2916 + 8 400 F SOIT 16 800 F A AJOUTER AU RESTANT A PAYER 1 447 200 F (1 464 000 F CFA)</t>
  </si>
  <si>
    <t xml:space="preserve">M ISMAEL </t>
  </si>
  <si>
    <t>TANOH N'DRI BERENGER</t>
  </si>
  <si>
    <t>47144460</t>
  </si>
  <si>
    <t>03297692</t>
  </si>
  <si>
    <t>3D2 OCCUPE PAR LE MDL TANOH N'DRI BERENGER A COMPTER DE SEPTEMBRE 2016</t>
  </si>
  <si>
    <t>PRELEVEMENT DIRECT DES IMPOTS 12% SUR LES BAUX OCTOBRE 2016</t>
  </si>
  <si>
    <t>RELEVE MENSUEL DES BAUX : MOIS D'OCTOBRE 2016</t>
  </si>
  <si>
    <t>BANQUES</t>
  </si>
  <si>
    <t xml:space="preserve">SIB </t>
  </si>
  <si>
    <t>SGBCI M ZAMBLE</t>
  </si>
  <si>
    <t>SGBCI FOFANA</t>
  </si>
  <si>
    <t>NANA MAHONIN</t>
  </si>
  <si>
    <t>KONE SIAKA</t>
  </si>
  <si>
    <t>TRAORE ADAMA</t>
  </si>
  <si>
    <t>0022100002583656</t>
  </si>
  <si>
    <t>0806677635550100</t>
  </si>
  <si>
    <t>GUEDE AYMARD JEAN MARI (BAIL PAYE DEPUIS 04/2016-10/2016 A LA SGBCI SUR LE COMPTE 022100020226845 DE M ZAMBLE BI IRIE DOMINIQUE) 7 MOIS A REGULARISER</t>
  </si>
  <si>
    <t>BAIL DE GUEDE AYMARD JEAN MARI PAYE A LA SGBCI AU LIEU DE LA SIB PENDANT 7 MOIS</t>
  </si>
  <si>
    <t xml:space="preserve">BAIL DE KONE SIAKA DALOA PAYE A LA BNI PENDANT 2 MOIS (JUILLET ET AOUT 2016) SUR LE COMPTE 0100105078620007 DE M KONE SOUMAÏLA </t>
  </si>
  <si>
    <t>CE BAIL A ÉTÉ RAMENE SEPTEMBRE 2016 SUR LE COMPTE INITIAL A LA SIB 086677635550100</t>
  </si>
  <si>
    <t>LE SERVICE DES BAUX DEVRAIT ECRIRE A LA BNI ET A LA SGBCI POUR REGULARISATION (VOIR M YAO K. VALERY AU 07 46 08 99)</t>
  </si>
  <si>
    <t>SUITE DES RECLAMATIONS DU 25/10/2016 AU SERVICE DES BAUX DU MINISTERE DE LA DEFENSE (2 ANOMALIES DETECTEES) VOIR M ACHI  BONNY 07 99 63 75</t>
  </si>
  <si>
    <t>RELEVE MENSUEL DES BAUX : MOIS DE NOVEMBRE 2016</t>
  </si>
  <si>
    <t>PRELEVEMENT DIRECT DES IMPOTS 12% SUR LES BAUX NOVEMBRE 2016</t>
  </si>
  <si>
    <t>COMMISSION CCGIM RECOUVREMENTS BANCAIRES</t>
  </si>
  <si>
    <t xml:space="preserve">COMMISSION CCGIM </t>
  </si>
  <si>
    <t>TOTAL DÛ AU CCGIM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</si>
</sst>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0" fontId="1" fillId="0" borderId="3" xfId="0" applyFont="1" applyBorder="1"/>
    <xf numFmtId="3" fontId="1" fillId="0" borderId="3" xfId="0" applyNumberFormat="1" applyFont="1" applyBorder="1"/>
    <xf numFmtId="3" fontId="5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3" fontId="1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/>
    <xf numFmtId="3" fontId="10" fillId="0" borderId="3" xfId="0" applyNumberFormat="1" applyFont="1" applyBorder="1"/>
    <xf numFmtId="0" fontId="7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2" fillId="0" borderId="0" xfId="0" applyFont="1" applyAlignment="1">
      <alignment horizontal="center"/>
    </xf>
    <xf numFmtId="3" fontId="0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/>
    <xf numFmtId="3" fontId="0" fillId="0" borderId="1" xfId="0" applyNumberFormat="1" applyBorder="1" applyAlignment="1">
      <alignment horizontal="left" vertical="center" wrapText="1"/>
    </xf>
    <xf numFmtId="3" fontId="11" fillId="4" borderId="1" xfId="0" applyNumberFormat="1" applyFont="1" applyFill="1" applyBorder="1" applyAlignment="1">
      <alignment horizontal="left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right" vertical="center"/>
    </xf>
    <xf numFmtId="3" fontId="10" fillId="0" borderId="8" xfId="0" applyNumberFormat="1" applyFont="1" applyBorder="1" applyAlignment="1">
      <alignment horizontal="right" vertical="center"/>
    </xf>
    <xf numFmtId="3" fontId="0" fillId="2" borderId="1" xfId="0" applyNumberFormat="1" applyFill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3" fontId="3" fillId="0" borderId="10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0" fillId="0" borderId="0" xfId="0" applyFont="1"/>
    <xf numFmtId="0" fontId="0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11" fillId="2" borderId="0" xfId="0" applyNumberFormat="1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/>
    <xf numFmtId="3" fontId="7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13" fillId="0" borderId="13" xfId="0" applyFont="1" applyBorder="1"/>
    <xf numFmtId="0" fontId="13" fillId="0" borderId="8" xfId="0" applyFont="1" applyBorder="1"/>
    <xf numFmtId="3" fontId="7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3" fontId="0" fillId="0" borderId="8" xfId="0" applyNumberFormat="1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top" wrapText="1"/>
    </xf>
    <xf numFmtId="3" fontId="0" fillId="3" borderId="1" xfId="0" applyNumberForma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0" fillId="2" borderId="4" xfId="0" applyNumberFormat="1" applyFill="1" applyBorder="1" applyAlignment="1">
      <alignment horizontal="left" vertical="center" wrapText="1"/>
    </xf>
    <xf numFmtId="3" fontId="0" fillId="3" borderId="4" xfId="0" applyNumberForma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9" fontId="2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3" fontId="7" fillId="0" borderId="1" xfId="0" applyNumberFormat="1" applyFont="1" applyFill="1" applyBorder="1" applyAlignment="1">
      <alignment horizontal="center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11" fillId="4" borderId="3" xfId="0" applyNumberFormat="1" applyFont="1" applyFill="1" applyBorder="1" applyAlignment="1">
      <alignment horizontal="center" vertical="center" wrapText="1"/>
    </xf>
    <xf numFmtId="3" fontId="11" fillId="4" borderId="5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top"/>
    </xf>
    <xf numFmtId="3" fontId="11" fillId="4" borderId="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left"/>
    </xf>
    <xf numFmtId="3" fontId="2" fillId="0" borderId="1" xfId="0" applyNumberFormat="1" applyFont="1" applyBorder="1" applyAlignment="1">
      <alignment horizontal="right" vertical="top"/>
    </xf>
    <xf numFmtId="164" fontId="3" fillId="0" borderId="11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3" fontId="3" fillId="0" borderId="3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center" vertical="center" wrapText="1"/>
    </xf>
    <xf numFmtId="3" fontId="3" fillId="3" borderId="5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left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0" fontId="10" fillId="0" borderId="4" xfId="0" applyFont="1" applyBorder="1"/>
    <xf numFmtId="0" fontId="1" fillId="2" borderId="4" xfId="0" applyFont="1" applyFill="1" applyBorder="1"/>
    <xf numFmtId="0" fontId="1" fillId="3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3" fontId="1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0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108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79</v>
      </c>
      <c r="K4" s="101"/>
      <c r="L4" s="101"/>
    </row>
    <row r="5" spans="1:12" ht="11.25" customHeight="1" x14ac:dyDescent="0.3">
      <c r="A5" s="19"/>
    </row>
    <row r="6" spans="1:12" ht="22.5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39" t="s">
        <v>14</v>
      </c>
    </row>
    <row r="7" spans="1:12" ht="16.5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42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5" customHeight="1" x14ac:dyDescent="0.25">
      <c r="A8" s="2">
        <v>2</v>
      </c>
      <c r="B8" s="24" t="s">
        <v>26</v>
      </c>
      <c r="C8" s="3" t="s">
        <v>59</v>
      </c>
      <c r="D8" s="3">
        <v>39406</v>
      </c>
      <c r="E8" s="41" t="s">
        <v>60</v>
      </c>
      <c r="F8" s="21" t="s">
        <v>27</v>
      </c>
      <c r="G8" s="3">
        <v>70000</v>
      </c>
      <c r="H8" s="20"/>
      <c r="I8" s="3"/>
      <c r="J8" s="31">
        <v>40126800</v>
      </c>
      <c r="K8" s="42"/>
      <c r="L8" s="21" t="s">
        <v>61</v>
      </c>
    </row>
    <row r="9" spans="1:12" ht="14.25" customHeight="1" x14ac:dyDescent="0.25">
      <c r="A9" s="6">
        <v>3</v>
      </c>
      <c r="B9" s="24" t="s">
        <v>86</v>
      </c>
      <c r="C9" s="3" t="s">
        <v>62</v>
      </c>
      <c r="D9" s="3">
        <v>44521</v>
      </c>
      <c r="E9" s="41" t="s">
        <v>63</v>
      </c>
      <c r="F9" s="21" t="s">
        <v>28</v>
      </c>
      <c r="G9" s="3">
        <v>70000</v>
      </c>
      <c r="H9" s="20"/>
      <c r="I9" s="3"/>
      <c r="J9" s="3"/>
      <c r="K9" s="42"/>
      <c r="L9" s="21" t="s">
        <v>64</v>
      </c>
    </row>
    <row r="10" spans="1:12" ht="15.75" customHeight="1" x14ac:dyDescent="0.25">
      <c r="A10" s="6">
        <v>4</v>
      </c>
      <c r="B10" s="24" t="s">
        <v>31</v>
      </c>
      <c r="C10" s="3" t="s">
        <v>62</v>
      </c>
      <c r="D10" s="3">
        <v>41401</v>
      </c>
      <c r="E10" s="41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42"/>
      <c r="L10" s="21" t="s">
        <v>65</v>
      </c>
    </row>
    <row r="11" spans="1:12" ht="15" customHeight="1" x14ac:dyDescent="0.25">
      <c r="A11" s="6">
        <v>5</v>
      </c>
      <c r="B11" s="24" t="s">
        <v>66</v>
      </c>
      <c r="C11" s="3" t="s">
        <v>62</v>
      </c>
      <c r="D11" s="3">
        <v>42151</v>
      </c>
      <c r="E11" s="41" t="s">
        <v>63</v>
      </c>
      <c r="F11" s="21" t="s">
        <v>53</v>
      </c>
      <c r="G11" s="3">
        <v>70000</v>
      </c>
      <c r="H11" s="3"/>
      <c r="I11" s="34">
        <v>20000</v>
      </c>
      <c r="J11" s="31">
        <v>40902292</v>
      </c>
      <c r="K11" s="33" t="s">
        <v>67</v>
      </c>
      <c r="L11" s="21" t="s">
        <v>68</v>
      </c>
    </row>
    <row r="12" spans="1:12" ht="15" customHeight="1" x14ac:dyDescent="0.25">
      <c r="A12" s="6">
        <v>6</v>
      </c>
      <c r="B12" s="24" t="s">
        <v>33</v>
      </c>
      <c r="C12" s="3" t="s">
        <v>62</v>
      </c>
      <c r="D12" s="3">
        <v>29393</v>
      </c>
      <c r="E12" s="41" t="s">
        <v>63</v>
      </c>
      <c r="F12" s="21" t="s">
        <v>52</v>
      </c>
      <c r="G12" s="3">
        <v>70000</v>
      </c>
      <c r="H12" s="3">
        <v>950000</v>
      </c>
      <c r="I12" s="3">
        <v>50000</v>
      </c>
      <c r="J12" s="31">
        <v>58877048</v>
      </c>
      <c r="K12" s="42"/>
      <c r="L12" s="21" t="s">
        <v>69</v>
      </c>
    </row>
    <row r="13" spans="1:12" ht="15" customHeight="1" x14ac:dyDescent="0.25">
      <c r="A13" s="6">
        <v>7</v>
      </c>
      <c r="B13" s="24" t="s">
        <v>34</v>
      </c>
      <c r="C13" s="3" t="s">
        <v>62</v>
      </c>
      <c r="D13" s="3">
        <v>41788</v>
      </c>
      <c r="E13" s="41" t="s">
        <v>63</v>
      </c>
      <c r="F13" s="21" t="s">
        <v>35</v>
      </c>
      <c r="G13" s="3">
        <v>70000</v>
      </c>
      <c r="H13" s="20"/>
      <c r="I13" s="3"/>
      <c r="J13" s="3"/>
      <c r="K13" s="42"/>
      <c r="L13" s="21" t="s">
        <v>70</v>
      </c>
    </row>
    <row r="14" spans="1:12" ht="15" customHeight="1" x14ac:dyDescent="0.25">
      <c r="A14" s="6"/>
      <c r="B14" s="25" t="s">
        <v>36</v>
      </c>
      <c r="C14" s="26"/>
      <c r="D14" s="26">
        <v>34106</v>
      </c>
      <c r="E14" s="40"/>
      <c r="F14" s="27" t="s">
        <v>37</v>
      </c>
      <c r="G14" s="26">
        <v>0</v>
      </c>
      <c r="H14" s="103" t="s">
        <v>38</v>
      </c>
      <c r="I14" s="103"/>
      <c r="J14" s="3"/>
      <c r="K14" s="42"/>
      <c r="L14" s="21"/>
    </row>
    <row r="15" spans="1:12" ht="15" customHeight="1" x14ac:dyDescent="0.25">
      <c r="A15" s="6">
        <v>8</v>
      </c>
      <c r="B15" s="24" t="s">
        <v>39</v>
      </c>
      <c r="C15" s="3" t="s">
        <v>77</v>
      </c>
      <c r="D15" s="3">
        <v>34091</v>
      </c>
      <c r="E15" s="41"/>
      <c r="F15" s="21" t="s">
        <v>51</v>
      </c>
      <c r="G15" s="3">
        <v>50000</v>
      </c>
      <c r="H15" s="20"/>
      <c r="I15" s="3"/>
      <c r="J15" s="3"/>
      <c r="K15" s="42"/>
      <c r="L15" s="35" t="s">
        <v>82</v>
      </c>
    </row>
    <row r="16" spans="1:12" ht="15" customHeight="1" x14ac:dyDescent="0.25">
      <c r="A16" s="6">
        <v>9</v>
      </c>
      <c r="B16" s="24" t="s">
        <v>40</v>
      </c>
      <c r="C16" s="3" t="s">
        <v>77</v>
      </c>
      <c r="D16" s="3">
        <v>37921</v>
      </c>
      <c r="E16" s="41"/>
      <c r="F16" s="21" t="s">
        <v>50</v>
      </c>
      <c r="G16" s="3">
        <v>50000</v>
      </c>
      <c r="H16" s="20"/>
      <c r="I16" s="3"/>
      <c r="J16" s="3"/>
      <c r="K16" s="42"/>
      <c r="L16" s="21" t="s">
        <v>71</v>
      </c>
    </row>
    <row r="17" spans="1:12" ht="15" customHeight="1" x14ac:dyDescent="0.25">
      <c r="A17" s="6">
        <v>10</v>
      </c>
      <c r="B17" s="24" t="s">
        <v>41</v>
      </c>
      <c r="C17" s="3" t="s">
        <v>77</v>
      </c>
      <c r="D17" s="3">
        <v>37534</v>
      </c>
      <c r="E17" s="41" t="s">
        <v>72</v>
      </c>
      <c r="F17" s="21" t="s">
        <v>49</v>
      </c>
      <c r="G17" s="3">
        <v>50000</v>
      </c>
      <c r="H17" s="104" t="s">
        <v>42</v>
      </c>
      <c r="I17" s="105"/>
      <c r="J17" s="31">
        <v>40664537</v>
      </c>
      <c r="K17" s="33" t="s">
        <v>83</v>
      </c>
      <c r="L17" s="21" t="s">
        <v>73</v>
      </c>
    </row>
    <row r="18" spans="1:12" ht="15" customHeight="1" x14ac:dyDescent="0.25">
      <c r="A18" s="2"/>
      <c r="B18" s="25" t="s">
        <v>44</v>
      </c>
      <c r="C18" s="25"/>
      <c r="D18" s="40">
        <v>34928</v>
      </c>
      <c r="E18" s="25"/>
      <c r="F18" s="40" t="s">
        <v>43</v>
      </c>
      <c r="G18" s="40">
        <v>0</v>
      </c>
      <c r="H18" s="106" t="s">
        <v>57</v>
      </c>
      <c r="I18" s="107"/>
      <c r="J18" s="3"/>
      <c r="K18" s="42"/>
      <c r="L18" s="21"/>
    </row>
    <row r="19" spans="1:12" ht="15" customHeight="1" x14ac:dyDescent="0.25">
      <c r="A19" s="2">
        <v>11</v>
      </c>
      <c r="B19" s="24" t="s">
        <v>45</v>
      </c>
      <c r="C19" s="3"/>
      <c r="D19" s="3">
        <v>34971</v>
      </c>
      <c r="E19" s="41"/>
      <c r="F19" s="21" t="s">
        <v>46</v>
      </c>
      <c r="G19" s="3">
        <v>70000</v>
      </c>
      <c r="H19" s="41"/>
      <c r="I19" s="42"/>
      <c r="J19" s="3"/>
      <c r="K19" s="42"/>
      <c r="L19" s="21" t="s">
        <v>74</v>
      </c>
    </row>
    <row r="20" spans="1:12" ht="15" customHeight="1" x14ac:dyDescent="0.25">
      <c r="A20" s="2">
        <v>12</v>
      </c>
      <c r="B20" s="30" t="s">
        <v>54</v>
      </c>
      <c r="C20" s="3" t="s">
        <v>76</v>
      </c>
      <c r="D20" s="3">
        <v>28226</v>
      </c>
      <c r="E20" s="41" t="s">
        <v>63</v>
      </c>
      <c r="F20" s="21" t="s">
        <v>55</v>
      </c>
      <c r="G20" s="3">
        <v>70000</v>
      </c>
      <c r="H20" s="41"/>
      <c r="I20" s="42"/>
      <c r="J20" s="3"/>
      <c r="K20" s="42"/>
      <c r="L20" s="21" t="s">
        <v>75</v>
      </c>
    </row>
    <row r="21" spans="1:12" ht="15" customHeight="1" x14ac:dyDescent="0.25">
      <c r="A21" s="108" t="s">
        <v>10</v>
      </c>
      <c r="B21" s="109"/>
      <c r="C21" s="109"/>
      <c r="D21" s="109"/>
      <c r="E21" s="109"/>
      <c r="F21" s="110"/>
      <c r="G21" s="28">
        <f>SUM(G7:G20)</f>
        <v>780000</v>
      </c>
      <c r="H21" s="29"/>
      <c r="I21" s="28"/>
      <c r="J21" s="5"/>
      <c r="K21" s="5"/>
    </row>
    <row r="22" spans="1:12" ht="15" customHeight="1" x14ac:dyDescent="0.25">
      <c r="A22" s="111" t="s">
        <v>11</v>
      </c>
      <c r="B22" s="112"/>
      <c r="C22" s="112"/>
      <c r="D22" s="112"/>
      <c r="E22" s="112"/>
      <c r="F22" s="113"/>
      <c r="G22" s="7">
        <f>(G21*0.15)-(G18*0.15)-(G19*0.15)</f>
        <v>106500</v>
      </c>
      <c r="H22" s="15"/>
      <c r="I22" s="11"/>
      <c r="J22" s="5"/>
      <c r="K22" s="5"/>
    </row>
    <row r="23" spans="1:12" ht="15" customHeight="1" x14ac:dyDescent="0.25">
      <c r="A23" s="111" t="s">
        <v>47</v>
      </c>
      <c r="B23" s="112"/>
      <c r="C23" s="112"/>
      <c r="D23" s="112"/>
      <c r="E23" s="112"/>
      <c r="F23" s="113"/>
      <c r="G23" s="7">
        <f>(G19*0.15)+(G18*0.15)</f>
        <v>10500</v>
      </c>
      <c r="H23" s="15"/>
      <c r="I23" s="11"/>
      <c r="J23" s="5"/>
      <c r="K23" s="5"/>
    </row>
    <row r="24" spans="1:12" ht="15" customHeight="1" x14ac:dyDescent="0.25">
      <c r="A24" s="114" t="s">
        <v>12</v>
      </c>
      <c r="B24" s="115"/>
      <c r="C24" s="115"/>
      <c r="D24" s="115"/>
      <c r="E24" s="115"/>
      <c r="F24" s="116"/>
      <c r="G24" s="7">
        <f>G21*0.05</f>
        <v>39000</v>
      </c>
      <c r="H24" s="15"/>
      <c r="I24" s="18"/>
      <c r="J24" s="36"/>
    </row>
    <row r="25" spans="1:12" ht="15" customHeight="1" x14ac:dyDescent="0.25">
      <c r="A25" s="98" t="s">
        <v>87</v>
      </c>
      <c r="B25" s="98"/>
      <c r="C25" s="98"/>
      <c r="D25" s="98"/>
      <c r="E25" s="98"/>
      <c r="F25" s="98"/>
      <c r="G25" s="8">
        <f>G21-G22-G23-G24</f>
        <v>624000</v>
      </c>
      <c r="H25" s="16"/>
      <c r="I25" s="12"/>
    </row>
    <row r="26" spans="1:12" ht="6.75" customHeight="1" x14ac:dyDescent="0.25">
      <c r="A26" s="117"/>
      <c r="B26" s="117"/>
      <c r="C26" s="117"/>
      <c r="D26" s="117"/>
      <c r="E26" s="117"/>
      <c r="F26" s="117"/>
      <c r="G26" s="117"/>
      <c r="H26" s="118"/>
      <c r="I26" s="118"/>
    </row>
    <row r="27" spans="1:12" ht="18" customHeight="1" x14ac:dyDescent="0.3">
      <c r="A27" s="119" t="s">
        <v>22</v>
      </c>
      <c r="B27" s="119"/>
      <c r="C27" s="120" t="s">
        <v>22</v>
      </c>
      <c r="D27" s="120"/>
      <c r="E27" s="121" t="s">
        <v>24</v>
      </c>
      <c r="F27" s="121"/>
      <c r="G27" s="121"/>
      <c r="H27" s="121"/>
      <c r="I27" s="22">
        <v>10</v>
      </c>
    </row>
    <row r="28" spans="1:12" ht="18" customHeight="1" x14ac:dyDescent="0.3">
      <c r="A28" s="119" t="s">
        <v>23</v>
      </c>
      <c r="B28" s="119"/>
      <c r="C28" s="120" t="s">
        <v>23</v>
      </c>
      <c r="D28" s="120"/>
      <c r="E28" s="121" t="s">
        <v>25</v>
      </c>
      <c r="F28" s="121"/>
      <c r="G28" s="121"/>
      <c r="H28" s="121"/>
      <c r="I28" s="23">
        <v>2</v>
      </c>
    </row>
    <row r="29" spans="1:12" x14ac:dyDescent="0.25">
      <c r="A29" s="101" t="s">
        <v>85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1:12" x14ac:dyDescent="0.25">
      <c r="A30" s="101" t="s">
        <v>84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</sheetData>
  <mergeCells count="21">
    <mergeCell ref="A29:L29"/>
    <mergeCell ref="A30:L30"/>
    <mergeCell ref="A26:I26"/>
    <mergeCell ref="A27:B27"/>
    <mergeCell ref="C27:D27"/>
    <mergeCell ref="E27:H27"/>
    <mergeCell ref="A28:B28"/>
    <mergeCell ref="C28:D28"/>
    <mergeCell ref="E28:H28"/>
    <mergeCell ref="A25:F25"/>
    <mergeCell ref="A1:K1"/>
    <mergeCell ref="J3:L3"/>
    <mergeCell ref="J4:L4"/>
    <mergeCell ref="J6:K6"/>
    <mergeCell ref="H14:I14"/>
    <mergeCell ref="H17:I17"/>
    <mergeCell ref="H18:I18"/>
    <mergeCell ref="A21:F21"/>
    <mergeCell ref="A22:F22"/>
    <mergeCell ref="A23:F23"/>
    <mergeCell ref="A24:F24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E22" sqref="E22:H2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95</v>
      </c>
      <c r="K4" s="101"/>
      <c r="L4" s="101"/>
    </row>
    <row r="5" spans="1:12" ht="18.75" x14ac:dyDescent="0.3">
      <c r="A5" s="19"/>
      <c r="J5" s="123" t="s">
        <v>96</v>
      </c>
      <c r="K5" s="123"/>
      <c r="L5" s="123"/>
    </row>
    <row r="6" spans="1:12" ht="31.5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75" t="s">
        <v>14</v>
      </c>
    </row>
    <row r="7" spans="1:12" ht="18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77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7.25" x14ac:dyDescent="0.25">
      <c r="A8" s="2">
        <v>2</v>
      </c>
      <c r="B8" s="24" t="s">
        <v>26</v>
      </c>
      <c r="C8" s="3" t="s">
        <v>59</v>
      </c>
      <c r="D8" s="3">
        <v>39406</v>
      </c>
      <c r="E8" s="76" t="s">
        <v>60</v>
      </c>
      <c r="F8" s="21" t="s">
        <v>27</v>
      </c>
      <c r="G8" s="3">
        <v>70000</v>
      </c>
      <c r="H8" s="20"/>
      <c r="I8" s="3"/>
      <c r="J8" s="31">
        <v>40126800</v>
      </c>
      <c r="K8" s="77"/>
      <c r="L8" s="21" t="s">
        <v>61</v>
      </c>
    </row>
    <row r="9" spans="1:12" ht="15.75" x14ac:dyDescent="0.25">
      <c r="A9" s="6">
        <v>3</v>
      </c>
      <c r="B9" s="24" t="s">
        <v>86</v>
      </c>
      <c r="C9" s="3" t="s">
        <v>62</v>
      </c>
      <c r="D9" s="3">
        <v>44521</v>
      </c>
      <c r="E9" s="76" t="s">
        <v>63</v>
      </c>
      <c r="F9" s="21" t="s">
        <v>28</v>
      </c>
      <c r="G9" s="3">
        <v>70000</v>
      </c>
      <c r="H9" s="20"/>
      <c r="I9" s="3"/>
      <c r="J9" s="3"/>
      <c r="K9" s="77"/>
      <c r="L9" s="21" t="s">
        <v>64</v>
      </c>
    </row>
    <row r="10" spans="1:12" ht="15.75" x14ac:dyDescent="0.25">
      <c r="A10" s="6">
        <v>4</v>
      </c>
      <c r="B10" s="24" t="s">
        <v>31</v>
      </c>
      <c r="C10" s="3" t="s">
        <v>62</v>
      </c>
      <c r="D10" s="3">
        <v>41401</v>
      </c>
      <c r="E10" s="76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77"/>
      <c r="L10" s="21" t="s">
        <v>65</v>
      </c>
    </row>
    <row r="11" spans="1:12" ht="15" customHeight="1" x14ac:dyDescent="0.25">
      <c r="A11" s="6">
        <v>5</v>
      </c>
      <c r="B11" s="24" t="s">
        <v>97</v>
      </c>
      <c r="C11" s="3" t="s">
        <v>19</v>
      </c>
      <c r="D11" s="3">
        <v>67664</v>
      </c>
      <c r="E11" s="76" t="s">
        <v>20</v>
      </c>
      <c r="F11" s="21"/>
      <c r="G11" s="3">
        <v>70000</v>
      </c>
      <c r="H11" s="20"/>
      <c r="I11" s="3"/>
      <c r="J11" s="31" t="s">
        <v>98</v>
      </c>
      <c r="K11" s="31" t="s">
        <v>99</v>
      </c>
      <c r="L11" s="21" t="s">
        <v>100</v>
      </c>
    </row>
    <row r="12" spans="1:12" ht="15.75" x14ac:dyDescent="0.25">
      <c r="A12" s="6">
        <v>6</v>
      </c>
      <c r="B12" s="24" t="s">
        <v>34</v>
      </c>
      <c r="C12" s="3" t="s">
        <v>62</v>
      </c>
      <c r="D12" s="3">
        <v>41788</v>
      </c>
      <c r="E12" s="76" t="s">
        <v>63</v>
      </c>
      <c r="F12" s="21" t="s">
        <v>35</v>
      </c>
      <c r="G12" s="3">
        <v>70000</v>
      </c>
      <c r="H12" s="20"/>
      <c r="I12" s="3"/>
      <c r="J12" s="3"/>
      <c r="K12" s="77"/>
      <c r="L12" s="21" t="s">
        <v>70</v>
      </c>
    </row>
    <row r="13" spans="1:12" ht="15.75" x14ac:dyDescent="0.25">
      <c r="A13" s="83">
        <v>7</v>
      </c>
      <c r="B13" s="84" t="s">
        <v>41</v>
      </c>
      <c r="C13" s="85" t="s">
        <v>101</v>
      </c>
      <c r="D13" s="85">
        <v>37534</v>
      </c>
      <c r="E13" s="86" t="s">
        <v>72</v>
      </c>
      <c r="F13" s="87" t="s">
        <v>49</v>
      </c>
      <c r="G13" s="85">
        <v>70000</v>
      </c>
      <c r="H13" s="88"/>
      <c r="I13" s="85"/>
      <c r="J13" s="89">
        <v>40664537</v>
      </c>
      <c r="K13" s="90" t="s">
        <v>83</v>
      </c>
      <c r="L13" s="87" t="s">
        <v>102</v>
      </c>
    </row>
    <row r="14" spans="1:12" ht="15.75" x14ac:dyDescent="0.25">
      <c r="A14" s="2">
        <v>8</v>
      </c>
      <c r="B14" s="30" t="s">
        <v>54</v>
      </c>
      <c r="C14" s="3" t="s">
        <v>76</v>
      </c>
      <c r="D14" s="3">
        <v>28226</v>
      </c>
      <c r="E14" s="76" t="s">
        <v>63</v>
      </c>
      <c r="F14" s="21" t="s">
        <v>55</v>
      </c>
      <c r="G14" s="3">
        <v>70000</v>
      </c>
      <c r="H14" s="76"/>
      <c r="I14" s="77"/>
      <c r="J14" s="3"/>
      <c r="K14" s="77"/>
      <c r="L14" s="21" t="s">
        <v>75</v>
      </c>
    </row>
    <row r="15" spans="1:12" ht="15.75" x14ac:dyDescent="0.25">
      <c r="A15" s="6">
        <v>9</v>
      </c>
      <c r="B15" s="30" t="s">
        <v>139</v>
      </c>
      <c r="C15" s="3" t="s">
        <v>62</v>
      </c>
      <c r="D15" s="3">
        <v>48716</v>
      </c>
      <c r="E15" s="76" t="s">
        <v>63</v>
      </c>
      <c r="F15" s="21" t="s">
        <v>53</v>
      </c>
      <c r="G15" s="3"/>
      <c r="H15" s="3"/>
      <c r="I15" s="55"/>
      <c r="J15" s="31" t="s">
        <v>140</v>
      </c>
      <c r="K15" s="33" t="s">
        <v>141</v>
      </c>
      <c r="L15" s="21" t="s">
        <v>68</v>
      </c>
    </row>
    <row r="16" spans="1:12" ht="15" customHeight="1" x14ac:dyDescent="0.25">
      <c r="A16" s="145" t="s">
        <v>10</v>
      </c>
      <c r="B16" s="146"/>
      <c r="C16" s="146"/>
      <c r="D16" s="146"/>
      <c r="E16" s="146"/>
      <c r="F16" s="147"/>
      <c r="G16" s="28">
        <f>SUM(G7:G15)</f>
        <v>560000</v>
      </c>
      <c r="H16" s="29"/>
      <c r="I16" s="28"/>
      <c r="J16" s="5"/>
      <c r="K16" s="5"/>
    </row>
    <row r="17" spans="1:12" ht="15" customHeight="1" x14ac:dyDescent="0.25">
      <c r="A17" s="111" t="s">
        <v>143</v>
      </c>
      <c r="B17" s="112"/>
      <c r="C17" s="112"/>
      <c r="D17" s="112"/>
      <c r="E17" s="112"/>
      <c r="F17" s="113"/>
      <c r="G17" s="7">
        <f>(G16*0.12)</f>
        <v>67200</v>
      </c>
      <c r="H17" s="15"/>
      <c r="I17" s="11"/>
      <c r="J17" s="5"/>
      <c r="K17" s="5"/>
    </row>
    <row r="18" spans="1:12" ht="15" customHeight="1" x14ac:dyDescent="0.25">
      <c r="A18" s="111" t="s">
        <v>104</v>
      </c>
      <c r="B18" s="112"/>
      <c r="C18" s="112"/>
      <c r="D18" s="112"/>
      <c r="E18" s="112"/>
      <c r="F18" s="113"/>
      <c r="G18" s="8">
        <f>G16-G17</f>
        <v>492800</v>
      </c>
      <c r="H18" s="15"/>
      <c r="I18" s="11"/>
      <c r="J18" s="5"/>
      <c r="K18" s="5"/>
    </row>
    <row r="19" spans="1:12" ht="15" customHeight="1" x14ac:dyDescent="0.25">
      <c r="A19" s="114" t="s">
        <v>12</v>
      </c>
      <c r="B19" s="115"/>
      <c r="C19" s="115"/>
      <c r="D19" s="115"/>
      <c r="E19" s="115"/>
      <c r="F19" s="116"/>
      <c r="G19" s="7">
        <f>G16*0.05</f>
        <v>28000</v>
      </c>
      <c r="H19" s="15"/>
      <c r="I19" s="18"/>
      <c r="J19" s="36"/>
    </row>
    <row r="20" spans="1:12" x14ac:dyDescent="0.25">
      <c r="A20" s="149"/>
      <c r="B20" s="149"/>
      <c r="C20" s="149"/>
      <c r="D20" s="149"/>
      <c r="E20" s="149"/>
      <c r="F20" s="149"/>
      <c r="G20" s="149"/>
      <c r="H20" s="149"/>
      <c r="I20" s="149"/>
    </row>
    <row r="21" spans="1:12" ht="18.75" x14ac:dyDescent="0.3">
      <c r="A21" s="150" t="s">
        <v>22</v>
      </c>
      <c r="B21" s="151"/>
      <c r="C21" s="120" t="s">
        <v>22</v>
      </c>
      <c r="D21" s="120"/>
      <c r="E21" s="124">
        <f>G18-E22</f>
        <v>431200</v>
      </c>
      <c r="F21" s="121"/>
      <c r="G21" s="121"/>
      <c r="H21" s="121"/>
      <c r="I21" s="22">
        <v>7</v>
      </c>
    </row>
    <row r="22" spans="1:12" ht="18.75" x14ac:dyDescent="0.3">
      <c r="A22" s="150" t="s">
        <v>23</v>
      </c>
      <c r="B22" s="151"/>
      <c r="C22" s="120" t="s">
        <v>23</v>
      </c>
      <c r="D22" s="120"/>
      <c r="E22" s="124">
        <v>61600</v>
      </c>
      <c r="F22" s="121"/>
      <c r="G22" s="121"/>
      <c r="H22" s="121"/>
      <c r="I22" s="23">
        <v>1</v>
      </c>
    </row>
    <row r="23" spans="1:12" ht="9.75" customHeight="1" x14ac:dyDescent="0.3">
      <c r="A23" s="56"/>
      <c r="B23" s="56"/>
      <c r="C23" s="57"/>
      <c r="D23" s="57"/>
      <c r="E23" s="58"/>
      <c r="F23" s="58"/>
      <c r="G23" s="58"/>
      <c r="H23" s="58"/>
      <c r="I23" s="59"/>
    </row>
    <row r="24" spans="1:12" x14ac:dyDescent="0.25">
      <c r="A24" s="101" t="s">
        <v>105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x14ac:dyDescent="0.25">
      <c r="A25" s="101" t="s">
        <v>142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1:12" ht="15.75" x14ac:dyDescent="0.25">
      <c r="A26" s="129" t="s">
        <v>109</v>
      </c>
      <c r="B26" s="129"/>
      <c r="C26" s="129"/>
      <c r="D26" s="129"/>
      <c r="E26" s="129"/>
      <c r="F26" s="129"/>
      <c r="G26" s="129"/>
      <c r="H26" s="129"/>
    </row>
    <row r="27" spans="1:12" ht="6.75" customHeight="1" x14ac:dyDescent="0.25"/>
    <row r="28" spans="1:12" ht="15.75" x14ac:dyDescent="0.25">
      <c r="A28" s="129" t="s">
        <v>118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</row>
    <row r="29" spans="1:12" x14ac:dyDescent="0.25">
      <c r="A29" s="130" t="s">
        <v>111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</row>
    <row r="30" spans="1:12" x14ac:dyDescent="0.25">
      <c r="G30" s="131" t="s">
        <v>112</v>
      </c>
      <c r="H30" s="144"/>
      <c r="I30" s="69" t="s">
        <v>124</v>
      </c>
      <c r="J30" s="140" t="s">
        <v>125</v>
      </c>
    </row>
    <row r="31" spans="1:12" ht="15.75" x14ac:dyDescent="0.25">
      <c r="A31" s="144" t="s">
        <v>114</v>
      </c>
      <c r="B31" s="148"/>
      <c r="C31" s="132">
        <v>2127600</v>
      </c>
      <c r="D31" s="132"/>
      <c r="E31" s="132"/>
      <c r="F31" s="132"/>
      <c r="G31" s="132">
        <f>C31/12</f>
        <v>177300</v>
      </c>
      <c r="H31" s="133"/>
      <c r="I31" s="69" t="s">
        <v>126</v>
      </c>
      <c r="J31" s="141"/>
    </row>
    <row r="32" spans="1:12" ht="15.75" x14ac:dyDescent="0.25">
      <c r="A32" s="137" t="s">
        <v>127</v>
      </c>
      <c r="B32" s="138"/>
      <c r="C32" s="138"/>
      <c r="D32" s="138"/>
      <c r="E32" s="138"/>
      <c r="F32" s="139"/>
      <c r="G32" s="133">
        <v>-75600</v>
      </c>
      <c r="H32" s="134"/>
      <c r="I32" s="69" t="s">
        <v>128</v>
      </c>
      <c r="J32" s="140" t="s">
        <v>129</v>
      </c>
    </row>
    <row r="33" spans="1:10" ht="15.75" x14ac:dyDescent="0.25">
      <c r="A33" s="152"/>
      <c r="B33" s="152"/>
      <c r="C33" s="152"/>
      <c r="D33" s="152"/>
      <c r="E33" s="152"/>
      <c r="F33" s="152"/>
      <c r="G33" s="143"/>
      <c r="H33" s="142"/>
      <c r="I33" s="70" t="s">
        <v>130</v>
      </c>
      <c r="J33" s="141"/>
    </row>
  </sheetData>
  <mergeCells count="31">
    <mergeCell ref="A16:F16"/>
    <mergeCell ref="A1:K1"/>
    <mergeCell ref="J3:L3"/>
    <mergeCell ref="J4:L4"/>
    <mergeCell ref="J5:L5"/>
    <mergeCell ref="J6:K6"/>
    <mergeCell ref="A26:H26"/>
    <mergeCell ref="A17:F17"/>
    <mergeCell ref="A18:F18"/>
    <mergeCell ref="A19:F19"/>
    <mergeCell ref="A20:I20"/>
    <mergeCell ref="A21:B21"/>
    <mergeCell ref="C21:D21"/>
    <mergeCell ref="E21:H21"/>
    <mergeCell ref="A22:B22"/>
    <mergeCell ref="C22:D22"/>
    <mergeCell ref="E22:H22"/>
    <mergeCell ref="A24:L24"/>
    <mergeCell ref="A25:L25"/>
    <mergeCell ref="A28:K28"/>
    <mergeCell ref="A29:K29"/>
    <mergeCell ref="G30:H30"/>
    <mergeCell ref="J30:J31"/>
    <mergeCell ref="A31:B31"/>
    <mergeCell ref="C31:F31"/>
    <mergeCell ref="G31:H31"/>
    <mergeCell ref="A32:F32"/>
    <mergeCell ref="G32:H32"/>
    <mergeCell ref="J32:J33"/>
    <mergeCell ref="A33:F33"/>
    <mergeCell ref="G33:H3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7" workbookViewId="0">
      <selection activeCell="A29" sqref="A29:M2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144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95</v>
      </c>
      <c r="K4" s="101"/>
      <c r="L4" s="101"/>
    </row>
    <row r="5" spans="1:12" ht="18.75" x14ac:dyDescent="0.3">
      <c r="A5" s="19"/>
      <c r="J5" s="123" t="s">
        <v>96</v>
      </c>
      <c r="K5" s="123"/>
      <c r="L5" s="123"/>
    </row>
    <row r="6" spans="1:12" ht="31.5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145</v>
      </c>
      <c r="K6" s="102"/>
      <c r="L6" s="75" t="s">
        <v>14</v>
      </c>
    </row>
    <row r="7" spans="1:12" ht="14.25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77" t="s">
        <v>20</v>
      </c>
      <c r="F7" s="21" t="s">
        <v>21</v>
      </c>
      <c r="G7" s="3">
        <v>70000</v>
      </c>
      <c r="H7" s="14"/>
      <c r="I7" s="4"/>
      <c r="J7" s="160" t="s">
        <v>146</v>
      </c>
      <c r="K7" s="161"/>
      <c r="L7" s="32" t="s">
        <v>58</v>
      </c>
    </row>
    <row r="8" spans="1:12" ht="12.75" customHeight="1" x14ac:dyDescent="0.25">
      <c r="A8" s="2">
        <v>2</v>
      </c>
      <c r="B8" s="24" t="s">
        <v>97</v>
      </c>
      <c r="C8" s="3" t="s">
        <v>19</v>
      </c>
      <c r="D8" s="3">
        <v>67664</v>
      </c>
      <c r="E8" s="76" t="s">
        <v>20</v>
      </c>
      <c r="F8" s="21"/>
      <c r="G8" s="3">
        <v>70000</v>
      </c>
      <c r="H8" s="20"/>
      <c r="I8" s="3"/>
      <c r="J8" s="162" t="s">
        <v>146</v>
      </c>
      <c r="K8" s="163"/>
      <c r="L8" s="21" t="s">
        <v>100</v>
      </c>
    </row>
    <row r="9" spans="1:12" ht="17.25" x14ac:dyDescent="0.25">
      <c r="A9" s="2">
        <v>3</v>
      </c>
      <c r="B9" s="24" t="s">
        <v>26</v>
      </c>
      <c r="C9" s="3" t="s">
        <v>59</v>
      </c>
      <c r="D9" s="3">
        <v>39406</v>
      </c>
      <c r="E9" s="76" t="s">
        <v>60</v>
      </c>
      <c r="F9" s="21" t="s">
        <v>27</v>
      </c>
      <c r="G9" s="3">
        <v>70000</v>
      </c>
      <c r="H9" s="20"/>
      <c r="I9" s="3"/>
      <c r="J9" s="160" t="s">
        <v>146</v>
      </c>
      <c r="K9" s="161"/>
      <c r="L9" s="21" t="s">
        <v>61</v>
      </c>
    </row>
    <row r="10" spans="1:12" ht="15.75" x14ac:dyDescent="0.25">
      <c r="A10" s="2">
        <v>4</v>
      </c>
      <c r="B10" s="24" t="s">
        <v>86</v>
      </c>
      <c r="C10" s="3" t="s">
        <v>62</v>
      </c>
      <c r="D10" s="3">
        <v>44521</v>
      </c>
      <c r="E10" s="76" t="s">
        <v>63</v>
      </c>
      <c r="F10" s="21" t="s">
        <v>28</v>
      </c>
      <c r="G10" s="3">
        <v>70000</v>
      </c>
      <c r="H10" s="20"/>
      <c r="I10" s="3"/>
      <c r="J10" s="160" t="s">
        <v>146</v>
      </c>
      <c r="K10" s="161"/>
      <c r="L10" s="21" t="s">
        <v>64</v>
      </c>
    </row>
    <row r="11" spans="1:12" ht="15.75" x14ac:dyDescent="0.25">
      <c r="A11" s="2">
        <v>5</v>
      </c>
      <c r="B11" s="24" t="s">
        <v>31</v>
      </c>
      <c r="C11" s="3" t="s">
        <v>62</v>
      </c>
      <c r="D11" s="3">
        <v>41401</v>
      </c>
      <c r="E11" s="76" t="s">
        <v>63</v>
      </c>
      <c r="F11" s="21" t="s">
        <v>32</v>
      </c>
      <c r="G11" s="3">
        <v>70000</v>
      </c>
      <c r="H11" s="20"/>
      <c r="I11" s="3"/>
      <c r="J11" s="160" t="s">
        <v>146</v>
      </c>
      <c r="K11" s="161"/>
      <c r="L11" s="21" t="s">
        <v>65</v>
      </c>
    </row>
    <row r="12" spans="1:12" ht="15.75" x14ac:dyDescent="0.25">
      <c r="A12" s="2">
        <v>6</v>
      </c>
      <c r="B12" s="24" t="s">
        <v>34</v>
      </c>
      <c r="C12" s="3" t="s">
        <v>62</v>
      </c>
      <c r="D12" s="3">
        <v>41788</v>
      </c>
      <c r="E12" s="76" t="s">
        <v>63</v>
      </c>
      <c r="F12" s="21" t="s">
        <v>35</v>
      </c>
      <c r="G12" s="3">
        <v>70000</v>
      </c>
      <c r="H12" s="20"/>
      <c r="I12" s="3"/>
      <c r="J12" s="160" t="s">
        <v>146</v>
      </c>
      <c r="K12" s="161"/>
      <c r="L12" s="21" t="s">
        <v>70</v>
      </c>
    </row>
    <row r="13" spans="1:12" ht="15.75" x14ac:dyDescent="0.25">
      <c r="A13" s="91">
        <v>7</v>
      </c>
      <c r="B13" s="84" t="s">
        <v>41</v>
      </c>
      <c r="C13" s="85" t="s">
        <v>101</v>
      </c>
      <c r="D13" s="85">
        <v>37534</v>
      </c>
      <c r="E13" s="86" t="s">
        <v>72</v>
      </c>
      <c r="F13" s="87" t="s">
        <v>49</v>
      </c>
      <c r="G13" s="85">
        <v>70000</v>
      </c>
      <c r="H13" s="88"/>
      <c r="I13" s="85"/>
      <c r="J13" s="166" t="s">
        <v>147</v>
      </c>
      <c r="K13" s="167"/>
      <c r="L13" s="87" t="s">
        <v>102</v>
      </c>
    </row>
    <row r="14" spans="1:12" ht="15.75" x14ac:dyDescent="0.25">
      <c r="A14" s="2">
        <v>8</v>
      </c>
      <c r="B14" s="30" t="s">
        <v>54</v>
      </c>
      <c r="C14" s="3" t="s">
        <v>76</v>
      </c>
      <c r="D14" s="3">
        <v>28226</v>
      </c>
      <c r="E14" s="76" t="s">
        <v>63</v>
      </c>
      <c r="F14" s="21" t="s">
        <v>55</v>
      </c>
      <c r="G14" s="3">
        <v>70000</v>
      </c>
      <c r="H14" s="76"/>
      <c r="I14" s="77"/>
      <c r="J14" s="154" t="s">
        <v>148</v>
      </c>
      <c r="K14" s="155"/>
      <c r="L14" s="21" t="s">
        <v>75</v>
      </c>
    </row>
    <row r="15" spans="1:12" ht="15.75" x14ac:dyDescent="0.25">
      <c r="A15" s="2">
        <v>9</v>
      </c>
      <c r="B15" s="30" t="s">
        <v>149</v>
      </c>
      <c r="C15" s="154" t="s">
        <v>74</v>
      </c>
      <c r="D15" s="159"/>
      <c r="E15" s="159"/>
      <c r="F15" s="159"/>
      <c r="G15" s="159"/>
      <c r="H15" s="159"/>
      <c r="I15" s="155"/>
      <c r="J15" s="154" t="s">
        <v>148</v>
      </c>
      <c r="K15" s="155"/>
      <c r="L15" s="21"/>
    </row>
    <row r="16" spans="1:12" ht="15.75" x14ac:dyDescent="0.25">
      <c r="A16" s="91">
        <v>10</v>
      </c>
      <c r="B16" s="93" t="s">
        <v>150</v>
      </c>
      <c r="C16" s="156" t="s">
        <v>74</v>
      </c>
      <c r="D16" s="156"/>
      <c r="E16" s="156"/>
      <c r="F16" s="156"/>
      <c r="G16" s="156"/>
      <c r="H16" s="156"/>
      <c r="I16" s="157"/>
      <c r="J16" s="158" t="s">
        <v>146</v>
      </c>
      <c r="K16" s="158"/>
      <c r="L16" s="87"/>
    </row>
    <row r="17" spans="1:13" ht="15.75" x14ac:dyDescent="0.25">
      <c r="A17" s="2">
        <v>11</v>
      </c>
      <c r="B17" s="92" t="s">
        <v>151</v>
      </c>
      <c r="C17" s="159" t="s">
        <v>74</v>
      </c>
      <c r="D17" s="159"/>
      <c r="E17" s="159"/>
      <c r="F17" s="159"/>
      <c r="G17" s="159"/>
      <c r="H17" s="159"/>
      <c r="I17" s="155"/>
      <c r="J17" s="154" t="s">
        <v>148</v>
      </c>
      <c r="K17" s="155"/>
      <c r="L17" s="21"/>
    </row>
    <row r="18" spans="1:13" ht="18.75" x14ac:dyDescent="0.3">
      <c r="A18" s="150" t="s">
        <v>22</v>
      </c>
      <c r="B18" s="151"/>
      <c r="C18" s="120" t="s">
        <v>22</v>
      </c>
      <c r="D18" s="120"/>
      <c r="E18" s="164" t="s">
        <v>153</v>
      </c>
      <c r="F18" s="164"/>
      <c r="G18" s="164"/>
      <c r="H18" s="164"/>
      <c r="I18" s="22">
        <v>7</v>
      </c>
    </row>
    <row r="19" spans="1:13" ht="18.75" x14ac:dyDescent="0.3">
      <c r="A19" s="150" t="s">
        <v>23</v>
      </c>
      <c r="B19" s="151"/>
      <c r="C19" s="120" t="s">
        <v>23</v>
      </c>
      <c r="D19" s="120"/>
      <c r="E19" s="164" t="s">
        <v>152</v>
      </c>
      <c r="F19" s="164"/>
      <c r="G19" s="164"/>
      <c r="H19" s="164"/>
      <c r="I19" s="23">
        <v>4</v>
      </c>
    </row>
    <row r="20" spans="1:13" ht="9.75" customHeight="1" x14ac:dyDescent="0.3">
      <c r="A20" s="56"/>
      <c r="B20" s="56"/>
      <c r="C20" s="57"/>
      <c r="D20" s="57"/>
      <c r="E20" s="96"/>
      <c r="F20" s="96"/>
      <c r="G20" s="96"/>
      <c r="H20" s="96"/>
      <c r="I20" s="59"/>
    </row>
    <row r="21" spans="1:13" ht="15" customHeight="1" x14ac:dyDescent="0.25">
      <c r="A21" s="165" t="s">
        <v>159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</row>
    <row r="22" spans="1:13" ht="5.25" customHeight="1" x14ac:dyDescent="0.2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</row>
    <row r="23" spans="1:13" ht="15" customHeight="1" x14ac:dyDescent="0.25">
      <c r="A23" s="101" t="s">
        <v>155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5">
      <c r="A24" s="95" t="s">
        <v>154</v>
      </c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</row>
    <row r="25" spans="1:13" ht="4.5" customHeight="1" x14ac:dyDescent="0.25"/>
    <row r="26" spans="1:13" x14ac:dyDescent="0.25">
      <c r="A26" s="101" t="s">
        <v>156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1:13" x14ac:dyDescent="0.25">
      <c r="A27" s="101" t="s">
        <v>157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1:13" ht="7.5" customHeight="1" x14ac:dyDescent="0.25"/>
    <row r="29" spans="1:13" x14ac:dyDescent="0.25">
      <c r="A29" s="101" t="s">
        <v>158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</sheetData>
  <mergeCells count="30">
    <mergeCell ref="J12:K12"/>
    <mergeCell ref="J13:K13"/>
    <mergeCell ref="J14:K14"/>
    <mergeCell ref="C15:I15"/>
    <mergeCell ref="A1:K1"/>
    <mergeCell ref="J3:L3"/>
    <mergeCell ref="J4:L4"/>
    <mergeCell ref="J5:L5"/>
    <mergeCell ref="J6:K6"/>
    <mergeCell ref="J7:K7"/>
    <mergeCell ref="J8:K8"/>
    <mergeCell ref="J9:K9"/>
    <mergeCell ref="J10:K10"/>
    <mergeCell ref="J11:K11"/>
    <mergeCell ref="A29:M29"/>
    <mergeCell ref="J15:K15"/>
    <mergeCell ref="C16:I16"/>
    <mergeCell ref="J16:K16"/>
    <mergeCell ref="C17:I17"/>
    <mergeCell ref="J17:K17"/>
    <mergeCell ref="A27:L27"/>
    <mergeCell ref="A19:B19"/>
    <mergeCell ref="C19:D19"/>
    <mergeCell ref="E19:H19"/>
    <mergeCell ref="A18:B18"/>
    <mergeCell ref="C18:D18"/>
    <mergeCell ref="E18:H18"/>
    <mergeCell ref="A26:L26"/>
    <mergeCell ref="A21:M21"/>
    <mergeCell ref="A23:M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19" sqref="L1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160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95</v>
      </c>
      <c r="K4" s="101"/>
      <c r="L4" s="101"/>
    </row>
    <row r="5" spans="1:12" ht="18.75" x14ac:dyDescent="0.3">
      <c r="A5" s="19"/>
      <c r="J5" s="123" t="s">
        <v>96</v>
      </c>
      <c r="K5" s="123"/>
      <c r="L5" s="123"/>
    </row>
    <row r="6" spans="1:12" ht="31.5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80" t="s">
        <v>14</v>
      </c>
    </row>
    <row r="7" spans="1:12" ht="18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82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7.25" x14ac:dyDescent="0.25">
      <c r="A8" s="2">
        <v>2</v>
      </c>
      <c r="B8" s="24" t="s">
        <v>26</v>
      </c>
      <c r="C8" s="3" t="s">
        <v>59</v>
      </c>
      <c r="D8" s="3">
        <v>39406</v>
      </c>
      <c r="E8" s="81" t="s">
        <v>60</v>
      </c>
      <c r="F8" s="21" t="s">
        <v>27</v>
      </c>
      <c r="G8" s="3">
        <v>70000</v>
      </c>
      <c r="H8" s="20"/>
      <c r="I8" s="3"/>
      <c r="J8" s="31">
        <v>40126800</v>
      </c>
      <c r="K8" s="82"/>
      <c r="L8" s="21" t="s">
        <v>61</v>
      </c>
    </row>
    <row r="9" spans="1:12" ht="15.75" x14ac:dyDescent="0.25">
      <c r="A9" s="6">
        <v>3</v>
      </c>
      <c r="B9" s="24" t="s">
        <v>86</v>
      </c>
      <c r="C9" s="3" t="s">
        <v>62</v>
      </c>
      <c r="D9" s="3">
        <v>44521</v>
      </c>
      <c r="E9" s="81" t="s">
        <v>63</v>
      </c>
      <c r="F9" s="21" t="s">
        <v>28</v>
      </c>
      <c r="G9" s="3">
        <v>70000</v>
      </c>
      <c r="H9" s="20"/>
      <c r="I9" s="3"/>
      <c r="J9" s="3"/>
      <c r="K9" s="82"/>
      <c r="L9" s="21" t="s">
        <v>64</v>
      </c>
    </row>
    <row r="10" spans="1:12" ht="15.75" x14ac:dyDescent="0.25">
      <c r="A10" s="6">
        <v>4</v>
      </c>
      <c r="B10" s="24" t="s">
        <v>31</v>
      </c>
      <c r="C10" s="3" t="s">
        <v>62</v>
      </c>
      <c r="D10" s="3">
        <v>41401</v>
      </c>
      <c r="E10" s="81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82"/>
      <c r="L10" s="21" t="s">
        <v>65</v>
      </c>
    </row>
    <row r="11" spans="1:12" ht="15" customHeight="1" x14ac:dyDescent="0.25">
      <c r="A11" s="6">
        <v>5</v>
      </c>
      <c r="B11" s="24" t="s">
        <v>97</v>
      </c>
      <c r="C11" s="3" t="s">
        <v>19</v>
      </c>
      <c r="D11" s="3">
        <v>67664</v>
      </c>
      <c r="E11" s="81" t="s">
        <v>20</v>
      </c>
      <c r="F11" s="21"/>
      <c r="G11" s="3">
        <v>70000</v>
      </c>
      <c r="H11" s="20"/>
      <c r="I11" s="3"/>
      <c r="J11" s="31" t="s">
        <v>98</v>
      </c>
      <c r="K11" s="31" t="s">
        <v>99</v>
      </c>
      <c r="L11" s="21" t="s">
        <v>100</v>
      </c>
    </row>
    <row r="12" spans="1:12" ht="15.75" x14ac:dyDescent="0.25">
      <c r="A12" s="6">
        <v>6</v>
      </c>
      <c r="B12" s="24" t="s">
        <v>34</v>
      </c>
      <c r="C12" s="3" t="s">
        <v>62</v>
      </c>
      <c r="D12" s="3">
        <v>41788</v>
      </c>
      <c r="E12" s="81" t="s">
        <v>63</v>
      </c>
      <c r="F12" s="21" t="s">
        <v>35</v>
      </c>
      <c r="G12" s="3">
        <v>70000</v>
      </c>
      <c r="H12" s="20"/>
      <c r="I12" s="3"/>
      <c r="J12" s="3"/>
      <c r="K12" s="82"/>
      <c r="L12" s="21" t="s">
        <v>70</v>
      </c>
    </row>
    <row r="13" spans="1:12" ht="15.75" x14ac:dyDescent="0.25">
      <c r="A13" s="83">
        <v>7</v>
      </c>
      <c r="B13" s="84" t="s">
        <v>41</v>
      </c>
      <c r="C13" s="94" t="s">
        <v>101</v>
      </c>
      <c r="D13" s="94">
        <v>37534</v>
      </c>
      <c r="E13" s="86" t="s">
        <v>72</v>
      </c>
      <c r="F13" s="87" t="s">
        <v>49</v>
      </c>
      <c r="G13" s="94">
        <v>70000</v>
      </c>
      <c r="H13" s="88"/>
      <c r="I13" s="94"/>
      <c r="J13" s="89">
        <v>40664537</v>
      </c>
      <c r="K13" s="90" t="s">
        <v>83</v>
      </c>
      <c r="L13" s="87" t="s">
        <v>102</v>
      </c>
    </row>
    <row r="14" spans="1:12" ht="15.75" x14ac:dyDescent="0.25">
      <c r="A14" s="2">
        <v>8</v>
      </c>
      <c r="B14" s="30" t="s">
        <v>54</v>
      </c>
      <c r="C14" s="3" t="s">
        <v>76</v>
      </c>
      <c r="D14" s="3">
        <v>28226</v>
      </c>
      <c r="E14" s="81" t="s">
        <v>63</v>
      </c>
      <c r="F14" s="21" t="s">
        <v>55</v>
      </c>
      <c r="G14" s="3">
        <v>70000</v>
      </c>
      <c r="H14" s="81"/>
      <c r="I14" s="82"/>
      <c r="J14" s="3"/>
      <c r="K14" s="82"/>
      <c r="L14" s="21" t="s">
        <v>75</v>
      </c>
    </row>
    <row r="15" spans="1:12" ht="15.75" x14ac:dyDescent="0.25">
      <c r="A15" s="6">
        <v>9</v>
      </c>
      <c r="B15" s="30" t="s">
        <v>139</v>
      </c>
      <c r="C15" s="3" t="s">
        <v>62</v>
      </c>
      <c r="D15" s="3">
        <v>48716</v>
      </c>
      <c r="E15" s="81" t="s">
        <v>63</v>
      </c>
      <c r="F15" s="21" t="s">
        <v>53</v>
      </c>
      <c r="G15" s="3"/>
      <c r="H15" s="3"/>
      <c r="I15" s="55"/>
      <c r="J15" s="31" t="s">
        <v>140</v>
      </c>
      <c r="K15" s="33" t="s">
        <v>141</v>
      </c>
      <c r="L15" s="21" t="s">
        <v>68</v>
      </c>
    </row>
    <row r="16" spans="1:12" ht="15" customHeight="1" x14ac:dyDescent="0.25">
      <c r="A16" s="145" t="s">
        <v>10</v>
      </c>
      <c r="B16" s="146"/>
      <c r="C16" s="146"/>
      <c r="D16" s="146"/>
      <c r="E16" s="146"/>
      <c r="F16" s="147"/>
      <c r="G16" s="28">
        <f>SUM(G7:G15)</f>
        <v>560000</v>
      </c>
      <c r="H16" s="29"/>
      <c r="I16" s="28"/>
      <c r="J16" s="5"/>
      <c r="K16" s="5"/>
    </row>
    <row r="17" spans="1:12" ht="15" customHeight="1" x14ac:dyDescent="0.25">
      <c r="A17" s="111" t="s">
        <v>161</v>
      </c>
      <c r="B17" s="112"/>
      <c r="C17" s="112"/>
      <c r="D17" s="112"/>
      <c r="E17" s="112"/>
      <c r="F17" s="113"/>
      <c r="G17" s="7">
        <f>(G16*0.12)</f>
        <v>67200</v>
      </c>
      <c r="H17" s="15"/>
      <c r="I17" s="11"/>
      <c r="J17" s="5"/>
      <c r="K17" s="5"/>
    </row>
    <row r="18" spans="1:12" ht="15" customHeight="1" x14ac:dyDescent="0.25">
      <c r="A18" s="111" t="s">
        <v>104</v>
      </c>
      <c r="B18" s="112"/>
      <c r="C18" s="112"/>
      <c r="D18" s="112"/>
      <c r="E18" s="112"/>
      <c r="F18" s="113"/>
      <c r="G18" s="8">
        <f>G16-G17</f>
        <v>492800</v>
      </c>
      <c r="H18" s="15"/>
      <c r="I18" s="11"/>
      <c r="J18" s="5"/>
      <c r="K18" s="5"/>
    </row>
    <row r="19" spans="1:12" ht="15" customHeight="1" x14ac:dyDescent="0.25">
      <c r="A19" s="111" t="s">
        <v>162</v>
      </c>
      <c r="B19" s="112"/>
      <c r="C19" s="112"/>
      <c r="D19" s="112"/>
      <c r="E19" s="112"/>
      <c r="F19" s="113"/>
      <c r="G19" s="8">
        <v>63000</v>
      </c>
      <c r="H19" s="15"/>
      <c r="I19" s="11"/>
      <c r="J19" s="5"/>
      <c r="K19" s="5"/>
    </row>
    <row r="20" spans="1:12" ht="15" customHeight="1" x14ac:dyDescent="0.25">
      <c r="A20" s="171" t="s">
        <v>163</v>
      </c>
      <c r="B20" s="172"/>
      <c r="C20" s="172"/>
      <c r="D20" s="172"/>
      <c r="E20" s="172"/>
      <c r="F20" s="173"/>
      <c r="G20" s="7">
        <f>G16*0.05</f>
        <v>28000</v>
      </c>
      <c r="H20" s="15"/>
      <c r="I20" s="18"/>
      <c r="J20" s="36"/>
    </row>
    <row r="21" spans="1:12" ht="15" customHeight="1" x14ac:dyDescent="0.25">
      <c r="A21" s="170" t="s">
        <v>164</v>
      </c>
      <c r="B21" s="170"/>
      <c r="C21" s="170"/>
      <c r="D21" s="170"/>
      <c r="E21" s="170"/>
      <c r="F21" s="170"/>
      <c r="G21" s="174">
        <f>SUM(G19:G20)</f>
        <v>91000</v>
      </c>
      <c r="H21" s="168"/>
      <c r="I21" s="169"/>
      <c r="J21" s="36"/>
    </row>
    <row r="22" spans="1:12" x14ac:dyDescent="0.25">
      <c r="A22" s="149"/>
      <c r="B22" s="149"/>
      <c r="C22" s="149"/>
      <c r="D22" s="149"/>
      <c r="E22" s="149"/>
      <c r="F22" s="149"/>
      <c r="G22" s="149"/>
      <c r="H22" s="149"/>
      <c r="I22" s="149"/>
    </row>
    <row r="23" spans="1:12" ht="18.75" x14ac:dyDescent="0.3">
      <c r="A23" s="150" t="s">
        <v>22</v>
      </c>
      <c r="B23" s="151"/>
      <c r="C23" s="120" t="s">
        <v>22</v>
      </c>
      <c r="D23" s="120"/>
      <c r="E23" s="124">
        <f>G18-E24</f>
        <v>431200</v>
      </c>
      <c r="F23" s="121"/>
      <c r="G23" s="121"/>
      <c r="H23" s="121"/>
      <c r="I23" s="22">
        <v>7</v>
      </c>
    </row>
    <row r="24" spans="1:12" ht="18.75" x14ac:dyDescent="0.3">
      <c r="A24" s="150" t="s">
        <v>23</v>
      </c>
      <c r="B24" s="151"/>
      <c r="C24" s="120" t="s">
        <v>23</v>
      </c>
      <c r="D24" s="120"/>
      <c r="E24" s="124">
        <v>61600</v>
      </c>
      <c r="F24" s="121"/>
      <c r="G24" s="121"/>
      <c r="H24" s="121"/>
      <c r="I24" s="23">
        <v>1</v>
      </c>
    </row>
    <row r="25" spans="1:12" ht="9.75" customHeight="1" x14ac:dyDescent="0.3">
      <c r="A25" s="56"/>
      <c r="B25" s="56"/>
      <c r="C25" s="57"/>
      <c r="D25" s="57"/>
      <c r="E25" s="58"/>
      <c r="F25" s="58"/>
      <c r="G25" s="58"/>
      <c r="H25" s="58"/>
      <c r="I25" s="59"/>
    </row>
    <row r="26" spans="1:12" x14ac:dyDescent="0.25">
      <c r="A26" s="101" t="s">
        <v>105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1:12" x14ac:dyDescent="0.25">
      <c r="A27" s="101" t="s">
        <v>142</v>
      </c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1:12" ht="15.75" x14ac:dyDescent="0.25">
      <c r="A28" s="129" t="s">
        <v>109</v>
      </c>
      <c r="B28" s="129"/>
      <c r="C28" s="129"/>
      <c r="D28" s="129"/>
      <c r="E28" s="129"/>
      <c r="F28" s="129"/>
      <c r="G28" s="129"/>
      <c r="H28" s="129"/>
    </row>
    <row r="29" spans="1:12" ht="6.75" customHeight="1" x14ac:dyDescent="0.25"/>
    <row r="30" spans="1:12" ht="15.75" x14ac:dyDescent="0.25">
      <c r="A30" s="129" t="s">
        <v>118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</row>
    <row r="31" spans="1:12" x14ac:dyDescent="0.25">
      <c r="A31" s="130" t="s">
        <v>111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</row>
    <row r="32" spans="1:12" x14ac:dyDescent="0.25">
      <c r="G32" s="131" t="s">
        <v>112</v>
      </c>
      <c r="H32" s="144"/>
      <c r="I32" s="69" t="s">
        <v>124</v>
      </c>
      <c r="J32" s="140" t="s">
        <v>125</v>
      </c>
    </row>
    <row r="33" spans="1:10" ht="15.75" x14ac:dyDescent="0.25">
      <c r="A33" s="144" t="s">
        <v>114</v>
      </c>
      <c r="B33" s="148"/>
      <c r="C33" s="132">
        <v>2127600</v>
      </c>
      <c r="D33" s="132"/>
      <c r="E33" s="132"/>
      <c r="F33" s="132"/>
      <c r="G33" s="132">
        <f>C33/12</f>
        <v>177300</v>
      </c>
      <c r="H33" s="133"/>
      <c r="I33" s="69" t="s">
        <v>126</v>
      </c>
      <c r="J33" s="141"/>
    </row>
    <row r="34" spans="1:10" ht="15.75" x14ac:dyDescent="0.25">
      <c r="A34" s="137" t="s">
        <v>127</v>
      </c>
      <c r="B34" s="138"/>
      <c r="C34" s="138"/>
      <c r="D34" s="138"/>
      <c r="E34" s="138"/>
      <c r="F34" s="139"/>
      <c r="G34" s="133">
        <v>-75600</v>
      </c>
      <c r="H34" s="134"/>
      <c r="I34" s="69" t="s">
        <v>128</v>
      </c>
      <c r="J34" s="140" t="s">
        <v>129</v>
      </c>
    </row>
    <row r="35" spans="1:10" ht="15.75" x14ac:dyDescent="0.25">
      <c r="A35" s="152"/>
      <c r="B35" s="152"/>
      <c r="C35" s="152"/>
      <c r="D35" s="152"/>
      <c r="E35" s="152"/>
      <c r="F35" s="152"/>
      <c r="G35" s="143"/>
      <c r="H35" s="142"/>
      <c r="I35" s="70" t="s">
        <v>130</v>
      </c>
      <c r="J35" s="141"/>
    </row>
  </sheetData>
  <mergeCells count="33">
    <mergeCell ref="A34:F34"/>
    <mergeCell ref="G34:H34"/>
    <mergeCell ref="J34:J35"/>
    <mergeCell ref="A35:F35"/>
    <mergeCell ref="G35:H35"/>
    <mergeCell ref="A19:F19"/>
    <mergeCell ref="A21:F21"/>
    <mergeCell ref="A30:K30"/>
    <mergeCell ref="A31:K31"/>
    <mergeCell ref="G32:H32"/>
    <mergeCell ref="J32:J33"/>
    <mergeCell ref="A33:B33"/>
    <mergeCell ref="C33:F33"/>
    <mergeCell ref="G33:H33"/>
    <mergeCell ref="A24:B24"/>
    <mergeCell ref="C24:D24"/>
    <mergeCell ref="E24:H24"/>
    <mergeCell ref="A26:L26"/>
    <mergeCell ref="A27:L27"/>
    <mergeCell ref="A28:H28"/>
    <mergeCell ref="A17:F17"/>
    <mergeCell ref="A18:F18"/>
    <mergeCell ref="A20:F20"/>
    <mergeCell ref="A22:I22"/>
    <mergeCell ref="A23:B23"/>
    <mergeCell ref="C23:D23"/>
    <mergeCell ref="E23:H23"/>
    <mergeCell ref="A1:K1"/>
    <mergeCell ref="J3:L3"/>
    <mergeCell ref="J4:L4"/>
    <mergeCell ref="J5:L5"/>
    <mergeCell ref="J6:K6"/>
    <mergeCell ref="A16:F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H17" sqref="H17:I1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107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79</v>
      </c>
      <c r="K4" s="101"/>
      <c r="L4" s="101"/>
    </row>
    <row r="5" spans="1:12" ht="11.25" customHeight="1" x14ac:dyDescent="0.3">
      <c r="A5" s="19"/>
    </row>
    <row r="6" spans="1:12" ht="22.5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43" t="s">
        <v>14</v>
      </c>
    </row>
    <row r="7" spans="1:12" ht="16.5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46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5" customHeight="1" x14ac:dyDescent="0.25">
      <c r="A8" s="2">
        <v>2</v>
      </c>
      <c r="B8" s="24" t="s">
        <v>26</v>
      </c>
      <c r="C8" s="3" t="s">
        <v>59</v>
      </c>
      <c r="D8" s="3">
        <v>39406</v>
      </c>
      <c r="E8" s="45" t="s">
        <v>60</v>
      </c>
      <c r="F8" s="21" t="s">
        <v>27</v>
      </c>
      <c r="G8" s="3">
        <v>70000</v>
      </c>
      <c r="H8" s="20"/>
      <c r="I8" s="3"/>
      <c r="J8" s="31">
        <v>40126800</v>
      </c>
      <c r="K8" s="46"/>
      <c r="L8" s="21" t="s">
        <v>61</v>
      </c>
    </row>
    <row r="9" spans="1:12" ht="14.25" customHeight="1" x14ac:dyDescent="0.25">
      <c r="A9" s="6">
        <v>3</v>
      </c>
      <c r="B9" s="24" t="s">
        <v>86</v>
      </c>
      <c r="C9" s="3" t="s">
        <v>62</v>
      </c>
      <c r="D9" s="3">
        <v>44521</v>
      </c>
      <c r="E9" s="45" t="s">
        <v>63</v>
      </c>
      <c r="F9" s="21" t="s">
        <v>28</v>
      </c>
      <c r="G9" s="3">
        <v>70000</v>
      </c>
      <c r="H9" s="20"/>
      <c r="I9" s="3"/>
      <c r="J9" s="3"/>
      <c r="K9" s="46"/>
      <c r="L9" s="21" t="s">
        <v>64</v>
      </c>
    </row>
    <row r="10" spans="1:12" ht="15.75" customHeight="1" x14ac:dyDescent="0.25">
      <c r="A10" s="6">
        <v>4</v>
      </c>
      <c r="B10" s="24" t="s">
        <v>31</v>
      </c>
      <c r="C10" s="3" t="s">
        <v>62</v>
      </c>
      <c r="D10" s="3">
        <v>41401</v>
      </c>
      <c r="E10" s="45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46"/>
      <c r="L10" s="21" t="s">
        <v>65</v>
      </c>
    </row>
    <row r="11" spans="1:12" ht="15" customHeight="1" x14ac:dyDescent="0.25">
      <c r="A11" s="6">
        <v>5</v>
      </c>
      <c r="B11" s="24" t="s">
        <v>66</v>
      </c>
      <c r="C11" s="3" t="s">
        <v>62</v>
      </c>
      <c r="D11" s="3">
        <v>42151</v>
      </c>
      <c r="E11" s="45" t="s">
        <v>63</v>
      </c>
      <c r="F11" s="21" t="s">
        <v>53</v>
      </c>
      <c r="G11" s="3">
        <v>70000</v>
      </c>
      <c r="H11" s="3"/>
      <c r="I11" s="34">
        <v>20000</v>
      </c>
      <c r="J11" s="31">
        <v>40902292</v>
      </c>
      <c r="K11" s="33" t="s">
        <v>67</v>
      </c>
      <c r="L11" s="21" t="s">
        <v>68</v>
      </c>
    </row>
    <row r="12" spans="1:12" ht="15" customHeight="1" x14ac:dyDescent="0.25">
      <c r="A12" s="6">
        <v>6</v>
      </c>
      <c r="B12" s="24" t="s">
        <v>33</v>
      </c>
      <c r="C12" s="3" t="s">
        <v>62</v>
      </c>
      <c r="D12" s="3">
        <v>29393</v>
      </c>
      <c r="E12" s="45" t="s">
        <v>63</v>
      </c>
      <c r="F12" s="21" t="s">
        <v>52</v>
      </c>
      <c r="G12" s="3">
        <v>70000</v>
      </c>
      <c r="H12" s="3">
        <v>1000000</v>
      </c>
      <c r="I12" s="3">
        <v>50000</v>
      </c>
      <c r="J12" s="31">
        <v>58877048</v>
      </c>
      <c r="K12" s="46"/>
      <c r="L12" s="21" t="s">
        <v>69</v>
      </c>
    </row>
    <row r="13" spans="1:12" ht="15" customHeight="1" x14ac:dyDescent="0.25">
      <c r="A13" s="6">
        <v>7</v>
      </c>
      <c r="B13" s="24" t="s">
        <v>34</v>
      </c>
      <c r="C13" s="3" t="s">
        <v>62</v>
      </c>
      <c r="D13" s="3">
        <v>41788</v>
      </c>
      <c r="E13" s="45" t="s">
        <v>63</v>
      </c>
      <c r="F13" s="21" t="s">
        <v>35</v>
      </c>
      <c r="G13" s="3">
        <v>70000</v>
      </c>
      <c r="H13" s="20"/>
      <c r="I13" s="3"/>
      <c r="J13" s="3"/>
      <c r="K13" s="46"/>
      <c r="L13" s="21" t="s">
        <v>70</v>
      </c>
    </row>
    <row r="14" spans="1:12" ht="15" customHeight="1" x14ac:dyDescent="0.25">
      <c r="A14" s="6"/>
      <c r="B14" s="25" t="s">
        <v>36</v>
      </c>
      <c r="C14" s="26"/>
      <c r="D14" s="26">
        <v>34106</v>
      </c>
      <c r="E14" s="44"/>
      <c r="F14" s="27" t="s">
        <v>37</v>
      </c>
      <c r="G14" s="26">
        <v>0</v>
      </c>
      <c r="H14" s="103" t="s">
        <v>38</v>
      </c>
      <c r="I14" s="103"/>
      <c r="J14" s="3"/>
      <c r="K14" s="46"/>
      <c r="L14" s="21"/>
    </row>
    <row r="15" spans="1:12" ht="15" customHeight="1" x14ac:dyDescent="0.25">
      <c r="A15" s="6">
        <v>8</v>
      </c>
      <c r="B15" s="24" t="s">
        <v>39</v>
      </c>
      <c r="C15" s="3" t="s">
        <v>77</v>
      </c>
      <c r="D15" s="3">
        <v>34091</v>
      </c>
      <c r="E15" s="45"/>
      <c r="F15" s="21" t="s">
        <v>51</v>
      </c>
      <c r="G15" s="3">
        <v>50000</v>
      </c>
      <c r="H15" s="20"/>
      <c r="I15" s="3"/>
      <c r="J15" s="3"/>
      <c r="K15" s="46"/>
      <c r="L15" s="35" t="s">
        <v>82</v>
      </c>
    </row>
    <row r="16" spans="1:12" ht="15" customHeight="1" x14ac:dyDescent="0.25">
      <c r="A16" s="6">
        <v>9</v>
      </c>
      <c r="B16" s="24" t="s">
        <v>40</v>
      </c>
      <c r="C16" s="3" t="s">
        <v>77</v>
      </c>
      <c r="D16" s="3">
        <v>37921</v>
      </c>
      <c r="E16" s="45"/>
      <c r="F16" s="21" t="s">
        <v>50</v>
      </c>
      <c r="G16" s="3">
        <v>50000</v>
      </c>
      <c r="H16" s="20"/>
      <c r="I16" s="3"/>
      <c r="J16" s="3"/>
      <c r="K16" s="46"/>
      <c r="L16" s="21" t="s">
        <v>71</v>
      </c>
    </row>
    <row r="17" spans="1:12" ht="15" customHeight="1" x14ac:dyDescent="0.25">
      <c r="A17" s="6">
        <v>10</v>
      </c>
      <c r="B17" s="24" t="s">
        <v>41</v>
      </c>
      <c r="C17" s="3" t="s">
        <v>77</v>
      </c>
      <c r="D17" s="3">
        <v>37534</v>
      </c>
      <c r="E17" s="45" t="s">
        <v>72</v>
      </c>
      <c r="F17" s="21" t="s">
        <v>49</v>
      </c>
      <c r="G17" s="3">
        <v>50000</v>
      </c>
      <c r="H17" s="104" t="s">
        <v>42</v>
      </c>
      <c r="I17" s="105"/>
      <c r="J17" s="31">
        <v>40664537</v>
      </c>
      <c r="K17" s="33" t="s">
        <v>83</v>
      </c>
      <c r="L17" s="21" t="s">
        <v>73</v>
      </c>
    </row>
    <row r="18" spans="1:12" ht="15" customHeight="1" x14ac:dyDescent="0.25">
      <c r="A18" s="2"/>
      <c r="B18" s="25" t="s">
        <v>44</v>
      </c>
      <c r="C18" s="25"/>
      <c r="D18" s="44">
        <v>34928</v>
      </c>
      <c r="E18" s="25"/>
      <c r="F18" s="44" t="s">
        <v>43</v>
      </c>
      <c r="G18" s="44">
        <v>0</v>
      </c>
      <c r="H18" s="106" t="s">
        <v>57</v>
      </c>
      <c r="I18" s="107"/>
      <c r="J18" s="3"/>
      <c r="K18" s="46"/>
      <c r="L18" s="21"/>
    </row>
    <row r="19" spans="1:12" ht="15" customHeight="1" x14ac:dyDescent="0.25">
      <c r="A19" s="2">
        <v>11</v>
      </c>
      <c r="B19" s="24" t="s">
        <v>45</v>
      </c>
      <c r="C19" s="3"/>
      <c r="D19" s="3">
        <v>34971</v>
      </c>
      <c r="E19" s="45"/>
      <c r="F19" s="21" t="s">
        <v>46</v>
      </c>
      <c r="G19" s="3">
        <v>70000</v>
      </c>
      <c r="H19" s="45"/>
      <c r="I19" s="46"/>
      <c r="J19" s="3"/>
      <c r="K19" s="46"/>
      <c r="L19" s="21" t="s">
        <v>74</v>
      </c>
    </row>
    <row r="20" spans="1:12" ht="15" customHeight="1" x14ac:dyDescent="0.25">
      <c r="A20" s="2">
        <v>12</v>
      </c>
      <c r="B20" s="30" t="s">
        <v>54</v>
      </c>
      <c r="C20" s="3" t="s">
        <v>76</v>
      </c>
      <c r="D20" s="3">
        <v>28226</v>
      </c>
      <c r="E20" s="45" t="s">
        <v>63</v>
      </c>
      <c r="F20" s="21" t="s">
        <v>55</v>
      </c>
      <c r="G20" s="3">
        <v>70000</v>
      </c>
      <c r="H20" s="45"/>
      <c r="I20" s="46"/>
      <c r="J20" s="3"/>
      <c r="K20" s="46"/>
      <c r="L20" s="21" t="s">
        <v>75</v>
      </c>
    </row>
    <row r="21" spans="1:12" ht="15" customHeight="1" x14ac:dyDescent="0.25">
      <c r="A21" s="108" t="s">
        <v>10</v>
      </c>
      <c r="B21" s="109"/>
      <c r="C21" s="109"/>
      <c r="D21" s="109"/>
      <c r="E21" s="109"/>
      <c r="F21" s="110"/>
      <c r="G21" s="28">
        <f>SUM(G7:G20)</f>
        <v>780000</v>
      </c>
      <c r="H21" s="29"/>
      <c r="I21" s="28"/>
      <c r="J21" s="5"/>
      <c r="K21" s="5"/>
    </row>
    <row r="22" spans="1:12" ht="15" customHeight="1" x14ac:dyDescent="0.25">
      <c r="A22" s="111" t="s">
        <v>11</v>
      </c>
      <c r="B22" s="112"/>
      <c r="C22" s="112"/>
      <c r="D22" s="112"/>
      <c r="E22" s="112"/>
      <c r="F22" s="113"/>
      <c r="G22" s="7">
        <f>(G21*0.15)-(G18*0.15)-(G19*0.15)</f>
        <v>106500</v>
      </c>
      <c r="H22" s="15"/>
      <c r="I22" s="11"/>
      <c r="J22" s="5"/>
      <c r="K22" s="5"/>
    </row>
    <row r="23" spans="1:12" ht="15" customHeight="1" x14ac:dyDescent="0.25">
      <c r="A23" s="111" t="s">
        <v>47</v>
      </c>
      <c r="B23" s="112"/>
      <c r="C23" s="112"/>
      <c r="D23" s="112"/>
      <c r="E23" s="112"/>
      <c r="F23" s="113"/>
      <c r="G23" s="7">
        <f>(G19*0.15)+(G18*0.15)</f>
        <v>10500</v>
      </c>
      <c r="H23" s="15"/>
      <c r="I23" s="11"/>
      <c r="J23" s="5"/>
      <c r="K23" s="5"/>
    </row>
    <row r="24" spans="1:12" ht="15" customHeight="1" x14ac:dyDescent="0.25">
      <c r="A24" s="114" t="s">
        <v>12</v>
      </c>
      <c r="B24" s="115"/>
      <c r="C24" s="115"/>
      <c r="D24" s="115"/>
      <c r="E24" s="115"/>
      <c r="F24" s="116"/>
      <c r="G24" s="7">
        <f>G21*0.05</f>
        <v>39000</v>
      </c>
      <c r="H24" s="15"/>
      <c r="I24" s="18"/>
      <c r="J24" s="36"/>
    </row>
    <row r="25" spans="1:12" ht="15" customHeight="1" x14ac:dyDescent="0.25">
      <c r="A25" s="98" t="s">
        <v>88</v>
      </c>
      <c r="B25" s="98"/>
      <c r="C25" s="98"/>
      <c r="D25" s="98"/>
      <c r="E25" s="98"/>
      <c r="F25" s="98"/>
      <c r="G25" s="8">
        <f>G21-G22-G23-G24</f>
        <v>624000</v>
      </c>
      <c r="H25" s="16"/>
      <c r="I25" s="12"/>
    </row>
    <row r="26" spans="1:12" ht="6.75" customHeight="1" x14ac:dyDescent="0.25">
      <c r="A26" s="117"/>
      <c r="B26" s="117"/>
      <c r="C26" s="117"/>
      <c r="D26" s="117"/>
      <c r="E26" s="117"/>
      <c r="F26" s="117"/>
      <c r="G26" s="117"/>
      <c r="H26" s="118"/>
      <c r="I26" s="118"/>
    </row>
    <row r="27" spans="1:12" ht="18" customHeight="1" x14ac:dyDescent="0.3">
      <c r="A27" s="119" t="s">
        <v>22</v>
      </c>
      <c r="B27" s="119"/>
      <c r="C27" s="120" t="s">
        <v>22</v>
      </c>
      <c r="D27" s="120"/>
      <c r="E27" s="121" t="s">
        <v>24</v>
      </c>
      <c r="F27" s="121"/>
      <c r="G27" s="121"/>
      <c r="H27" s="121"/>
      <c r="I27" s="22">
        <v>10</v>
      </c>
    </row>
    <row r="28" spans="1:12" ht="18" customHeight="1" x14ac:dyDescent="0.3">
      <c r="A28" s="119" t="s">
        <v>23</v>
      </c>
      <c r="B28" s="119"/>
      <c r="C28" s="120" t="s">
        <v>23</v>
      </c>
      <c r="D28" s="120"/>
      <c r="E28" s="121" t="s">
        <v>25</v>
      </c>
      <c r="F28" s="121"/>
      <c r="G28" s="121"/>
      <c r="H28" s="121"/>
      <c r="I28" s="23">
        <v>2</v>
      </c>
    </row>
    <row r="29" spans="1:12" x14ac:dyDescent="0.25">
      <c r="A29" s="101" t="s">
        <v>85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1:12" x14ac:dyDescent="0.25">
      <c r="A30" s="101" t="s">
        <v>84</v>
      </c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1:12" x14ac:dyDescent="0.25">
      <c r="A31" s="101" t="s">
        <v>90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1:12" x14ac:dyDescent="0.25">
      <c r="I32" t="s">
        <v>89</v>
      </c>
    </row>
  </sheetData>
  <mergeCells count="22">
    <mergeCell ref="A25:F25"/>
    <mergeCell ref="A1:K1"/>
    <mergeCell ref="J3:L3"/>
    <mergeCell ref="J4:L4"/>
    <mergeCell ref="J6:K6"/>
    <mergeCell ref="H14:I14"/>
    <mergeCell ref="H17:I17"/>
    <mergeCell ref="H18:I18"/>
    <mergeCell ref="A21:F21"/>
    <mergeCell ref="A22:F22"/>
    <mergeCell ref="A23:F23"/>
    <mergeCell ref="A24:F24"/>
    <mergeCell ref="A29:L29"/>
    <mergeCell ref="A30:L30"/>
    <mergeCell ref="A31:L31"/>
    <mergeCell ref="A26:I26"/>
    <mergeCell ref="A27:B27"/>
    <mergeCell ref="C27:D27"/>
    <mergeCell ref="E27:H27"/>
    <mergeCell ref="A28:B28"/>
    <mergeCell ref="C28:D28"/>
    <mergeCell ref="E28:H28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A10" workbookViewId="0">
      <selection activeCell="A2" sqref="A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7" x14ac:dyDescent="0.25">
      <c r="A1" s="99" t="s">
        <v>106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7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7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7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79</v>
      </c>
      <c r="K4" s="101"/>
      <c r="L4" s="101"/>
    </row>
    <row r="5" spans="1:17" ht="11.25" customHeight="1" x14ac:dyDescent="0.3">
      <c r="A5" s="19"/>
    </row>
    <row r="6" spans="1:17" ht="22.5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47" t="s">
        <v>14</v>
      </c>
    </row>
    <row r="7" spans="1:17" ht="16.5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50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7" ht="15" customHeight="1" x14ac:dyDescent="0.25">
      <c r="A8" s="2">
        <v>2</v>
      </c>
      <c r="B8" s="24" t="s">
        <v>26</v>
      </c>
      <c r="C8" s="3" t="s">
        <v>59</v>
      </c>
      <c r="D8" s="3">
        <v>39406</v>
      </c>
      <c r="E8" s="49" t="s">
        <v>60</v>
      </c>
      <c r="F8" s="21" t="s">
        <v>27</v>
      </c>
      <c r="G8" s="3">
        <v>70000</v>
      </c>
      <c r="H8" s="20"/>
      <c r="I8" s="3"/>
      <c r="J8" s="31">
        <v>40126800</v>
      </c>
      <c r="K8" s="50"/>
      <c r="L8" s="21" t="s">
        <v>61</v>
      </c>
    </row>
    <row r="9" spans="1:17" ht="14.25" customHeight="1" x14ac:dyDescent="0.25">
      <c r="A9" s="6">
        <v>3</v>
      </c>
      <c r="B9" s="24" t="s">
        <v>86</v>
      </c>
      <c r="C9" s="3" t="s">
        <v>62</v>
      </c>
      <c r="D9" s="3">
        <v>44521</v>
      </c>
      <c r="E9" s="49" t="s">
        <v>63</v>
      </c>
      <c r="F9" s="21" t="s">
        <v>28</v>
      </c>
      <c r="G9" s="3">
        <v>70000</v>
      </c>
      <c r="H9" s="20"/>
      <c r="I9" s="3"/>
      <c r="J9" s="3"/>
      <c r="K9" s="50"/>
      <c r="L9" s="21" t="s">
        <v>64</v>
      </c>
    </row>
    <row r="10" spans="1:17" ht="15.75" customHeight="1" x14ac:dyDescent="0.25">
      <c r="A10" s="6">
        <v>4</v>
      </c>
      <c r="B10" s="24" t="s">
        <v>31</v>
      </c>
      <c r="C10" s="3" t="s">
        <v>62</v>
      </c>
      <c r="D10" s="3">
        <v>41401</v>
      </c>
      <c r="E10" s="49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50"/>
      <c r="L10" s="21" t="s">
        <v>65</v>
      </c>
    </row>
    <row r="11" spans="1:17" ht="15" customHeight="1" x14ac:dyDescent="0.25">
      <c r="A11" s="6">
        <v>5</v>
      </c>
      <c r="B11" s="24" t="s">
        <v>66</v>
      </c>
      <c r="C11" s="3" t="s">
        <v>62</v>
      </c>
      <c r="D11" s="3">
        <v>42151</v>
      </c>
      <c r="E11" s="49" t="s">
        <v>63</v>
      </c>
      <c r="F11" s="21" t="s">
        <v>53</v>
      </c>
      <c r="G11" s="3">
        <v>70000</v>
      </c>
      <c r="H11" s="3"/>
      <c r="I11" s="34">
        <v>20000</v>
      </c>
      <c r="J11" s="31">
        <v>40902292</v>
      </c>
      <c r="K11" s="33" t="s">
        <v>67</v>
      </c>
      <c r="L11" s="21" t="s">
        <v>68</v>
      </c>
    </row>
    <row r="12" spans="1:17" ht="15" customHeight="1" x14ac:dyDescent="0.25">
      <c r="A12" s="25"/>
      <c r="B12" s="25" t="s">
        <v>33</v>
      </c>
      <c r="C12" s="48" t="s">
        <v>62</v>
      </c>
      <c r="D12" s="25">
        <v>29393</v>
      </c>
      <c r="E12" s="25" t="s">
        <v>63</v>
      </c>
      <c r="F12" s="25" t="s">
        <v>52</v>
      </c>
      <c r="G12" s="26">
        <v>0</v>
      </c>
      <c r="H12" s="25">
        <v>1000000</v>
      </c>
      <c r="I12" s="106" t="s">
        <v>91</v>
      </c>
      <c r="J12" s="122"/>
      <c r="K12" s="107"/>
      <c r="L12" s="25" t="s">
        <v>69</v>
      </c>
    </row>
    <row r="13" spans="1:17" ht="15" customHeight="1" x14ac:dyDescent="0.25">
      <c r="A13" s="6">
        <v>6</v>
      </c>
      <c r="B13" s="24" t="s">
        <v>34</v>
      </c>
      <c r="C13" s="3" t="s">
        <v>62</v>
      </c>
      <c r="D13" s="3">
        <v>41788</v>
      </c>
      <c r="E13" s="49" t="s">
        <v>63</v>
      </c>
      <c r="F13" s="21" t="s">
        <v>35</v>
      </c>
      <c r="G13" s="3">
        <v>70000</v>
      </c>
      <c r="H13" s="20"/>
      <c r="I13" s="3"/>
      <c r="J13" s="3"/>
      <c r="K13" s="50"/>
      <c r="L13" s="21" t="s">
        <v>70</v>
      </c>
    </row>
    <row r="14" spans="1:17" ht="15" customHeight="1" x14ac:dyDescent="0.25">
      <c r="A14" s="6"/>
      <c r="B14" s="25" t="s">
        <v>36</v>
      </c>
      <c r="C14" s="26"/>
      <c r="D14" s="26">
        <v>34106</v>
      </c>
      <c r="E14" s="48"/>
      <c r="F14" s="27" t="s">
        <v>37</v>
      </c>
      <c r="G14" s="26">
        <v>0</v>
      </c>
      <c r="H14" s="103" t="s">
        <v>38</v>
      </c>
      <c r="I14" s="103"/>
      <c r="J14" s="3"/>
      <c r="K14" s="50"/>
      <c r="L14" s="21"/>
    </row>
    <row r="15" spans="1:17" s="25" customFormat="1" ht="15" customHeight="1" x14ac:dyDescent="0.25">
      <c r="A15" s="25">
        <v>7</v>
      </c>
      <c r="B15" s="25" t="s">
        <v>39</v>
      </c>
      <c r="C15" s="48" t="s">
        <v>77</v>
      </c>
      <c r="D15" s="25">
        <v>34091</v>
      </c>
      <c r="F15" s="25" t="s">
        <v>51</v>
      </c>
      <c r="G15" s="26">
        <v>50000</v>
      </c>
      <c r="L15" s="48" t="s">
        <v>82</v>
      </c>
      <c r="M15" s="54"/>
      <c r="N15" s="54"/>
      <c r="O15" s="54"/>
      <c r="P15" s="54"/>
      <c r="Q15" s="54"/>
    </row>
    <row r="16" spans="1:17" ht="15" customHeight="1" x14ac:dyDescent="0.25">
      <c r="A16" s="6">
        <v>8</v>
      </c>
      <c r="B16" s="24" t="s">
        <v>40</v>
      </c>
      <c r="C16" s="3" t="s">
        <v>77</v>
      </c>
      <c r="D16" s="3">
        <v>37921</v>
      </c>
      <c r="E16" s="49"/>
      <c r="F16" s="21" t="s">
        <v>50</v>
      </c>
      <c r="G16" s="3">
        <v>50000</v>
      </c>
      <c r="H16" s="20"/>
      <c r="I16" s="3"/>
      <c r="J16" s="3"/>
      <c r="K16" s="50"/>
      <c r="L16" s="21" t="s">
        <v>71</v>
      </c>
    </row>
    <row r="17" spans="1:12" ht="15" customHeight="1" x14ac:dyDescent="0.25">
      <c r="A17" s="6">
        <v>9</v>
      </c>
      <c r="B17" s="24" t="s">
        <v>41</v>
      </c>
      <c r="C17" s="3" t="s">
        <v>77</v>
      </c>
      <c r="D17" s="3">
        <v>37534</v>
      </c>
      <c r="E17" s="49" t="s">
        <v>72</v>
      </c>
      <c r="F17" s="21" t="s">
        <v>49</v>
      </c>
      <c r="G17" s="3">
        <v>50000</v>
      </c>
      <c r="H17" s="104" t="s">
        <v>42</v>
      </c>
      <c r="I17" s="105"/>
      <c r="J17" s="31">
        <v>40664537</v>
      </c>
      <c r="K17" s="33" t="s">
        <v>83</v>
      </c>
      <c r="L17" s="21" t="s">
        <v>73</v>
      </c>
    </row>
    <row r="18" spans="1:12" ht="15" customHeight="1" x14ac:dyDescent="0.25">
      <c r="A18" s="2">
        <v>10</v>
      </c>
      <c r="B18" s="30" t="s">
        <v>54</v>
      </c>
      <c r="C18" s="3" t="s">
        <v>76</v>
      </c>
      <c r="D18" s="3">
        <v>28226</v>
      </c>
      <c r="E18" s="49" t="s">
        <v>63</v>
      </c>
      <c r="F18" s="21" t="s">
        <v>55</v>
      </c>
      <c r="G18" s="3">
        <v>70000</v>
      </c>
      <c r="H18" s="49"/>
      <c r="I18" s="50"/>
      <c r="J18" s="3"/>
      <c r="K18" s="50"/>
      <c r="L18" s="21" t="s">
        <v>75</v>
      </c>
    </row>
    <row r="19" spans="1:12" ht="15" customHeight="1" x14ac:dyDescent="0.25">
      <c r="A19" s="108" t="s">
        <v>10</v>
      </c>
      <c r="B19" s="109"/>
      <c r="C19" s="109"/>
      <c r="D19" s="109"/>
      <c r="E19" s="109"/>
      <c r="F19" s="110"/>
      <c r="G19" s="28">
        <f>SUM(G7:G18)</f>
        <v>640000</v>
      </c>
      <c r="H19" s="29"/>
      <c r="I19" s="28"/>
      <c r="J19" s="5"/>
      <c r="K19" s="5"/>
    </row>
    <row r="20" spans="1:12" ht="15" customHeight="1" x14ac:dyDescent="0.25">
      <c r="A20" s="111" t="s">
        <v>11</v>
      </c>
      <c r="B20" s="112"/>
      <c r="C20" s="112"/>
      <c r="D20" s="112"/>
      <c r="E20" s="112"/>
      <c r="F20" s="113"/>
      <c r="G20" s="7">
        <f>(G19*0.15)</f>
        <v>96000</v>
      </c>
      <c r="H20" s="15"/>
      <c r="I20" s="11"/>
      <c r="J20" s="5"/>
      <c r="K20" s="5"/>
    </row>
    <row r="21" spans="1:12" ht="15" customHeight="1" x14ac:dyDescent="0.25">
      <c r="A21" s="114" t="s">
        <v>12</v>
      </c>
      <c r="B21" s="115"/>
      <c r="C21" s="115"/>
      <c r="D21" s="115"/>
      <c r="E21" s="115"/>
      <c r="F21" s="116"/>
      <c r="G21" s="7">
        <f>G19*0.05</f>
        <v>32000</v>
      </c>
      <c r="H21" s="15"/>
      <c r="I21" s="18"/>
      <c r="J21" s="36"/>
    </row>
    <row r="22" spans="1:12" ht="6.75" customHeight="1" x14ac:dyDescent="0.25">
      <c r="A22" s="117"/>
      <c r="B22" s="117"/>
      <c r="C22" s="117"/>
      <c r="D22" s="117"/>
      <c r="E22" s="117"/>
      <c r="F22" s="117"/>
      <c r="G22" s="117"/>
      <c r="H22" s="118"/>
      <c r="I22" s="118"/>
    </row>
    <row r="23" spans="1:12" ht="18" customHeight="1" x14ac:dyDescent="0.3">
      <c r="A23" s="119" t="s">
        <v>22</v>
      </c>
      <c r="B23" s="119"/>
      <c r="C23" s="120" t="s">
        <v>22</v>
      </c>
      <c r="D23" s="120"/>
      <c r="E23" s="121" t="s">
        <v>24</v>
      </c>
      <c r="F23" s="121"/>
      <c r="G23" s="121"/>
      <c r="H23" s="121"/>
      <c r="I23" s="22">
        <v>9</v>
      </c>
    </row>
    <row r="24" spans="1:12" ht="18" customHeight="1" x14ac:dyDescent="0.3">
      <c r="A24" s="119" t="s">
        <v>23</v>
      </c>
      <c r="B24" s="119"/>
      <c r="C24" s="120" t="s">
        <v>23</v>
      </c>
      <c r="D24" s="120"/>
      <c r="E24" s="121" t="s">
        <v>25</v>
      </c>
      <c r="F24" s="121"/>
      <c r="G24" s="121"/>
      <c r="H24" s="121"/>
      <c r="I24" s="23">
        <v>1</v>
      </c>
    </row>
    <row r="25" spans="1:12" x14ac:dyDescent="0.25">
      <c r="A25" s="101" t="s">
        <v>93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1:12" x14ac:dyDescent="0.25">
      <c r="A26" s="101" t="s">
        <v>92</v>
      </c>
      <c r="B26" s="101"/>
    </row>
  </sheetData>
  <mergeCells count="19">
    <mergeCell ref="A1:K1"/>
    <mergeCell ref="J3:L3"/>
    <mergeCell ref="J4:L4"/>
    <mergeCell ref="J6:K6"/>
    <mergeCell ref="H14:I14"/>
    <mergeCell ref="A25:L25"/>
    <mergeCell ref="I12:K12"/>
    <mergeCell ref="A26:B26"/>
    <mergeCell ref="A22:I22"/>
    <mergeCell ref="A23:B23"/>
    <mergeCell ref="C23:D23"/>
    <mergeCell ref="E23:H23"/>
    <mergeCell ref="A24:B24"/>
    <mergeCell ref="C24:D24"/>
    <mergeCell ref="E24:H24"/>
    <mergeCell ref="A19:F19"/>
    <mergeCell ref="A20:F20"/>
    <mergeCell ref="A21:F21"/>
    <mergeCell ref="H17:I17"/>
  </mergeCells>
  <pageMargins left="0.11811023622047245" right="0.11811023622047245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4" workbookViewId="0">
      <selection activeCell="A27" sqref="A27:H2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94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95</v>
      </c>
      <c r="K4" s="101"/>
      <c r="L4" s="101"/>
    </row>
    <row r="5" spans="1:12" ht="18.75" x14ac:dyDescent="0.3">
      <c r="A5" s="19"/>
      <c r="J5" s="123" t="s">
        <v>96</v>
      </c>
      <c r="K5" s="123"/>
      <c r="L5" s="123"/>
    </row>
    <row r="6" spans="1:12" ht="21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51" t="s">
        <v>14</v>
      </c>
    </row>
    <row r="7" spans="1:12" ht="20.25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53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7.25" x14ac:dyDescent="0.25">
      <c r="A8" s="2">
        <v>2</v>
      </c>
      <c r="B8" s="24" t="s">
        <v>26</v>
      </c>
      <c r="C8" s="3" t="s">
        <v>59</v>
      </c>
      <c r="D8" s="3">
        <v>39406</v>
      </c>
      <c r="E8" s="52" t="s">
        <v>60</v>
      </c>
      <c r="F8" s="21" t="s">
        <v>27</v>
      </c>
      <c r="G8" s="3">
        <v>70000</v>
      </c>
      <c r="H8" s="20"/>
      <c r="I8" s="3"/>
      <c r="J8" s="31">
        <v>40126800</v>
      </c>
      <c r="K8" s="53"/>
      <c r="L8" s="21" t="s">
        <v>61</v>
      </c>
    </row>
    <row r="9" spans="1:12" ht="15.75" x14ac:dyDescent="0.25">
      <c r="A9" s="6">
        <v>3</v>
      </c>
      <c r="B9" s="24" t="s">
        <v>86</v>
      </c>
      <c r="C9" s="3" t="s">
        <v>62</v>
      </c>
      <c r="D9" s="3">
        <v>44521</v>
      </c>
      <c r="E9" s="52" t="s">
        <v>63</v>
      </c>
      <c r="F9" s="21" t="s">
        <v>28</v>
      </c>
      <c r="G9" s="3">
        <v>70000</v>
      </c>
      <c r="H9" s="20"/>
      <c r="I9" s="3"/>
      <c r="J9" s="3"/>
      <c r="K9" s="53"/>
      <c r="L9" s="21" t="s">
        <v>64</v>
      </c>
    </row>
    <row r="10" spans="1:12" ht="15.75" x14ac:dyDescent="0.25">
      <c r="A10" s="6">
        <v>4</v>
      </c>
      <c r="B10" s="24" t="s">
        <v>31</v>
      </c>
      <c r="C10" s="3" t="s">
        <v>62</v>
      </c>
      <c r="D10" s="3">
        <v>41401</v>
      </c>
      <c r="E10" s="52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53"/>
      <c r="L10" s="21" t="s">
        <v>65</v>
      </c>
    </row>
    <row r="11" spans="1:12" ht="16.5" customHeight="1" x14ac:dyDescent="0.25">
      <c r="A11" s="6">
        <v>5</v>
      </c>
      <c r="B11" s="24" t="s">
        <v>97</v>
      </c>
      <c r="C11" s="3" t="s">
        <v>19</v>
      </c>
      <c r="D11" s="3">
        <v>67664</v>
      </c>
      <c r="E11" s="52" t="s">
        <v>20</v>
      </c>
      <c r="F11" s="21"/>
      <c r="G11" s="3">
        <v>70000</v>
      </c>
      <c r="H11" s="20"/>
      <c r="I11" s="3"/>
      <c r="J11" s="31" t="s">
        <v>98</v>
      </c>
      <c r="K11" s="31" t="s">
        <v>99</v>
      </c>
      <c r="L11" s="21" t="s">
        <v>100</v>
      </c>
    </row>
    <row r="12" spans="1:12" ht="15.75" x14ac:dyDescent="0.25">
      <c r="A12" s="6">
        <v>6</v>
      </c>
      <c r="B12" s="24" t="s">
        <v>66</v>
      </c>
      <c r="C12" s="3" t="s">
        <v>62</v>
      </c>
      <c r="D12" s="3">
        <v>42151</v>
      </c>
      <c r="E12" s="52" t="s">
        <v>63</v>
      </c>
      <c r="F12" s="21" t="s">
        <v>53</v>
      </c>
      <c r="G12" s="3">
        <v>70000</v>
      </c>
      <c r="H12" s="3"/>
      <c r="I12" s="55"/>
      <c r="J12" s="31">
        <v>40902292</v>
      </c>
      <c r="K12" s="33" t="s">
        <v>67</v>
      </c>
      <c r="L12" s="21" t="s">
        <v>68</v>
      </c>
    </row>
    <row r="13" spans="1:12" ht="15.75" x14ac:dyDescent="0.25">
      <c r="A13" s="6">
        <v>7</v>
      </c>
      <c r="B13" s="24" t="s">
        <v>34</v>
      </c>
      <c r="C13" s="3" t="s">
        <v>62</v>
      </c>
      <c r="D13" s="3">
        <v>41788</v>
      </c>
      <c r="E13" s="52" t="s">
        <v>63</v>
      </c>
      <c r="F13" s="21" t="s">
        <v>35</v>
      </c>
      <c r="G13" s="3">
        <v>70000</v>
      </c>
      <c r="H13" s="20"/>
      <c r="I13" s="3"/>
      <c r="J13" s="3"/>
      <c r="K13" s="53"/>
      <c r="L13" s="21" t="s">
        <v>70</v>
      </c>
    </row>
    <row r="14" spans="1:12" ht="15.75" x14ac:dyDescent="0.25">
      <c r="A14" s="6">
        <v>8</v>
      </c>
      <c r="B14" s="24" t="s">
        <v>41</v>
      </c>
      <c r="C14" s="3" t="s">
        <v>101</v>
      </c>
      <c r="D14" s="3">
        <v>37534</v>
      </c>
      <c r="E14" s="52" t="s">
        <v>72</v>
      </c>
      <c r="F14" s="21" t="s">
        <v>49</v>
      </c>
      <c r="G14" s="3">
        <v>70000</v>
      </c>
      <c r="H14" s="20"/>
      <c r="I14" s="3"/>
      <c r="J14" s="31">
        <v>40664537</v>
      </c>
      <c r="K14" s="33" t="s">
        <v>83</v>
      </c>
      <c r="L14" s="21" t="s">
        <v>102</v>
      </c>
    </row>
    <row r="15" spans="1:12" ht="15.75" x14ac:dyDescent="0.25">
      <c r="A15" s="2">
        <v>9</v>
      </c>
      <c r="B15" s="30" t="s">
        <v>54</v>
      </c>
      <c r="C15" s="3" t="s">
        <v>76</v>
      </c>
      <c r="D15" s="3">
        <v>28226</v>
      </c>
      <c r="E15" s="52" t="s">
        <v>63</v>
      </c>
      <c r="F15" s="21" t="s">
        <v>55</v>
      </c>
      <c r="G15" s="3">
        <v>70000</v>
      </c>
      <c r="H15" s="52"/>
      <c r="I15" s="53"/>
      <c r="J15" s="3"/>
      <c r="K15" s="53"/>
      <c r="L15" s="21" t="s">
        <v>75</v>
      </c>
    </row>
    <row r="16" spans="1:12" ht="15" customHeight="1" x14ac:dyDescent="0.25">
      <c r="A16" s="108" t="s">
        <v>10</v>
      </c>
      <c r="B16" s="109"/>
      <c r="C16" s="109"/>
      <c r="D16" s="109"/>
      <c r="E16" s="109"/>
      <c r="F16" s="110"/>
      <c r="G16" s="28">
        <f>SUM(G7:G15)</f>
        <v>630000</v>
      </c>
      <c r="H16" s="29"/>
      <c r="I16" s="28"/>
      <c r="J16" s="5"/>
      <c r="K16" s="5"/>
    </row>
    <row r="17" spans="1:12" ht="15" customHeight="1" x14ac:dyDescent="0.25">
      <c r="A17" s="111" t="s">
        <v>103</v>
      </c>
      <c r="B17" s="112"/>
      <c r="C17" s="112"/>
      <c r="D17" s="112"/>
      <c r="E17" s="112"/>
      <c r="F17" s="113"/>
      <c r="G17" s="7">
        <f>(G16*0.12)</f>
        <v>75600</v>
      </c>
      <c r="H17" s="15"/>
      <c r="I17" s="11"/>
      <c r="J17" s="5"/>
      <c r="K17" s="5"/>
    </row>
    <row r="18" spans="1:12" ht="15" customHeight="1" x14ac:dyDescent="0.25">
      <c r="A18" s="111" t="s">
        <v>104</v>
      </c>
      <c r="B18" s="112"/>
      <c r="C18" s="112"/>
      <c r="D18" s="112"/>
      <c r="E18" s="112"/>
      <c r="F18" s="113"/>
      <c r="G18" s="8">
        <f>G16-G17</f>
        <v>554400</v>
      </c>
      <c r="H18" s="15"/>
      <c r="I18" s="11"/>
      <c r="J18" s="5"/>
      <c r="K18" s="5"/>
    </row>
    <row r="19" spans="1:12" ht="15" customHeight="1" x14ac:dyDescent="0.25">
      <c r="A19" s="114" t="s">
        <v>12</v>
      </c>
      <c r="B19" s="115"/>
      <c r="C19" s="115"/>
      <c r="D19" s="115"/>
      <c r="E19" s="115"/>
      <c r="F19" s="116"/>
      <c r="G19" s="7">
        <f>G16*0.05</f>
        <v>31500</v>
      </c>
      <c r="H19" s="15"/>
      <c r="I19" s="18"/>
      <c r="J19" s="36"/>
    </row>
    <row r="20" spans="1:12" ht="8.25" customHeight="1" x14ac:dyDescent="0.25">
      <c r="A20" s="117"/>
      <c r="B20" s="117"/>
      <c r="C20" s="117"/>
      <c r="D20" s="117"/>
      <c r="E20" s="117"/>
      <c r="F20" s="117"/>
      <c r="G20" s="117"/>
      <c r="H20" s="118"/>
      <c r="I20" s="118"/>
    </row>
    <row r="21" spans="1:12" ht="18.75" x14ac:dyDescent="0.3">
      <c r="A21" s="119" t="s">
        <v>22</v>
      </c>
      <c r="B21" s="119"/>
      <c r="C21" s="120" t="s">
        <v>22</v>
      </c>
      <c r="D21" s="120"/>
      <c r="E21" s="124">
        <v>492800</v>
      </c>
      <c r="F21" s="121"/>
      <c r="G21" s="121"/>
      <c r="H21" s="121"/>
      <c r="I21" s="22">
        <v>8</v>
      </c>
    </row>
    <row r="22" spans="1:12" ht="18.75" x14ac:dyDescent="0.3">
      <c r="A22" s="119" t="s">
        <v>23</v>
      </c>
      <c r="B22" s="119"/>
      <c r="C22" s="120" t="s">
        <v>23</v>
      </c>
      <c r="D22" s="120"/>
      <c r="E22" s="124">
        <f>G18-E21</f>
        <v>61600</v>
      </c>
      <c r="F22" s="121"/>
      <c r="G22" s="121"/>
      <c r="H22" s="121"/>
      <c r="I22" s="23">
        <v>1</v>
      </c>
    </row>
    <row r="23" spans="1:12" ht="8.25" customHeight="1" x14ac:dyDescent="0.3">
      <c r="A23" s="56"/>
      <c r="B23" s="56"/>
      <c r="C23" s="57"/>
      <c r="D23" s="57"/>
      <c r="E23" s="58"/>
      <c r="F23" s="58"/>
      <c r="G23" s="58"/>
      <c r="H23" s="58"/>
      <c r="I23" s="59"/>
    </row>
    <row r="24" spans="1:12" x14ac:dyDescent="0.25">
      <c r="A24" s="101" t="s">
        <v>105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9" customHeight="1" x14ac:dyDescent="0.25"/>
    <row r="26" spans="1:12" ht="15.75" x14ac:dyDescent="0.25">
      <c r="A26" s="129" t="s">
        <v>109</v>
      </c>
      <c r="B26" s="129"/>
      <c r="C26" s="129"/>
      <c r="D26" s="129"/>
      <c r="E26" s="129"/>
      <c r="F26" s="129"/>
      <c r="G26" s="129"/>
      <c r="H26" s="129"/>
    </row>
    <row r="27" spans="1:12" ht="15.75" x14ac:dyDescent="0.25">
      <c r="A27" s="129" t="s">
        <v>110</v>
      </c>
      <c r="B27" s="129"/>
      <c r="C27" s="129"/>
      <c r="D27" s="129"/>
      <c r="E27" s="129"/>
      <c r="F27" s="129"/>
      <c r="G27" s="129"/>
      <c r="H27" s="129"/>
    </row>
    <row r="28" spans="1:12" ht="6.75" customHeight="1" x14ac:dyDescent="0.25"/>
    <row r="29" spans="1:12" ht="15.75" x14ac:dyDescent="0.25">
      <c r="A29" s="129" t="s">
        <v>118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</row>
    <row r="30" spans="1:12" x14ac:dyDescent="0.25">
      <c r="A30" s="130" t="s">
        <v>111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</row>
    <row r="31" spans="1:12" x14ac:dyDescent="0.25">
      <c r="G31" s="131" t="s">
        <v>112</v>
      </c>
      <c r="H31" s="131"/>
      <c r="I31" s="131" t="s">
        <v>113</v>
      </c>
      <c r="J31" s="131"/>
    </row>
    <row r="32" spans="1:12" ht="15.75" x14ac:dyDescent="0.25">
      <c r="A32" s="131" t="s">
        <v>114</v>
      </c>
      <c r="B32" s="131"/>
      <c r="C32" s="132">
        <v>2127600</v>
      </c>
      <c r="D32" s="132"/>
      <c r="E32" s="132"/>
      <c r="F32" s="132"/>
      <c r="G32" s="132">
        <f>C32/12</f>
        <v>177300</v>
      </c>
      <c r="H32" s="132"/>
      <c r="I32" s="133">
        <f>PRODUCT(G32:H32)*3</f>
        <v>531900</v>
      </c>
      <c r="J32" s="134"/>
    </row>
    <row r="33" spans="1:10" ht="15.75" x14ac:dyDescent="0.25">
      <c r="A33" s="135" t="s">
        <v>115</v>
      </c>
      <c r="B33" s="135"/>
      <c r="C33" s="135"/>
      <c r="D33" s="135"/>
      <c r="E33" s="135"/>
      <c r="F33" s="136"/>
      <c r="G33" s="133">
        <v>-75600</v>
      </c>
      <c r="H33" s="134"/>
      <c r="I33" s="125">
        <f>PRODUCT(G33:H33)*3</f>
        <v>-226800</v>
      </c>
      <c r="J33" s="126"/>
    </row>
    <row r="34" spans="1:10" ht="15.75" x14ac:dyDescent="0.25">
      <c r="A34" s="127" t="s">
        <v>116</v>
      </c>
      <c r="B34" s="127"/>
      <c r="C34" s="127"/>
      <c r="D34" s="127"/>
      <c r="E34" s="127"/>
      <c r="F34" s="127"/>
      <c r="G34" s="128">
        <f>SUM(G32:H33)</f>
        <v>101700</v>
      </c>
      <c r="H34" s="127"/>
      <c r="I34" s="128">
        <f>SUM(I32:J33)</f>
        <v>305100</v>
      </c>
      <c r="J34" s="127"/>
    </row>
    <row r="35" spans="1:10" ht="7.5" customHeight="1" x14ac:dyDescent="0.25"/>
    <row r="36" spans="1:10" ht="15.75" x14ac:dyDescent="0.25">
      <c r="A36" s="127" t="s">
        <v>117</v>
      </c>
      <c r="B36" s="127"/>
      <c r="C36" s="127"/>
      <c r="D36" s="127"/>
      <c r="E36" s="127"/>
      <c r="F36" s="127"/>
      <c r="G36" s="128">
        <f>I32+G34</f>
        <v>633600</v>
      </c>
      <c r="H36" s="127"/>
    </row>
  </sheetData>
  <mergeCells count="35">
    <mergeCell ref="A36:F36"/>
    <mergeCell ref="G36:H36"/>
    <mergeCell ref="C32:F32"/>
    <mergeCell ref="A33:F33"/>
    <mergeCell ref="G33:H33"/>
    <mergeCell ref="I33:J33"/>
    <mergeCell ref="A34:F34"/>
    <mergeCell ref="G34:H34"/>
    <mergeCell ref="I34:J34"/>
    <mergeCell ref="A26:H26"/>
    <mergeCell ref="A27:H27"/>
    <mergeCell ref="A29:K29"/>
    <mergeCell ref="A30:K30"/>
    <mergeCell ref="G31:H31"/>
    <mergeCell ref="I31:J31"/>
    <mergeCell ref="A32:B32"/>
    <mergeCell ref="G32:H32"/>
    <mergeCell ref="I32:J32"/>
    <mergeCell ref="A22:B22"/>
    <mergeCell ref="C22:D22"/>
    <mergeCell ref="E22:H22"/>
    <mergeCell ref="A24:L24"/>
    <mergeCell ref="A17:F17"/>
    <mergeCell ref="A18:F18"/>
    <mergeCell ref="A19:F19"/>
    <mergeCell ref="A20:I20"/>
    <mergeCell ref="A21:B21"/>
    <mergeCell ref="C21:D21"/>
    <mergeCell ref="E21:H21"/>
    <mergeCell ref="A16:F16"/>
    <mergeCell ref="A1:K1"/>
    <mergeCell ref="J3:L3"/>
    <mergeCell ref="J4:L4"/>
    <mergeCell ref="J5:L5"/>
    <mergeCell ref="J6:K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H13" sqref="H13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119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95</v>
      </c>
      <c r="K4" s="101"/>
      <c r="L4" s="101"/>
    </row>
    <row r="5" spans="1:12" ht="18.75" x14ac:dyDescent="0.3">
      <c r="A5" s="19"/>
      <c r="J5" s="123" t="s">
        <v>96</v>
      </c>
      <c r="K5" s="123"/>
      <c r="L5" s="123"/>
    </row>
    <row r="6" spans="1:12" ht="21" customHeight="1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60" t="s">
        <v>14</v>
      </c>
    </row>
    <row r="7" spans="1:12" ht="20.25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62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7.25" x14ac:dyDescent="0.25">
      <c r="A8" s="2">
        <v>2</v>
      </c>
      <c r="B8" s="24" t="s">
        <v>26</v>
      </c>
      <c r="C8" s="3" t="s">
        <v>59</v>
      </c>
      <c r="D8" s="3">
        <v>39406</v>
      </c>
      <c r="E8" s="61" t="s">
        <v>60</v>
      </c>
      <c r="F8" s="21" t="s">
        <v>27</v>
      </c>
      <c r="G8" s="3">
        <v>70000</v>
      </c>
      <c r="H8" s="20"/>
      <c r="I8" s="3"/>
      <c r="J8" s="31">
        <v>40126800</v>
      </c>
      <c r="K8" s="62"/>
      <c r="L8" s="21" t="s">
        <v>61</v>
      </c>
    </row>
    <row r="9" spans="1:12" ht="15.75" x14ac:dyDescent="0.25">
      <c r="A9" s="6">
        <v>3</v>
      </c>
      <c r="B9" s="24" t="s">
        <v>86</v>
      </c>
      <c r="C9" s="3" t="s">
        <v>62</v>
      </c>
      <c r="D9" s="3">
        <v>44521</v>
      </c>
      <c r="E9" s="61" t="s">
        <v>63</v>
      </c>
      <c r="F9" s="21" t="s">
        <v>28</v>
      </c>
      <c r="G9" s="3">
        <v>70000</v>
      </c>
      <c r="H9" s="20"/>
      <c r="I9" s="3"/>
      <c r="J9" s="3"/>
      <c r="K9" s="62"/>
      <c r="L9" s="21" t="s">
        <v>64</v>
      </c>
    </row>
    <row r="10" spans="1:12" ht="15.75" x14ac:dyDescent="0.25">
      <c r="A10" s="6">
        <v>4</v>
      </c>
      <c r="B10" s="24" t="s">
        <v>31</v>
      </c>
      <c r="C10" s="3" t="s">
        <v>62</v>
      </c>
      <c r="D10" s="3">
        <v>41401</v>
      </c>
      <c r="E10" s="61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62"/>
      <c r="L10" s="21" t="s">
        <v>65</v>
      </c>
    </row>
    <row r="11" spans="1:12" ht="16.5" customHeight="1" x14ac:dyDescent="0.25">
      <c r="A11" s="6">
        <v>5</v>
      </c>
      <c r="B11" s="24" t="s">
        <v>97</v>
      </c>
      <c r="C11" s="3" t="s">
        <v>19</v>
      </c>
      <c r="D11" s="3">
        <v>67664</v>
      </c>
      <c r="E11" s="61" t="s">
        <v>20</v>
      </c>
      <c r="F11" s="21"/>
      <c r="G11" s="3">
        <v>70000</v>
      </c>
      <c r="H11" s="20"/>
      <c r="I11" s="3"/>
      <c r="J11" s="31" t="s">
        <v>98</v>
      </c>
      <c r="K11" s="31" t="s">
        <v>99</v>
      </c>
      <c r="L11" s="21" t="s">
        <v>100</v>
      </c>
    </row>
    <row r="12" spans="1:12" ht="15.75" x14ac:dyDescent="0.25">
      <c r="A12" s="6">
        <v>6</v>
      </c>
      <c r="B12" s="24" t="s">
        <v>66</v>
      </c>
      <c r="C12" s="3" t="s">
        <v>62</v>
      </c>
      <c r="D12" s="3">
        <v>42151</v>
      </c>
      <c r="E12" s="61" t="s">
        <v>63</v>
      </c>
      <c r="F12" s="21" t="s">
        <v>53</v>
      </c>
      <c r="G12" s="3">
        <v>70000</v>
      </c>
      <c r="H12" s="3">
        <v>80000</v>
      </c>
      <c r="I12" s="55"/>
      <c r="J12" s="31">
        <v>40902292</v>
      </c>
      <c r="K12" s="33" t="s">
        <v>67</v>
      </c>
      <c r="L12" s="21" t="s">
        <v>68</v>
      </c>
    </row>
    <row r="13" spans="1:12" ht="15.75" x14ac:dyDescent="0.25">
      <c r="A13" s="6">
        <v>7</v>
      </c>
      <c r="B13" s="24" t="s">
        <v>34</v>
      </c>
      <c r="C13" s="3" t="s">
        <v>62</v>
      </c>
      <c r="D13" s="3">
        <v>41788</v>
      </c>
      <c r="E13" s="61" t="s">
        <v>63</v>
      </c>
      <c r="F13" s="21" t="s">
        <v>35</v>
      </c>
      <c r="G13" s="3">
        <v>70000</v>
      </c>
      <c r="H13" s="20"/>
      <c r="I13" s="3"/>
      <c r="J13" s="3"/>
      <c r="K13" s="62"/>
      <c r="L13" s="21" t="s">
        <v>70</v>
      </c>
    </row>
    <row r="14" spans="1:12" ht="15.75" x14ac:dyDescent="0.25">
      <c r="A14" s="6">
        <v>8</v>
      </c>
      <c r="B14" s="24" t="s">
        <v>41</v>
      </c>
      <c r="C14" s="3" t="s">
        <v>101</v>
      </c>
      <c r="D14" s="3">
        <v>37534</v>
      </c>
      <c r="E14" s="61" t="s">
        <v>72</v>
      </c>
      <c r="F14" s="21" t="s">
        <v>49</v>
      </c>
      <c r="G14" s="3">
        <v>70000</v>
      </c>
      <c r="H14" s="20"/>
      <c r="I14" s="3"/>
      <c r="J14" s="31">
        <v>40664537</v>
      </c>
      <c r="K14" s="33" t="s">
        <v>83</v>
      </c>
      <c r="L14" s="21" t="s">
        <v>102</v>
      </c>
    </row>
    <row r="15" spans="1:12" ht="15.75" x14ac:dyDescent="0.25">
      <c r="A15" s="2">
        <v>9</v>
      </c>
      <c r="B15" s="30" t="s">
        <v>54</v>
      </c>
      <c r="C15" s="3" t="s">
        <v>76</v>
      </c>
      <c r="D15" s="3">
        <v>28226</v>
      </c>
      <c r="E15" s="61" t="s">
        <v>63</v>
      </c>
      <c r="F15" s="21" t="s">
        <v>55</v>
      </c>
      <c r="G15" s="3">
        <v>70000</v>
      </c>
      <c r="H15" s="61"/>
      <c r="I15" s="62"/>
      <c r="J15" s="3"/>
      <c r="K15" s="62"/>
      <c r="L15" s="21" t="s">
        <v>75</v>
      </c>
    </row>
    <row r="16" spans="1:12" ht="15" customHeight="1" x14ac:dyDescent="0.25">
      <c r="A16" s="108" t="s">
        <v>10</v>
      </c>
      <c r="B16" s="109"/>
      <c r="C16" s="109"/>
      <c r="D16" s="109"/>
      <c r="E16" s="109"/>
      <c r="F16" s="110"/>
      <c r="G16" s="28">
        <f>SUM(G7:G15)</f>
        <v>630000</v>
      </c>
      <c r="H16" s="29"/>
      <c r="I16" s="28"/>
      <c r="J16" s="5"/>
      <c r="K16" s="5"/>
    </row>
    <row r="17" spans="1:12" ht="15" customHeight="1" x14ac:dyDescent="0.25">
      <c r="A17" s="111" t="s">
        <v>121</v>
      </c>
      <c r="B17" s="112"/>
      <c r="C17" s="112"/>
      <c r="D17" s="112"/>
      <c r="E17" s="112"/>
      <c r="F17" s="113"/>
      <c r="G17" s="7">
        <f>(G16*0.12)</f>
        <v>75600</v>
      </c>
      <c r="H17" s="15"/>
      <c r="I17" s="11"/>
      <c r="J17" s="5"/>
      <c r="K17" s="5"/>
    </row>
    <row r="18" spans="1:12" ht="15" customHeight="1" x14ac:dyDescent="0.25">
      <c r="A18" s="111" t="s">
        <v>104</v>
      </c>
      <c r="B18" s="112"/>
      <c r="C18" s="112"/>
      <c r="D18" s="112"/>
      <c r="E18" s="112"/>
      <c r="F18" s="113"/>
      <c r="G18" s="8">
        <f>G16-G17</f>
        <v>554400</v>
      </c>
      <c r="H18" s="15"/>
      <c r="I18" s="11"/>
      <c r="J18" s="5"/>
      <c r="K18" s="5"/>
    </row>
    <row r="19" spans="1:12" ht="15" customHeight="1" x14ac:dyDescent="0.25">
      <c r="A19" s="114" t="s">
        <v>12</v>
      </c>
      <c r="B19" s="115"/>
      <c r="C19" s="115"/>
      <c r="D19" s="115"/>
      <c r="E19" s="115"/>
      <c r="F19" s="116"/>
      <c r="G19" s="7">
        <f>G16*0.05</f>
        <v>31500</v>
      </c>
      <c r="H19" s="15"/>
      <c r="I19" s="18"/>
      <c r="J19" s="36"/>
    </row>
    <row r="20" spans="1:12" ht="8.25" customHeight="1" x14ac:dyDescent="0.25">
      <c r="A20" s="117"/>
      <c r="B20" s="117"/>
      <c r="C20" s="117"/>
      <c r="D20" s="117"/>
      <c r="E20" s="117"/>
      <c r="F20" s="117"/>
      <c r="G20" s="117"/>
      <c r="H20" s="118"/>
      <c r="I20" s="118"/>
    </row>
    <row r="21" spans="1:12" ht="18.75" x14ac:dyDescent="0.3">
      <c r="A21" s="119" t="s">
        <v>22</v>
      </c>
      <c r="B21" s="119"/>
      <c r="C21" s="120" t="s">
        <v>22</v>
      </c>
      <c r="D21" s="120"/>
      <c r="E21" s="124">
        <v>492800</v>
      </c>
      <c r="F21" s="121"/>
      <c r="G21" s="121"/>
      <c r="H21" s="121"/>
      <c r="I21" s="22">
        <v>8</v>
      </c>
    </row>
    <row r="22" spans="1:12" ht="18.75" x14ac:dyDescent="0.3">
      <c r="A22" s="119" t="s">
        <v>23</v>
      </c>
      <c r="B22" s="119"/>
      <c r="C22" s="120" t="s">
        <v>23</v>
      </c>
      <c r="D22" s="120"/>
      <c r="E22" s="124">
        <f>G18-E21</f>
        <v>61600</v>
      </c>
      <c r="F22" s="121"/>
      <c r="G22" s="121"/>
      <c r="H22" s="121"/>
      <c r="I22" s="23">
        <v>1</v>
      </c>
    </row>
    <row r="23" spans="1:12" ht="8.25" customHeight="1" x14ac:dyDescent="0.3">
      <c r="A23" s="56"/>
      <c r="B23" s="56"/>
      <c r="C23" s="57"/>
      <c r="D23" s="57"/>
      <c r="E23" s="58"/>
      <c r="F23" s="58"/>
      <c r="G23" s="58"/>
      <c r="H23" s="58"/>
      <c r="I23" s="59"/>
    </row>
    <row r="24" spans="1:12" x14ac:dyDescent="0.25">
      <c r="A24" s="101" t="s">
        <v>105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9" customHeight="1" x14ac:dyDescent="0.25"/>
    <row r="26" spans="1:12" ht="15.75" x14ac:dyDescent="0.25">
      <c r="A26" s="129" t="s">
        <v>109</v>
      </c>
      <c r="B26" s="129"/>
      <c r="C26" s="129"/>
      <c r="D26" s="129"/>
      <c r="E26" s="129"/>
      <c r="F26" s="129"/>
      <c r="G26" s="129"/>
      <c r="H26" s="129"/>
    </row>
    <row r="27" spans="1:12" ht="15.75" x14ac:dyDescent="0.25">
      <c r="A27" s="129" t="s">
        <v>110</v>
      </c>
      <c r="B27" s="129"/>
      <c r="C27" s="129"/>
      <c r="D27" s="129"/>
      <c r="E27" s="129"/>
      <c r="F27" s="129"/>
      <c r="G27" s="129"/>
      <c r="H27" s="129"/>
    </row>
    <row r="28" spans="1:12" ht="6.75" customHeight="1" x14ac:dyDescent="0.25"/>
    <row r="29" spans="1:12" ht="15.75" x14ac:dyDescent="0.25">
      <c r="A29" s="129" t="s">
        <v>118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</row>
    <row r="30" spans="1:12" x14ac:dyDescent="0.25">
      <c r="A30" s="130" t="s">
        <v>111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</row>
    <row r="31" spans="1:12" x14ac:dyDescent="0.25">
      <c r="G31" s="131" t="s">
        <v>112</v>
      </c>
      <c r="H31" s="131"/>
      <c r="I31" s="131" t="s">
        <v>113</v>
      </c>
      <c r="J31" s="131"/>
    </row>
    <row r="32" spans="1:12" ht="15.75" x14ac:dyDescent="0.25">
      <c r="A32" s="131" t="s">
        <v>114</v>
      </c>
      <c r="B32" s="131"/>
      <c r="C32" s="132">
        <v>2127600</v>
      </c>
      <c r="D32" s="132"/>
      <c r="E32" s="132"/>
      <c r="F32" s="132"/>
      <c r="G32" s="132">
        <f>C32/12</f>
        <v>177300</v>
      </c>
      <c r="H32" s="132"/>
      <c r="I32" s="133">
        <f>PRODUCT(G32:H32)*3</f>
        <v>531900</v>
      </c>
      <c r="J32" s="134"/>
    </row>
    <row r="33" spans="1:10" ht="15.75" x14ac:dyDescent="0.25">
      <c r="A33" s="135" t="s">
        <v>115</v>
      </c>
      <c r="B33" s="135"/>
      <c r="C33" s="135"/>
      <c r="D33" s="135"/>
      <c r="E33" s="135"/>
      <c r="F33" s="136"/>
      <c r="G33" s="133">
        <v>-75600</v>
      </c>
      <c r="H33" s="134"/>
      <c r="I33" s="125">
        <f>PRODUCT(G33:H33)*3</f>
        <v>-226800</v>
      </c>
      <c r="J33" s="126"/>
    </row>
    <row r="34" spans="1:10" ht="15.75" x14ac:dyDescent="0.25">
      <c r="A34" s="127" t="s">
        <v>116</v>
      </c>
      <c r="B34" s="127"/>
      <c r="C34" s="127"/>
      <c r="D34" s="127"/>
      <c r="E34" s="127"/>
      <c r="F34" s="127"/>
      <c r="G34" s="128">
        <f>SUM(G32:H33)</f>
        <v>101700</v>
      </c>
      <c r="H34" s="127"/>
      <c r="I34" s="128">
        <f>SUM(I32:J33)</f>
        <v>305100</v>
      </c>
      <c r="J34" s="127"/>
    </row>
    <row r="35" spans="1:10" ht="7.5" customHeight="1" x14ac:dyDescent="0.25"/>
    <row r="36" spans="1:10" ht="15.75" x14ac:dyDescent="0.25">
      <c r="A36" s="127" t="s">
        <v>117</v>
      </c>
      <c r="B36" s="127"/>
      <c r="C36" s="127"/>
      <c r="D36" s="127"/>
      <c r="E36" s="127"/>
      <c r="F36" s="127"/>
      <c r="G36" s="128">
        <f>I32+G34</f>
        <v>633600</v>
      </c>
      <c r="H36" s="127"/>
    </row>
    <row r="38" spans="1:10" ht="15.75" x14ac:dyDescent="0.25">
      <c r="A38" s="127" t="s">
        <v>120</v>
      </c>
      <c r="B38" s="127"/>
      <c r="C38" s="127"/>
      <c r="D38" s="127"/>
      <c r="E38" s="127"/>
      <c r="F38" s="127"/>
      <c r="G38" s="128">
        <f>SUM(G32:H33)</f>
        <v>101700</v>
      </c>
      <c r="H38" s="127"/>
    </row>
  </sheetData>
  <mergeCells count="37">
    <mergeCell ref="A16:F16"/>
    <mergeCell ref="A1:K1"/>
    <mergeCell ref="J3:L3"/>
    <mergeCell ref="J4:L4"/>
    <mergeCell ref="J5:L5"/>
    <mergeCell ref="J6:K6"/>
    <mergeCell ref="A27:H27"/>
    <mergeCell ref="A17:F17"/>
    <mergeCell ref="A18:F18"/>
    <mergeCell ref="A19:F19"/>
    <mergeCell ref="A20:I20"/>
    <mergeCell ref="A21:B21"/>
    <mergeCell ref="C21:D21"/>
    <mergeCell ref="E21:H21"/>
    <mergeCell ref="A22:B22"/>
    <mergeCell ref="C22:D22"/>
    <mergeCell ref="E22:H22"/>
    <mergeCell ref="A24:L24"/>
    <mergeCell ref="A26:H26"/>
    <mergeCell ref="I33:J33"/>
    <mergeCell ref="A34:F34"/>
    <mergeCell ref="G34:H34"/>
    <mergeCell ref="I34:J34"/>
    <mergeCell ref="A29:K29"/>
    <mergeCell ref="A30:K30"/>
    <mergeCell ref="G31:H31"/>
    <mergeCell ref="I31:J31"/>
    <mergeCell ref="A32:B32"/>
    <mergeCell ref="C32:F32"/>
    <mergeCell ref="G32:H32"/>
    <mergeCell ref="I32:J32"/>
    <mergeCell ref="A36:F36"/>
    <mergeCell ref="G36:H36"/>
    <mergeCell ref="A38:F38"/>
    <mergeCell ref="G38:H38"/>
    <mergeCell ref="A33:F33"/>
    <mergeCell ref="G33:H33"/>
  </mergeCells>
  <printOptions horizontalCentered="1"/>
  <pageMargins left="0.31496062992125984" right="0.31496062992125984" top="0.15748031496062992" bottom="0.15748031496062992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12" sqref="F12:L1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122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95</v>
      </c>
      <c r="K4" s="101"/>
      <c r="L4" s="101"/>
    </row>
    <row r="5" spans="1:12" ht="18.75" x14ac:dyDescent="0.3">
      <c r="A5" s="19"/>
      <c r="J5" s="123" t="s">
        <v>96</v>
      </c>
      <c r="K5" s="123"/>
      <c r="L5" s="123"/>
    </row>
    <row r="6" spans="1:12" ht="31.5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63" t="s">
        <v>14</v>
      </c>
    </row>
    <row r="7" spans="1:12" ht="30" x14ac:dyDescent="0.25">
      <c r="A7" s="2">
        <v>1</v>
      </c>
      <c r="B7" s="24" t="s">
        <v>80</v>
      </c>
      <c r="C7" s="3" t="s">
        <v>19</v>
      </c>
      <c r="D7" s="3">
        <v>61145</v>
      </c>
      <c r="E7" s="65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7.25" x14ac:dyDescent="0.25">
      <c r="A8" s="2">
        <v>2</v>
      </c>
      <c r="B8" s="24" t="s">
        <v>26</v>
      </c>
      <c r="C8" s="3" t="s">
        <v>59</v>
      </c>
      <c r="D8" s="3">
        <v>39406</v>
      </c>
      <c r="E8" s="64" t="s">
        <v>60</v>
      </c>
      <c r="F8" s="21" t="s">
        <v>27</v>
      </c>
      <c r="G8" s="3">
        <v>70000</v>
      </c>
      <c r="H8" s="20"/>
      <c r="I8" s="3"/>
      <c r="J8" s="31">
        <v>40126800</v>
      </c>
      <c r="K8" s="65"/>
      <c r="L8" s="21" t="s">
        <v>61</v>
      </c>
    </row>
    <row r="9" spans="1:12" ht="15.75" x14ac:dyDescent="0.25">
      <c r="A9" s="6">
        <v>3</v>
      </c>
      <c r="B9" s="24" t="s">
        <v>86</v>
      </c>
      <c r="C9" s="3" t="s">
        <v>62</v>
      </c>
      <c r="D9" s="3">
        <v>44521</v>
      </c>
      <c r="E9" s="64" t="s">
        <v>63</v>
      </c>
      <c r="F9" s="21" t="s">
        <v>28</v>
      </c>
      <c r="G9" s="3">
        <v>70000</v>
      </c>
      <c r="H9" s="20"/>
      <c r="I9" s="3"/>
      <c r="J9" s="3"/>
      <c r="K9" s="65"/>
      <c r="L9" s="21" t="s">
        <v>64</v>
      </c>
    </row>
    <row r="10" spans="1:12" ht="15.75" x14ac:dyDescent="0.25">
      <c r="A10" s="6">
        <v>4</v>
      </c>
      <c r="B10" s="24" t="s">
        <v>31</v>
      </c>
      <c r="C10" s="3" t="s">
        <v>62</v>
      </c>
      <c r="D10" s="3">
        <v>41401</v>
      </c>
      <c r="E10" s="64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65"/>
      <c r="L10" s="21" t="s">
        <v>65</v>
      </c>
    </row>
    <row r="11" spans="1:12" ht="15" customHeight="1" x14ac:dyDescent="0.25">
      <c r="A11" s="6">
        <v>5</v>
      </c>
      <c r="B11" s="24" t="s">
        <v>97</v>
      </c>
      <c r="C11" s="3" t="s">
        <v>19</v>
      </c>
      <c r="D11" s="3">
        <v>67664</v>
      </c>
      <c r="E11" s="64" t="s">
        <v>20</v>
      </c>
      <c r="F11" s="21"/>
      <c r="G11" s="3">
        <v>70000</v>
      </c>
      <c r="H11" s="20"/>
      <c r="I11" s="3"/>
      <c r="J11" s="31" t="s">
        <v>98</v>
      </c>
      <c r="K11" s="31" t="s">
        <v>99</v>
      </c>
      <c r="L11" s="21" t="s">
        <v>100</v>
      </c>
    </row>
    <row r="12" spans="1:12" ht="15.75" x14ac:dyDescent="0.25">
      <c r="A12" s="6">
        <v>6</v>
      </c>
      <c r="B12" s="24" t="s">
        <v>66</v>
      </c>
      <c r="C12" s="3" t="s">
        <v>62</v>
      </c>
      <c r="D12" s="3">
        <v>42151</v>
      </c>
      <c r="E12" s="64" t="s">
        <v>63</v>
      </c>
      <c r="F12" s="21" t="s">
        <v>53</v>
      </c>
      <c r="G12" s="3">
        <v>70000</v>
      </c>
      <c r="H12" s="3"/>
      <c r="I12" s="55"/>
      <c r="J12" s="31">
        <v>40902292</v>
      </c>
      <c r="K12" s="33" t="s">
        <v>67</v>
      </c>
      <c r="L12" s="21" t="s">
        <v>68</v>
      </c>
    </row>
    <row r="13" spans="1:12" ht="15.75" x14ac:dyDescent="0.25">
      <c r="A13" s="6">
        <v>7</v>
      </c>
      <c r="B13" s="24" t="s">
        <v>34</v>
      </c>
      <c r="C13" s="3" t="s">
        <v>62</v>
      </c>
      <c r="D13" s="3">
        <v>41788</v>
      </c>
      <c r="E13" s="64" t="s">
        <v>63</v>
      </c>
      <c r="F13" s="21" t="s">
        <v>35</v>
      </c>
      <c r="G13" s="3">
        <v>70000</v>
      </c>
      <c r="H13" s="20"/>
      <c r="I13" s="3"/>
      <c r="J13" s="3"/>
      <c r="K13" s="65"/>
      <c r="L13" s="21" t="s">
        <v>70</v>
      </c>
    </row>
    <row r="14" spans="1:12" ht="15.75" x14ac:dyDescent="0.25">
      <c r="A14" s="6">
        <v>8</v>
      </c>
      <c r="B14" s="24" t="s">
        <v>41</v>
      </c>
      <c r="C14" s="3" t="s">
        <v>101</v>
      </c>
      <c r="D14" s="3">
        <v>37534</v>
      </c>
      <c r="E14" s="64" t="s">
        <v>72</v>
      </c>
      <c r="F14" s="21" t="s">
        <v>49</v>
      </c>
      <c r="G14" s="3">
        <v>70000</v>
      </c>
      <c r="H14" s="20"/>
      <c r="I14" s="3"/>
      <c r="J14" s="31">
        <v>40664537</v>
      </c>
      <c r="K14" s="33" t="s">
        <v>83</v>
      </c>
      <c r="L14" s="21" t="s">
        <v>102</v>
      </c>
    </row>
    <row r="15" spans="1:12" ht="15.75" x14ac:dyDescent="0.25">
      <c r="A15" s="2">
        <v>9</v>
      </c>
      <c r="B15" s="30" t="s">
        <v>54</v>
      </c>
      <c r="C15" s="3" t="s">
        <v>76</v>
      </c>
      <c r="D15" s="3">
        <v>28226</v>
      </c>
      <c r="E15" s="64" t="s">
        <v>63</v>
      </c>
      <c r="F15" s="21" t="s">
        <v>55</v>
      </c>
      <c r="G15" s="3">
        <v>70000</v>
      </c>
      <c r="H15" s="64"/>
      <c r="I15" s="65"/>
      <c r="J15" s="3"/>
      <c r="K15" s="65"/>
      <c r="L15" s="21" t="s">
        <v>75</v>
      </c>
    </row>
    <row r="16" spans="1:12" ht="15" customHeight="1" x14ac:dyDescent="0.25">
      <c r="A16" s="108" t="s">
        <v>10</v>
      </c>
      <c r="B16" s="109"/>
      <c r="C16" s="109"/>
      <c r="D16" s="109"/>
      <c r="E16" s="109"/>
      <c r="F16" s="110"/>
      <c r="G16" s="28">
        <f>SUM(G7:G15)</f>
        <v>630000</v>
      </c>
      <c r="H16" s="29"/>
      <c r="I16" s="28"/>
      <c r="J16" s="5"/>
      <c r="K16" s="5"/>
    </row>
    <row r="17" spans="1:12" ht="15" customHeight="1" x14ac:dyDescent="0.25">
      <c r="A17" s="111" t="s">
        <v>123</v>
      </c>
      <c r="B17" s="112"/>
      <c r="C17" s="112"/>
      <c r="D17" s="112"/>
      <c r="E17" s="112"/>
      <c r="F17" s="113"/>
      <c r="G17" s="7">
        <f>(G16*0.12)</f>
        <v>75600</v>
      </c>
      <c r="H17" s="15"/>
      <c r="I17" s="11"/>
      <c r="J17" s="5"/>
      <c r="K17" s="5"/>
    </row>
    <row r="18" spans="1:12" ht="15" customHeight="1" x14ac:dyDescent="0.25">
      <c r="A18" s="111" t="s">
        <v>104</v>
      </c>
      <c r="B18" s="112"/>
      <c r="C18" s="112"/>
      <c r="D18" s="112"/>
      <c r="E18" s="112"/>
      <c r="F18" s="113"/>
      <c r="G18" s="8">
        <f>G16-G17</f>
        <v>554400</v>
      </c>
      <c r="H18" s="15"/>
      <c r="I18" s="11"/>
      <c r="J18" s="5"/>
      <c r="K18" s="5"/>
    </row>
    <row r="19" spans="1:12" ht="15" customHeight="1" x14ac:dyDescent="0.25">
      <c r="A19" s="114" t="s">
        <v>12</v>
      </c>
      <c r="B19" s="115"/>
      <c r="C19" s="115"/>
      <c r="D19" s="115"/>
      <c r="E19" s="115"/>
      <c r="F19" s="116"/>
      <c r="G19" s="7">
        <f>G16*0.05</f>
        <v>31500</v>
      </c>
      <c r="H19" s="15"/>
      <c r="I19" s="18"/>
      <c r="J19" s="36"/>
    </row>
    <row r="20" spans="1:12" x14ac:dyDescent="0.25">
      <c r="A20" s="117"/>
      <c r="B20" s="117"/>
      <c r="C20" s="117"/>
      <c r="D20" s="117"/>
      <c r="E20" s="117"/>
      <c r="F20" s="117"/>
      <c r="G20" s="117"/>
      <c r="H20" s="118"/>
      <c r="I20" s="118"/>
    </row>
    <row r="21" spans="1:12" ht="18.75" x14ac:dyDescent="0.3">
      <c r="A21" s="119" t="s">
        <v>22</v>
      </c>
      <c r="B21" s="119"/>
      <c r="C21" s="120" t="s">
        <v>22</v>
      </c>
      <c r="D21" s="120"/>
      <c r="E21" s="124">
        <v>492800</v>
      </c>
      <c r="F21" s="121"/>
      <c r="G21" s="121"/>
      <c r="H21" s="121"/>
      <c r="I21" s="22">
        <v>8</v>
      </c>
    </row>
    <row r="22" spans="1:12" ht="18.75" x14ac:dyDescent="0.3">
      <c r="A22" s="119" t="s">
        <v>23</v>
      </c>
      <c r="B22" s="119"/>
      <c r="C22" s="120" t="s">
        <v>23</v>
      </c>
      <c r="D22" s="120"/>
      <c r="E22" s="124">
        <f>G18-E21</f>
        <v>61600</v>
      </c>
      <c r="F22" s="121"/>
      <c r="G22" s="121"/>
      <c r="H22" s="121"/>
      <c r="I22" s="23">
        <v>1</v>
      </c>
    </row>
    <row r="23" spans="1:12" ht="18.75" x14ac:dyDescent="0.3">
      <c r="A23" s="56"/>
      <c r="B23" s="56"/>
      <c r="C23" s="57"/>
      <c r="D23" s="57"/>
      <c r="E23" s="58"/>
      <c r="F23" s="58"/>
      <c r="G23" s="58"/>
      <c r="H23" s="58"/>
      <c r="I23" s="59"/>
    </row>
    <row r="24" spans="1:12" x14ac:dyDescent="0.25">
      <c r="A24" s="101" t="s">
        <v>105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6" spans="1:12" ht="15.75" x14ac:dyDescent="0.25">
      <c r="A26" s="129" t="s">
        <v>109</v>
      </c>
      <c r="B26" s="129"/>
      <c r="C26" s="129"/>
      <c r="D26" s="129"/>
      <c r="E26" s="129"/>
      <c r="F26" s="129"/>
      <c r="G26" s="129"/>
      <c r="H26" s="129"/>
    </row>
    <row r="28" spans="1:12" ht="15.75" x14ac:dyDescent="0.25">
      <c r="A28" s="129" t="s">
        <v>118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</row>
    <row r="29" spans="1:12" x14ac:dyDescent="0.25">
      <c r="A29" s="130" t="s">
        <v>111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</row>
    <row r="30" spans="1:12" x14ac:dyDescent="0.25">
      <c r="G30" s="131" t="s">
        <v>112</v>
      </c>
      <c r="H30" s="144"/>
      <c r="I30" s="69" t="s">
        <v>124</v>
      </c>
      <c r="J30" s="140" t="s">
        <v>125</v>
      </c>
    </row>
    <row r="31" spans="1:12" ht="15.75" x14ac:dyDescent="0.25">
      <c r="A31" s="131" t="s">
        <v>114</v>
      </c>
      <c r="B31" s="131"/>
      <c r="C31" s="132">
        <v>2127600</v>
      </c>
      <c r="D31" s="132"/>
      <c r="E31" s="132"/>
      <c r="F31" s="132"/>
      <c r="G31" s="132">
        <f>C31/12</f>
        <v>177300</v>
      </c>
      <c r="H31" s="133"/>
      <c r="I31" s="69" t="s">
        <v>126</v>
      </c>
      <c r="J31" s="141"/>
    </row>
    <row r="32" spans="1:12" ht="15.75" x14ac:dyDescent="0.25">
      <c r="A32" s="137" t="s">
        <v>127</v>
      </c>
      <c r="B32" s="138"/>
      <c r="C32" s="138"/>
      <c r="D32" s="138"/>
      <c r="E32" s="138"/>
      <c r="F32" s="139"/>
      <c r="G32" s="133">
        <v>-75600</v>
      </c>
      <c r="H32" s="134"/>
      <c r="I32" s="69" t="s">
        <v>128</v>
      </c>
      <c r="J32" s="140" t="s">
        <v>129</v>
      </c>
    </row>
    <row r="33" spans="1:10" ht="15.75" x14ac:dyDescent="0.25">
      <c r="A33" s="142"/>
      <c r="B33" s="142"/>
      <c r="C33" s="142"/>
      <c r="D33" s="142"/>
      <c r="E33" s="142"/>
      <c r="F33" s="142"/>
      <c r="G33" s="143"/>
      <c r="H33" s="142"/>
      <c r="I33" s="70" t="s">
        <v>130</v>
      </c>
      <c r="J33" s="141"/>
    </row>
  </sheetData>
  <mergeCells count="30">
    <mergeCell ref="A16:F16"/>
    <mergeCell ref="A1:K1"/>
    <mergeCell ref="J3:L3"/>
    <mergeCell ref="J4:L4"/>
    <mergeCell ref="J5:L5"/>
    <mergeCell ref="J6:K6"/>
    <mergeCell ref="A28:K28"/>
    <mergeCell ref="A17:F17"/>
    <mergeCell ref="A18:F18"/>
    <mergeCell ref="A19:F19"/>
    <mergeCell ref="A20:I20"/>
    <mergeCell ref="A21:B21"/>
    <mergeCell ref="C21:D21"/>
    <mergeCell ref="E21:H21"/>
    <mergeCell ref="A22:B22"/>
    <mergeCell ref="C22:D22"/>
    <mergeCell ref="E22:H22"/>
    <mergeCell ref="A24:L24"/>
    <mergeCell ref="A26:H26"/>
    <mergeCell ref="A29:K29"/>
    <mergeCell ref="G30:H30"/>
    <mergeCell ref="J30:J31"/>
    <mergeCell ref="A31:B31"/>
    <mergeCell ref="C31:F31"/>
    <mergeCell ref="G31:H31"/>
    <mergeCell ref="A32:F32"/>
    <mergeCell ref="G32:H32"/>
    <mergeCell ref="J32:J33"/>
    <mergeCell ref="A33:F33"/>
    <mergeCell ref="G33:H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I21" sqref="I2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132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95</v>
      </c>
      <c r="K4" s="101"/>
      <c r="L4" s="101"/>
    </row>
    <row r="5" spans="1:12" ht="18.75" x14ac:dyDescent="0.3">
      <c r="A5" s="19"/>
      <c r="J5" s="123" t="s">
        <v>96</v>
      </c>
      <c r="K5" s="123"/>
      <c r="L5" s="123"/>
    </row>
    <row r="6" spans="1:12" ht="31.5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66" t="s">
        <v>14</v>
      </c>
    </row>
    <row r="7" spans="1:12" ht="18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68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7.25" x14ac:dyDescent="0.25">
      <c r="A8" s="2">
        <v>2</v>
      </c>
      <c r="B8" s="24" t="s">
        <v>26</v>
      </c>
      <c r="C8" s="3" t="s">
        <v>59</v>
      </c>
      <c r="D8" s="3">
        <v>39406</v>
      </c>
      <c r="E8" s="67" t="s">
        <v>60</v>
      </c>
      <c r="F8" s="21" t="s">
        <v>27</v>
      </c>
      <c r="G8" s="3">
        <v>70000</v>
      </c>
      <c r="H8" s="20"/>
      <c r="I8" s="3"/>
      <c r="J8" s="31">
        <v>40126800</v>
      </c>
      <c r="K8" s="68"/>
      <c r="L8" s="21" t="s">
        <v>61</v>
      </c>
    </row>
    <row r="9" spans="1:12" ht="15.75" x14ac:dyDescent="0.25">
      <c r="A9" s="6">
        <v>3</v>
      </c>
      <c r="B9" s="24" t="s">
        <v>86</v>
      </c>
      <c r="C9" s="3" t="s">
        <v>62</v>
      </c>
      <c r="D9" s="3">
        <v>44521</v>
      </c>
      <c r="E9" s="67" t="s">
        <v>63</v>
      </c>
      <c r="F9" s="21" t="s">
        <v>28</v>
      </c>
      <c r="G9" s="3">
        <v>70000</v>
      </c>
      <c r="H9" s="20"/>
      <c r="I9" s="3"/>
      <c r="J9" s="3"/>
      <c r="K9" s="68"/>
      <c r="L9" s="21" t="s">
        <v>64</v>
      </c>
    </row>
    <row r="10" spans="1:12" ht="15.75" x14ac:dyDescent="0.25">
      <c r="A10" s="6">
        <v>4</v>
      </c>
      <c r="B10" s="24" t="s">
        <v>31</v>
      </c>
      <c r="C10" s="3" t="s">
        <v>62</v>
      </c>
      <c r="D10" s="3">
        <v>41401</v>
      </c>
      <c r="E10" s="67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68"/>
      <c r="L10" s="21" t="s">
        <v>65</v>
      </c>
    </row>
    <row r="11" spans="1:12" ht="15" customHeight="1" x14ac:dyDescent="0.25">
      <c r="A11" s="6">
        <v>5</v>
      </c>
      <c r="B11" s="24" t="s">
        <v>97</v>
      </c>
      <c r="C11" s="3" t="s">
        <v>19</v>
      </c>
      <c r="D11" s="3">
        <v>67664</v>
      </c>
      <c r="E11" s="67" t="s">
        <v>20</v>
      </c>
      <c r="F11" s="21"/>
      <c r="G11" s="3">
        <v>70000</v>
      </c>
      <c r="H11" s="20"/>
      <c r="I11" s="3"/>
      <c r="J11" s="31" t="s">
        <v>98</v>
      </c>
      <c r="K11" s="31" t="s">
        <v>99</v>
      </c>
      <c r="L11" s="21" t="s">
        <v>100</v>
      </c>
    </row>
    <row r="12" spans="1:12" ht="15.75" x14ac:dyDescent="0.25">
      <c r="A12" s="6">
        <v>6</v>
      </c>
      <c r="B12" s="24" t="s">
        <v>34</v>
      </c>
      <c r="C12" s="3" t="s">
        <v>62</v>
      </c>
      <c r="D12" s="3">
        <v>41788</v>
      </c>
      <c r="E12" s="67" t="s">
        <v>63</v>
      </c>
      <c r="F12" s="21" t="s">
        <v>35</v>
      </c>
      <c r="G12" s="3">
        <v>70000</v>
      </c>
      <c r="H12" s="20"/>
      <c r="I12" s="3"/>
      <c r="J12" s="3"/>
      <c r="K12" s="68"/>
      <c r="L12" s="21" t="s">
        <v>70</v>
      </c>
    </row>
    <row r="13" spans="1:12" ht="15.75" x14ac:dyDescent="0.25">
      <c r="A13" s="6">
        <v>7</v>
      </c>
      <c r="B13" s="24" t="s">
        <v>41</v>
      </c>
      <c r="C13" s="3" t="s">
        <v>101</v>
      </c>
      <c r="D13" s="3">
        <v>37534</v>
      </c>
      <c r="E13" s="67" t="s">
        <v>72</v>
      </c>
      <c r="F13" s="21" t="s">
        <v>49</v>
      </c>
      <c r="G13" s="3">
        <v>70000</v>
      </c>
      <c r="H13" s="20"/>
      <c r="I13" s="3"/>
      <c r="J13" s="31">
        <v>40664537</v>
      </c>
      <c r="K13" s="33" t="s">
        <v>83</v>
      </c>
      <c r="L13" s="21" t="s">
        <v>102</v>
      </c>
    </row>
    <row r="14" spans="1:12" ht="15.75" x14ac:dyDescent="0.25">
      <c r="A14" s="2">
        <v>8</v>
      </c>
      <c r="B14" s="30" t="s">
        <v>54</v>
      </c>
      <c r="C14" s="3" t="s">
        <v>76</v>
      </c>
      <c r="D14" s="3">
        <v>28226</v>
      </c>
      <c r="E14" s="67" t="s">
        <v>63</v>
      </c>
      <c r="F14" s="21" t="s">
        <v>55</v>
      </c>
      <c r="G14" s="3">
        <v>70000</v>
      </c>
      <c r="H14" s="67"/>
      <c r="I14" s="68"/>
      <c r="J14" s="3"/>
      <c r="K14" s="68"/>
      <c r="L14" s="21" t="s">
        <v>75</v>
      </c>
    </row>
    <row r="15" spans="1:12" ht="15" customHeight="1" x14ac:dyDescent="0.25">
      <c r="A15" s="145" t="s">
        <v>10</v>
      </c>
      <c r="B15" s="146"/>
      <c r="C15" s="146"/>
      <c r="D15" s="146"/>
      <c r="E15" s="146"/>
      <c r="F15" s="147"/>
      <c r="G15" s="28">
        <f>SUM(G7:G14)</f>
        <v>560000</v>
      </c>
      <c r="H15" s="29"/>
      <c r="I15" s="28"/>
      <c r="J15" s="5"/>
      <c r="K15" s="5"/>
    </row>
    <row r="16" spans="1:12" ht="15" customHeight="1" x14ac:dyDescent="0.25">
      <c r="A16" s="111" t="s">
        <v>131</v>
      </c>
      <c r="B16" s="112"/>
      <c r="C16" s="112"/>
      <c r="D16" s="112"/>
      <c r="E16" s="112"/>
      <c r="F16" s="113"/>
      <c r="G16" s="7">
        <f>(G15*0.12)</f>
        <v>67200</v>
      </c>
      <c r="H16" s="15"/>
      <c r="I16" s="11"/>
      <c r="J16" s="5"/>
      <c r="K16" s="5"/>
    </row>
    <row r="17" spans="1:12" ht="15" customHeight="1" x14ac:dyDescent="0.25">
      <c r="A17" s="111" t="s">
        <v>104</v>
      </c>
      <c r="B17" s="112"/>
      <c r="C17" s="112"/>
      <c r="D17" s="112"/>
      <c r="E17" s="112"/>
      <c r="F17" s="113"/>
      <c r="G17" s="8">
        <f>G15-G16</f>
        <v>492800</v>
      </c>
      <c r="H17" s="15"/>
      <c r="I17" s="11"/>
      <c r="J17" s="5"/>
      <c r="K17" s="5"/>
    </row>
    <row r="18" spans="1:12" ht="15" customHeight="1" x14ac:dyDescent="0.25">
      <c r="A18" s="114" t="s">
        <v>12</v>
      </c>
      <c r="B18" s="115"/>
      <c r="C18" s="115"/>
      <c r="D18" s="115"/>
      <c r="E18" s="115"/>
      <c r="F18" s="116"/>
      <c r="G18" s="7">
        <f>G15*0.05</f>
        <v>28000</v>
      </c>
      <c r="H18" s="15"/>
      <c r="I18" s="18"/>
      <c r="J18" s="36"/>
    </row>
    <row r="19" spans="1:12" x14ac:dyDescent="0.25">
      <c r="A19" s="149"/>
      <c r="B19" s="149"/>
      <c r="C19" s="149"/>
      <c r="D19" s="149"/>
      <c r="E19" s="149"/>
      <c r="F19" s="149"/>
      <c r="G19" s="149"/>
      <c r="H19" s="149"/>
      <c r="I19" s="149"/>
    </row>
    <row r="20" spans="1:12" ht="18.75" x14ac:dyDescent="0.3">
      <c r="A20" s="150" t="s">
        <v>22</v>
      </c>
      <c r="B20" s="151"/>
      <c r="C20" s="120" t="s">
        <v>22</v>
      </c>
      <c r="D20" s="120"/>
      <c r="E20" s="124">
        <v>492800</v>
      </c>
      <c r="F20" s="121"/>
      <c r="G20" s="121"/>
      <c r="H20" s="121"/>
      <c r="I20" s="22">
        <v>7</v>
      </c>
    </row>
    <row r="21" spans="1:12" ht="18.75" x14ac:dyDescent="0.3">
      <c r="A21" s="150" t="s">
        <v>23</v>
      </c>
      <c r="B21" s="151"/>
      <c r="C21" s="120" t="s">
        <v>23</v>
      </c>
      <c r="D21" s="120"/>
      <c r="E21" s="124">
        <f>G17-E20</f>
        <v>0</v>
      </c>
      <c r="F21" s="121"/>
      <c r="G21" s="121"/>
      <c r="H21" s="121"/>
      <c r="I21" s="23"/>
    </row>
    <row r="22" spans="1:12" ht="18.75" x14ac:dyDescent="0.3">
      <c r="A22" s="56"/>
      <c r="B22" s="56"/>
      <c r="C22" s="57"/>
      <c r="D22" s="57"/>
      <c r="E22" s="58"/>
      <c r="F22" s="58"/>
      <c r="G22" s="58"/>
      <c r="H22" s="58"/>
      <c r="I22" s="59"/>
    </row>
    <row r="23" spans="1:12" x14ac:dyDescent="0.25">
      <c r="A23" s="101" t="s">
        <v>105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5" spans="1:12" ht="15.75" x14ac:dyDescent="0.25">
      <c r="A25" s="129" t="s">
        <v>109</v>
      </c>
      <c r="B25" s="129"/>
      <c r="C25" s="129"/>
      <c r="D25" s="129"/>
      <c r="E25" s="129"/>
      <c r="F25" s="129"/>
      <c r="G25" s="129"/>
      <c r="H25" s="129"/>
    </row>
    <row r="27" spans="1:12" ht="15.75" x14ac:dyDescent="0.25">
      <c r="A27" s="129" t="s">
        <v>118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</row>
    <row r="28" spans="1:12" x14ac:dyDescent="0.25">
      <c r="A28" s="130" t="s">
        <v>111</v>
      </c>
      <c r="B28" s="130"/>
      <c r="C28" s="130"/>
      <c r="D28" s="130"/>
      <c r="E28" s="130"/>
      <c r="F28" s="130"/>
      <c r="G28" s="130"/>
      <c r="H28" s="130"/>
      <c r="I28" s="130"/>
      <c r="J28" s="130"/>
      <c r="K28" s="130"/>
    </row>
    <row r="29" spans="1:12" x14ac:dyDescent="0.25">
      <c r="G29" s="131" t="s">
        <v>112</v>
      </c>
      <c r="H29" s="144"/>
      <c r="I29" s="69" t="s">
        <v>124</v>
      </c>
      <c r="J29" s="140" t="s">
        <v>125</v>
      </c>
    </row>
    <row r="30" spans="1:12" ht="15.75" x14ac:dyDescent="0.25">
      <c r="A30" s="144" t="s">
        <v>114</v>
      </c>
      <c r="B30" s="148"/>
      <c r="C30" s="132">
        <v>2127600</v>
      </c>
      <c r="D30" s="132"/>
      <c r="E30" s="132"/>
      <c r="F30" s="132"/>
      <c r="G30" s="132">
        <f>C30/12</f>
        <v>177300</v>
      </c>
      <c r="H30" s="133"/>
      <c r="I30" s="69" t="s">
        <v>126</v>
      </c>
      <c r="J30" s="141"/>
    </row>
    <row r="31" spans="1:12" ht="15.75" x14ac:dyDescent="0.25">
      <c r="A31" s="137" t="s">
        <v>127</v>
      </c>
      <c r="B31" s="138"/>
      <c r="C31" s="138"/>
      <c r="D31" s="138"/>
      <c r="E31" s="138"/>
      <c r="F31" s="139"/>
      <c r="G31" s="133">
        <v>-75600</v>
      </c>
      <c r="H31" s="134"/>
      <c r="I31" s="69" t="s">
        <v>128</v>
      </c>
      <c r="J31" s="140" t="s">
        <v>129</v>
      </c>
    </row>
    <row r="32" spans="1:12" ht="15.75" x14ac:dyDescent="0.25">
      <c r="A32" s="152"/>
      <c r="B32" s="152"/>
      <c r="C32" s="152"/>
      <c r="D32" s="152"/>
      <c r="E32" s="152"/>
      <c r="F32" s="152"/>
      <c r="G32" s="143"/>
      <c r="H32" s="142"/>
      <c r="I32" s="70" t="s">
        <v>130</v>
      </c>
      <c r="J32" s="141"/>
    </row>
  </sheetData>
  <mergeCells count="30">
    <mergeCell ref="A28:K28"/>
    <mergeCell ref="G29:H29"/>
    <mergeCell ref="J29:J30"/>
    <mergeCell ref="A21:B21"/>
    <mergeCell ref="C21:D21"/>
    <mergeCell ref="E21:H21"/>
    <mergeCell ref="A23:L23"/>
    <mergeCell ref="A25:H25"/>
    <mergeCell ref="A16:F16"/>
    <mergeCell ref="A17:F17"/>
    <mergeCell ref="A18:F18"/>
    <mergeCell ref="A31:F31"/>
    <mergeCell ref="G31:H31"/>
    <mergeCell ref="A30:B30"/>
    <mergeCell ref="C30:F30"/>
    <mergeCell ref="G30:H30"/>
    <mergeCell ref="A19:I19"/>
    <mergeCell ref="A20:B20"/>
    <mergeCell ref="C20:D20"/>
    <mergeCell ref="E20:H20"/>
    <mergeCell ref="A27:K27"/>
    <mergeCell ref="J31:J32"/>
    <mergeCell ref="A32:F32"/>
    <mergeCell ref="G32:H32"/>
    <mergeCell ref="A15:F15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5" sqref="F5:I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133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95</v>
      </c>
      <c r="K4" s="101"/>
      <c r="L4" s="101"/>
    </row>
    <row r="5" spans="1:12" ht="18.75" x14ac:dyDescent="0.3">
      <c r="A5" s="19"/>
      <c r="F5" s="153" t="s">
        <v>138</v>
      </c>
      <c r="G5" s="153"/>
      <c r="H5" s="153"/>
      <c r="I5" s="153"/>
      <c r="J5" s="123" t="s">
        <v>96</v>
      </c>
      <c r="K5" s="123"/>
      <c r="L5" s="123"/>
    </row>
    <row r="6" spans="1:12" ht="31.5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71" t="s">
        <v>14</v>
      </c>
    </row>
    <row r="7" spans="1:12" ht="18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73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7.25" x14ac:dyDescent="0.25">
      <c r="A8" s="2">
        <v>2</v>
      </c>
      <c r="B8" s="24" t="s">
        <v>26</v>
      </c>
      <c r="C8" s="3" t="s">
        <v>59</v>
      </c>
      <c r="D8" s="3">
        <v>39406</v>
      </c>
      <c r="E8" s="72" t="s">
        <v>60</v>
      </c>
      <c r="F8" s="21" t="s">
        <v>27</v>
      </c>
      <c r="G8" s="3">
        <v>70000</v>
      </c>
      <c r="H8" s="20"/>
      <c r="I8" s="3"/>
      <c r="J8" s="31">
        <v>40126800</v>
      </c>
      <c r="K8" s="73"/>
      <c r="L8" s="21" t="s">
        <v>61</v>
      </c>
    </row>
    <row r="9" spans="1:12" ht="15.75" x14ac:dyDescent="0.25">
      <c r="A9" s="6">
        <v>3</v>
      </c>
      <c r="B9" s="24" t="s">
        <v>86</v>
      </c>
      <c r="C9" s="3" t="s">
        <v>62</v>
      </c>
      <c r="D9" s="3">
        <v>44521</v>
      </c>
      <c r="E9" s="72" t="s">
        <v>63</v>
      </c>
      <c r="F9" s="21" t="s">
        <v>28</v>
      </c>
      <c r="G9" s="3">
        <v>70000</v>
      </c>
      <c r="H9" s="20"/>
      <c r="I9" s="3"/>
      <c r="J9" s="3"/>
      <c r="K9" s="73"/>
      <c r="L9" s="21" t="s">
        <v>64</v>
      </c>
    </row>
    <row r="10" spans="1:12" ht="15.75" x14ac:dyDescent="0.25">
      <c r="A10" s="6">
        <v>4</v>
      </c>
      <c r="B10" s="24" t="s">
        <v>31</v>
      </c>
      <c r="C10" s="3" t="s">
        <v>62</v>
      </c>
      <c r="D10" s="3">
        <v>41401</v>
      </c>
      <c r="E10" s="72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73"/>
      <c r="L10" s="21" t="s">
        <v>65</v>
      </c>
    </row>
    <row r="11" spans="1:12" ht="15" customHeight="1" x14ac:dyDescent="0.25">
      <c r="A11" s="6">
        <v>5</v>
      </c>
      <c r="B11" s="24" t="s">
        <v>97</v>
      </c>
      <c r="C11" s="3" t="s">
        <v>19</v>
      </c>
      <c r="D11" s="3">
        <v>67664</v>
      </c>
      <c r="E11" s="72" t="s">
        <v>20</v>
      </c>
      <c r="F11" s="21"/>
      <c r="G11" s="3">
        <v>70000</v>
      </c>
      <c r="H11" s="20"/>
      <c r="I11" s="3"/>
      <c r="J11" s="31" t="s">
        <v>98</v>
      </c>
      <c r="K11" s="31" t="s">
        <v>99</v>
      </c>
      <c r="L11" s="21" t="s">
        <v>100</v>
      </c>
    </row>
    <row r="12" spans="1:12" ht="15.75" x14ac:dyDescent="0.25">
      <c r="A12" s="6">
        <v>6</v>
      </c>
      <c r="B12" s="24" t="s">
        <v>34</v>
      </c>
      <c r="C12" s="3" t="s">
        <v>62</v>
      </c>
      <c r="D12" s="3">
        <v>41788</v>
      </c>
      <c r="E12" s="72" t="s">
        <v>63</v>
      </c>
      <c r="F12" s="21" t="s">
        <v>35</v>
      </c>
      <c r="G12" s="3">
        <v>70000</v>
      </c>
      <c r="H12" s="20"/>
      <c r="I12" s="3"/>
      <c r="J12" s="3"/>
      <c r="K12" s="73"/>
      <c r="L12" s="21" t="s">
        <v>70</v>
      </c>
    </row>
    <row r="13" spans="1:12" ht="15.75" x14ac:dyDescent="0.25">
      <c r="A13" s="6">
        <v>7</v>
      </c>
      <c r="B13" s="24" t="s">
        <v>41</v>
      </c>
      <c r="C13" s="3" t="s">
        <v>101</v>
      </c>
      <c r="D13" s="3">
        <v>37534</v>
      </c>
      <c r="E13" s="72" t="s">
        <v>72</v>
      </c>
      <c r="F13" s="21" t="s">
        <v>49</v>
      </c>
      <c r="G13" s="3">
        <v>70000</v>
      </c>
      <c r="H13" s="20"/>
      <c r="I13" s="3"/>
      <c r="J13" s="31">
        <v>40664537</v>
      </c>
      <c r="K13" s="33" t="s">
        <v>83</v>
      </c>
      <c r="L13" s="21" t="s">
        <v>102</v>
      </c>
    </row>
    <row r="14" spans="1:12" ht="15.75" x14ac:dyDescent="0.25">
      <c r="A14" s="2">
        <v>8</v>
      </c>
      <c r="B14" s="30" t="s">
        <v>54</v>
      </c>
      <c r="C14" s="3" t="s">
        <v>76</v>
      </c>
      <c r="D14" s="3">
        <v>28226</v>
      </c>
      <c r="E14" s="72" t="s">
        <v>63</v>
      </c>
      <c r="F14" s="21" t="s">
        <v>55</v>
      </c>
      <c r="G14" s="3">
        <v>70000</v>
      </c>
      <c r="H14" s="72"/>
      <c r="I14" s="73"/>
      <c r="J14" s="3"/>
      <c r="K14" s="73"/>
      <c r="L14" s="21" t="s">
        <v>75</v>
      </c>
    </row>
    <row r="15" spans="1:12" x14ac:dyDescent="0.25">
      <c r="A15" s="145" t="s">
        <v>10</v>
      </c>
      <c r="B15" s="146"/>
      <c r="C15" s="146"/>
      <c r="D15" s="146"/>
      <c r="E15" s="146"/>
      <c r="F15" s="147"/>
      <c r="G15" s="28">
        <f>SUM(G7:G14)</f>
        <v>560000</v>
      </c>
      <c r="H15" s="29"/>
      <c r="I15" s="28"/>
      <c r="J15" s="5"/>
      <c r="K15" s="5"/>
    </row>
    <row r="16" spans="1:12" ht="15" customHeight="1" x14ac:dyDescent="0.25">
      <c r="A16" s="111" t="s">
        <v>134</v>
      </c>
      <c r="B16" s="112"/>
      <c r="C16" s="112"/>
      <c r="D16" s="112"/>
      <c r="E16" s="112"/>
      <c r="F16" s="113"/>
      <c r="G16" s="7">
        <f>(G15*0.12)</f>
        <v>67200</v>
      </c>
      <c r="H16" s="15"/>
      <c r="I16" s="11"/>
      <c r="J16" s="5"/>
      <c r="K16" s="5"/>
    </row>
    <row r="17" spans="1:12" ht="15" customHeight="1" x14ac:dyDescent="0.25">
      <c r="A17" s="111" t="s">
        <v>104</v>
      </c>
      <c r="B17" s="112"/>
      <c r="C17" s="112"/>
      <c r="D17" s="112"/>
      <c r="E17" s="112"/>
      <c r="F17" s="113"/>
      <c r="G17" s="8">
        <f>G15-G16</f>
        <v>492800</v>
      </c>
      <c r="H17" s="15"/>
      <c r="I17" s="11"/>
      <c r="J17" s="5"/>
      <c r="K17" s="5"/>
    </row>
    <row r="18" spans="1:12" ht="15" customHeight="1" x14ac:dyDescent="0.25">
      <c r="A18" s="114" t="s">
        <v>12</v>
      </c>
      <c r="B18" s="115"/>
      <c r="C18" s="115"/>
      <c r="D18" s="115"/>
      <c r="E18" s="115"/>
      <c r="F18" s="116"/>
      <c r="G18" s="7">
        <f>G15*0.05</f>
        <v>28000</v>
      </c>
      <c r="H18" s="15"/>
      <c r="I18" s="18"/>
      <c r="J18" s="36"/>
    </row>
    <row r="19" spans="1:12" ht="15" customHeight="1" x14ac:dyDescent="0.25">
      <c r="A19" s="149"/>
      <c r="B19" s="149"/>
      <c r="C19" s="149"/>
      <c r="D19" s="149"/>
      <c r="E19" s="149"/>
      <c r="F19" s="149"/>
      <c r="G19" s="149"/>
      <c r="H19" s="149"/>
      <c r="I19" s="149"/>
    </row>
    <row r="20" spans="1:12" ht="18.75" x14ac:dyDescent="0.3">
      <c r="A20" s="150" t="s">
        <v>22</v>
      </c>
      <c r="B20" s="151"/>
      <c r="C20" s="120" t="s">
        <v>22</v>
      </c>
      <c r="D20" s="120"/>
      <c r="E20" s="124">
        <v>492800</v>
      </c>
      <c r="F20" s="121"/>
      <c r="G20" s="121"/>
      <c r="H20" s="121"/>
      <c r="I20" s="22">
        <v>7</v>
      </c>
    </row>
    <row r="21" spans="1:12" ht="18.75" x14ac:dyDescent="0.3">
      <c r="A21" s="150" t="s">
        <v>23</v>
      </c>
      <c r="B21" s="151"/>
      <c r="C21" s="120" t="s">
        <v>23</v>
      </c>
      <c r="D21" s="120"/>
      <c r="E21" s="124">
        <f>G17-E20</f>
        <v>0</v>
      </c>
      <c r="F21" s="121"/>
      <c r="G21" s="121"/>
      <c r="H21" s="121"/>
      <c r="I21" s="23"/>
    </row>
    <row r="22" spans="1:12" ht="6" customHeight="1" x14ac:dyDescent="0.3">
      <c r="A22" s="56"/>
      <c r="B22" s="56"/>
      <c r="C22" s="57"/>
      <c r="D22" s="57"/>
      <c r="E22" s="58"/>
      <c r="F22" s="58"/>
      <c r="G22" s="58"/>
      <c r="H22" s="58"/>
      <c r="I22" s="59"/>
    </row>
    <row r="23" spans="1:12" x14ac:dyDescent="0.25">
      <c r="A23" s="101" t="s">
        <v>105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7.5" customHeight="1" x14ac:dyDescent="0.25"/>
    <row r="25" spans="1:12" ht="15.75" x14ac:dyDescent="0.25">
      <c r="A25" s="129" t="s">
        <v>109</v>
      </c>
      <c r="B25" s="129"/>
      <c r="C25" s="129"/>
      <c r="D25" s="129"/>
      <c r="E25" s="129"/>
      <c r="F25" s="129"/>
      <c r="G25" s="129"/>
      <c r="H25" s="129"/>
    </row>
    <row r="26" spans="1:12" ht="6" customHeight="1" x14ac:dyDescent="0.25"/>
    <row r="27" spans="1:12" ht="15.75" x14ac:dyDescent="0.25">
      <c r="A27" s="129" t="s">
        <v>118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</row>
    <row r="28" spans="1:12" ht="15.75" x14ac:dyDescent="0.25">
      <c r="A28" s="129" t="s">
        <v>137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</row>
    <row r="29" spans="1:12" x14ac:dyDescent="0.25">
      <c r="A29" s="130" t="s">
        <v>111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</row>
    <row r="30" spans="1:12" x14ac:dyDescent="0.25">
      <c r="G30" s="131" t="s">
        <v>112</v>
      </c>
      <c r="H30" s="144"/>
      <c r="I30" s="69" t="s">
        <v>124</v>
      </c>
      <c r="J30" s="140" t="s">
        <v>125</v>
      </c>
    </row>
    <row r="31" spans="1:12" ht="15.75" x14ac:dyDescent="0.25">
      <c r="A31" s="144" t="s">
        <v>114</v>
      </c>
      <c r="B31" s="148"/>
      <c r="C31" s="132">
        <v>2127600</v>
      </c>
      <c r="D31" s="132"/>
      <c r="E31" s="132"/>
      <c r="F31" s="132"/>
      <c r="G31" s="132">
        <f>C31/12</f>
        <v>177300</v>
      </c>
      <c r="H31" s="133"/>
      <c r="I31" s="69" t="s">
        <v>126</v>
      </c>
      <c r="J31" s="141"/>
    </row>
    <row r="32" spans="1:12" ht="15.75" x14ac:dyDescent="0.25">
      <c r="A32" s="137" t="s">
        <v>127</v>
      </c>
      <c r="B32" s="138"/>
      <c r="C32" s="138"/>
      <c r="D32" s="138"/>
      <c r="E32" s="138"/>
      <c r="F32" s="139"/>
      <c r="G32" s="133">
        <v>-75600</v>
      </c>
      <c r="H32" s="134"/>
      <c r="I32" s="69" t="s">
        <v>128</v>
      </c>
      <c r="J32" s="140" t="s">
        <v>129</v>
      </c>
    </row>
    <row r="33" spans="1:10" ht="15.75" x14ac:dyDescent="0.25">
      <c r="A33" s="152"/>
      <c r="B33" s="152"/>
      <c r="C33" s="152"/>
      <c r="D33" s="152"/>
      <c r="E33" s="152"/>
      <c r="F33" s="152"/>
      <c r="G33" s="143"/>
      <c r="H33" s="142"/>
      <c r="I33" s="70" t="s">
        <v>130</v>
      </c>
      <c r="J33" s="141"/>
    </row>
  </sheetData>
  <mergeCells count="32">
    <mergeCell ref="F5:I5"/>
    <mergeCell ref="A32:F32"/>
    <mergeCell ref="G32:H32"/>
    <mergeCell ref="J32:J33"/>
    <mergeCell ref="A33:F33"/>
    <mergeCell ref="G33:H33"/>
    <mergeCell ref="G30:H30"/>
    <mergeCell ref="J30:J31"/>
    <mergeCell ref="A31:B31"/>
    <mergeCell ref="C31:F31"/>
    <mergeCell ref="G31:H31"/>
    <mergeCell ref="C21:D21"/>
    <mergeCell ref="E21:H21"/>
    <mergeCell ref="A23:L23"/>
    <mergeCell ref="A25:H25"/>
    <mergeCell ref="A29:K29"/>
    <mergeCell ref="A15:F15"/>
    <mergeCell ref="A28:K28"/>
    <mergeCell ref="A1:K1"/>
    <mergeCell ref="J3:L3"/>
    <mergeCell ref="J4:L4"/>
    <mergeCell ref="J5:L5"/>
    <mergeCell ref="J6:K6"/>
    <mergeCell ref="A27:K27"/>
    <mergeCell ref="A16:F16"/>
    <mergeCell ref="A17:F17"/>
    <mergeCell ref="A18:F18"/>
    <mergeCell ref="A19:I19"/>
    <mergeCell ref="A20:B20"/>
    <mergeCell ref="C20:D20"/>
    <mergeCell ref="E20:H20"/>
    <mergeCell ref="A21:B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7" workbookViewId="0">
      <selection activeCell="G15" sqref="G1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9.710937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99" t="s">
        <v>135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37"/>
    </row>
    <row r="2" spans="1:12" x14ac:dyDescent="0.25">
      <c r="A2" s="1" t="s">
        <v>0</v>
      </c>
      <c r="B2" s="37"/>
      <c r="C2" s="37"/>
      <c r="D2" s="37"/>
      <c r="E2" s="37" t="s">
        <v>56</v>
      </c>
      <c r="F2" s="37"/>
      <c r="G2" s="37"/>
      <c r="H2" s="37"/>
      <c r="I2" s="37"/>
      <c r="J2" s="37" t="s">
        <v>17</v>
      </c>
      <c r="K2" s="37"/>
      <c r="L2" s="37"/>
    </row>
    <row r="3" spans="1:12" x14ac:dyDescent="0.25">
      <c r="A3" s="1" t="s">
        <v>1</v>
      </c>
      <c r="B3" s="37"/>
      <c r="C3" s="37"/>
      <c r="D3" s="37"/>
      <c r="E3" s="37" t="s">
        <v>29</v>
      </c>
      <c r="F3" s="37"/>
      <c r="G3" s="37"/>
      <c r="H3" s="37" t="s">
        <v>30</v>
      </c>
      <c r="I3" s="37"/>
      <c r="J3" s="101" t="s">
        <v>78</v>
      </c>
      <c r="K3" s="101"/>
      <c r="L3" s="101"/>
    </row>
    <row r="4" spans="1:12" ht="15" customHeight="1" x14ac:dyDescent="0.25">
      <c r="A4" s="1" t="s">
        <v>2</v>
      </c>
      <c r="B4" s="37"/>
      <c r="C4" s="37"/>
      <c r="D4" s="37"/>
      <c r="E4" s="37" t="s">
        <v>18</v>
      </c>
      <c r="F4" s="38"/>
      <c r="G4" s="38"/>
      <c r="H4" s="38" t="s">
        <v>48</v>
      </c>
      <c r="I4" s="38"/>
      <c r="J4" s="101" t="s">
        <v>95</v>
      </c>
      <c r="K4" s="101"/>
      <c r="L4" s="101"/>
    </row>
    <row r="5" spans="1:12" ht="18.75" x14ac:dyDescent="0.3">
      <c r="A5" s="19"/>
      <c r="J5" s="123" t="s">
        <v>96</v>
      </c>
      <c r="K5" s="123"/>
      <c r="L5" s="123"/>
    </row>
    <row r="6" spans="1:12" ht="31.5" x14ac:dyDescent="0.25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3" t="s">
        <v>16</v>
      </c>
      <c r="I6" s="10" t="s">
        <v>15</v>
      </c>
      <c r="J6" s="102" t="s">
        <v>13</v>
      </c>
      <c r="K6" s="102"/>
      <c r="L6" s="71" t="s">
        <v>14</v>
      </c>
    </row>
    <row r="7" spans="1:12" ht="18" customHeight="1" x14ac:dyDescent="0.25">
      <c r="A7" s="2">
        <v>1</v>
      </c>
      <c r="B7" s="24" t="s">
        <v>80</v>
      </c>
      <c r="C7" s="3" t="s">
        <v>19</v>
      </c>
      <c r="D7" s="3">
        <v>61145</v>
      </c>
      <c r="E7" s="73" t="s">
        <v>20</v>
      </c>
      <c r="F7" s="21" t="s">
        <v>21</v>
      </c>
      <c r="G7" s="3">
        <v>70000</v>
      </c>
      <c r="H7" s="14"/>
      <c r="I7" s="4"/>
      <c r="J7" s="33" t="s">
        <v>81</v>
      </c>
      <c r="K7" s="17"/>
      <c r="L7" s="32" t="s">
        <v>58</v>
      </c>
    </row>
    <row r="8" spans="1:12" ht="17.25" x14ac:dyDescent="0.25">
      <c r="A8" s="2">
        <v>2</v>
      </c>
      <c r="B8" s="24" t="s">
        <v>26</v>
      </c>
      <c r="C8" s="3" t="s">
        <v>59</v>
      </c>
      <c r="D8" s="3">
        <v>39406</v>
      </c>
      <c r="E8" s="72" t="s">
        <v>60</v>
      </c>
      <c r="F8" s="21" t="s">
        <v>27</v>
      </c>
      <c r="G8" s="3">
        <v>70000</v>
      </c>
      <c r="H8" s="20"/>
      <c r="I8" s="3"/>
      <c r="J8" s="31">
        <v>40126800</v>
      </c>
      <c r="K8" s="73"/>
      <c r="L8" s="21" t="s">
        <v>61</v>
      </c>
    </row>
    <row r="9" spans="1:12" ht="15.75" x14ac:dyDescent="0.25">
      <c r="A9" s="6">
        <v>3</v>
      </c>
      <c r="B9" s="24" t="s">
        <v>86</v>
      </c>
      <c r="C9" s="3" t="s">
        <v>62</v>
      </c>
      <c r="D9" s="3">
        <v>44521</v>
      </c>
      <c r="E9" s="72" t="s">
        <v>63</v>
      </c>
      <c r="F9" s="21" t="s">
        <v>28</v>
      </c>
      <c r="G9" s="3">
        <v>70000</v>
      </c>
      <c r="H9" s="20"/>
      <c r="I9" s="3"/>
      <c r="J9" s="3"/>
      <c r="K9" s="73"/>
      <c r="L9" s="21" t="s">
        <v>64</v>
      </c>
    </row>
    <row r="10" spans="1:12" ht="15.75" x14ac:dyDescent="0.25">
      <c r="A10" s="6">
        <v>4</v>
      </c>
      <c r="B10" s="24" t="s">
        <v>31</v>
      </c>
      <c r="C10" s="3" t="s">
        <v>62</v>
      </c>
      <c r="D10" s="3">
        <v>41401</v>
      </c>
      <c r="E10" s="72" t="s">
        <v>63</v>
      </c>
      <c r="F10" s="21" t="s">
        <v>32</v>
      </c>
      <c r="G10" s="3">
        <v>70000</v>
      </c>
      <c r="H10" s="20"/>
      <c r="I10" s="3"/>
      <c r="J10" s="31">
        <v>57636449</v>
      </c>
      <c r="K10" s="73"/>
      <c r="L10" s="21" t="s">
        <v>65</v>
      </c>
    </row>
    <row r="11" spans="1:12" ht="15" customHeight="1" x14ac:dyDescent="0.25">
      <c r="A11" s="6">
        <v>5</v>
      </c>
      <c r="B11" s="24" t="s">
        <v>97</v>
      </c>
      <c r="C11" s="3" t="s">
        <v>19</v>
      </c>
      <c r="D11" s="3">
        <v>67664</v>
      </c>
      <c r="E11" s="72" t="s">
        <v>20</v>
      </c>
      <c r="F11" s="21"/>
      <c r="G11" s="3">
        <v>70000</v>
      </c>
      <c r="H11" s="20"/>
      <c r="I11" s="3"/>
      <c r="J11" s="31" t="s">
        <v>98</v>
      </c>
      <c r="K11" s="31" t="s">
        <v>99</v>
      </c>
      <c r="L11" s="21" t="s">
        <v>100</v>
      </c>
    </row>
    <row r="12" spans="1:12" ht="15.75" x14ac:dyDescent="0.25">
      <c r="A12" s="6">
        <v>6</v>
      </c>
      <c r="B12" s="24" t="s">
        <v>34</v>
      </c>
      <c r="C12" s="3" t="s">
        <v>62</v>
      </c>
      <c r="D12" s="3">
        <v>41788</v>
      </c>
      <c r="E12" s="72" t="s">
        <v>63</v>
      </c>
      <c r="F12" s="21" t="s">
        <v>35</v>
      </c>
      <c r="G12" s="3">
        <v>70000</v>
      </c>
      <c r="H12" s="20"/>
      <c r="I12" s="3"/>
      <c r="J12" s="3"/>
      <c r="K12" s="73"/>
      <c r="L12" s="21" t="s">
        <v>70</v>
      </c>
    </row>
    <row r="13" spans="1:12" ht="15.75" x14ac:dyDescent="0.25">
      <c r="A13" s="6">
        <v>7</v>
      </c>
      <c r="B13" s="24" t="s">
        <v>41</v>
      </c>
      <c r="C13" s="3" t="s">
        <v>101</v>
      </c>
      <c r="D13" s="3">
        <v>37534</v>
      </c>
      <c r="E13" s="72" t="s">
        <v>72</v>
      </c>
      <c r="F13" s="21" t="s">
        <v>49</v>
      </c>
      <c r="G13" s="3">
        <v>70000</v>
      </c>
      <c r="H13" s="20"/>
      <c r="I13" s="3"/>
      <c r="J13" s="31">
        <v>40664537</v>
      </c>
      <c r="K13" s="33" t="s">
        <v>83</v>
      </c>
      <c r="L13" s="21" t="s">
        <v>102</v>
      </c>
    </row>
    <row r="14" spans="1:12" ht="15.75" x14ac:dyDescent="0.25">
      <c r="A14" s="2">
        <v>8</v>
      </c>
      <c r="B14" s="30" t="s">
        <v>54</v>
      </c>
      <c r="C14" s="3" t="s">
        <v>76</v>
      </c>
      <c r="D14" s="3">
        <v>28226</v>
      </c>
      <c r="E14" s="72" t="s">
        <v>63</v>
      </c>
      <c r="F14" s="21" t="s">
        <v>55</v>
      </c>
      <c r="G14" s="3">
        <v>70000</v>
      </c>
      <c r="H14" s="72"/>
      <c r="I14" s="73"/>
      <c r="J14" s="3"/>
      <c r="K14" s="73"/>
      <c r="L14" s="21" t="s">
        <v>75</v>
      </c>
    </row>
    <row r="15" spans="1:12" ht="15.75" x14ac:dyDescent="0.25">
      <c r="A15" s="2">
        <v>9</v>
      </c>
      <c r="B15" s="30" t="s">
        <v>139</v>
      </c>
      <c r="C15" s="3" t="s">
        <v>62</v>
      </c>
      <c r="D15" s="3">
        <v>48716</v>
      </c>
      <c r="E15" s="74" t="s">
        <v>63</v>
      </c>
      <c r="F15" s="21" t="s">
        <v>53</v>
      </c>
      <c r="G15" s="3"/>
      <c r="H15" s="78"/>
      <c r="I15" s="79"/>
      <c r="J15" s="31">
        <v>47144460</v>
      </c>
      <c r="K15" s="31" t="s">
        <v>141</v>
      </c>
      <c r="L15" s="21" t="s">
        <v>68</v>
      </c>
    </row>
    <row r="16" spans="1:12" ht="15" customHeight="1" x14ac:dyDescent="0.25">
      <c r="A16" s="145" t="s">
        <v>10</v>
      </c>
      <c r="B16" s="146"/>
      <c r="C16" s="146"/>
      <c r="D16" s="146"/>
      <c r="E16" s="146"/>
      <c r="F16" s="147"/>
      <c r="G16" s="28">
        <f>SUM(G7:G15)</f>
        <v>560000</v>
      </c>
      <c r="H16" s="29"/>
      <c r="I16" s="28"/>
      <c r="J16" s="5"/>
      <c r="K16" s="5"/>
    </row>
    <row r="17" spans="1:12" ht="15" customHeight="1" x14ac:dyDescent="0.25">
      <c r="A17" s="111" t="s">
        <v>136</v>
      </c>
      <c r="B17" s="112"/>
      <c r="C17" s="112"/>
      <c r="D17" s="112"/>
      <c r="E17" s="112"/>
      <c r="F17" s="113"/>
      <c r="G17" s="7">
        <f>(G16*0.12)</f>
        <v>67200</v>
      </c>
      <c r="H17" s="15"/>
      <c r="I17" s="11"/>
      <c r="J17" s="5"/>
      <c r="K17" s="5"/>
    </row>
    <row r="18" spans="1:12" ht="15" customHeight="1" x14ac:dyDescent="0.25">
      <c r="A18" s="111" t="s">
        <v>104</v>
      </c>
      <c r="B18" s="112"/>
      <c r="C18" s="112"/>
      <c r="D18" s="112"/>
      <c r="E18" s="112"/>
      <c r="F18" s="113"/>
      <c r="G18" s="8">
        <f>G16-G17</f>
        <v>492800</v>
      </c>
      <c r="H18" s="15"/>
      <c r="I18" s="11"/>
      <c r="J18" s="5"/>
      <c r="K18" s="5"/>
    </row>
    <row r="19" spans="1:12" ht="15" customHeight="1" x14ac:dyDescent="0.25">
      <c r="A19" s="114" t="s">
        <v>12</v>
      </c>
      <c r="B19" s="115"/>
      <c r="C19" s="115"/>
      <c r="D19" s="115"/>
      <c r="E19" s="115"/>
      <c r="F19" s="116"/>
      <c r="G19" s="7">
        <f>G16*0.05</f>
        <v>28000</v>
      </c>
      <c r="H19" s="15"/>
      <c r="I19" s="18"/>
      <c r="J19" s="36"/>
    </row>
    <row r="20" spans="1:12" x14ac:dyDescent="0.25">
      <c r="A20" s="149"/>
      <c r="B20" s="149"/>
      <c r="C20" s="149"/>
      <c r="D20" s="149"/>
      <c r="E20" s="149"/>
      <c r="F20" s="149"/>
      <c r="G20" s="149"/>
      <c r="H20" s="149"/>
      <c r="I20" s="149"/>
    </row>
    <row r="21" spans="1:12" ht="18.75" x14ac:dyDescent="0.3">
      <c r="A21" s="150" t="s">
        <v>22</v>
      </c>
      <c r="B21" s="151"/>
      <c r="C21" s="120" t="s">
        <v>22</v>
      </c>
      <c r="D21" s="120"/>
      <c r="E21" s="124">
        <f>G18-E22</f>
        <v>431200</v>
      </c>
      <c r="F21" s="121"/>
      <c r="G21" s="121"/>
      <c r="H21" s="121"/>
      <c r="I21" s="22">
        <v>8</v>
      </c>
    </row>
    <row r="22" spans="1:12" ht="18.75" x14ac:dyDescent="0.3">
      <c r="A22" s="150" t="s">
        <v>23</v>
      </c>
      <c r="B22" s="151"/>
      <c r="C22" s="120" t="s">
        <v>23</v>
      </c>
      <c r="D22" s="120"/>
      <c r="E22" s="124">
        <v>61600</v>
      </c>
      <c r="F22" s="121"/>
      <c r="G22" s="121"/>
      <c r="H22" s="121"/>
      <c r="I22" s="23">
        <v>1</v>
      </c>
    </row>
    <row r="23" spans="1:12" ht="18.75" x14ac:dyDescent="0.3">
      <c r="A23" s="56"/>
      <c r="B23" s="56"/>
      <c r="C23" s="57"/>
      <c r="D23" s="57"/>
      <c r="E23" s="58"/>
      <c r="F23" s="58"/>
      <c r="G23" s="58"/>
      <c r="H23" s="58"/>
      <c r="I23" s="59"/>
    </row>
    <row r="24" spans="1:12" x14ac:dyDescent="0.25">
      <c r="A24" s="101" t="s">
        <v>105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x14ac:dyDescent="0.25">
      <c r="A25" s="101" t="s">
        <v>142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1:12" ht="15.75" x14ac:dyDescent="0.25">
      <c r="A26" s="129" t="s">
        <v>109</v>
      </c>
      <c r="B26" s="129"/>
      <c r="C26" s="129"/>
      <c r="D26" s="129"/>
      <c r="E26" s="129"/>
      <c r="F26" s="129"/>
      <c r="G26" s="129"/>
      <c r="H26" s="129"/>
    </row>
    <row r="28" spans="1:12" ht="15.75" x14ac:dyDescent="0.25">
      <c r="A28" s="129" t="s">
        <v>118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</row>
    <row r="29" spans="1:12" x14ac:dyDescent="0.25">
      <c r="A29" s="130" t="s">
        <v>111</v>
      </c>
      <c r="B29" s="130"/>
      <c r="C29" s="130"/>
      <c r="D29" s="130"/>
      <c r="E29" s="130"/>
      <c r="F29" s="130"/>
      <c r="G29" s="130"/>
      <c r="H29" s="130"/>
      <c r="I29" s="130"/>
      <c r="J29" s="130"/>
      <c r="K29" s="130"/>
    </row>
    <row r="30" spans="1:12" x14ac:dyDescent="0.25">
      <c r="G30" s="131" t="s">
        <v>112</v>
      </c>
      <c r="H30" s="144"/>
      <c r="I30" s="69" t="s">
        <v>124</v>
      </c>
      <c r="J30" s="140" t="s">
        <v>125</v>
      </c>
    </row>
    <row r="31" spans="1:12" ht="15.75" x14ac:dyDescent="0.25">
      <c r="A31" s="144" t="s">
        <v>114</v>
      </c>
      <c r="B31" s="148"/>
      <c r="C31" s="132">
        <v>2127600</v>
      </c>
      <c r="D31" s="132"/>
      <c r="E31" s="132"/>
      <c r="F31" s="132"/>
      <c r="G31" s="132">
        <f>C31/12</f>
        <v>177300</v>
      </c>
      <c r="H31" s="133"/>
      <c r="I31" s="69" t="s">
        <v>126</v>
      </c>
      <c r="J31" s="141"/>
    </row>
    <row r="32" spans="1:12" ht="15.75" x14ac:dyDescent="0.25">
      <c r="A32" s="137" t="s">
        <v>127</v>
      </c>
      <c r="B32" s="138"/>
      <c r="C32" s="138"/>
      <c r="D32" s="138"/>
      <c r="E32" s="138"/>
      <c r="F32" s="139"/>
      <c r="G32" s="133">
        <v>-75600</v>
      </c>
      <c r="H32" s="134"/>
      <c r="I32" s="69" t="s">
        <v>128</v>
      </c>
      <c r="J32" s="140" t="s">
        <v>129</v>
      </c>
    </row>
    <row r="33" spans="1:10" ht="15.75" x14ac:dyDescent="0.25">
      <c r="A33" s="152"/>
      <c r="B33" s="152"/>
      <c r="C33" s="152"/>
      <c r="D33" s="152"/>
      <c r="E33" s="152"/>
      <c r="F33" s="152"/>
      <c r="G33" s="143"/>
      <c r="H33" s="142"/>
      <c r="I33" s="70" t="s">
        <v>130</v>
      </c>
      <c r="J33" s="141"/>
    </row>
  </sheetData>
  <mergeCells count="31">
    <mergeCell ref="A32:F32"/>
    <mergeCell ref="G32:H32"/>
    <mergeCell ref="J32:J33"/>
    <mergeCell ref="A33:F33"/>
    <mergeCell ref="G33:H33"/>
    <mergeCell ref="A29:K29"/>
    <mergeCell ref="G30:H30"/>
    <mergeCell ref="J30:J31"/>
    <mergeCell ref="A31:B31"/>
    <mergeCell ref="C31:F31"/>
    <mergeCell ref="G31:H31"/>
    <mergeCell ref="A28:K28"/>
    <mergeCell ref="A17:F17"/>
    <mergeCell ref="A18:F18"/>
    <mergeCell ref="A19:F19"/>
    <mergeCell ref="A20:I20"/>
    <mergeCell ref="A21:B21"/>
    <mergeCell ref="C21:D21"/>
    <mergeCell ref="E21:H21"/>
    <mergeCell ref="A22:B22"/>
    <mergeCell ref="C22:D22"/>
    <mergeCell ref="E22:H22"/>
    <mergeCell ref="A24:L24"/>
    <mergeCell ref="A26:H26"/>
    <mergeCell ref="A25:L25"/>
    <mergeCell ref="A16:F16"/>
    <mergeCell ref="A1:K1"/>
    <mergeCell ref="J3:L3"/>
    <mergeCell ref="J4:L4"/>
    <mergeCell ref="J5:L5"/>
    <mergeCell ref="J6:K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JANVIER 16</vt:lpstr>
      <vt:lpstr>FEVRIER 16</vt:lpstr>
      <vt:lpstr>MARS 16</vt:lpstr>
      <vt:lpstr>AVRIL 16</vt:lpstr>
      <vt:lpstr>MAI 16</vt:lpstr>
      <vt:lpstr>JUIN 16</vt:lpstr>
      <vt:lpstr>JUILLET 16 </vt:lpstr>
      <vt:lpstr>AOUT 16 </vt:lpstr>
      <vt:lpstr>SEPTEMBRE 16</vt:lpstr>
      <vt:lpstr>OCTOBRE 16 </vt:lpstr>
      <vt:lpstr>OCTOBRE 16+ DALOA</vt:lpstr>
      <vt:lpstr>NOVEMBRE 16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2016-07-25T16:43:20Z</cp:lastPrinted>
  <dcterms:created xsi:type="dcterms:W3CDTF">2012-07-06T09:59:04Z</dcterms:created>
  <dcterms:modified xsi:type="dcterms:W3CDTF">2016-10-28T21:16:57Z</dcterms:modified>
</cp:coreProperties>
</file>