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6\MEITE BRAHIMA\"/>
    </mc:Choice>
  </mc:AlternateContent>
  <bookViews>
    <workbookView xWindow="120" yWindow="255" windowWidth="20370" windowHeight="8040" firstSheet="3" activeTab="9"/>
  </bookViews>
  <sheets>
    <sheet name="JANVIER 16" sheetId="37" r:id="rId1"/>
    <sheet name="FEVRIER 16" sheetId="38" r:id="rId2"/>
    <sheet name="MARS 16" sheetId="39" r:id="rId3"/>
    <sheet name="AVRIL16" sheetId="40" r:id="rId4"/>
    <sheet name="MAI16" sheetId="41" r:id="rId5"/>
    <sheet name="JUIN 16 " sheetId="42" r:id="rId6"/>
    <sheet name="JUILLET 16" sheetId="43" r:id="rId7"/>
    <sheet name="AOUT 16" sheetId="44" r:id="rId8"/>
    <sheet name="SEPTEMBRE 16" sheetId="45" r:id="rId9"/>
    <sheet name="OCTOBRE 16" sheetId="46" r:id="rId10"/>
  </sheets>
  <calcPr calcId="152511"/>
</workbook>
</file>

<file path=xl/calcChain.xml><?xml version="1.0" encoding="utf-8"?>
<calcChain xmlns="http://schemas.openxmlformats.org/spreadsheetml/2006/main">
  <c r="H29" i="46" l="1"/>
  <c r="G29" i="46"/>
  <c r="F29" i="46"/>
  <c r="I28" i="46"/>
  <c r="I27" i="46"/>
  <c r="I29" i="46" s="1"/>
  <c r="G15" i="46"/>
  <c r="G14" i="46"/>
  <c r="H14" i="46" s="1"/>
  <c r="G13" i="46"/>
  <c r="G16" i="46" s="1"/>
  <c r="G17" i="46" l="1"/>
  <c r="I13" i="46"/>
  <c r="H29" i="45"/>
  <c r="G29" i="45"/>
  <c r="F29" i="45"/>
  <c r="I28" i="45"/>
  <c r="I27" i="45"/>
  <c r="I29" i="45" s="1"/>
  <c r="G16" i="45"/>
  <c r="G15" i="45"/>
  <c r="G14" i="45"/>
  <c r="H14" i="45" s="1"/>
  <c r="I13" i="45" s="1"/>
  <c r="G13" i="45"/>
  <c r="G17" i="45" s="1"/>
  <c r="H29" i="44" l="1"/>
  <c r="G29" i="44"/>
  <c r="F29" i="44"/>
  <c r="I28" i="44"/>
  <c r="I27" i="44"/>
  <c r="I29" i="44" s="1"/>
  <c r="G16" i="44"/>
  <c r="G15" i="44"/>
  <c r="G14" i="44"/>
  <c r="H14" i="44" s="1"/>
  <c r="I13" i="44" s="1"/>
  <c r="G13" i="44"/>
  <c r="G17" i="44" s="1"/>
  <c r="H29" i="43" l="1"/>
  <c r="G29" i="43"/>
  <c r="F29" i="43"/>
  <c r="I28" i="43"/>
  <c r="I27" i="43"/>
  <c r="I29" i="43" s="1"/>
  <c r="G16" i="43"/>
  <c r="G15" i="43"/>
  <c r="G14" i="43"/>
  <c r="H14" i="43" s="1"/>
  <c r="I13" i="43" s="1"/>
  <c r="G13" i="43"/>
  <c r="G17" i="43" s="1"/>
  <c r="H29" i="42" l="1"/>
  <c r="G29" i="42"/>
  <c r="F29" i="42"/>
  <c r="I28" i="42"/>
  <c r="I27" i="42"/>
  <c r="G15" i="42"/>
  <c r="G14" i="42"/>
  <c r="G13" i="42"/>
  <c r="H14" i="42" l="1"/>
  <c r="I29" i="42"/>
  <c r="I13" i="42"/>
  <c r="G16" i="42"/>
  <c r="G17" i="42" s="1"/>
  <c r="G31" i="41"/>
  <c r="H31" i="41"/>
  <c r="I31" i="41"/>
  <c r="F31" i="41"/>
  <c r="G15" i="41"/>
  <c r="I30" i="41"/>
  <c r="I29" i="41"/>
  <c r="G14" i="41" l="1"/>
  <c r="H14" i="41" s="1"/>
  <c r="I13" i="41" s="1"/>
  <c r="G13" i="41"/>
  <c r="G17" i="41" s="1"/>
  <c r="G18" i="41" l="1"/>
  <c r="I11" i="40"/>
  <c r="G17" i="40"/>
  <c r="F29" i="40"/>
  <c r="G13" i="40" l="1"/>
  <c r="H12" i="40" s="1"/>
  <c r="G12" i="40"/>
  <c r="E29" i="40"/>
  <c r="G11" i="40"/>
  <c r="G16" i="40" s="1"/>
  <c r="E25" i="39"/>
  <c r="H12" i="39"/>
  <c r="G11" i="39"/>
  <c r="G15" i="39" s="1"/>
  <c r="E25" i="38"/>
  <c r="G15" i="38"/>
  <c r="H12" i="38"/>
  <c r="G11" i="38"/>
  <c r="G14" i="37"/>
  <c r="E29" i="37"/>
  <c r="E25" i="37"/>
  <c r="H12" i="37"/>
  <c r="G11" i="37"/>
  <c r="G16" i="39" l="1"/>
  <c r="G16" i="38"/>
  <c r="G15" i="37"/>
  <c r="G16" i="37" s="1"/>
</calcChain>
</file>

<file path=xl/sharedStrings.xml><?xml version="1.0" encoding="utf-8"?>
<sst xmlns="http://schemas.openxmlformats.org/spreadsheetml/2006/main" count="627" uniqueCount="98">
  <si>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</si>
  <si>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</si>
  <si>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</si>
  <si>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</si>
  <si>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</si>
  <si>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</si>
  <si>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</si>
  <si>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</si>
  <si>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CABINET CONSEILS  ET DE GESTION IMMOBILIERE  (CCGIM) </t>
  </si>
  <si>
    <t>07 85 65 28 - 03 32 59 24 - 04 92 79 51</t>
  </si>
  <si>
    <t>Email:amadasta@yahoo.fr</t>
  </si>
  <si>
    <t>BENEFICIAIRE: MEITE BRAHIMA</t>
  </si>
  <si>
    <t>LITIE VAGRE SAMECK A</t>
  </si>
  <si>
    <t>Cal</t>
  </si>
  <si>
    <t>1er BCP</t>
  </si>
  <si>
    <t>KASSI AKA BERNARD</t>
  </si>
  <si>
    <t>TOTAL DES BAUX</t>
  </si>
  <si>
    <t>COMMISSION CCGIM</t>
  </si>
  <si>
    <t>BIAO:0122020344651892</t>
  </si>
  <si>
    <t>YOP GESCO</t>
  </si>
  <si>
    <t>DOSSO SOULEYMANE</t>
  </si>
  <si>
    <t>ABOBO BC</t>
  </si>
  <si>
    <t>GNAHOUA GBALOU VICTOR</t>
  </si>
  <si>
    <t>1er BTON</t>
  </si>
  <si>
    <t>GUEHI KLEODROU BARTHELEMIE</t>
  </si>
  <si>
    <t>N° CC: 0222597T</t>
  </si>
  <si>
    <t>YAPO ARKUST MATHIAS DE JOSEPH</t>
  </si>
  <si>
    <t>MARINE NATIONALE</t>
  </si>
  <si>
    <t>0033/14</t>
  </si>
  <si>
    <t>05 78 46 65</t>
  </si>
  <si>
    <t>01 28 01 10</t>
  </si>
  <si>
    <t>BHCI BAGAYOGO AMADOU: 10775950016</t>
  </si>
  <si>
    <t>IMPOT YOPOUGON</t>
  </si>
  <si>
    <t>IMPOT ABOBO</t>
  </si>
  <si>
    <t>CC</t>
  </si>
  <si>
    <t>CONTACTS</t>
  </si>
  <si>
    <t>48 59 82 60</t>
  </si>
  <si>
    <t>QM1</t>
  </si>
  <si>
    <t>MONTANT VERSES MARS 2015</t>
  </si>
  <si>
    <t>IMPOT ABOBO PAYE 1er TRIMESTRE 2015 LE 11 MARS 2015</t>
  </si>
  <si>
    <t>IMPOT YOPOUGON PAYE 1er TRIMESTRE 2015 LE 11 MARS 2015</t>
  </si>
  <si>
    <t>TOTAL IMPOT PAYE 1er TRIMESTRE</t>
  </si>
  <si>
    <t>MONTANT RECU</t>
  </si>
  <si>
    <t>MONTANT RETENU</t>
  </si>
  <si>
    <t>AVOIR POUR LES IMPOTS</t>
  </si>
  <si>
    <t>PREVISION MENSUEL IMPOT ABOBO</t>
  </si>
  <si>
    <t>PREVISION MENSUEL IMPOT YOPOUGON</t>
  </si>
  <si>
    <t>MONTANT RETENU PAR MOIS POUR LES IMPOTS</t>
  </si>
  <si>
    <t>MONTANT RETENU POUR LES IMPOTS DU 2ieme TRIMESTRE</t>
  </si>
  <si>
    <t>MONTANT VERSES AVRIL 2015</t>
  </si>
  <si>
    <t>MONTANT VERSES MAI 2015</t>
  </si>
  <si>
    <t>IMPOT ABOBO PAYE 2ième TRIMESTRE 2015 LE 11 JUIN 2015</t>
  </si>
  <si>
    <t>IMPOT YOPOUGON PAYE 2ième TRIMESTRE 2015 LE 11 JUIN 2015</t>
  </si>
  <si>
    <t>TOTAL IMPOT PAYE 2ième TRIMESTRE</t>
  </si>
  <si>
    <t>RELEVE MENSUEL DES BAUX : MOIS DE AVRIL 2016</t>
  </si>
  <si>
    <t>RELEVE MENSUEL DES BAUX : MOIS DE MARS 2016</t>
  </si>
  <si>
    <t>RELEVE MENSUEL DES BAUX : MOIS DE FEVRIER 2016</t>
  </si>
  <si>
    <t>RELEVE MENSUEL DES BAUX : MOIS DE JANVIER 2016</t>
  </si>
  <si>
    <t>IMPOT PRELEVE DIRECTEMENT YOPOUGON</t>
  </si>
  <si>
    <t>IMPOT PRELEVE DIRECTEMENT ABOBO</t>
  </si>
  <si>
    <t>IMPOT YOPOUGON PAYE 1er TRIMESTRE 2016  A PAYER</t>
  </si>
  <si>
    <t>MONTANT RETENU POUR LES IMPOTS DU 2ieme TRIMESTRE 2016</t>
  </si>
  <si>
    <t>IMPOTS 2016</t>
  </si>
  <si>
    <t>ABOBO</t>
  </si>
  <si>
    <t>YOPOUGON</t>
  </si>
  <si>
    <t>RETENUES</t>
  </si>
  <si>
    <t>ABOBO: 549 000 F</t>
  </si>
  <si>
    <t>YOPOUGON : 356 850 F</t>
  </si>
  <si>
    <t>IMPAYES: 273 600 F</t>
  </si>
  <si>
    <t>IMPAYES : 6 072 325 F</t>
  </si>
  <si>
    <t>FRCI</t>
  </si>
  <si>
    <t>POLICE</t>
  </si>
  <si>
    <t>TOTAL IMPOTS PRELEVES AU 1er TRIMESTRE 2016</t>
  </si>
  <si>
    <t>COMPLEMENTS DES PRELEVEMENTS POUR LES IMPOTS DU 1er TRIMESTRE 2016</t>
  </si>
  <si>
    <t>IMPOT ABOBO PRELEVE 1er TRIMESTRE 2016  A PAYER</t>
  </si>
  <si>
    <t>AVRIL 2106</t>
  </si>
  <si>
    <t>COMPLEMENTS DES IMPOTS PRELEVES POUR LE 1er TRIMESTRE 2016</t>
  </si>
  <si>
    <t xml:space="preserve">                                                         MENSUALITES IMPOTS 2016</t>
  </si>
  <si>
    <t>MONTANT VERSE AVRIL 2016</t>
  </si>
  <si>
    <t>BAUX VIRES</t>
  </si>
  <si>
    <t>RELEVE MENSUEL DES BAUX : MOIS DE MAI 2016</t>
  </si>
  <si>
    <t>MONTANT VERSE MAI 2016</t>
  </si>
  <si>
    <t>DÉJÀ PRELEVE PAR CCGIM: 237 195 F CFA</t>
  </si>
  <si>
    <t>RESTE A PAYER APRES LES RETENUES FISCALES 9 MOIS: 322650 F CFA</t>
  </si>
  <si>
    <t>SOMME A PRELEVER POUR SOLDER 2016: 85 455 F CFA</t>
  </si>
  <si>
    <t>TOTAUX</t>
  </si>
  <si>
    <t>RELEVE MENSUEL DES BAUX : MOIS DE JUIN 2016</t>
  </si>
  <si>
    <t>MONTANT VERSE JUIN 2016</t>
  </si>
  <si>
    <t>DÉJÀ PRELEVE PAR CCGIM: 322 650 F CFA</t>
  </si>
  <si>
    <t>RETENUES SUR LES BAUX AVRIL 2016</t>
  </si>
  <si>
    <t>RELEVE MENSUEL DES BAUX : MOIS DE JUILLET 2016</t>
  </si>
  <si>
    <t>MONTANT VERSE JUILLET 2016</t>
  </si>
  <si>
    <t>MONTANT VERSE AOUT 2016</t>
  </si>
  <si>
    <t>RELEVE MENSUEL DES BAUX : MOIS DE AOUT 2016</t>
  </si>
  <si>
    <t>MONTANT VERSE SEPTEMBRE 2016</t>
  </si>
  <si>
    <t>RELEVE MENSUEL DES BAUX : MOIS DE SEPTEMBRE 2016</t>
  </si>
  <si>
    <t>MONTANT VERSE OCTOBRE 2016</t>
  </si>
  <si>
    <t>RELEVE MENSUEL DES BAUX : MOIS D'OCTOBRE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</si>
</sst>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3" fontId="2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vertical="center" wrapText="1"/>
    </xf>
    <xf numFmtId="0" fontId="1" fillId="0" borderId="0" xfId="0" applyFont="1"/>
    <xf numFmtId="0" fontId="1" fillId="0" borderId="1" xfId="0" applyFont="1" applyBorder="1"/>
    <xf numFmtId="3" fontId="6" fillId="0" borderId="1" xfId="0" applyNumberFormat="1" applyFon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0" fontId="7" fillId="0" borderId="0" xfId="0" applyFont="1"/>
    <xf numFmtId="3" fontId="3" fillId="2" borderId="1" xfId="0" applyNumberFormat="1" applyFont="1" applyFill="1" applyBorder="1" applyAlignment="1">
      <alignment horizontal="center" wrapText="1"/>
    </xf>
    <xf numFmtId="3" fontId="6" fillId="0" borderId="1" xfId="0" applyNumberFormat="1" applyFont="1" applyBorder="1" applyAlignment="1">
      <alignment horizontal="right" vertical="center" wrapText="1"/>
    </xf>
    <xf numFmtId="3" fontId="1" fillId="0" borderId="5" xfId="0" applyNumberFormat="1" applyFont="1" applyBorder="1"/>
    <xf numFmtId="0" fontId="1" fillId="0" borderId="5" xfId="0" applyFont="1" applyBorder="1"/>
    <xf numFmtId="0" fontId="0" fillId="0" borderId="0" xfId="0" applyBorder="1"/>
    <xf numFmtId="49" fontId="0" fillId="0" borderId="0" xfId="0" applyNumberFormat="1"/>
    <xf numFmtId="0" fontId="0" fillId="0" borderId="0" xfId="0" applyAlignment="1">
      <alignment horizontal="center"/>
    </xf>
    <xf numFmtId="3" fontId="3" fillId="0" borderId="1" xfId="0" applyNumberFormat="1" applyFont="1" applyBorder="1"/>
    <xf numFmtId="3" fontId="3" fillId="0" borderId="6" xfId="0" applyNumberFormat="1" applyFont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/>
    <xf numFmtId="3" fontId="3" fillId="0" borderId="6" xfId="0" applyNumberFormat="1" applyFont="1" applyBorder="1" applyAlignment="1">
      <alignment horizontal="center" vertical="center" wrapText="1"/>
    </xf>
    <xf numFmtId="164" fontId="0" fillId="0" borderId="1" xfId="0" applyNumberFormat="1" applyBorder="1"/>
    <xf numFmtId="3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3" fontId="1" fillId="0" borderId="1" xfId="0" applyNumberFormat="1" applyFont="1" applyBorder="1"/>
    <xf numFmtId="3" fontId="3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1" xfId="0" applyFont="1" applyBorder="1"/>
    <xf numFmtId="3" fontId="0" fillId="0" borderId="1" xfId="0" applyNumberFormat="1" applyFont="1" applyBorder="1"/>
    <xf numFmtId="3" fontId="3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3" fontId="3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right"/>
    </xf>
    <xf numFmtId="49" fontId="1" fillId="0" borderId="0" xfId="0" applyNumberFormat="1" applyFont="1" applyAlignment="1">
      <alignment horizontal="center"/>
    </xf>
    <xf numFmtId="164" fontId="1" fillId="0" borderId="1" xfId="0" applyNumberFormat="1" applyFont="1" applyBorder="1"/>
    <xf numFmtId="3" fontId="1" fillId="0" borderId="1" xfId="0" applyNumberFormat="1" applyFont="1" applyBorder="1" applyAlignment="1">
      <alignment vertical="center" wrapText="1"/>
    </xf>
    <xf numFmtId="164" fontId="8" fillId="0" borderId="1" xfId="0" applyNumberFormat="1" applyFont="1" applyBorder="1"/>
    <xf numFmtId="0" fontId="0" fillId="0" borderId="13" xfId="0" applyBorder="1"/>
    <xf numFmtId="0" fontId="0" fillId="0" borderId="14" xfId="0" applyBorder="1"/>
    <xf numFmtId="3" fontId="3" fillId="0" borderId="6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4" fontId="0" fillId="0" borderId="0" xfId="0" applyNumberFormat="1" applyBorder="1"/>
    <xf numFmtId="0" fontId="0" fillId="0" borderId="0" xfId="0" applyAlignment="1">
      <alignment horizontal="right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/>
    <xf numFmtId="0" fontId="0" fillId="0" borderId="7" xfId="0" applyBorder="1" applyAlignment="1"/>
    <xf numFmtId="0" fontId="0" fillId="0" borderId="16" xfId="0" applyBorder="1" applyAlignment="1"/>
    <xf numFmtId="164" fontId="0" fillId="0" borderId="10" xfId="0" applyNumberFormat="1" applyBorder="1"/>
    <xf numFmtId="164" fontId="0" fillId="0" borderId="5" xfId="0" applyNumberFormat="1" applyBorder="1"/>
    <xf numFmtId="0" fontId="0" fillId="0" borderId="1" xfId="0" applyBorder="1" applyAlignment="1">
      <alignment horizontal="right"/>
    </xf>
    <xf numFmtId="0" fontId="4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4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0" borderId="7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 wrapText="1"/>
    </xf>
    <xf numFmtId="0" fontId="0" fillId="0" borderId="2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view="pageLayout" zoomScaleNormal="100" workbookViewId="0">
      <selection activeCell="C4" sqref="C4"/>
    </sheetView>
  </sheetViews>
  <sheetFormatPr baseColWidth="10" defaultRowHeight="15" x14ac:dyDescent="0.25"/>
  <cols>
    <col min="1" max="1" width="4.5703125" customWidth="1"/>
    <col min="2" max="2" width="37.5703125" customWidth="1"/>
    <col min="3" max="3" width="8.28515625" customWidth="1"/>
    <col min="4" max="4" width="9.5703125" customWidth="1"/>
    <col min="5" max="5" width="19.28515625" customWidth="1"/>
    <col min="6" max="6" width="17" customWidth="1"/>
    <col min="7" max="7" width="13.7109375" customWidth="1"/>
    <col min="8" max="8" width="11.5703125" customWidth="1"/>
  </cols>
  <sheetData>
    <row r="1" spans="1:9" x14ac:dyDescent="0.25">
      <c r="A1" s="4" t="s">
        <v>8</v>
      </c>
      <c r="D1" s="16"/>
      <c r="E1" t="s">
        <v>11</v>
      </c>
      <c r="G1" s="15" t="s">
        <v>29</v>
      </c>
    </row>
    <row r="2" spans="1:9" x14ac:dyDescent="0.25">
      <c r="A2" s="4" t="s">
        <v>9</v>
      </c>
      <c r="D2" s="16"/>
      <c r="E2" s="4" t="s">
        <v>25</v>
      </c>
      <c r="G2" s="15" t="s">
        <v>30</v>
      </c>
    </row>
    <row r="3" spans="1:9" ht="18.75" x14ac:dyDescent="0.25">
      <c r="A3" s="4" t="s">
        <v>10</v>
      </c>
      <c r="C3" s="94" t="s">
        <v>57</v>
      </c>
      <c r="D3" s="94"/>
      <c r="E3" s="94"/>
      <c r="F3" s="94"/>
      <c r="G3" s="94"/>
      <c r="H3" s="94"/>
    </row>
    <row r="4" spans="1:9" ht="21.75" customHeight="1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9" t="s">
        <v>35</v>
      </c>
    </row>
    <row r="5" spans="1:9" ht="21" customHeight="1" x14ac:dyDescent="0.25">
      <c r="A5" s="2">
        <v>1</v>
      </c>
      <c r="B5" s="6" t="s">
        <v>12</v>
      </c>
      <c r="C5" s="6" t="s">
        <v>13</v>
      </c>
      <c r="D5" s="6">
        <v>34879</v>
      </c>
      <c r="E5" s="6" t="s">
        <v>14</v>
      </c>
      <c r="F5" s="7">
        <v>811102</v>
      </c>
      <c r="G5" s="11">
        <v>50000</v>
      </c>
      <c r="H5" s="6" t="s">
        <v>19</v>
      </c>
      <c r="I5" s="20"/>
    </row>
    <row r="6" spans="1:9" ht="20.25" customHeight="1" x14ac:dyDescent="0.25">
      <c r="A6" s="2">
        <v>2</v>
      </c>
      <c r="B6" s="6" t="s">
        <v>15</v>
      </c>
      <c r="C6" s="6" t="s">
        <v>34</v>
      </c>
      <c r="D6" s="6">
        <v>34879</v>
      </c>
      <c r="E6" s="6" t="s">
        <v>14</v>
      </c>
      <c r="F6" s="7">
        <v>803502</v>
      </c>
      <c r="G6" s="11">
        <v>70000</v>
      </c>
      <c r="H6" s="6" t="s">
        <v>19</v>
      </c>
      <c r="I6" s="20"/>
    </row>
    <row r="7" spans="1:9" ht="15.75" x14ac:dyDescent="0.25">
      <c r="A7" s="7">
        <v>3</v>
      </c>
      <c r="B7" s="6" t="s">
        <v>20</v>
      </c>
      <c r="C7" s="6" t="s">
        <v>13</v>
      </c>
      <c r="D7" s="6">
        <v>34315</v>
      </c>
      <c r="E7" s="6"/>
      <c r="F7" s="7">
        <v>27803</v>
      </c>
      <c r="G7" s="11">
        <v>50000</v>
      </c>
      <c r="H7" s="6" t="s">
        <v>21</v>
      </c>
      <c r="I7" s="20"/>
    </row>
    <row r="8" spans="1:9" ht="17.25" customHeight="1" x14ac:dyDescent="0.25">
      <c r="A8" s="8">
        <v>4</v>
      </c>
      <c r="B8" s="6" t="s">
        <v>22</v>
      </c>
      <c r="C8" s="6" t="s">
        <v>13</v>
      </c>
      <c r="D8" s="6">
        <v>34368</v>
      </c>
      <c r="E8" s="6" t="s">
        <v>23</v>
      </c>
      <c r="F8" s="7">
        <v>27603</v>
      </c>
      <c r="G8" s="11">
        <v>50000</v>
      </c>
      <c r="H8" s="6" t="s">
        <v>21</v>
      </c>
      <c r="I8" s="20"/>
    </row>
    <row r="9" spans="1:9" ht="17.25" customHeight="1" x14ac:dyDescent="0.25">
      <c r="A9" s="8">
        <v>5</v>
      </c>
      <c r="B9" s="6" t="s">
        <v>26</v>
      </c>
      <c r="C9" s="6" t="s">
        <v>37</v>
      </c>
      <c r="D9" s="6">
        <v>57294</v>
      </c>
      <c r="E9" s="6" t="s">
        <v>27</v>
      </c>
      <c r="F9" s="7" t="s">
        <v>28</v>
      </c>
      <c r="G9" s="11">
        <v>70000</v>
      </c>
      <c r="H9" s="6" t="s">
        <v>19</v>
      </c>
      <c r="I9" s="21" t="s">
        <v>36</v>
      </c>
    </row>
    <row r="10" spans="1:9" ht="17.25" customHeight="1" x14ac:dyDescent="0.25">
      <c r="A10" s="10">
        <v>6</v>
      </c>
      <c r="B10" s="6" t="s">
        <v>24</v>
      </c>
      <c r="C10" s="6" t="s">
        <v>13</v>
      </c>
      <c r="D10" s="6">
        <v>37540</v>
      </c>
      <c r="E10" s="6" t="s">
        <v>23</v>
      </c>
      <c r="F10" s="7">
        <v>810702</v>
      </c>
      <c r="G10" s="11">
        <v>50000</v>
      </c>
      <c r="H10" s="6" t="s">
        <v>21</v>
      </c>
      <c r="I10" s="20"/>
    </row>
    <row r="11" spans="1:9" ht="15.75" x14ac:dyDescent="0.25">
      <c r="A11" s="82" t="s">
        <v>16</v>
      </c>
      <c r="B11" s="83"/>
      <c r="C11" s="83"/>
      <c r="D11" s="83"/>
      <c r="E11" s="83"/>
      <c r="F11" s="84"/>
      <c r="G11" s="17">
        <f>SUM(G5:G10)</f>
        <v>340000</v>
      </c>
      <c r="H11" s="3"/>
      <c r="I11" s="20"/>
    </row>
    <row r="12" spans="1:9" ht="15.75" customHeight="1" x14ac:dyDescent="0.25">
      <c r="A12" s="82" t="s">
        <v>32</v>
      </c>
      <c r="B12" s="83"/>
      <c r="C12" s="83"/>
      <c r="D12" s="83"/>
      <c r="E12" s="83"/>
      <c r="F12" s="84"/>
      <c r="G12" s="5">
        <v>19335</v>
      </c>
      <c r="H12" s="95">
        <f>SUM(G12:G13)</f>
        <v>62335</v>
      </c>
      <c r="I12" s="20"/>
    </row>
    <row r="13" spans="1:9" ht="15.75" customHeight="1" x14ac:dyDescent="0.25">
      <c r="A13" s="82" t="s">
        <v>33</v>
      </c>
      <c r="B13" s="83"/>
      <c r="C13" s="83"/>
      <c r="D13" s="83"/>
      <c r="E13" s="83"/>
      <c r="F13" s="84"/>
      <c r="G13" s="29">
        <v>43000</v>
      </c>
      <c r="H13" s="96"/>
      <c r="I13" s="20"/>
    </row>
    <row r="14" spans="1:9" ht="15.75" customHeight="1" x14ac:dyDescent="0.25">
      <c r="A14" s="82" t="s">
        <v>48</v>
      </c>
      <c r="B14" s="83"/>
      <c r="C14" s="83"/>
      <c r="D14" s="83"/>
      <c r="E14" s="83"/>
      <c r="F14" s="84"/>
      <c r="G14" s="29">
        <f>H12+E25</f>
        <v>30335</v>
      </c>
      <c r="H14" s="18"/>
      <c r="I14" s="20"/>
    </row>
    <row r="15" spans="1:9" x14ac:dyDescent="0.25">
      <c r="A15" s="82" t="s">
        <v>17</v>
      </c>
      <c r="B15" s="83"/>
      <c r="C15" s="83"/>
      <c r="D15" s="83"/>
      <c r="E15" s="83"/>
      <c r="F15" s="84"/>
      <c r="G15" s="5">
        <f>G11*0.05</f>
        <v>17000</v>
      </c>
      <c r="H15" s="5"/>
      <c r="I15" s="20"/>
    </row>
    <row r="16" spans="1:9" x14ac:dyDescent="0.25">
      <c r="A16" s="89" t="s">
        <v>38</v>
      </c>
      <c r="B16" s="89"/>
      <c r="C16" s="90"/>
      <c r="D16" s="90"/>
      <c r="E16" s="90"/>
      <c r="F16" s="90"/>
      <c r="G16" s="12">
        <f>G11-G14-G15</f>
        <v>292665</v>
      </c>
      <c r="H16" s="13"/>
      <c r="I16" s="20"/>
    </row>
    <row r="17" spans="1:8" x14ac:dyDescent="0.25">
      <c r="A17" t="s">
        <v>18</v>
      </c>
      <c r="C17" s="91"/>
      <c r="D17" s="91"/>
      <c r="E17" s="91"/>
      <c r="F17" s="92"/>
      <c r="G17" s="92"/>
      <c r="H17" s="92"/>
    </row>
    <row r="18" spans="1:8" x14ac:dyDescent="0.25">
      <c r="A18" t="s">
        <v>31</v>
      </c>
      <c r="E18" s="14"/>
      <c r="F18" s="14"/>
      <c r="G18" s="14"/>
      <c r="H18" s="14"/>
    </row>
    <row r="19" spans="1:8" x14ac:dyDescent="0.25">
      <c r="A19" s="85" t="s">
        <v>39</v>
      </c>
      <c r="B19" s="85"/>
      <c r="C19" s="85"/>
      <c r="D19" s="85"/>
      <c r="E19" s="23">
        <v>129000</v>
      </c>
    </row>
    <row r="20" spans="1:8" x14ac:dyDescent="0.25">
      <c r="A20" s="85" t="s">
        <v>40</v>
      </c>
      <c r="B20" s="85"/>
      <c r="C20" s="85"/>
      <c r="D20" s="85"/>
      <c r="E20" s="23">
        <v>58000</v>
      </c>
      <c r="G20" s="4"/>
    </row>
    <row r="21" spans="1:8" x14ac:dyDescent="0.25">
      <c r="A21" s="85" t="s">
        <v>41</v>
      </c>
      <c r="B21" s="85"/>
      <c r="C21" s="85"/>
      <c r="D21" s="85"/>
      <c r="E21" s="23">
        <v>187000</v>
      </c>
    </row>
    <row r="22" spans="1:8" x14ac:dyDescent="0.25">
      <c r="A22" s="27"/>
      <c r="B22" s="27"/>
      <c r="C22" s="27"/>
      <c r="D22" s="27"/>
    </row>
    <row r="23" spans="1:8" x14ac:dyDescent="0.25">
      <c r="A23" s="86" t="s">
        <v>42</v>
      </c>
      <c r="B23" s="86"/>
      <c r="C23" s="86"/>
      <c r="D23" s="86"/>
      <c r="E23" s="24">
        <v>120000</v>
      </c>
      <c r="G23" s="4"/>
    </row>
    <row r="24" spans="1:8" x14ac:dyDescent="0.25">
      <c r="A24" s="87" t="s">
        <v>43</v>
      </c>
      <c r="B24" s="87"/>
      <c r="C24" s="87"/>
      <c r="D24" s="87"/>
      <c r="E24" s="26">
        <v>99000</v>
      </c>
      <c r="F24" s="4"/>
    </row>
    <row r="25" spans="1:8" ht="18.75" x14ac:dyDescent="0.3">
      <c r="A25" s="88" t="s">
        <v>44</v>
      </c>
      <c r="B25" s="88"/>
      <c r="C25" s="88"/>
      <c r="D25" s="88"/>
      <c r="E25" s="25">
        <f>E21-E23-E24</f>
        <v>-32000</v>
      </c>
      <c r="F25" s="24"/>
      <c r="G25" s="9"/>
    </row>
    <row r="26" spans="1:8" ht="18.75" x14ac:dyDescent="0.3">
      <c r="A26" s="93"/>
      <c r="B26" s="93"/>
      <c r="C26" s="93"/>
      <c r="D26" s="93"/>
      <c r="E26" s="93"/>
      <c r="F26" s="9"/>
    </row>
    <row r="27" spans="1:8" x14ac:dyDescent="0.25">
      <c r="A27" s="85" t="s">
        <v>45</v>
      </c>
      <c r="B27" s="85"/>
      <c r="C27" s="85"/>
      <c r="D27" s="85"/>
      <c r="E27" s="23">
        <v>43000</v>
      </c>
    </row>
    <row r="28" spans="1:8" x14ac:dyDescent="0.25">
      <c r="A28" s="85" t="s">
        <v>46</v>
      </c>
      <c r="B28" s="85"/>
      <c r="C28" s="85"/>
      <c r="D28" s="85"/>
      <c r="E28" s="23">
        <v>19335</v>
      </c>
    </row>
    <row r="29" spans="1:8" x14ac:dyDescent="0.25">
      <c r="A29" s="79" t="s">
        <v>47</v>
      </c>
      <c r="B29" s="80"/>
      <c r="C29" s="80"/>
      <c r="D29" s="81"/>
      <c r="E29" s="23">
        <f>SUM(E27:E28)</f>
        <v>62335</v>
      </c>
    </row>
  </sheetData>
  <mergeCells count="20">
    <mergeCell ref="C3:H3"/>
    <mergeCell ref="A11:F11"/>
    <mergeCell ref="A12:F12"/>
    <mergeCell ref="H12:H13"/>
    <mergeCell ref="A13:F13"/>
    <mergeCell ref="A29:D29"/>
    <mergeCell ref="A14:F14"/>
    <mergeCell ref="A21:D21"/>
    <mergeCell ref="A23:D23"/>
    <mergeCell ref="A24:D24"/>
    <mergeCell ref="A25:D25"/>
    <mergeCell ref="A27:D27"/>
    <mergeCell ref="A28:D28"/>
    <mergeCell ref="A16:F16"/>
    <mergeCell ref="C17:E17"/>
    <mergeCell ref="F17:H17"/>
    <mergeCell ref="A26:E26"/>
    <mergeCell ref="A19:D19"/>
    <mergeCell ref="A20:D20"/>
    <mergeCell ref="A15:F15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view="pageLayout" topLeftCell="A7" zoomScaleNormal="100" workbookViewId="0">
      <selection activeCell="E6" sqref="E6:E7"/>
    </sheetView>
  </sheetViews>
  <sheetFormatPr baseColWidth="10" defaultRowHeight="15" x14ac:dyDescent="0.25"/>
  <cols>
    <col min="1" max="1" width="4.5703125" customWidth="1"/>
    <col min="2" max="2" width="37.5703125" customWidth="1"/>
    <col min="3" max="3" width="8.28515625" customWidth="1"/>
    <col min="4" max="4" width="9.5703125" customWidth="1"/>
    <col min="5" max="5" width="21.85546875" customWidth="1"/>
    <col min="6" max="6" width="17" customWidth="1"/>
    <col min="7" max="7" width="13.7109375" customWidth="1"/>
    <col min="8" max="8" width="11.5703125" customWidth="1"/>
    <col min="9" max="9" width="12.28515625" bestFit="1" customWidth="1"/>
  </cols>
  <sheetData>
    <row r="1" spans="1:9" x14ac:dyDescent="0.25">
      <c r="A1" s="4" t="s">
        <v>8</v>
      </c>
      <c r="D1" s="16"/>
      <c r="E1" t="s">
        <v>11</v>
      </c>
      <c r="G1" s="15" t="s">
        <v>29</v>
      </c>
    </row>
    <row r="2" spans="1:9" ht="22.5" customHeight="1" x14ac:dyDescent="0.25">
      <c r="A2" s="4" t="s">
        <v>9</v>
      </c>
      <c r="D2" s="16"/>
      <c r="E2" s="4" t="s">
        <v>25</v>
      </c>
      <c r="G2" s="15" t="s">
        <v>30</v>
      </c>
    </row>
    <row r="3" spans="1:9" ht="13.5" customHeight="1" x14ac:dyDescent="0.25">
      <c r="A3" s="4" t="s">
        <v>10</v>
      </c>
    </row>
    <row r="4" spans="1:9" ht="13.5" customHeight="1" x14ac:dyDescent="0.25">
      <c r="A4" s="4"/>
      <c r="C4" s="94" t="s">
        <v>97</v>
      </c>
      <c r="D4" s="94"/>
      <c r="E4" s="94"/>
      <c r="F4" s="94"/>
      <c r="G4" s="94"/>
      <c r="H4" s="94"/>
    </row>
    <row r="5" spans="1:9" ht="13.5" customHeight="1" x14ac:dyDescent="0.25">
      <c r="A5" s="4"/>
      <c r="C5" s="75"/>
      <c r="D5" s="75"/>
      <c r="E5" s="75"/>
      <c r="F5" s="75"/>
      <c r="G5" s="75"/>
      <c r="H5" s="75"/>
    </row>
    <row r="6" spans="1:9" ht="20.2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 t="s">
        <v>35</v>
      </c>
    </row>
    <row r="7" spans="1:9" ht="21" customHeight="1" x14ac:dyDescent="0.25">
      <c r="A7" s="2">
        <v>1</v>
      </c>
      <c r="B7" s="6" t="s">
        <v>12</v>
      </c>
      <c r="C7" s="6" t="s">
        <v>13</v>
      </c>
      <c r="D7" s="6">
        <v>34879</v>
      </c>
      <c r="E7" s="6" t="s">
        <v>14</v>
      </c>
      <c r="F7" s="7">
        <v>811102</v>
      </c>
      <c r="G7" s="11">
        <v>70000</v>
      </c>
      <c r="H7" s="6" t="s">
        <v>19</v>
      </c>
      <c r="I7" s="20"/>
    </row>
    <row r="8" spans="1:9" ht="20.25" customHeight="1" x14ac:dyDescent="0.25">
      <c r="A8" s="2">
        <v>2</v>
      </c>
      <c r="B8" s="6" t="s">
        <v>15</v>
      </c>
      <c r="C8" s="6" t="s">
        <v>34</v>
      </c>
      <c r="D8" s="6">
        <v>34879</v>
      </c>
      <c r="E8" s="6" t="s">
        <v>14</v>
      </c>
      <c r="F8" s="7">
        <v>803502</v>
      </c>
      <c r="G8" s="11">
        <v>70000</v>
      </c>
      <c r="H8" s="6" t="s">
        <v>19</v>
      </c>
      <c r="I8" s="20"/>
    </row>
    <row r="9" spans="1:9" ht="15.75" x14ac:dyDescent="0.25">
      <c r="A9" s="7">
        <v>3</v>
      </c>
      <c r="B9" s="6" t="s">
        <v>20</v>
      </c>
      <c r="C9" s="6" t="s">
        <v>13</v>
      </c>
      <c r="D9" s="6">
        <v>34315</v>
      </c>
      <c r="E9" s="6"/>
      <c r="F9" s="7">
        <v>27803</v>
      </c>
      <c r="G9" s="11">
        <v>50000</v>
      </c>
      <c r="H9" s="6" t="s">
        <v>21</v>
      </c>
      <c r="I9" s="20"/>
    </row>
    <row r="10" spans="1:9" ht="17.25" customHeight="1" x14ac:dyDescent="0.25">
      <c r="A10" s="8">
        <v>4</v>
      </c>
      <c r="B10" s="6" t="s">
        <v>22</v>
      </c>
      <c r="C10" s="6" t="s">
        <v>13</v>
      </c>
      <c r="D10" s="6">
        <v>34368</v>
      </c>
      <c r="E10" s="6" t="s">
        <v>23</v>
      </c>
      <c r="F10" s="7">
        <v>27603</v>
      </c>
      <c r="G10" s="11">
        <v>70000</v>
      </c>
      <c r="H10" s="6" t="s">
        <v>21</v>
      </c>
      <c r="I10" s="20"/>
    </row>
    <row r="11" spans="1:9" ht="17.25" customHeight="1" x14ac:dyDescent="0.25">
      <c r="A11" s="8">
        <v>5</v>
      </c>
      <c r="B11" s="6" t="s">
        <v>26</v>
      </c>
      <c r="C11" s="6" t="s">
        <v>37</v>
      </c>
      <c r="D11" s="6">
        <v>57294</v>
      </c>
      <c r="E11" s="6" t="s">
        <v>27</v>
      </c>
      <c r="F11" s="7" t="s">
        <v>28</v>
      </c>
      <c r="G11" s="11">
        <v>70000</v>
      </c>
      <c r="H11" s="6" t="s">
        <v>19</v>
      </c>
      <c r="I11" s="21" t="s">
        <v>36</v>
      </c>
    </row>
    <row r="12" spans="1:9" ht="17.25" customHeight="1" x14ac:dyDescent="0.25">
      <c r="A12" s="10">
        <v>6</v>
      </c>
      <c r="B12" s="6" t="s">
        <v>24</v>
      </c>
      <c r="C12" s="6" t="s">
        <v>13</v>
      </c>
      <c r="D12" s="6">
        <v>37540</v>
      </c>
      <c r="E12" s="6" t="s">
        <v>23</v>
      </c>
      <c r="F12" s="7">
        <v>810702</v>
      </c>
      <c r="G12" s="11">
        <v>70000</v>
      </c>
      <c r="H12" s="6" t="s">
        <v>21</v>
      </c>
      <c r="I12" s="20"/>
    </row>
    <row r="13" spans="1:9" ht="18.75" x14ac:dyDescent="0.3">
      <c r="A13" s="97" t="s">
        <v>16</v>
      </c>
      <c r="B13" s="98"/>
      <c r="C13" s="98"/>
      <c r="D13" s="98"/>
      <c r="E13" s="98"/>
      <c r="F13" s="99"/>
      <c r="G13" s="17">
        <f>SUM(G7:G12)</f>
        <v>400000</v>
      </c>
      <c r="H13" s="45" t="s">
        <v>79</v>
      </c>
      <c r="I13" s="46">
        <f>G13-H14</f>
        <v>352000</v>
      </c>
    </row>
    <row r="14" spans="1:9" ht="15.75" customHeight="1" x14ac:dyDescent="0.25">
      <c r="A14" s="97" t="s">
        <v>58</v>
      </c>
      <c r="B14" s="98"/>
      <c r="C14" s="98"/>
      <c r="D14" s="98"/>
      <c r="E14" s="98"/>
      <c r="F14" s="99"/>
      <c r="G14" s="32">
        <f>(G7+G8+G11)*0.12</f>
        <v>25200</v>
      </c>
      <c r="H14" s="95">
        <f>SUM(G14:G15)</f>
        <v>48000</v>
      </c>
      <c r="I14" s="20"/>
    </row>
    <row r="15" spans="1:9" ht="15.75" customHeight="1" x14ac:dyDescent="0.25">
      <c r="A15" s="97" t="s">
        <v>59</v>
      </c>
      <c r="B15" s="98"/>
      <c r="C15" s="98"/>
      <c r="D15" s="98"/>
      <c r="E15" s="98"/>
      <c r="F15" s="99"/>
      <c r="G15" s="32">
        <f>(G9+G10+G12)*0.12</f>
        <v>22800</v>
      </c>
      <c r="H15" s="96"/>
      <c r="I15" s="20"/>
    </row>
    <row r="16" spans="1:9" x14ac:dyDescent="0.25">
      <c r="A16" s="97" t="s">
        <v>17</v>
      </c>
      <c r="B16" s="98"/>
      <c r="C16" s="98"/>
      <c r="D16" s="98"/>
      <c r="E16" s="98"/>
      <c r="F16" s="99"/>
      <c r="G16" s="32">
        <f>G13*0.05</f>
        <v>20000</v>
      </c>
      <c r="H16" s="5"/>
      <c r="I16" s="20"/>
    </row>
    <row r="17" spans="1:9" x14ac:dyDescent="0.25">
      <c r="A17" s="89" t="s">
        <v>96</v>
      </c>
      <c r="B17" s="89"/>
      <c r="C17" s="90"/>
      <c r="D17" s="90"/>
      <c r="E17" s="90"/>
      <c r="F17" s="90"/>
      <c r="G17" s="12">
        <f>G13-G14-G15-G16</f>
        <v>332000</v>
      </c>
      <c r="H17" s="13"/>
      <c r="I17" s="20"/>
    </row>
    <row r="18" spans="1:9" x14ac:dyDescent="0.25">
      <c r="A18" t="s">
        <v>18</v>
      </c>
      <c r="C18" s="91"/>
      <c r="D18" s="91"/>
      <c r="E18" s="91"/>
      <c r="F18" s="92"/>
      <c r="G18" s="92"/>
      <c r="H18" s="92"/>
    </row>
    <row r="19" spans="1:9" x14ac:dyDescent="0.25">
      <c r="A19" t="s">
        <v>31</v>
      </c>
      <c r="E19" s="14"/>
    </row>
    <row r="20" spans="1:9" x14ac:dyDescent="0.25">
      <c r="A20" s="107" t="s">
        <v>62</v>
      </c>
      <c r="B20" s="107"/>
    </row>
    <row r="22" spans="1:9" x14ac:dyDescent="0.25">
      <c r="A22" s="112" t="s">
        <v>66</v>
      </c>
      <c r="B22" s="112"/>
      <c r="C22" s="112" t="s">
        <v>67</v>
      </c>
      <c r="D22" s="112"/>
      <c r="E22" s="112"/>
    </row>
    <row r="23" spans="1:9" x14ac:dyDescent="0.25">
      <c r="A23" s="112" t="s">
        <v>69</v>
      </c>
      <c r="B23" s="112"/>
      <c r="C23" s="112" t="s">
        <v>68</v>
      </c>
      <c r="D23" s="112"/>
      <c r="E23" s="112"/>
    </row>
    <row r="24" spans="1:9" x14ac:dyDescent="0.25">
      <c r="A24" s="113"/>
      <c r="B24" s="113"/>
      <c r="C24" s="113"/>
      <c r="D24" s="113"/>
      <c r="E24" s="51"/>
    </row>
    <row r="25" spans="1:9" x14ac:dyDescent="0.25">
      <c r="A25" t="s">
        <v>88</v>
      </c>
      <c r="F25" s="77"/>
      <c r="G25" s="112" t="s">
        <v>89</v>
      </c>
      <c r="H25" s="112"/>
      <c r="I25" s="112"/>
    </row>
    <row r="26" spans="1:9" x14ac:dyDescent="0.25">
      <c r="A26" s="107"/>
      <c r="B26" s="107"/>
      <c r="C26" s="107"/>
      <c r="D26" s="107"/>
      <c r="E26" s="114"/>
      <c r="F26" s="77"/>
      <c r="G26" s="78" t="s">
        <v>70</v>
      </c>
      <c r="H26" s="78" t="s">
        <v>71</v>
      </c>
      <c r="I26" s="78" t="s">
        <v>85</v>
      </c>
    </row>
    <row r="27" spans="1:9" x14ac:dyDescent="0.25">
      <c r="E27" s="76" t="s">
        <v>63</v>
      </c>
      <c r="F27" s="23">
        <v>45750</v>
      </c>
      <c r="G27" s="23">
        <v>22800</v>
      </c>
      <c r="H27" s="23">
        <v>16800</v>
      </c>
      <c r="I27" s="23">
        <f>SUM(G27:H27)</f>
        <v>39600</v>
      </c>
    </row>
    <row r="28" spans="1:9" x14ac:dyDescent="0.25">
      <c r="E28" s="76" t="s">
        <v>64</v>
      </c>
      <c r="F28" s="23">
        <v>29740</v>
      </c>
      <c r="G28" s="62">
        <v>25200</v>
      </c>
      <c r="H28" s="62">
        <v>0</v>
      </c>
      <c r="I28" s="62">
        <f>SUM(G28:H28)</f>
        <v>25200</v>
      </c>
    </row>
    <row r="29" spans="1:9" x14ac:dyDescent="0.25">
      <c r="E29" s="20" t="s">
        <v>85</v>
      </c>
      <c r="F29" s="23">
        <f>SUM(F27:F28)</f>
        <v>75490</v>
      </c>
      <c r="G29" s="23">
        <f t="shared" ref="G29:I29" si="0">SUM(G27:G28)</f>
        <v>48000</v>
      </c>
      <c r="H29" s="23">
        <f t="shared" si="0"/>
        <v>16800</v>
      </c>
      <c r="I29" s="23">
        <f t="shared" si="0"/>
        <v>64800</v>
      </c>
    </row>
  </sheetData>
  <mergeCells count="17">
    <mergeCell ref="A23:B23"/>
    <mergeCell ref="C23:E23"/>
    <mergeCell ref="A24:D24"/>
    <mergeCell ref="G25:I25"/>
    <mergeCell ref="A26:E26"/>
    <mergeCell ref="A17:F17"/>
    <mergeCell ref="C18:E18"/>
    <mergeCell ref="F18:H18"/>
    <mergeCell ref="A20:B20"/>
    <mergeCell ref="A22:B22"/>
    <mergeCell ref="C22:E22"/>
    <mergeCell ref="C4:H4"/>
    <mergeCell ref="A13:F13"/>
    <mergeCell ref="A14:F14"/>
    <mergeCell ref="H14:H15"/>
    <mergeCell ref="A15:F15"/>
    <mergeCell ref="A16:F16"/>
  </mergeCells>
  <pageMargins left="0.11811023622047245" right="0.11811023622047245" top="0.21875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view="pageLayout" zoomScaleNormal="100" workbookViewId="0">
      <selection activeCell="C4" sqref="C4"/>
    </sheetView>
  </sheetViews>
  <sheetFormatPr baseColWidth="10" defaultRowHeight="15" x14ac:dyDescent="0.25"/>
  <cols>
    <col min="1" max="1" width="4.5703125" customWidth="1"/>
    <col min="2" max="2" width="37.5703125" customWidth="1"/>
    <col min="3" max="3" width="8.28515625" customWidth="1"/>
    <col min="4" max="4" width="9.5703125" customWidth="1"/>
    <col min="5" max="5" width="19.28515625" customWidth="1"/>
    <col min="6" max="6" width="17" customWidth="1"/>
    <col min="7" max="7" width="13.7109375" customWidth="1"/>
    <col min="8" max="8" width="11.5703125" customWidth="1"/>
  </cols>
  <sheetData>
    <row r="1" spans="1:9" x14ac:dyDescent="0.25">
      <c r="A1" s="4" t="s">
        <v>8</v>
      </c>
      <c r="D1" s="16"/>
      <c r="E1" t="s">
        <v>11</v>
      </c>
      <c r="G1" s="15" t="s">
        <v>29</v>
      </c>
    </row>
    <row r="2" spans="1:9" x14ac:dyDescent="0.25">
      <c r="A2" s="4" t="s">
        <v>9</v>
      </c>
      <c r="D2" s="16"/>
      <c r="E2" s="4" t="s">
        <v>25</v>
      </c>
      <c r="G2" s="15" t="s">
        <v>30</v>
      </c>
    </row>
    <row r="3" spans="1:9" ht="18.75" x14ac:dyDescent="0.25">
      <c r="A3" s="4" t="s">
        <v>10</v>
      </c>
      <c r="C3" s="94" t="s">
        <v>56</v>
      </c>
      <c r="D3" s="94"/>
      <c r="E3" s="94"/>
      <c r="F3" s="94"/>
      <c r="G3" s="94"/>
      <c r="H3" s="94"/>
    </row>
    <row r="4" spans="1:9" ht="21.75" customHeight="1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9" t="s">
        <v>35</v>
      </c>
    </row>
    <row r="5" spans="1:9" ht="21" customHeight="1" x14ac:dyDescent="0.25">
      <c r="A5" s="2">
        <v>1</v>
      </c>
      <c r="B5" s="6" t="s">
        <v>12</v>
      </c>
      <c r="C5" s="6" t="s">
        <v>13</v>
      </c>
      <c r="D5" s="6">
        <v>34879</v>
      </c>
      <c r="E5" s="6" t="s">
        <v>14</v>
      </c>
      <c r="F5" s="7">
        <v>811102</v>
      </c>
      <c r="G5" s="11">
        <v>50000</v>
      </c>
      <c r="H5" s="6" t="s">
        <v>19</v>
      </c>
      <c r="I5" s="20"/>
    </row>
    <row r="6" spans="1:9" ht="20.25" customHeight="1" x14ac:dyDescent="0.25">
      <c r="A6" s="2">
        <v>2</v>
      </c>
      <c r="B6" s="6" t="s">
        <v>15</v>
      </c>
      <c r="C6" s="6" t="s">
        <v>34</v>
      </c>
      <c r="D6" s="6">
        <v>34879</v>
      </c>
      <c r="E6" s="6" t="s">
        <v>14</v>
      </c>
      <c r="F6" s="7">
        <v>803502</v>
      </c>
      <c r="G6" s="11">
        <v>70000</v>
      </c>
      <c r="H6" s="6" t="s">
        <v>19</v>
      </c>
      <c r="I6" s="20"/>
    </row>
    <row r="7" spans="1:9" ht="15.75" x14ac:dyDescent="0.25">
      <c r="A7" s="7">
        <v>3</v>
      </c>
      <c r="B7" s="6" t="s">
        <v>20</v>
      </c>
      <c r="C7" s="6" t="s">
        <v>13</v>
      </c>
      <c r="D7" s="6">
        <v>34315</v>
      </c>
      <c r="E7" s="6"/>
      <c r="F7" s="7">
        <v>27803</v>
      </c>
      <c r="G7" s="11">
        <v>50000</v>
      </c>
      <c r="H7" s="6" t="s">
        <v>21</v>
      </c>
      <c r="I7" s="20"/>
    </row>
    <row r="8" spans="1:9" ht="17.25" customHeight="1" x14ac:dyDescent="0.25">
      <c r="A8" s="8">
        <v>4</v>
      </c>
      <c r="B8" s="6" t="s">
        <v>22</v>
      </c>
      <c r="C8" s="6" t="s">
        <v>13</v>
      </c>
      <c r="D8" s="6">
        <v>34368</v>
      </c>
      <c r="E8" s="6" t="s">
        <v>23</v>
      </c>
      <c r="F8" s="7">
        <v>27603</v>
      </c>
      <c r="G8" s="11">
        <v>50000</v>
      </c>
      <c r="H8" s="6" t="s">
        <v>21</v>
      </c>
      <c r="I8" s="20"/>
    </row>
    <row r="9" spans="1:9" ht="17.25" customHeight="1" x14ac:dyDescent="0.25">
      <c r="A9" s="8">
        <v>5</v>
      </c>
      <c r="B9" s="6" t="s">
        <v>26</v>
      </c>
      <c r="C9" s="6" t="s">
        <v>37</v>
      </c>
      <c r="D9" s="6">
        <v>57294</v>
      </c>
      <c r="E9" s="6" t="s">
        <v>27</v>
      </c>
      <c r="F9" s="7" t="s">
        <v>28</v>
      </c>
      <c r="G9" s="11">
        <v>70000</v>
      </c>
      <c r="H9" s="6" t="s">
        <v>19</v>
      </c>
      <c r="I9" s="21" t="s">
        <v>36</v>
      </c>
    </row>
    <row r="10" spans="1:9" ht="17.25" customHeight="1" x14ac:dyDescent="0.25">
      <c r="A10" s="10">
        <v>6</v>
      </c>
      <c r="B10" s="6" t="s">
        <v>24</v>
      </c>
      <c r="C10" s="6" t="s">
        <v>13</v>
      </c>
      <c r="D10" s="6">
        <v>37540</v>
      </c>
      <c r="E10" s="6" t="s">
        <v>23</v>
      </c>
      <c r="F10" s="7">
        <v>810702</v>
      </c>
      <c r="G10" s="11">
        <v>50000</v>
      </c>
      <c r="H10" s="6" t="s">
        <v>21</v>
      </c>
      <c r="I10" s="20"/>
    </row>
    <row r="11" spans="1:9" ht="15.75" x14ac:dyDescent="0.25">
      <c r="A11" s="97" t="s">
        <v>16</v>
      </c>
      <c r="B11" s="98"/>
      <c r="C11" s="98"/>
      <c r="D11" s="98"/>
      <c r="E11" s="98"/>
      <c r="F11" s="99"/>
      <c r="G11" s="17">
        <f>SUM(G5:G10)</f>
        <v>340000</v>
      </c>
      <c r="H11" s="3"/>
      <c r="I11" s="20"/>
    </row>
    <row r="12" spans="1:9" ht="15.75" customHeight="1" x14ac:dyDescent="0.25">
      <c r="A12" s="97" t="s">
        <v>32</v>
      </c>
      <c r="B12" s="98"/>
      <c r="C12" s="98"/>
      <c r="D12" s="98"/>
      <c r="E12" s="98"/>
      <c r="F12" s="99"/>
      <c r="G12" s="32">
        <v>19335</v>
      </c>
      <c r="H12" s="95">
        <f>SUM(G12:G13)</f>
        <v>62335</v>
      </c>
      <c r="I12" s="20"/>
    </row>
    <row r="13" spans="1:9" ht="15.75" customHeight="1" x14ac:dyDescent="0.25">
      <c r="A13" s="97" t="s">
        <v>33</v>
      </c>
      <c r="B13" s="98"/>
      <c r="C13" s="98"/>
      <c r="D13" s="98"/>
      <c r="E13" s="98"/>
      <c r="F13" s="99"/>
      <c r="G13" s="33">
        <v>43000</v>
      </c>
      <c r="H13" s="96"/>
      <c r="I13" s="20"/>
    </row>
    <row r="14" spans="1:9" ht="15.75" customHeight="1" x14ac:dyDescent="0.25">
      <c r="A14" s="97" t="s">
        <v>48</v>
      </c>
      <c r="B14" s="98"/>
      <c r="C14" s="98"/>
      <c r="D14" s="98"/>
      <c r="E14" s="98"/>
      <c r="F14" s="99"/>
      <c r="G14" s="33">
        <v>62335</v>
      </c>
      <c r="H14" s="22"/>
      <c r="I14" s="20"/>
    </row>
    <row r="15" spans="1:9" x14ac:dyDescent="0.25">
      <c r="A15" s="97" t="s">
        <v>17</v>
      </c>
      <c r="B15" s="98"/>
      <c r="C15" s="98"/>
      <c r="D15" s="98"/>
      <c r="E15" s="98"/>
      <c r="F15" s="99"/>
      <c r="G15" s="32">
        <f>G11*0.05</f>
        <v>17000</v>
      </c>
      <c r="H15" s="5"/>
      <c r="I15" s="20"/>
    </row>
    <row r="16" spans="1:9" x14ac:dyDescent="0.25">
      <c r="A16" s="89" t="s">
        <v>49</v>
      </c>
      <c r="B16" s="89"/>
      <c r="C16" s="90"/>
      <c r="D16" s="90"/>
      <c r="E16" s="90"/>
      <c r="F16" s="90"/>
      <c r="G16" s="12">
        <f>G11-G14-G15</f>
        <v>260665</v>
      </c>
      <c r="H16" s="13"/>
      <c r="I16" s="20"/>
    </row>
    <row r="17" spans="1:8" x14ac:dyDescent="0.25">
      <c r="A17" t="s">
        <v>18</v>
      </c>
      <c r="C17" s="91"/>
      <c r="D17" s="91"/>
      <c r="E17" s="91"/>
      <c r="F17" s="92"/>
      <c r="G17" s="92"/>
      <c r="H17" s="92"/>
    </row>
    <row r="18" spans="1:8" x14ac:dyDescent="0.25">
      <c r="A18" t="s">
        <v>31</v>
      </c>
      <c r="E18" s="14"/>
      <c r="F18" s="14"/>
      <c r="G18" s="14"/>
      <c r="H18" s="14"/>
    </row>
    <row r="19" spans="1:8" x14ac:dyDescent="0.25">
      <c r="A19" s="85" t="s">
        <v>39</v>
      </c>
      <c r="B19" s="85"/>
      <c r="C19" s="85"/>
      <c r="D19" s="85"/>
      <c r="E19" s="23">
        <v>129000</v>
      </c>
    </row>
    <row r="20" spans="1:8" x14ac:dyDescent="0.25">
      <c r="A20" s="85" t="s">
        <v>40</v>
      </c>
      <c r="B20" s="85"/>
      <c r="C20" s="85"/>
      <c r="D20" s="85"/>
      <c r="E20" s="23">
        <v>58000</v>
      </c>
      <c r="G20" s="4"/>
    </row>
    <row r="21" spans="1:8" x14ac:dyDescent="0.25">
      <c r="A21" s="85" t="s">
        <v>41</v>
      </c>
      <c r="B21" s="85"/>
      <c r="C21" s="85"/>
      <c r="D21" s="85"/>
      <c r="E21" s="23">
        <v>187000</v>
      </c>
    </row>
    <row r="22" spans="1:8" x14ac:dyDescent="0.25">
      <c r="A22" s="28"/>
      <c r="B22" s="28"/>
      <c r="C22" s="28"/>
      <c r="D22" s="28"/>
    </row>
    <row r="23" spans="1:8" x14ac:dyDescent="0.25">
      <c r="A23" s="85" t="s">
        <v>45</v>
      </c>
      <c r="B23" s="85"/>
      <c r="C23" s="85"/>
      <c r="D23" s="85"/>
      <c r="E23" s="23">
        <v>43000</v>
      </c>
    </row>
    <row r="24" spans="1:8" x14ac:dyDescent="0.25">
      <c r="A24" s="85" t="s">
        <v>46</v>
      </c>
      <c r="B24" s="85"/>
      <c r="C24" s="85"/>
      <c r="D24" s="85"/>
      <c r="E24" s="23">
        <v>19335</v>
      </c>
    </row>
    <row r="25" spans="1:8" x14ac:dyDescent="0.25">
      <c r="A25" s="79" t="s">
        <v>47</v>
      </c>
      <c r="B25" s="80"/>
      <c r="C25" s="80"/>
      <c r="D25" s="81"/>
      <c r="E25" s="23">
        <f>SUM(E23:E24)</f>
        <v>62335</v>
      </c>
    </row>
  </sheetData>
  <mergeCells count="16">
    <mergeCell ref="A24:D24"/>
    <mergeCell ref="A25:D25"/>
    <mergeCell ref="A21:D21"/>
    <mergeCell ref="A23:D23"/>
    <mergeCell ref="A15:F15"/>
    <mergeCell ref="A16:F16"/>
    <mergeCell ref="C17:E17"/>
    <mergeCell ref="F17:H17"/>
    <mergeCell ref="A19:D19"/>
    <mergeCell ref="A20:D20"/>
    <mergeCell ref="A14:F14"/>
    <mergeCell ref="C3:H3"/>
    <mergeCell ref="A11:F11"/>
    <mergeCell ref="A12:F12"/>
    <mergeCell ref="H12:H13"/>
    <mergeCell ref="A13:F13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view="pageLayout" zoomScaleNormal="100" workbookViewId="0">
      <selection activeCell="E5" sqref="E5"/>
    </sheetView>
  </sheetViews>
  <sheetFormatPr baseColWidth="10" defaultRowHeight="15" x14ac:dyDescent="0.25"/>
  <cols>
    <col min="1" max="1" width="4.5703125" customWidth="1"/>
    <col min="2" max="2" width="37.5703125" customWidth="1"/>
    <col min="3" max="3" width="8.28515625" customWidth="1"/>
    <col min="4" max="4" width="9.5703125" customWidth="1"/>
    <col min="5" max="5" width="19.28515625" customWidth="1"/>
    <col min="6" max="6" width="17" customWidth="1"/>
    <col min="7" max="7" width="13.7109375" customWidth="1"/>
    <col min="8" max="8" width="11.5703125" customWidth="1"/>
  </cols>
  <sheetData>
    <row r="1" spans="1:9" x14ac:dyDescent="0.25">
      <c r="A1" s="4" t="s">
        <v>8</v>
      </c>
      <c r="D1" s="16"/>
      <c r="E1" t="s">
        <v>11</v>
      </c>
      <c r="G1" s="15" t="s">
        <v>29</v>
      </c>
    </row>
    <row r="2" spans="1:9" x14ac:dyDescent="0.25">
      <c r="A2" s="4" t="s">
        <v>9</v>
      </c>
      <c r="D2" s="16"/>
      <c r="E2" s="4" t="s">
        <v>25</v>
      </c>
      <c r="G2" s="15" t="s">
        <v>30</v>
      </c>
    </row>
    <row r="3" spans="1:9" ht="18.75" x14ac:dyDescent="0.25">
      <c r="A3" s="4" t="s">
        <v>10</v>
      </c>
      <c r="C3" s="94" t="s">
        <v>55</v>
      </c>
      <c r="D3" s="94"/>
      <c r="E3" s="94"/>
      <c r="F3" s="94"/>
      <c r="G3" s="94"/>
      <c r="H3" s="94"/>
    </row>
    <row r="4" spans="1:9" ht="21.75" customHeight="1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9" t="s">
        <v>35</v>
      </c>
    </row>
    <row r="5" spans="1:9" ht="21" customHeight="1" x14ac:dyDescent="0.25">
      <c r="A5" s="2">
        <v>1</v>
      </c>
      <c r="B5" s="6" t="s">
        <v>12</v>
      </c>
      <c r="C5" s="6" t="s">
        <v>13</v>
      </c>
      <c r="D5" s="6">
        <v>34879</v>
      </c>
      <c r="E5" s="6" t="s">
        <v>14</v>
      </c>
      <c r="F5" s="7">
        <v>811102</v>
      </c>
      <c r="G5" s="11">
        <v>50000</v>
      </c>
      <c r="H5" s="6" t="s">
        <v>19</v>
      </c>
      <c r="I5" s="20"/>
    </row>
    <row r="6" spans="1:9" ht="20.25" customHeight="1" x14ac:dyDescent="0.25">
      <c r="A6" s="2">
        <v>2</v>
      </c>
      <c r="B6" s="6" t="s">
        <v>15</v>
      </c>
      <c r="C6" s="6" t="s">
        <v>34</v>
      </c>
      <c r="D6" s="6">
        <v>34879</v>
      </c>
      <c r="E6" s="6" t="s">
        <v>14</v>
      </c>
      <c r="F6" s="7">
        <v>803502</v>
      </c>
      <c r="G6" s="11">
        <v>70000</v>
      </c>
      <c r="H6" s="6" t="s">
        <v>19</v>
      </c>
      <c r="I6" s="20"/>
    </row>
    <row r="7" spans="1:9" ht="15.75" x14ac:dyDescent="0.25">
      <c r="A7" s="7">
        <v>3</v>
      </c>
      <c r="B7" s="6" t="s">
        <v>20</v>
      </c>
      <c r="C7" s="6" t="s">
        <v>13</v>
      </c>
      <c r="D7" s="6">
        <v>34315</v>
      </c>
      <c r="E7" s="6"/>
      <c r="F7" s="7">
        <v>27803</v>
      </c>
      <c r="G7" s="11">
        <v>50000</v>
      </c>
      <c r="H7" s="6" t="s">
        <v>21</v>
      </c>
      <c r="I7" s="20"/>
    </row>
    <row r="8" spans="1:9" ht="17.25" customHeight="1" x14ac:dyDescent="0.25">
      <c r="A8" s="8">
        <v>4</v>
      </c>
      <c r="B8" s="6" t="s">
        <v>22</v>
      </c>
      <c r="C8" s="6" t="s">
        <v>13</v>
      </c>
      <c r="D8" s="6">
        <v>34368</v>
      </c>
      <c r="E8" s="6" t="s">
        <v>23</v>
      </c>
      <c r="F8" s="7">
        <v>27603</v>
      </c>
      <c r="G8" s="11">
        <v>50000</v>
      </c>
      <c r="H8" s="6" t="s">
        <v>21</v>
      </c>
      <c r="I8" s="20"/>
    </row>
    <row r="9" spans="1:9" ht="17.25" customHeight="1" x14ac:dyDescent="0.25">
      <c r="A9" s="8">
        <v>5</v>
      </c>
      <c r="B9" s="6" t="s">
        <v>26</v>
      </c>
      <c r="C9" s="6" t="s">
        <v>37</v>
      </c>
      <c r="D9" s="6">
        <v>57294</v>
      </c>
      <c r="E9" s="6" t="s">
        <v>27</v>
      </c>
      <c r="F9" s="7" t="s">
        <v>28</v>
      </c>
      <c r="G9" s="11">
        <v>70000</v>
      </c>
      <c r="H9" s="6" t="s">
        <v>19</v>
      </c>
      <c r="I9" s="21" t="s">
        <v>36</v>
      </c>
    </row>
    <row r="10" spans="1:9" ht="17.25" customHeight="1" x14ac:dyDescent="0.25">
      <c r="A10" s="10">
        <v>6</v>
      </c>
      <c r="B10" s="6" t="s">
        <v>24</v>
      </c>
      <c r="C10" s="6" t="s">
        <v>13</v>
      </c>
      <c r="D10" s="6">
        <v>37540</v>
      </c>
      <c r="E10" s="6" t="s">
        <v>23</v>
      </c>
      <c r="F10" s="7">
        <v>810702</v>
      </c>
      <c r="G10" s="11">
        <v>50000</v>
      </c>
      <c r="H10" s="6" t="s">
        <v>21</v>
      </c>
      <c r="I10" s="20"/>
    </row>
    <row r="11" spans="1:9" ht="15.75" x14ac:dyDescent="0.25">
      <c r="A11" s="97" t="s">
        <v>16</v>
      </c>
      <c r="B11" s="98"/>
      <c r="C11" s="98"/>
      <c r="D11" s="98"/>
      <c r="E11" s="98"/>
      <c r="F11" s="99"/>
      <c r="G11" s="17">
        <f>SUM(G5:G10)</f>
        <v>340000</v>
      </c>
      <c r="H11" s="3"/>
      <c r="I11" s="20"/>
    </row>
    <row r="12" spans="1:9" ht="15.75" customHeight="1" x14ac:dyDescent="0.25">
      <c r="A12" s="97" t="s">
        <v>32</v>
      </c>
      <c r="B12" s="98"/>
      <c r="C12" s="98"/>
      <c r="D12" s="98"/>
      <c r="E12" s="98"/>
      <c r="F12" s="99"/>
      <c r="G12" s="32">
        <v>19335</v>
      </c>
      <c r="H12" s="95">
        <f>SUM(G12:G13)</f>
        <v>62335</v>
      </c>
      <c r="I12" s="20"/>
    </row>
    <row r="13" spans="1:9" ht="15.75" customHeight="1" x14ac:dyDescent="0.25">
      <c r="A13" s="97" t="s">
        <v>33</v>
      </c>
      <c r="B13" s="98"/>
      <c r="C13" s="98"/>
      <c r="D13" s="98"/>
      <c r="E13" s="98"/>
      <c r="F13" s="99"/>
      <c r="G13" s="33">
        <v>43000</v>
      </c>
      <c r="H13" s="96"/>
      <c r="I13" s="20"/>
    </row>
    <row r="14" spans="1:9" ht="15.75" customHeight="1" x14ac:dyDescent="0.25">
      <c r="A14" s="97" t="s">
        <v>48</v>
      </c>
      <c r="B14" s="98"/>
      <c r="C14" s="98"/>
      <c r="D14" s="98"/>
      <c r="E14" s="98"/>
      <c r="F14" s="99"/>
      <c r="G14" s="33">
        <v>62335</v>
      </c>
      <c r="H14" s="30"/>
      <c r="I14" s="20"/>
    </row>
    <row r="15" spans="1:9" x14ac:dyDescent="0.25">
      <c r="A15" s="97" t="s">
        <v>17</v>
      </c>
      <c r="B15" s="98"/>
      <c r="C15" s="98"/>
      <c r="D15" s="98"/>
      <c r="E15" s="98"/>
      <c r="F15" s="99"/>
      <c r="G15" s="32">
        <f>G11*0.05</f>
        <v>17000</v>
      </c>
      <c r="H15" s="5"/>
      <c r="I15" s="20"/>
    </row>
    <row r="16" spans="1:9" x14ac:dyDescent="0.25">
      <c r="A16" s="89" t="s">
        <v>50</v>
      </c>
      <c r="B16" s="89"/>
      <c r="C16" s="90"/>
      <c r="D16" s="90"/>
      <c r="E16" s="90"/>
      <c r="F16" s="90"/>
      <c r="G16" s="12">
        <f>G11-G14-G15</f>
        <v>260665</v>
      </c>
      <c r="H16" s="13"/>
      <c r="I16" s="20"/>
    </row>
    <row r="17" spans="1:8" x14ac:dyDescent="0.25">
      <c r="A17" t="s">
        <v>18</v>
      </c>
      <c r="C17" s="91"/>
      <c r="D17" s="91"/>
      <c r="E17" s="91"/>
      <c r="F17" s="92"/>
      <c r="G17" s="92"/>
      <c r="H17" s="92"/>
    </row>
    <row r="18" spans="1:8" x14ac:dyDescent="0.25">
      <c r="A18" t="s">
        <v>31</v>
      </c>
      <c r="E18" s="14"/>
      <c r="F18" s="14"/>
      <c r="G18" s="14"/>
      <c r="H18" s="14"/>
    </row>
    <row r="19" spans="1:8" x14ac:dyDescent="0.25">
      <c r="A19" s="85" t="s">
        <v>51</v>
      </c>
      <c r="B19" s="85"/>
      <c r="C19" s="85"/>
      <c r="D19" s="85"/>
      <c r="E19" s="23">
        <v>129000</v>
      </c>
    </row>
    <row r="20" spans="1:8" x14ac:dyDescent="0.25">
      <c r="A20" s="85" t="s">
        <v>52</v>
      </c>
      <c r="B20" s="85"/>
      <c r="C20" s="85"/>
      <c r="D20" s="85"/>
      <c r="E20" s="23">
        <v>58000</v>
      </c>
      <c r="G20" s="4"/>
    </row>
    <row r="21" spans="1:8" x14ac:dyDescent="0.25">
      <c r="A21" s="85" t="s">
        <v>53</v>
      </c>
      <c r="B21" s="85"/>
      <c r="C21" s="85"/>
      <c r="D21" s="85"/>
      <c r="E21" s="23">
        <v>187000</v>
      </c>
    </row>
    <row r="22" spans="1:8" x14ac:dyDescent="0.25">
      <c r="A22" s="31"/>
      <c r="B22" s="31"/>
      <c r="C22" s="31"/>
      <c r="D22" s="31"/>
    </row>
    <row r="23" spans="1:8" x14ac:dyDescent="0.25">
      <c r="A23" s="85" t="s">
        <v>45</v>
      </c>
      <c r="B23" s="85"/>
      <c r="C23" s="85"/>
      <c r="D23" s="85"/>
      <c r="E23" s="23">
        <v>43000</v>
      </c>
    </row>
    <row r="24" spans="1:8" x14ac:dyDescent="0.25">
      <c r="A24" s="85" t="s">
        <v>46</v>
      </c>
      <c r="B24" s="85"/>
      <c r="C24" s="85"/>
      <c r="D24" s="85"/>
      <c r="E24" s="23">
        <v>19335</v>
      </c>
    </row>
    <row r="25" spans="1:8" x14ac:dyDescent="0.25">
      <c r="A25" s="79" t="s">
        <v>47</v>
      </c>
      <c r="B25" s="80"/>
      <c r="C25" s="80"/>
      <c r="D25" s="81"/>
      <c r="E25" s="23">
        <f>SUM(E23:E24)</f>
        <v>62335</v>
      </c>
    </row>
  </sheetData>
  <mergeCells count="16">
    <mergeCell ref="A14:F14"/>
    <mergeCell ref="C3:H3"/>
    <mergeCell ref="A11:F11"/>
    <mergeCell ref="A12:F12"/>
    <mergeCell ref="H12:H13"/>
    <mergeCell ref="A13:F13"/>
    <mergeCell ref="A21:D21"/>
    <mergeCell ref="A23:D23"/>
    <mergeCell ref="A24:D24"/>
    <mergeCell ref="A25:D25"/>
    <mergeCell ref="A15:F15"/>
    <mergeCell ref="A16:F16"/>
    <mergeCell ref="C17:E17"/>
    <mergeCell ref="F17:H17"/>
    <mergeCell ref="A19:D19"/>
    <mergeCell ref="A20:D20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view="pageLayout" topLeftCell="A22" zoomScaleNormal="100" workbookViewId="0">
      <selection activeCell="G17" sqref="G17"/>
    </sheetView>
  </sheetViews>
  <sheetFormatPr baseColWidth="10" defaultRowHeight="15" x14ac:dyDescent="0.25"/>
  <cols>
    <col min="1" max="1" width="4.5703125" customWidth="1"/>
    <col min="2" max="2" width="37.5703125" customWidth="1"/>
    <col min="3" max="3" width="8.28515625" customWidth="1"/>
    <col min="4" max="4" width="9.5703125" customWidth="1"/>
    <col min="5" max="5" width="21.85546875" customWidth="1"/>
    <col min="6" max="6" width="17" customWidth="1"/>
    <col min="7" max="7" width="13.7109375" customWidth="1"/>
    <col min="8" max="8" width="11.5703125" customWidth="1"/>
    <col min="9" max="9" width="12.28515625" bestFit="1" customWidth="1"/>
  </cols>
  <sheetData>
    <row r="1" spans="1:9" x14ac:dyDescent="0.25">
      <c r="A1" s="4" t="s">
        <v>8</v>
      </c>
      <c r="D1" s="16"/>
      <c r="E1" t="s">
        <v>11</v>
      </c>
      <c r="G1" s="15" t="s">
        <v>29</v>
      </c>
    </row>
    <row r="2" spans="1:9" ht="22.5" customHeight="1" x14ac:dyDescent="0.25">
      <c r="A2" s="4" t="s">
        <v>9</v>
      </c>
      <c r="D2" s="16"/>
      <c r="E2" s="4" t="s">
        <v>25</v>
      </c>
      <c r="G2" s="15" t="s">
        <v>30</v>
      </c>
    </row>
    <row r="3" spans="1:9" ht="13.5" customHeight="1" x14ac:dyDescent="0.25">
      <c r="A3" s="4" t="s">
        <v>10</v>
      </c>
      <c r="C3" s="94" t="s">
        <v>54</v>
      </c>
      <c r="D3" s="94"/>
      <c r="E3" s="94"/>
      <c r="F3" s="94"/>
      <c r="G3" s="94"/>
      <c r="H3" s="94"/>
    </row>
    <row r="4" spans="1:9" ht="20.25" customHeight="1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9" t="s">
        <v>35</v>
      </c>
    </row>
    <row r="5" spans="1:9" ht="21" customHeight="1" x14ac:dyDescent="0.25">
      <c r="A5" s="2">
        <v>1</v>
      </c>
      <c r="B5" s="6" t="s">
        <v>12</v>
      </c>
      <c r="C5" s="6" t="s">
        <v>13</v>
      </c>
      <c r="D5" s="6">
        <v>34879</v>
      </c>
      <c r="E5" s="6" t="s">
        <v>14</v>
      </c>
      <c r="F5" s="7">
        <v>811102</v>
      </c>
      <c r="G5" s="11">
        <v>70000</v>
      </c>
      <c r="H5" s="6" t="s">
        <v>19</v>
      </c>
      <c r="I5" s="20"/>
    </row>
    <row r="6" spans="1:9" ht="20.25" customHeight="1" x14ac:dyDescent="0.25">
      <c r="A6" s="2">
        <v>2</v>
      </c>
      <c r="B6" s="6" t="s">
        <v>15</v>
      </c>
      <c r="C6" s="6" t="s">
        <v>34</v>
      </c>
      <c r="D6" s="6">
        <v>34879</v>
      </c>
      <c r="E6" s="6" t="s">
        <v>14</v>
      </c>
      <c r="F6" s="7">
        <v>803502</v>
      </c>
      <c r="G6" s="11">
        <v>70000</v>
      </c>
      <c r="H6" s="6" t="s">
        <v>19</v>
      </c>
      <c r="I6" s="20"/>
    </row>
    <row r="7" spans="1:9" ht="15.75" x14ac:dyDescent="0.25">
      <c r="A7" s="7">
        <v>3</v>
      </c>
      <c r="B7" s="6" t="s">
        <v>20</v>
      </c>
      <c r="C7" s="6" t="s">
        <v>13</v>
      </c>
      <c r="D7" s="6">
        <v>34315</v>
      </c>
      <c r="E7" s="6"/>
      <c r="F7" s="7">
        <v>27803</v>
      </c>
      <c r="G7" s="11">
        <v>50000</v>
      </c>
      <c r="H7" s="6" t="s">
        <v>21</v>
      </c>
      <c r="I7" s="20"/>
    </row>
    <row r="8" spans="1:9" ht="17.25" customHeight="1" x14ac:dyDescent="0.25">
      <c r="A8" s="8">
        <v>4</v>
      </c>
      <c r="B8" s="6" t="s">
        <v>22</v>
      </c>
      <c r="C8" s="6" t="s">
        <v>13</v>
      </c>
      <c r="D8" s="6">
        <v>34368</v>
      </c>
      <c r="E8" s="6" t="s">
        <v>23</v>
      </c>
      <c r="F8" s="7">
        <v>27603</v>
      </c>
      <c r="G8" s="11">
        <v>70000</v>
      </c>
      <c r="H8" s="6" t="s">
        <v>21</v>
      </c>
      <c r="I8" s="20"/>
    </row>
    <row r="9" spans="1:9" ht="17.25" customHeight="1" x14ac:dyDescent="0.25">
      <c r="A9" s="8">
        <v>5</v>
      </c>
      <c r="B9" s="6" t="s">
        <v>26</v>
      </c>
      <c r="C9" s="6" t="s">
        <v>37</v>
      </c>
      <c r="D9" s="6">
        <v>57294</v>
      </c>
      <c r="E9" s="6" t="s">
        <v>27</v>
      </c>
      <c r="F9" s="7" t="s">
        <v>28</v>
      </c>
      <c r="G9" s="11">
        <v>70000</v>
      </c>
      <c r="H9" s="6" t="s">
        <v>19</v>
      </c>
      <c r="I9" s="21" t="s">
        <v>36</v>
      </c>
    </row>
    <row r="10" spans="1:9" ht="17.25" customHeight="1" x14ac:dyDescent="0.25">
      <c r="A10" s="10">
        <v>6</v>
      </c>
      <c r="B10" s="6" t="s">
        <v>24</v>
      </c>
      <c r="C10" s="6" t="s">
        <v>13</v>
      </c>
      <c r="D10" s="6">
        <v>37540</v>
      </c>
      <c r="E10" s="6" t="s">
        <v>23</v>
      </c>
      <c r="F10" s="7">
        <v>810702</v>
      </c>
      <c r="G10" s="11">
        <v>70000</v>
      </c>
      <c r="H10" s="6" t="s">
        <v>21</v>
      </c>
      <c r="I10" s="20"/>
    </row>
    <row r="11" spans="1:9" ht="18.75" x14ac:dyDescent="0.3">
      <c r="A11" s="97" t="s">
        <v>16</v>
      </c>
      <c r="B11" s="98"/>
      <c r="C11" s="98"/>
      <c r="D11" s="98"/>
      <c r="E11" s="98"/>
      <c r="F11" s="99"/>
      <c r="G11" s="17">
        <f>SUM(G5:G10)</f>
        <v>400000</v>
      </c>
      <c r="H11" s="45" t="s">
        <v>79</v>
      </c>
      <c r="I11" s="46">
        <f>G11-H12</f>
        <v>352000</v>
      </c>
    </row>
    <row r="12" spans="1:9" ht="15.75" customHeight="1" x14ac:dyDescent="0.25">
      <c r="A12" s="97" t="s">
        <v>58</v>
      </c>
      <c r="B12" s="98"/>
      <c r="C12" s="98"/>
      <c r="D12" s="98"/>
      <c r="E12" s="98"/>
      <c r="F12" s="99"/>
      <c r="G12" s="32">
        <f>(G5+G6+G9)*0.12</f>
        <v>25200</v>
      </c>
      <c r="H12" s="95">
        <f>SUM(G12:G13)</f>
        <v>48000</v>
      </c>
      <c r="I12" s="20"/>
    </row>
    <row r="13" spans="1:9" ht="15.75" customHeight="1" x14ac:dyDescent="0.25">
      <c r="A13" s="97" t="s">
        <v>59</v>
      </c>
      <c r="B13" s="98"/>
      <c r="C13" s="98"/>
      <c r="D13" s="98"/>
      <c r="E13" s="98"/>
      <c r="F13" s="99"/>
      <c r="G13" s="32">
        <f>(G7+G8+G10)*0.12</f>
        <v>22800</v>
      </c>
      <c r="H13" s="96"/>
      <c r="I13" s="20"/>
    </row>
    <row r="14" spans="1:9" ht="15.75" customHeight="1" x14ac:dyDescent="0.25">
      <c r="A14" s="97" t="s">
        <v>76</v>
      </c>
      <c r="B14" s="98"/>
      <c r="C14" s="98"/>
      <c r="D14" s="98"/>
      <c r="E14" s="98"/>
      <c r="F14" s="99"/>
      <c r="G14" s="32">
        <v>39500</v>
      </c>
      <c r="H14" s="36"/>
      <c r="I14" s="20"/>
    </row>
    <row r="15" spans="1:9" ht="15.75" customHeight="1" x14ac:dyDescent="0.25">
      <c r="A15" s="79" t="s">
        <v>61</v>
      </c>
      <c r="B15" s="98"/>
      <c r="C15" s="98"/>
      <c r="D15" s="98"/>
      <c r="E15" s="98"/>
      <c r="F15" s="99"/>
      <c r="G15" s="32">
        <v>10690</v>
      </c>
      <c r="H15" s="34"/>
      <c r="I15" s="20"/>
    </row>
    <row r="16" spans="1:9" x14ac:dyDescent="0.25">
      <c r="A16" s="97" t="s">
        <v>17</v>
      </c>
      <c r="B16" s="98"/>
      <c r="C16" s="98"/>
      <c r="D16" s="98"/>
      <c r="E16" s="98"/>
      <c r="F16" s="99"/>
      <c r="G16" s="32">
        <f>G11*0.05</f>
        <v>20000</v>
      </c>
      <c r="H16" s="5"/>
      <c r="I16" s="20"/>
    </row>
    <row r="17" spans="1:9" x14ac:dyDescent="0.25">
      <c r="A17" s="89" t="s">
        <v>78</v>
      </c>
      <c r="B17" s="89"/>
      <c r="C17" s="90"/>
      <c r="D17" s="90"/>
      <c r="E17" s="90"/>
      <c r="F17" s="90"/>
      <c r="G17" s="12">
        <f>G11-G12-G13-G14-G15-G16</f>
        <v>281810</v>
      </c>
      <c r="H17" s="13"/>
      <c r="I17" s="20"/>
    </row>
    <row r="18" spans="1:9" x14ac:dyDescent="0.25">
      <c r="A18" t="s">
        <v>18</v>
      </c>
      <c r="C18" s="91"/>
      <c r="D18" s="91"/>
      <c r="E18" s="91"/>
      <c r="F18" s="92"/>
      <c r="G18" s="92"/>
      <c r="H18" s="92"/>
    </row>
    <row r="19" spans="1:9" x14ac:dyDescent="0.25">
      <c r="A19" t="s">
        <v>31</v>
      </c>
      <c r="E19" s="14"/>
    </row>
    <row r="20" spans="1:9" x14ac:dyDescent="0.25">
      <c r="A20" s="107" t="s">
        <v>62</v>
      </c>
      <c r="B20" s="107"/>
      <c r="C20" s="108" t="s">
        <v>66</v>
      </c>
      <c r="D20" s="109"/>
      <c r="E20" s="47" t="s">
        <v>67</v>
      </c>
      <c r="F20" s="106" t="s">
        <v>77</v>
      </c>
      <c r="G20" s="106"/>
      <c r="H20" s="106"/>
      <c r="I20" s="106"/>
    </row>
    <row r="21" spans="1:9" x14ac:dyDescent="0.25">
      <c r="C21" s="110" t="s">
        <v>69</v>
      </c>
      <c r="D21" s="111"/>
      <c r="E21" s="48" t="s">
        <v>68</v>
      </c>
      <c r="F21" s="38"/>
      <c r="G21" s="41" t="s">
        <v>6</v>
      </c>
      <c r="H21" s="100" t="s">
        <v>65</v>
      </c>
      <c r="I21" s="101"/>
    </row>
    <row r="22" spans="1:9" x14ac:dyDescent="0.25">
      <c r="C22" s="38"/>
      <c r="D22" s="38"/>
      <c r="E22" s="14"/>
      <c r="F22" s="38"/>
      <c r="G22" s="39"/>
      <c r="H22" s="40" t="s">
        <v>70</v>
      </c>
      <c r="I22" s="39" t="s">
        <v>71</v>
      </c>
    </row>
    <row r="23" spans="1:9" x14ac:dyDescent="0.25">
      <c r="A23" s="85" t="s">
        <v>74</v>
      </c>
      <c r="B23" s="85"/>
      <c r="C23" s="85"/>
      <c r="D23" s="85"/>
      <c r="E23" s="23">
        <v>129000</v>
      </c>
      <c r="F23" s="37" t="s">
        <v>63</v>
      </c>
      <c r="G23" s="23">
        <v>45750</v>
      </c>
      <c r="H23" s="23">
        <v>22800</v>
      </c>
      <c r="I23" s="23">
        <v>16800</v>
      </c>
    </row>
    <row r="24" spans="1:9" x14ac:dyDescent="0.25">
      <c r="A24" s="85" t="s">
        <v>60</v>
      </c>
      <c r="B24" s="85"/>
      <c r="C24" s="85"/>
      <c r="D24" s="85"/>
      <c r="E24" s="23">
        <v>58000</v>
      </c>
      <c r="F24" s="37" t="s">
        <v>64</v>
      </c>
      <c r="G24" s="23">
        <v>29740</v>
      </c>
      <c r="H24" s="23">
        <v>25200</v>
      </c>
      <c r="I24" s="23"/>
    </row>
    <row r="25" spans="1:9" x14ac:dyDescent="0.25">
      <c r="A25" s="85" t="s">
        <v>72</v>
      </c>
      <c r="B25" s="85"/>
      <c r="C25" s="85"/>
      <c r="D25" s="85"/>
      <c r="E25" s="23">
        <v>187000</v>
      </c>
    </row>
    <row r="26" spans="1:9" x14ac:dyDescent="0.25">
      <c r="A26" s="35"/>
      <c r="B26" s="35"/>
      <c r="C26" s="35"/>
      <c r="D26" s="35"/>
      <c r="F26" s="43" t="s">
        <v>75</v>
      </c>
    </row>
    <row r="27" spans="1:9" x14ac:dyDescent="0.25">
      <c r="A27" s="85" t="s">
        <v>45</v>
      </c>
      <c r="B27" s="85"/>
      <c r="C27" s="85"/>
      <c r="D27" s="85"/>
      <c r="E27" s="23">
        <v>6150</v>
      </c>
      <c r="F27" s="44">
        <v>14400</v>
      </c>
    </row>
    <row r="28" spans="1:9" x14ac:dyDescent="0.25">
      <c r="A28" s="85" t="s">
        <v>46</v>
      </c>
      <c r="B28" s="85"/>
      <c r="C28" s="85"/>
      <c r="D28" s="85"/>
      <c r="E28" s="23">
        <v>4540</v>
      </c>
      <c r="F28" s="44">
        <v>35790</v>
      </c>
    </row>
    <row r="29" spans="1:9" x14ac:dyDescent="0.25">
      <c r="A29" s="79" t="s">
        <v>47</v>
      </c>
      <c r="B29" s="80"/>
      <c r="C29" s="80"/>
      <c r="D29" s="81"/>
      <c r="E29" s="23">
        <f>SUM(E27:E28)</f>
        <v>10690</v>
      </c>
      <c r="F29" s="44">
        <f>SUM(F27:F28)</f>
        <v>50190</v>
      </c>
    </row>
    <row r="31" spans="1:9" ht="15.75" x14ac:dyDescent="0.25">
      <c r="A31" s="102" t="s">
        <v>73</v>
      </c>
      <c r="B31" s="103"/>
      <c r="C31" s="103"/>
      <c r="D31" s="103"/>
      <c r="E31" s="103"/>
      <c r="F31" s="11" t="s">
        <v>63</v>
      </c>
      <c r="G31" s="23">
        <v>8250</v>
      </c>
    </row>
    <row r="32" spans="1:9" x14ac:dyDescent="0.25">
      <c r="A32" s="104"/>
      <c r="B32" s="105"/>
      <c r="C32" s="105"/>
      <c r="D32" s="105"/>
      <c r="E32" s="105"/>
      <c r="F32" s="42" t="s">
        <v>64</v>
      </c>
      <c r="G32" s="23">
        <v>31250</v>
      </c>
    </row>
  </sheetData>
  <mergeCells count="23">
    <mergeCell ref="A31:E32"/>
    <mergeCell ref="A14:F14"/>
    <mergeCell ref="A25:D25"/>
    <mergeCell ref="A27:D27"/>
    <mergeCell ref="A28:D28"/>
    <mergeCell ref="A29:D29"/>
    <mergeCell ref="A16:F16"/>
    <mergeCell ref="A17:F17"/>
    <mergeCell ref="C18:E18"/>
    <mergeCell ref="F18:H18"/>
    <mergeCell ref="A23:D23"/>
    <mergeCell ref="A24:D24"/>
    <mergeCell ref="F20:I20"/>
    <mergeCell ref="A20:B20"/>
    <mergeCell ref="C20:D20"/>
    <mergeCell ref="C21:D21"/>
    <mergeCell ref="H21:I21"/>
    <mergeCell ref="A15:F15"/>
    <mergeCell ref="C3:H3"/>
    <mergeCell ref="A11:F11"/>
    <mergeCell ref="A12:F12"/>
    <mergeCell ref="H12:H13"/>
    <mergeCell ref="A13:F13"/>
  </mergeCells>
  <pageMargins left="0.11811023622047245" right="0.11811023622047245" top="0.21875" bottom="0.74803149606299213" header="0.31496062992125984" footer="0.31496062992125984"/>
  <pageSetup paperSize="9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view="pageLayout" topLeftCell="A7" zoomScaleNormal="100" workbookViewId="0">
      <selection activeCell="E21" sqref="E21"/>
    </sheetView>
  </sheetViews>
  <sheetFormatPr baseColWidth="10" defaultRowHeight="15" x14ac:dyDescent="0.25"/>
  <cols>
    <col min="1" max="1" width="4.5703125" customWidth="1"/>
    <col min="2" max="2" width="37.5703125" customWidth="1"/>
    <col min="3" max="3" width="8.28515625" customWidth="1"/>
    <col min="4" max="4" width="9.5703125" customWidth="1"/>
    <col min="5" max="5" width="21.85546875" customWidth="1"/>
    <col min="6" max="6" width="17" customWidth="1"/>
    <col min="7" max="7" width="13.7109375" customWidth="1"/>
    <col min="8" max="8" width="11.5703125" customWidth="1"/>
    <col min="9" max="9" width="12.28515625" bestFit="1" customWidth="1"/>
  </cols>
  <sheetData>
    <row r="1" spans="1:9" x14ac:dyDescent="0.25">
      <c r="A1" s="4" t="s">
        <v>8</v>
      </c>
      <c r="D1" s="16"/>
      <c r="E1" t="s">
        <v>11</v>
      </c>
      <c r="G1" s="15" t="s">
        <v>29</v>
      </c>
    </row>
    <row r="2" spans="1:9" ht="22.5" customHeight="1" x14ac:dyDescent="0.25">
      <c r="A2" s="4" t="s">
        <v>9</v>
      </c>
      <c r="D2" s="16"/>
      <c r="E2" s="4" t="s">
        <v>25</v>
      </c>
      <c r="G2" s="15" t="s">
        <v>30</v>
      </c>
    </row>
    <row r="3" spans="1:9" ht="13.5" customHeight="1" x14ac:dyDescent="0.25">
      <c r="A3" s="4" t="s">
        <v>10</v>
      </c>
    </row>
    <row r="4" spans="1:9" ht="13.5" customHeight="1" x14ac:dyDescent="0.25">
      <c r="A4" s="4"/>
      <c r="C4" s="94" t="s">
        <v>80</v>
      </c>
      <c r="D4" s="94"/>
      <c r="E4" s="94"/>
      <c r="F4" s="94"/>
      <c r="G4" s="94"/>
      <c r="H4" s="94"/>
    </row>
    <row r="5" spans="1:9" ht="13.5" customHeight="1" x14ac:dyDescent="0.25">
      <c r="A5" s="4"/>
      <c r="C5" s="50"/>
      <c r="D5" s="50"/>
      <c r="E5" s="50"/>
      <c r="F5" s="50"/>
      <c r="G5" s="50"/>
      <c r="H5" s="50"/>
    </row>
    <row r="6" spans="1:9" ht="20.2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 t="s">
        <v>35</v>
      </c>
    </row>
    <row r="7" spans="1:9" ht="21" customHeight="1" x14ac:dyDescent="0.25">
      <c r="A7" s="2">
        <v>1</v>
      </c>
      <c r="B7" s="6" t="s">
        <v>12</v>
      </c>
      <c r="C7" s="6" t="s">
        <v>13</v>
      </c>
      <c r="D7" s="6">
        <v>34879</v>
      </c>
      <c r="E7" s="6" t="s">
        <v>14</v>
      </c>
      <c r="F7" s="7">
        <v>811102</v>
      </c>
      <c r="G7" s="11">
        <v>70000</v>
      </c>
      <c r="H7" s="6" t="s">
        <v>19</v>
      </c>
      <c r="I7" s="20"/>
    </row>
    <row r="8" spans="1:9" ht="20.25" customHeight="1" x14ac:dyDescent="0.25">
      <c r="A8" s="2">
        <v>2</v>
      </c>
      <c r="B8" s="6" t="s">
        <v>15</v>
      </c>
      <c r="C8" s="6" t="s">
        <v>34</v>
      </c>
      <c r="D8" s="6">
        <v>34879</v>
      </c>
      <c r="E8" s="6" t="s">
        <v>14</v>
      </c>
      <c r="F8" s="7">
        <v>803502</v>
      </c>
      <c r="G8" s="11">
        <v>70000</v>
      </c>
      <c r="H8" s="6" t="s">
        <v>19</v>
      </c>
      <c r="I8" s="20"/>
    </row>
    <row r="9" spans="1:9" ht="15.75" x14ac:dyDescent="0.25">
      <c r="A9" s="7">
        <v>3</v>
      </c>
      <c r="B9" s="6" t="s">
        <v>20</v>
      </c>
      <c r="C9" s="6" t="s">
        <v>13</v>
      </c>
      <c r="D9" s="6">
        <v>34315</v>
      </c>
      <c r="E9" s="6"/>
      <c r="F9" s="7">
        <v>27803</v>
      </c>
      <c r="G9" s="11">
        <v>50000</v>
      </c>
      <c r="H9" s="6" t="s">
        <v>21</v>
      </c>
      <c r="I9" s="20"/>
    </row>
    <row r="10" spans="1:9" ht="17.25" customHeight="1" x14ac:dyDescent="0.25">
      <c r="A10" s="8">
        <v>4</v>
      </c>
      <c r="B10" s="6" t="s">
        <v>22</v>
      </c>
      <c r="C10" s="6" t="s">
        <v>13</v>
      </c>
      <c r="D10" s="6">
        <v>34368</v>
      </c>
      <c r="E10" s="6" t="s">
        <v>23</v>
      </c>
      <c r="F10" s="7">
        <v>27603</v>
      </c>
      <c r="G10" s="11">
        <v>70000</v>
      </c>
      <c r="H10" s="6" t="s">
        <v>21</v>
      </c>
      <c r="I10" s="20"/>
    </row>
    <row r="11" spans="1:9" ht="17.25" customHeight="1" x14ac:dyDescent="0.25">
      <c r="A11" s="8">
        <v>5</v>
      </c>
      <c r="B11" s="6" t="s">
        <v>26</v>
      </c>
      <c r="C11" s="6" t="s">
        <v>37</v>
      </c>
      <c r="D11" s="6">
        <v>57294</v>
      </c>
      <c r="E11" s="6" t="s">
        <v>27</v>
      </c>
      <c r="F11" s="7" t="s">
        <v>28</v>
      </c>
      <c r="G11" s="11">
        <v>70000</v>
      </c>
      <c r="H11" s="6" t="s">
        <v>19</v>
      </c>
      <c r="I11" s="21" t="s">
        <v>36</v>
      </c>
    </row>
    <row r="12" spans="1:9" ht="17.25" customHeight="1" x14ac:dyDescent="0.25">
      <c r="A12" s="10">
        <v>6</v>
      </c>
      <c r="B12" s="6" t="s">
        <v>24</v>
      </c>
      <c r="C12" s="6" t="s">
        <v>13</v>
      </c>
      <c r="D12" s="6">
        <v>37540</v>
      </c>
      <c r="E12" s="6" t="s">
        <v>23</v>
      </c>
      <c r="F12" s="7">
        <v>810702</v>
      </c>
      <c r="G12" s="11">
        <v>70000</v>
      </c>
      <c r="H12" s="6" t="s">
        <v>21</v>
      </c>
      <c r="I12" s="20"/>
    </row>
    <row r="13" spans="1:9" ht="18.75" x14ac:dyDescent="0.3">
      <c r="A13" s="97" t="s">
        <v>16</v>
      </c>
      <c r="B13" s="98"/>
      <c r="C13" s="98"/>
      <c r="D13" s="98"/>
      <c r="E13" s="98"/>
      <c r="F13" s="99"/>
      <c r="G13" s="17">
        <f>SUM(G7:G12)</f>
        <v>400000</v>
      </c>
      <c r="H13" s="45" t="s">
        <v>79</v>
      </c>
      <c r="I13" s="46">
        <f>G13-H14</f>
        <v>352000</v>
      </c>
    </row>
    <row r="14" spans="1:9" ht="15.75" customHeight="1" x14ac:dyDescent="0.25">
      <c r="A14" s="97" t="s">
        <v>58</v>
      </c>
      <c r="B14" s="98"/>
      <c r="C14" s="98"/>
      <c r="D14" s="98"/>
      <c r="E14" s="98"/>
      <c r="F14" s="99"/>
      <c r="G14" s="32">
        <f>(G7+G8+G11)*0.12</f>
        <v>25200</v>
      </c>
      <c r="H14" s="95">
        <f>SUM(G14:G15)</f>
        <v>48000</v>
      </c>
      <c r="I14" s="20"/>
    </row>
    <row r="15" spans="1:9" ht="15.75" customHeight="1" x14ac:dyDescent="0.25">
      <c r="A15" s="97" t="s">
        <v>59</v>
      </c>
      <c r="B15" s="98"/>
      <c r="C15" s="98"/>
      <c r="D15" s="98"/>
      <c r="E15" s="98"/>
      <c r="F15" s="99"/>
      <c r="G15" s="32">
        <f>(G9+G10+G12)*0.12</f>
        <v>22800</v>
      </c>
      <c r="H15" s="96"/>
      <c r="I15" s="20"/>
    </row>
    <row r="16" spans="1:9" ht="15.75" customHeight="1" x14ac:dyDescent="0.25">
      <c r="A16" s="79" t="s">
        <v>61</v>
      </c>
      <c r="B16" s="98"/>
      <c r="C16" s="98"/>
      <c r="D16" s="98"/>
      <c r="E16" s="98"/>
      <c r="F16" s="99"/>
      <c r="G16" s="32">
        <v>85455</v>
      </c>
      <c r="H16" s="49"/>
      <c r="I16" s="20"/>
    </row>
    <row r="17" spans="1:9" x14ac:dyDescent="0.25">
      <c r="A17" s="97" t="s">
        <v>17</v>
      </c>
      <c r="B17" s="98"/>
      <c r="C17" s="98"/>
      <c r="D17" s="98"/>
      <c r="E17" s="98"/>
      <c r="F17" s="99"/>
      <c r="G17" s="32">
        <f>G13*0.05</f>
        <v>20000</v>
      </c>
      <c r="H17" s="5"/>
      <c r="I17" s="20"/>
    </row>
    <row r="18" spans="1:9" x14ac:dyDescent="0.25">
      <c r="A18" s="89" t="s">
        <v>81</v>
      </c>
      <c r="B18" s="89"/>
      <c r="C18" s="90"/>
      <c r="D18" s="90"/>
      <c r="E18" s="90"/>
      <c r="F18" s="90"/>
      <c r="G18" s="12">
        <f>G13-G14-G15-G16-G17</f>
        <v>246545</v>
      </c>
      <c r="H18" s="13"/>
      <c r="I18" s="20"/>
    </row>
    <row r="19" spans="1:9" x14ac:dyDescent="0.25">
      <c r="A19" t="s">
        <v>18</v>
      </c>
      <c r="C19" s="91"/>
      <c r="D19" s="91"/>
      <c r="E19" s="91"/>
      <c r="F19" s="92"/>
      <c r="G19" s="92"/>
      <c r="H19" s="92"/>
    </row>
    <row r="20" spans="1:9" x14ac:dyDescent="0.25">
      <c r="A20" t="s">
        <v>31</v>
      </c>
      <c r="E20" s="14"/>
    </row>
    <row r="21" spans="1:9" x14ac:dyDescent="0.25">
      <c r="A21" s="107" t="s">
        <v>62</v>
      </c>
      <c r="B21" s="107"/>
    </row>
    <row r="23" spans="1:9" x14ac:dyDescent="0.25">
      <c r="A23" s="112" t="s">
        <v>66</v>
      </c>
      <c r="B23" s="112"/>
      <c r="C23" s="112" t="s">
        <v>67</v>
      </c>
      <c r="D23" s="112"/>
      <c r="E23" s="112"/>
    </row>
    <row r="24" spans="1:9" x14ac:dyDescent="0.25">
      <c r="A24" s="112" t="s">
        <v>69</v>
      </c>
      <c r="B24" s="112"/>
      <c r="C24" s="112" t="s">
        <v>68</v>
      </c>
      <c r="D24" s="112"/>
      <c r="E24" s="112"/>
    </row>
    <row r="25" spans="1:9" x14ac:dyDescent="0.25">
      <c r="A25" s="113"/>
      <c r="B25" s="113"/>
      <c r="C25" s="113"/>
      <c r="D25" s="113"/>
      <c r="E25" s="51"/>
    </row>
    <row r="26" spans="1:9" x14ac:dyDescent="0.25">
      <c r="A26" s="113"/>
      <c r="B26" s="113"/>
      <c r="C26" s="113"/>
      <c r="D26" s="113"/>
      <c r="E26" s="51"/>
      <c r="F26" s="58" t="s">
        <v>77</v>
      </c>
      <c r="G26" s="59"/>
      <c r="H26" s="59"/>
      <c r="I26" s="60"/>
    </row>
    <row r="27" spans="1:9" x14ac:dyDescent="0.25">
      <c r="A27" t="s">
        <v>82</v>
      </c>
      <c r="F27" s="57"/>
      <c r="G27" s="112" t="s">
        <v>65</v>
      </c>
      <c r="H27" s="112"/>
      <c r="I27" s="112"/>
    </row>
    <row r="28" spans="1:9" x14ac:dyDescent="0.25">
      <c r="A28" t="s">
        <v>83</v>
      </c>
      <c r="F28" s="57"/>
      <c r="G28" s="39" t="s">
        <v>70</v>
      </c>
      <c r="H28" s="39" t="s">
        <v>71</v>
      </c>
      <c r="I28" s="39" t="s">
        <v>85</v>
      </c>
    </row>
    <row r="29" spans="1:9" x14ac:dyDescent="0.25">
      <c r="A29" t="s">
        <v>84</v>
      </c>
      <c r="E29" s="52" t="s">
        <v>63</v>
      </c>
      <c r="F29" s="23">
        <v>45750</v>
      </c>
      <c r="G29" s="23">
        <v>22800</v>
      </c>
      <c r="H29" s="23">
        <v>16800</v>
      </c>
      <c r="I29" s="23">
        <f>SUM(G29:H29)</f>
        <v>39600</v>
      </c>
    </row>
    <row r="30" spans="1:9" x14ac:dyDescent="0.25">
      <c r="E30" s="52" t="s">
        <v>64</v>
      </c>
      <c r="F30" s="61">
        <v>29740</v>
      </c>
      <c r="G30" s="62">
        <v>25200</v>
      </c>
      <c r="H30" s="62">
        <v>0</v>
      </c>
      <c r="I30" s="62">
        <f>SUM(G30:H30)</f>
        <v>25200</v>
      </c>
    </row>
    <row r="31" spans="1:9" x14ac:dyDescent="0.25">
      <c r="E31" s="20" t="s">
        <v>85</v>
      </c>
      <c r="F31" s="23">
        <f>SUM(F29:F30)</f>
        <v>75490</v>
      </c>
      <c r="G31" s="23">
        <f t="shared" ref="G31:I31" si="0">SUM(G29:G30)</f>
        <v>48000</v>
      </c>
      <c r="H31" s="23">
        <f t="shared" si="0"/>
        <v>16800</v>
      </c>
      <c r="I31" s="23">
        <f t="shared" si="0"/>
        <v>64800</v>
      </c>
    </row>
  </sheetData>
  <mergeCells count="18">
    <mergeCell ref="A16:F16"/>
    <mergeCell ref="A17:F17"/>
    <mergeCell ref="A18:F18"/>
    <mergeCell ref="C19:E19"/>
    <mergeCell ref="F19:H19"/>
    <mergeCell ref="C4:H4"/>
    <mergeCell ref="A13:F13"/>
    <mergeCell ref="A14:F14"/>
    <mergeCell ref="H14:H15"/>
    <mergeCell ref="A15:F15"/>
    <mergeCell ref="C23:E23"/>
    <mergeCell ref="C24:E24"/>
    <mergeCell ref="G27:I27"/>
    <mergeCell ref="A21:B21"/>
    <mergeCell ref="A23:B23"/>
    <mergeCell ref="A24:B24"/>
    <mergeCell ref="A25:D25"/>
    <mergeCell ref="A26:D26"/>
  </mergeCells>
  <pageMargins left="0.11811023622047245" right="0.11811023622047245" top="0.21875" bottom="0.74803149606299213" header="0.31496062992125984" footer="0.31496062992125984"/>
  <pageSetup paperSize="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view="pageLayout" topLeftCell="A7" zoomScaleNormal="100" workbookViewId="0">
      <selection activeCell="A26" sqref="A26:E26"/>
    </sheetView>
  </sheetViews>
  <sheetFormatPr baseColWidth="10" defaultRowHeight="15" x14ac:dyDescent="0.25"/>
  <cols>
    <col min="1" max="1" width="4.5703125" customWidth="1"/>
    <col min="2" max="2" width="37.5703125" customWidth="1"/>
    <col min="3" max="3" width="8.28515625" customWidth="1"/>
    <col min="4" max="4" width="9.5703125" customWidth="1"/>
    <col min="5" max="5" width="21.85546875" customWidth="1"/>
    <col min="6" max="6" width="17" customWidth="1"/>
    <col min="7" max="7" width="13.7109375" customWidth="1"/>
    <col min="8" max="8" width="11.5703125" customWidth="1"/>
    <col min="9" max="9" width="12.28515625" bestFit="1" customWidth="1"/>
  </cols>
  <sheetData>
    <row r="1" spans="1:9" x14ac:dyDescent="0.25">
      <c r="A1" s="4" t="s">
        <v>8</v>
      </c>
      <c r="D1" s="16"/>
      <c r="E1" t="s">
        <v>11</v>
      </c>
      <c r="G1" s="15" t="s">
        <v>29</v>
      </c>
    </row>
    <row r="2" spans="1:9" ht="22.5" customHeight="1" x14ac:dyDescent="0.25">
      <c r="A2" s="4" t="s">
        <v>9</v>
      </c>
      <c r="D2" s="16"/>
      <c r="E2" s="4" t="s">
        <v>25</v>
      </c>
      <c r="G2" s="15" t="s">
        <v>30</v>
      </c>
    </row>
    <row r="3" spans="1:9" ht="13.5" customHeight="1" x14ac:dyDescent="0.25">
      <c r="A3" s="4" t="s">
        <v>10</v>
      </c>
    </row>
    <row r="4" spans="1:9" ht="13.5" customHeight="1" x14ac:dyDescent="0.25">
      <c r="A4" s="4"/>
      <c r="C4" s="94" t="s">
        <v>86</v>
      </c>
      <c r="D4" s="94"/>
      <c r="E4" s="94"/>
      <c r="F4" s="94"/>
      <c r="G4" s="94"/>
      <c r="H4" s="94"/>
    </row>
    <row r="5" spans="1:9" ht="13.5" customHeight="1" x14ac:dyDescent="0.25">
      <c r="A5" s="4"/>
      <c r="C5" s="53"/>
      <c r="D5" s="53"/>
      <c r="E5" s="53"/>
      <c r="F5" s="53"/>
      <c r="G5" s="53"/>
      <c r="H5" s="53"/>
    </row>
    <row r="6" spans="1:9" ht="20.2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 t="s">
        <v>35</v>
      </c>
    </row>
    <row r="7" spans="1:9" ht="21" customHeight="1" x14ac:dyDescent="0.25">
      <c r="A7" s="2">
        <v>1</v>
      </c>
      <c r="B7" s="6" t="s">
        <v>12</v>
      </c>
      <c r="C7" s="6" t="s">
        <v>13</v>
      </c>
      <c r="D7" s="6">
        <v>34879</v>
      </c>
      <c r="E7" s="6" t="s">
        <v>14</v>
      </c>
      <c r="F7" s="7">
        <v>811102</v>
      </c>
      <c r="G7" s="11">
        <v>70000</v>
      </c>
      <c r="H7" s="6" t="s">
        <v>19</v>
      </c>
      <c r="I7" s="20"/>
    </row>
    <row r="8" spans="1:9" ht="20.25" customHeight="1" x14ac:dyDescent="0.25">
      <c r="A8" s="2">
        <v>2</v>
      </c>
      <c r="B8" s="6" t="s">
        <v>15</v>
      </c>
      <c r="C8" s="6" t="s">
        <v>34</v>
      </c>
      <c r="D8" s="6">
        <v>34879</v>
      </c>
      <c r="E8" s="6" t="s">
        <v>14</v>
      </c>
      <c r="F8" s="7">
        <v>803502</v>
      </c>
      <c r="G8" s="11">
        <v>70000</v>
      </c>
      <c r="H8" s="6" t="s">
        <v>19</v>
      </c>
      <c r="I8" s="20"/>
    </row>
    <row r="9" spans="1:9" ht="15.75" x14ac:dyDescent="0.25">
      <c r="A9" s="7">
        <v>3</v>
      </c>
      <c r="B9" s="6" t="s">
        <v>20</v>
      </c>
      <c r="C9" s="6" t="s">
        <v>13</v>
      </c>
      <c r="D9" s="6">
        <v>34315</v>
      </c>
      <c r="E9" s="6"/>
      <c r="F9" s="7">
        <v>27803</v>
      </c>
      <c r="G9" s="11">
        <v>50000</v>
      </c>
      <c r="H9" s="6" t="s">
        <v>21</v>
      </c>
      <c r="I9" s="20"/>
    </row>
    <row r="10" spans="1:9" ht="17.25" customHeight="1" x14ac:dyDescent="0.25">
      <c r="A10" s="8">
        <v>4</v>
      </c>
      <c r="B10" s="6" t="s">
        <v>22</v>
      </c>
      <c r="C10" s="6" t="s">
        <v>13</v>
      </c>
      <c r="D10" s="6">
        <v>34368</v>
      </c>
      <c r="E10" s="6" t="s">
        <v>23</v>
      </c>
      <c r="F10" s="7">
        <v>27603</v>
      </c>
      <c r="G10" s="11">
        <v>70000</v>
      </c>
      <c r="H10" s="6" t="s">
        <v>21</v>
      </c>
      <c r="I10" s="20"/>
    </row>
    <row r="11" spans="1:9" ht="17.25" customHeight="1" x14ac:dyDescent="0.25">
      <c r="A11" s="8">
        <v>5</v>
      </c>
      <c r="B11" s="6" t="s">
        <v>26</v>
      </c>
      <c r="C11" s="6" t="s">
        <v>37</v>
      </c>
      <c r="D11" s="6">
        <v>57294</v>
      </c>
      <c r="E11" s="6" t="s">
        <v>27</v>
      </c>
      <c r="F11" s="7" t="s">
        <v>28</v>
      </c>
      <c r="G11" s="11">
        <v>70000</v>
      </c>
      <c r="H11" s="6" t="s">
        <v>19</v>
      </c>
      <c r="I11" s="21" t="s">
        <v>36</v>
      </c>
    </row>
    <row r="12" spans="1:9" ht="17.25" customHeight="1" x14ac:dyDescent="0.25">
      <c r="A12" s="10">
        <v>6</v>
      </c>
      <c r="B12" s="6" t="s">
        <v>24</v>
      </c>
      <c r="C12" s="6" t="s">
        <v>13</v>
      </c>
      <c r="D12" s="6">
        <v>37540</v>
      </c>
      <c r="E12" s="6" t="s">
        <v>23</v>
      </c>
      <c r="F12" s="7">
        <v>810702</v>
      </c>
      <c r="G12" s="11">
        <v>70000</v>
      </c>
      <c r="H12" s="6" t="s">
        <v>21</v>
      </c>
      <c r="I12" s="20"/>
    </row>
    <row r="13" spans="1:9" ht="18.75" x14ac:dyDescent="0.3">
      <c r="A13" s="97" t="s">
        <v>16</v>
      </c>
      <c r="B13" s="98"/>
      <c r="C13" s="98"/>
      <c r="D13" s="98"/>
      <c r="E13" s="98"/>
      <c r="F13" s="99"/>
      <c r="G13" s="17">
        <f>SUM(G7:G12)</f>
        <v>400000</v>
      </c>
      <c r="H13" s="45" t="s">
        <v>79</v>
      </c>
      <c r="I13" s="46">
        <f>G13-H14</f>
        <v>352000</v>
      </c>
    </row>
    <row r="14" spans="1:9" ht="15.75" customHeight="1" x14ac:dyDescent="0.25">
      <c r="A14" s="97" t="s">
        <v>58</v>
      </c>
      <c r="B14" s="98"/>
      <c r="C14" s="98"/>
      <c r="D14" s="98"/>
      <c r="E14" s="98"/>
      <c r="F14" s="99"/>
      <c r="G14" s="32">
        <f>(G7+G8+G11)*0.12</f>
        <v>25200</v>
      </c>
      <c r="H14" s="95">
        <f>SUM(G14:G15)</f>
        <v>48000</v>
      </c>
      <c r="I14" s="20"/>
    </row>
    <row r="15" spans="1:9" ht="15.75" customHeight="1" x14ac:dyDescent="0.25">
      <c r="A15" s="97" t="s">
        <v>59</v>
      </c>
      <c r="B15" s="98"/>
      <c r="C15" s="98"/>
      <c r="D15" s="98"/>
      <c r="E15" s="98"/>
      <c r="F15" s="99"/>
      <c r="G15" s="32">
        <f>(G9+G10+G12)*0.12</f>
        <v>22800</v>
      </c>
      <c r="H15" s="96"/>
      <c r="I15" s="20"/>
    </row>
    <row r="16" spans="1:9" x14ac:dyDescent="0.25">
      <c r="A16" s="97" t="s">
        <v>17</v>
      </c>
      <c r="B16" s="98"/>
      <c r="C16" s="98"/>
      <c r="D16" s="98"/>
      <c r="E16" s="98"/>
      <c r="F16" s="99"/>
      <c r="G16" s="32">
        <f>G13*0.05</f>
        <v>20000</v>
      </c>
      <c r="H16" s="5"/>
      <c r="I16" s="20"/>
    </row>
    <row r="17" spans="1:9" x14ac:dyDescent="0.25">
      <c r="A17" s="89" t="s">
        <v>87</v>
      </c>
      <c r="B17" s="89"/>
      <c r="C17" s="90"/>
      <c r="D17" s="90"/>
      <c r="E17" s="90"/>
      <c r="F17" s="90"/>
      <c r="G17" s="12">
        <f>G13-G14-G15-G16</f>
        <v>332000</v>
      </c>
      <c r="H17" s="13"/>
      <c r="I17" s="20"/>
    </row>
    <row r="18" spans="1:9" x14ac:dyDescent="0.25">
      <c r="A18" t="s">
        <v>18</v>
      </c>
      <c r="C18" s="91"/>
      <c r="D18" s="91"/>
      <c r="E18" s="91"/>
      <c r="F18" s="92"/>
      <c r="G18" s="92"/>
      <c r="H18" s="92"/>
    </row>
    <row r="19" spans="1:9" x14ac:dyDescent="0.25">
      <c r="A19" t="s">
        <v>31</v>
      </c>
      <c r="E19" s="14"/>
    </row>
    <row r="20" spans="1:9" x14ac:dyDescent="0.25">
      <c r="A20" s="107" t="s">
        <v>62</v>
      </c>
      <c r="B20" s="107"/>
    </row>
    <row r="22" spans="1:9" x14ac:dyDescent="0.25">
      <c r="A22" s="112" t="s">
        <v>66</v>
      </c>
      <c r="B22" s="112"/>
      <c r="C22" s="112" t="s">
        <v>67</v>
      </c>
      <c r="D22" s="112"/>
      <c r="E22" s="112"/>
    </row>
    <row r="23" spans="1:9" x14ac:dyDescent="0.25">
      <c r="A23" s="112" t="s">
        <v>69</v>
      </c>
      <c r="B23" s="112"/>
      <c r="C23" s="112" t="s">
        <v>68</v>
      </c>
      <c r="D23" s="112"/>
      <c r="E23" s="112"/>
    </row>
    <row r="24" spans="1:9" x14ac:dyDescent="0.25">
      <c r="A24" s="113"/>
      <c r="B24" s="113"/>
      <c r="C24" s="113"/>
      <c r="D24" s="113"/>
      <c r="E24" s="51"/>
    </row>
    <row r="25" spans="1:9" x14ac:dyDescent="0.25">
      <c r="A25" t="s">
        <v>88</v>
      </c>
      <c r="F25" s="55"/>
      <c r="G25" s="112" t="s">
        <v>89</v>
      </c>
      <c r="H25" s="112"/>
      <c r="I25" s="112"/>
    </row>
    <row r="26" spans="1:9" x14ac:dyDescent="0.25">
      <c r="A26" s="107"/>
      <c r="B26" s="107"/>
      <c r="C26" s="107"/>
      <c r="D26" s="107"/>
      <c r="E26" s="114"/>
      <c r="F26" s="55"/>
      <c r="G26" s="56" t="s">
        <v>70</v>
      </c>
      <c r="H26" s="56" t="s">
        <v>71</v>
      </c>
      <c r="I26" s="56" t="s">
        <v>85</v>
      </c>
    </row>
    <row r="27" spans="1:9" x14ac:dyDescent="0.25">
      <c r="E27" s="54" t="s">
        <v>63</v>
      </c>
      <c r="F27" s="23">
        <v>45750</v>
      </c>
      <c r="G27" s="23">
        <v>22800</v>
      </c>
      <c r="H27" s="23">
        <v>16800</v>
      </c>
      <c r="I27" s="23">
        <f>SUM(G27:H27)</f>
        <v>39600</v>
      </c>
    </row>
    <row r="28" spans="1:9" x14ac:dyDescent="0.25">
      <c r="E28" s="54" t="s">
        <v>64</v>
      </c>
      <c r="F28" s="23">
        <v>29740</v>
      </c>
      <c r="G28" s="62">
        <v>25200</v>
      </c>
      <c r="H28" s="62">
        <v>0</v>
      </c>
      <c r="I28" s="62">
        <f>SUM(G28:H28)</f>
        <v>25200</v>
      </c>
    </row>
    <row r="29" spans="1:9" x14ac:dyDescent="0.25">
      <c r="E29" s="20" t="s">
        <v>85</v>
      </c>
      <c r="F29" s="23">
        <f>SUM(F27:F28)</f>
        <v>75490</v>
      </c>
      <c r="G29" s="23">
        <f t="shared" ref="G29:I29" si="0">SUM(G27:G28)</f>
        <v>48000</v>
      </c>
      <c r="H29" s="23">
        <f t="shared" si="0"/>
        <v>16800</v>
      </c>
      <c r="I29" s="23">
        <f t="shared" si="0"/>
        <v>64800</v>
      </c>
    </row>
  </sheetData>
  <mergeCells count="17">
    <mergeCell ref="A23:B23"/>
    <mergeCell ref="C23:E23"/>
    <mergeCell ref="A24:D24"/>
    <mergeCell ref="G25:I25"/>
    <mergeCell ref="A26:E26"/>
    <mergeCell ref="A22:B22"/>
    <mergeCell ref="C22:E22"/>
    <mergeCell ref="C4:H4"/>
    <mergeCell ref="A13:F13"/>
    <mergeCell ref="A14:F14"/>
    <mergeCell ref="H14:H15"/>
    <mergeCell ref="A15:F15"/>
    <mergeCell ref="A16:F16"/>
    <mergeCell ref="A17:F17"/>
    <mergeCell ref="C18:E18"/>
    <mergeCell ref="F18:H18"/>
    <mergeCell ref="A20:B20"/>
  </mergeCells>
  <pageMargins left="0.11811023622047245" right="0.11811023622047245" top="0.21875" bottom="0.74803149606299213" header="0.31496062992125984" footer="0.31496062992125984"/>
  <pageSetup paperSize="9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view="pageLayout" zoomScaleNormal="100" workbookViewId="0">
      <selection activeCell="C7" sqref="C7"/>
    </sheetView>
  </sheetViews>
  <sheetFormatPr baseColWidth="10" defaultRowHeight="15" x14ac:dyDescent="0.25"/>
  <cols>
    <col min="1" max="1" width="4.5703125" customWidth="1"/>
    <col min="2" max="2" width="37.5703125" customWidth="1"/>
    <col min="3" max="3" width="8.28515625" customWidth="1"/>
    <col min="4" max="4" width="9.5703125" customWidth="1"/>
    <col min="5" max="5" width="21.85546875" customWidth="1"/>
    <col min="6" max="6" width="17" customWidth="1"/>
    <col min="7" max="7" width="13.7109375" customWidth="1"/>
    <col min="8" max="8" width="11.5703125" customWidth="1"/>
    <col min="9" max="9" width="12.28515625" bestFit="1" customWidth="1"/>
  </cols>
  <sheetData>
    <row r="1" spans="1:9" x14ac:dyDescent="0.25">
      <c r="A1" s="4" t="s">
        <v>8</v>
      </c>
      <c r="D1" s="16"/>
      <c r="E1" t="s">
        <v>11</v>
      </c>
      <c r="G1" s="15" t="s">
        <v>29</v>
      </c>
    </row>
    <row r="2" spans="1:9" ht="22.5" customHeight="1" x14ac:dyDescent="0.25">
      <c r="A2" s="4" t="s">
        <v>9</v>
      </c>
      <c r="D2" s="16"/>
      <c r="E2" s="4" t="s">
        <v>25</v>
      </c>
      <c r="G2" s="15" t="s">
        <v>30</v>
      </c>
    </row>
    <row r="3" spans="1:9" ht="13.5" customHeight="1" x14ac:dyDescent="0.25">
      <c r="A3" s="4" t="s">
        <v>10</v>
      </c>
    </row>
    <row r="4" spans="1:9" ht="13.5" customHeight="1" x14ac:dyDescent="0.25">
      <c r="A4" s="4"/>
      <c r="C4" s="94" t="s">
        <v>90</v>
      </c>
      <c r="D4" s="94"/>
      <c r="E4" s="94"/>
      <c r="F4" s="94"/>
      <c r="G4" s="94"/>
      <c r="H4" s="94"/>
    </row>
    <row r="5" spans="1:9" ht="13.5" customHeight="1" x14ac:dyDescent="0.25">
      <c r="A5" s="4"/>
      <c r="C5" s="64"/>
      <c r="D5" s="64"/>
      <c r="E5" s="64"/>
      <c r="F5" s="64"/>
      <c r="G5" s="64"/>
      <c r="H5" s="64"/>
    </row>
    <row r="6" spans="1:9" ht="20.2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 t="s">
        <v>35</v>
      </c>
    </row>
    <row r="7" spans="1:9" ht="21" customHeight="1" x14ac:dyDescent="0.25">
      <c r="A7" s="2">
        <v>1</v>
      </c>
      <c r="B7" s="6" t="s">
        <v>12</v>
      </c>
      <c r="C7" s="6" t="s">
        <v>13</v>
      </c>
      <c r="D7" s="6">
        <v>34879</v>
      </c>
      <c r="E7" s="6" t="s">
        <v>14</v>
      </c>
      <c r="F7" s="7">
        <v>811102</v>
      </c>
      <c r="G7" s="11">
        <v>70000</v>
      </c>
      <c r="H7" s="6" t="s">
        <v>19</v>
      </c>
      <c r="I7" s="20"/>
    </row>
    <row r="8" spans="1:9" ht="20.25" customHeight="1" x14ac:dyDescent="0.25">
      <c r="A8" s="2">
        <v>2</v>
      </c>
      <c r="B8" s="6" t="s">
        <v>15</v>
      </c>
      <c r="C8" s="6" t="s">
        <v>34</v>
      </c>
      <c r="D8" s="6">
        <v>34879</v>
      </c>
      <c r="E8" s="6" t="s">
        <v>14</v>
      </c>
      <c r="F8" s="7">
        <v>803502</v>
      </c>
      <c r="G8" s="11">
        <v>70000</v>
      </c>
      <c r="H8" s="6" t="s">
        <v>19</v>
      </c>
      <c r="I8" s="20"/>
    </row>
    <row r="9" spans="1:9" ht="15.75" x14ac:dyDescent="0.25">
      <c r="A9" s="7">
        <v>3</v>
      </c>
      <c r="B9" s="6" t="s">
        <v>20</v>
      </c>
      <c r="C9" s="6" t="s">
        <v>13</v>
      </c>
      <c r="D9" s="6">
        <v>34315</v>
      </c>
      <c r="E9" s="6"/>
      <c r="F9" s="7">
        <v>27803</v>
      </c>
      <c r="G9" s="11">
        <v>50000</v>
      </c>
      <c r="H9" s="6" t="s">
        <v>21</v>
      </c>
      <c r="I9" s="20"/>
    </row>
    <row r="10" spans="1:9" ht="17.25" customHeight="1" x14ac:dyDescent="0.25">
      <c r="A10" s="8">
        <v>4</v>
      </c>
      <c r="B10" s="6" t="s">
        <v>22</v>
      </c>
      <c r="C10" s="6" t="s">
        <v>13</v>
      </c>
      <c r="D10" s="6">
        <v>34368</v>
      </c>
      <c r="E10" s="6" t="s">
        <v>23</v>
      </c>
      <c r="F10" s="7">
        <v>27603</v>
      </c>
      <c r="G10" s="11">
        <v>70000</v>
      </c>
      <c r="H10" s="6" t="s">
        <v>21</v>
      </c>
      <c r="I10" s="20"/>
    </row>
    <row r="11" spans="1:9" ht="17.25" customHeight="1" x14ac:dyDescent="0.25">
      <c r="A11" s="8">
        <v>5</v>
      </c>
      <c r="B11" s="6" t="s">
        <v>26</v>
      </c>
      <c r="C11" s="6" t="s">
        <v>37</v>
      </c>
      <c r="D11" s="6">
        <v>57294</v>
      </c>
      <c r="E11" s="6" t="s">
        <v>27</v>
      </c>
      <c r="F11" s="7" t="s">
        <v>28</v>
      </c>
      <c r="G11" s="11">
        <v>70000</v>
      </c>
      <c r="H11" s="6" t="s">
        <v>19</v>
      </c>
      <c r="I11" s="21" t="s">
        <v>36</v>
      </c>
    </row>
    <row r="12" spans="1:9" ht="17.25" customHeight="1" x14ac:dyDescent="0.25">
      <c r="A12" s="10">
        <v>6</v>
      </c>
      <c r="B12" s="6" t="s">
        <v>24</v>
      </c>
      <c r="C12" s="6" t="s">
        <v>13</v>
      </c>
      <c r="D12" s="6">
        <v>37540</v>
      </c>
      <c r="E12" s="6" t="s">
        <v>23</v>
      </c>
      <c r="F12" s="7">
        <v>810702</v>
      </c>
      <c r="G12" s="11">
        <v>70000</v>
      </c>
      <c r="H12" s="6" t="s">
        <v>21</v>
      </c>
      <c r="I12" s="20"/>
    </row>
    <row r="13" spans="1:9" ht="18.75" x14ac:dyDescent="0.3">
      <c r="A13" s="97" t="s">
        <v>16</v>
      </c>
      <c r="B13" s="98"/>
      <c r="C13" s="98"/>
      <c r="D13" s="98"/>
      <c r="E13" s="98"/>
      <c r="F13" s="99"/>
      <c r="G13" s="17">
        <f>SUM(G7:G12)</f>
        <v>400000</v>
      </c>
      <c r="H13" s="45" t="s">
        <v>79</v>
      </c>
      <c r="I13" s="46">
        <f>G13-H14</f>
        <v>352000</v>
      </c>
    </row>
    <row r="14" spans="1:9" ht="15.75" customHeight="1" x14ac:dyDescent="0.25">
      <c r="A14" s="97" t="s">
        <v>58</v>
      </c>
      <c r="B14" s="98"/>
      <c r="C14" s="98"/>
      <c r="D14" s="98"/>
      <c r="E14" s="98"/>
      <c r="F14" s="99"/>
      <c r="G14" s="32">
        <f>(G7+G8+G11)*0.12</f>
        <v>25200</v>
      </c>
      <c r="H14" s="95">
        <f>SUM(G14:G15)</f>
        <v>48000</v>
      </c>
      <c r="I14" s="20"/>
    </row>
    <row r="15" spans="1:9" ht="15.75" customHeight="1" x14ac:dyDescent="0.25">
      <c r="A15" s="97" t="s">
        <v>59</v>
      </c>
      <c r="B15" s="98"/>
      <c r="C15" s="98"/>
      <c r="D15" s="98"/>
      <c r="E15" s="98"/>
      <c r="F15" s="99"/>
      <c r="G15" s="32">
        <f>(G9+G10+G12)*0.12</f>
        <v>22800</v>
      </c>
      <c r="H15" s="96"/>
      <c r="I15" s="20"/>
    </row>
    <row r="16" spans="1:9" x14ac:dyDescent="0.25">
      <c r="A16" s="97" t="s">
        <v>17</v>
      </c>
      <c r="B16" s="98"/>
      <c r="C16" s="98"/>
      <c r="D16" s="98"/>
      <c r="E16" s="98"/>
      <c r="F16" s="99"/>
      <c r="G16" s="32">
        <f>G13*0.05</f>
        <v>20000</v>
      </c>
      <c r="H16" s="5"/>
      <c r="I16" s="20"/>
    </row>
    <row r="17" spans="1:9" x14ac:dyDescent="0.25">
      <c r="A17" s="89" t="s">
        <v>91</v>
      </c>
      <c r="B17" s="89"/>
      <c r="C17" s="90"/>
      <c r="D17" s="90"/>
      <c r="E17" s="90"/>
      <c r="F17" s="90"/>
      <c r="G17" s="12">
        <f>G13-G14-G15-G16</f>
        <v>332000</v>
      </c>
      <c r="H17" s="13"/>
      <c r="I17" s="20"/>
    </row>
    <row r="18" spans="1:9" x14ac:dyDescent="0.25">
      <c r="A18" t="s">
        <v>18</v>
      </c>
      <c r="C18" s="91"/>
      <c r="D18" s="91"/>
      <c r="E18" s="91"/>
      <c r="F18" s="92"/>
      <c r="G18" s="92"/>
      <c r="H18" s="92"/>
    </row>
    <row r="19" spans="1:9" x14ac:dyDescent="0.25">
      <c r="A19" t="s">
        <v>31</v>
      </c>
      <c r="E19" s="14"/>
    </row>
    <row r="20" spans="1:9" x14ac:dyDescent="0.25">
      <c r="A20" s="107" t="s">
        <v>62</v>
      </c>
      <c r="B20" s="107"/>
    </row>
    <row r="22" spans="1:9" x14ac:dyDescent="0.25">
      <c r="A22" s="112" t="s">
        <v>66</v>
      </c>
      <c r="B22" s="112"/>
      <c r="C22" s="112" t="s">
        <v>67</v>
      </c>
      <c r="D22" s="112"/>
      <c r="E22" s="112"/>
    </row>
    <row r="23" spans="1:9" x14ac:dyDescent="0.25">
      <c r="A23" s="112" t="s">
        <v>69</v>
      </c>
      <c r="B23" s="112"/>
      <c r="C23" s="112" t="s">
        <v>68</v>
      </c>
      <c r="D23" s="112"/>
      <c r="E23" s="112"/>
    </row>
    <row r="24" spans="1:9" x14ac:dyDescent="0.25">
      <c r="A24" s="113"/>
      <c r="B24" s="113"/>
      <c r="C24" s="113"/>
      <c r="D24" s="113"/>
      <c r="E24" s="51"/>
    </row>
    <row r="25" spans="1:9" x14ac:dyDescent="0.25">
      <c r="A25" t="s">
        <v>88</v>
      </c>
      <c r="F25" s="65"/>
      <c r="G25" s="112" t="s">
        <v>89</v>
      </c>
      <c r="H25" s="112"/>
      <c r="I25" s="112"/>
    </row>
    <row r="26" spans="1:9" x14ac:dyDescent="0.25">
      <c r="A26" s="107"/>
      <c r="B26" s="107"/>
      <c r="C26" s="107"/>
      <c r="D26" s="107"/>
      <c r="E26" s="114"/>
      <c r="F26" s="65"/>
      <c r="G26" s="66" t="s">
        <v>70</v>
      </c>
      <c r="H26" s="66" t="s">
        <v>71</v>
      </c>
      <c r="I26" s="66" t="s">
        <v>85</v>
      </c>
    </row>
    <row r="27" spans="1:9" x14ac:dyDescent="0.25">
      <c r="E27" s="63" t="s">
        <v>63</v>
      </c>
      <c r="F27" s="23">
        <v>45750</v>
      </c>
      <c r="G27" s="23">
        <v>22800</v>
      </c>
      <c r="H27" s="23">
        <v>16800</v>
      </c>
      <c r="I27" s="23">
        <f>SUM(G27:H27)</f>
        <v>39600</v>
      </c>
    </row>
    <row r="28" spans="1:9" x14ac:dyDescent="0.25">
      <c r="E28" s="63" t="s">
        <v>64</v>
      </c>
      <c r="F28" s="23">
        <v>29740</v>
      </c>
      <c r="G28" s="62">
        <v>25200</v>
      </c>
      <c r="H28" s="62">
        <v>0</v>
      </c>
      <c r="I28" s="62">
        <f>SUM(G28:H28)</f>
        <v>25200</v>
      </c>
    </row>
    <row r="29" spans="1:9" x14ac:dyDescent="0.25">
      <c r="E29" s="20" t="s">
        <v>85</v>
      </c>
      <c r="F29" s="23">
        <f>SUM(F27:F28)</f>
        <v>75490</v>
      </c>
      <c r="G29" s="23">
        <f t="shared" ref="G29:I29" si="0">SUM(G27:G28)</f>
        <v>48000</v>
      </c>
      <c r="H29" s="23">
        <f t="shared" si="0"/>
        <v>16800</v>
      </c>
      <c r="I29" s="23">
        <f t="shared" si="0"/>
        <v>64800</v>
      </c>
    </row>
  </sheetData>
  <mergeCells count="17">
    <mergeCell ref="A16:F16"/>
    <mergeCell ref="C4:H4"/>
    <mergeCell ref="A13:F13"/>
    <mergeCell ref="A14:F14"/>
    <mergeCell ref="H14:H15"/>
    <mergeCell ref="A15:F15"/>
    <mergeCell ref="A17:F17"/>
    <mergeCell ref="C18:E18"/>
    <mergeCell ref="F18:H18"/>
    <mergeCell ref="A20:B20"/>
    <mergeCell ref="A22:B22"/>
    <mergeCell ref="C22:E22"/>
    <mergeCell ref="A23:B23"/>
    <mergeCell ref="C23:E23"/>
    <mergeCell ref="A24:D24"/>
    <mergeCell ref="G25:I25"/>
    <mergeCell ref="A26:E26"/>
  </mergeCells>
  <pageMargins left="0.11811023622047245" right="0.11811023622047245" top="0.21875" bottom="0.74803149606299213" header="0.31496062992125984" footer="0.31496062992125984"/>
  <pageSetup paperSize="9"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view="pageLayout" topLeftCell="A7" zoomScaleNormal="100" workbookViewId="0">
      <selection activeCell="A13" sqref="A13:F13"/>
    </sheetView>
  </sheetViews>
  <sheetFormatPr baseColWidth="10" defaultRowHeight="15" x14ac:dyDescent="0.25"/>
  <cols>
    <col min="1" max="1" width="4.5703125" customWidth="1"/>
    <col min="2" max="2" width="37.5703125" customWidth="1"/>
    <col min="3" max="3" width="8.28515625" customWidth="1"/>
    <col min="4" max="4" width="9.5703125" customWidth="1"/>
    <col min="5" max="5" width="21.85546875" customWidth="1"/>
    <col min="6" max="6" width="17" customWidth="1"/>
    <col min="7" max="7" width="13.7109375" customWidth="1"/>
    <col min="8" max="8" width="11.5703125" customWidth="1"/>
    <col min="9" max="9" width="12.28515625" bestFit="1" customWidth="1"/>
  </cols>
  <sheetData>
    <row r="1" spans="1:9" x14ac:dyDescent="0.25">
      <c r="A1" s="4" t="s">
        <v>8</v>
      </c>
      <c r="D1" s="16"/>
      <c r="E1" t="s">
        <v>11</v>
      </c>
      <c r="G1" s="15" t="s">
        <v>29</v>
      </c>
    </row>
    <row r="2" spans="1:9" ht="22.5" customHeight="1" x14ac:dyDescent="0.25">
      <c r="A2" s="4" t="s">
        <v>9</v>
      </c>
      <c r="D2" s="16"/>
      <c r="E2" s="4" t="s">
        <v>25</v>
      </c>
      <c r="G2" s="15" t="s">
        <v>30</v>
      </c>
    </row>
    <row r="3" spans="1:9" ht="13.5" customHeight="1" x14ac:dyDescent="0.25">
      <c r="A3" s="4" t="s">
        <v>10</v>
      </c>
    </row>
    <row r="4" spans="1:9" ht="13.5" customHeight="1" x14ac:dyDescent="0.25">
      <c r="A4" s="4"/>
      <c r="C4" s="94" t="s">
        <v>93</v>
      </c>
      <c r="D4" s="94"/>
      <c r="E4" s="94"/>
      <c r="F4" s="94"/>
      <c r="G4" s="94"/>
      <c r="H4" s="94"/>
    </row>
    <row r="5" spans="1:9" ht="13.5" customHeight="1" x14ac:dyDescent="0.25">
      <c r="A5" s="4"/>
      <c r="C5" s="67"/>
      <c r="D5" s="67"/>
      <c r="E5" s="67"/>
      <c r="F5" s="67"/>
      <c r="G5" s="67"/>
      <c r="H5" s="67"/>
    </row>
    <row r="6" spans="1:9" ht="20.2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 t="s">
        <v>35</v>
      </c>
    </row>
    <row r="7" spans="1:9" ht="21" customHeight="1" x14ac:dyDescent="0.25">
      <c r="A7" s="2">
        <v>1</v>
      </c>
      <c r="B7" s="6" t="s">
        <v>12</v>
      </c>
      <c r="C7" s="6" t="s">
        <v>13</v>
      </c>
      <c r="D7" s="6">
        <v>34879</v>
      </c>
      <c r="E7" s="6" t="s">
        <v>14</v>
      </c>
      <c r="F7" s="7">
        <v>811102</v>
      </c>
      <c r="G7" s="11">
        <v>70000</v>
      </c>
      <c r="H7" s="6" t="s">
        <v>19</v>
      </c>
      <c r="I7" s="20"/>
    </row>
    <row r="8" spans="1:9" ht="20.25" customHeight="1" x14ac:dyDescent="0.25">
      <c r="A8" s="2">
        <v>2</v>
      </c>
      <c r="B8" s="6" t="s">
        <v>15</v>
      </c>
      <c r="C8" s="6" t="s">
        <v>34</v>
      </c>
      <c r="D8" s="6">
        <v>34879</v>
      </c>
      <c r="E8" s="6" t="s">
        <v>14</v>
      </c>
      <c r="F8" s="7">
        <v>803502</v>
      </c>
      <c r="G8" s="11">
        <v>70000</v>
      </c>
      <c r="H8" s="6" t="s">
        <v>19</v>
      </c>
      <c r="I8" s="20"/>
    </row>
    <row r="9" spans="1:9" ht="15.75" x14ac:dyDescent="0.25">
      <c r="A9" s="7">
        <v>3</v>
      </c>
      <c r="B9" s="6" t="s">
        <v>20</v>
      </c>
      <c r="C9" s="6" t="s">
        <v>13</v>
      </c>
      <c r="D9" s="6">
        <v>34315</v>
      </c>
      <c r="E9" s="6"/>
      <c r="F9" s="7">
        <v>27803</v>
      </c>
      <c r="G9" s="11">
        <v>50000</v>
      </c>
      <c r="H9" s="6" t="s">
        <v>21</v>
      </c>
      <c r="I9" s="20"/>
    </row>
    <row r="10" spans="1:9" ht="17.25" customHeight="1" x14ac:dyDescent="0.25">
      <c r="A10" s="8">
        <v>4</v>
      </c>
      <c r="B10" s="6" t="s">
        <v>22</v>
      </c>
      <c r="C10" s="6" t="s">
        <v>13</v>
      </c>
      <c r="D10" s="6">
        <v>34368</v>
      </c>
      <c r="E10" s="6" t="s">
        <v>23</v>
      </c>
      <c r="F10" s="7">
        <v>27603</v>
      </c>
      <c r="G10" s="11">
        <v>70000</v>
      </c>
      <c r="H10" s="6" t="s">
        <v>21</v>
      </c>
      <c r="I10" s="20"/>
    </row>
    <row r="11" spans="1:9" ht="17.25" customHeight="1" x14ac:dyDescent="0.25">
      <c r="A11" s="8">
        <v>5</v>
      </c>
      <c r="B11" s="6" t="s">
        <v>26</v>
      </c>
      <c r="C11" s="6" t="s">
        <v>37</v>
      </c>
      <c r="D11" s="6">
        <v>57294</v>
      </c>
      <c r="E11" s="6" t="s">
        <v>27</v>
      </c>
      <c r="F11" s="7" t="s">
        <v>28</v>
      </c>
      <c r="G11" s="11">
        <v>70000</v>
      </c>
      <c r="H11" s="6" t="s">
        <v>19</v>
      </c>
      <c r="I11" s="21" t="s">
        <v>36</v>
      </c>
    </row>
    <row r="12" spans="1:9" ht="17.25" customHeight="1" x14ac:dyDescent="0.25">
      <c r="A12" s="10">
        <v>6</v>
      </c>
      <c r="B12" s="6" t="s">
        <v>24</v>
      </c>
      <c r="C12" s="6" t="s">
        <v>13</v>
      </c>
      <c r="D12" s="6">
        <v>37540</v>
      </c>
      <c r="E12" s="6" t="s">
        <v>23</v>
      </c>
      <c r="F12" s="7">
        <v>810702</v>
      </c>
      <c r="G12" s="11">
        <v>70000</v>
      </c>
      <c r="H12" s="6" t="s">
        <v>21</v>
      </c>
      <c r="I12" s="20"/>
    </row>
    <row r="13" spans="1:9" ht="18.75" x14ac:dyDescent="0.3">
      <c r="A13" s="97" t="s">
        <v>16</v>
      </c>
      <c r="B13" s="98"/>
      <c r="C13" s="98"/>
      <c r="D13" s="98"/>
      <c r="E13" s="98"/>
      <c r="F13" s="99"/>
      <c r="G13" s="17">
        <f>SUM(G7:G12)</f>
        <v>400000</v>
      </c>
      <c r="H13" s="45" t="s">
        <v>79</v>
      </c>
      <c r="I13" s="46">
        <f>G13-H14</f>
        <v>352000</v>
      </c>
    </row>
    <row r="14" spans="1:9" ht="15.75" customHeight="1" x14ac:dyDescent="0.25">
      <c r="A14" s="97" t="s">
        <v>58</v>
      </c>
      <c r="B14" s="98"/>
      <c r="C14" s="98"/>
      <c r="D14" s="98"/>
      <c r="E14" s="98"/>
      <c r="F14" s="99"/>
      <c r="G14" s="32">
        <f>(G7+G8+G11)*0.12</f>
        <v>25200</v>
      </c>
      <c r="H14" s="95">
        <f>SUM(G14:G15)</f>
        <v>48000</v>
      </c>
      <c r="I14" s="20"/>
    </row>
    <row r="15" spans="1:9" ht="15.75" customHeight="1" x14ac:dyDescent="0.25">
      <c r="A15" s="97" t="s">
        <v>59</v>
      </c>
      <c r="B15" s="98"/>
      <c r="C15" s="98"/>
      <c r="D15" s="98"/>
      <c r="E15" s="98"/>
      <c r="F15" s="99"/>
      <c r="G15" s="32">
        <f>(G9+G10+G12)*0.12</f>
        <v>22800</v>
      </c>
      <c r="H15" s="96"/>
      <c r="I15" s="20"/>
    </row>
    <row r="16" spans="1:9" x14ac:dyDescent="0.25">
      <c r="A16" s="97" t="s">
        <v>17</v>
      </c>
      <c r="B16" s="98"/>
      <c r="C16" s="98"/>
      <c r="D16" s="98"/>
      <c r="E16" s="98"/>
      <c r="F16" s="99"/>
      <c r="G16" s="32">
        <f>G13*0.05</f>
        <v>20000</v>
      </c>
      <c r="H16" s="5"/>
      <c r="I16" s="20"/>
    </row>
    <row r="17" spans="1:9" x14ac:dyDescent="0.25">
      <c r="A17" s="89" t="s">
        <v>92</v>
      </c>
      <c r="B17" s="89"/>
      <c r="C17" s="90"/>
      <c r="D17" s="90"/>
      <c r="E17" s="90"/>
      <c r="F17" s="90"/>
      <c r="G17" s="12">
        <f>G13-G14-G15-G16</f>
        <v>332000</v>
      </c>
      <c r="H17" s="13"/>
      <c r="I17" s="20"/>
    </row>
    <row r="18" spans="1:9" x14ac:dyDescent="0.25">
      <c r="A18" t="s">
        <v>18</v>
      </c>
      <c r="C18" s="91"/>
      <c r="D18" s="91"/>
      <c r="E18" s="91"/>
      <c r="F18" s="92"/>
      <c r="G18" s="92"/>
      <c r="H18" s="92"/>
    </row>
    <row r="19" spans="1:9" x14ac:dyDescent="0.25">
      <c r="A19" t="s">
        <v>31</v>
      </c>
      <c r="E19" s="14"/>
    </row>
    <row r="20" spans="1:9" x14ac:dyDescent="0.25">
      <c r="A20" s="107" t="s">
        <v>62</v>
      </c>
      <c r="B20" s="107"/>
    </row>
    <row r="22" spans="1:9" x14ac:dyDescent="0.25">
      <c r="A22" s="112" t="s">
        <v>66</v>
      </c>
      <c r="B22" s="112"/>
      <c r="C22" s="112" t="s">
        <v>67</v>
      </c>
      <c r="D22" s="112"/>
      <c r="E22" s="112"/>
    </row>
    <row r="23" spans="1:9" x14ac:dyDescent="0.25">
      <c r="A23" s="112" t="s">
        <v>69</v>
      </c>
      <c r="B23" s="112"/>
      <c r="C23" s="112" t="s">
        <v>68</v>
      </c>
      <c r="D23" s="112"/>
      <c r="E23" s="112"/>
    </row>
    <row r="24" spans="1:9" x14ac:dyDescent="0.25">
      <c r="A24" s="113"/>
      <c r="B24" s="113"/>
      <c r="C24" s="113"/>
      <c r="D24" s="113"/>
      <c r="E24" s="51"/>
    </row>
    <row r="25" spans="1:9" x14ac:dyDescent="0.25">
      <c r="A25" t="s">
        <v>88</v>
      </c>
      <c r="F25" s="69"/>
      <c r="G25" s="112" t="s">
        <v>89</v>
      </c>
      <c r="H25" s="112"/>
      <c r="I25" s="112"/>
    </row>
    <row r="26" spans="1:9" x14ac:dyDescent="0.25">
      <c r="A26" s="107"/>
      <c r="B26" s="107"/>
      <c r="C26" s="107"/>
      <c r="D26" s="107"/>
      <c r="E26" s="114"/>
      <c r="F26" s="69"/>
      <c r="G26" s="70" t="s">
        <v>70</v>
      </c>
      <c r="H26" s="70" t="s">
        <v>71</v>
      </c>
      <c r="I26" s="70" t="s">
        <v>85</v>
      </c>
    </row>
    <row r="27" spans="1:9" x14ac:dyDescent="0.25">
      <c r="E27" s="68" t="s">
        <v>63</v>
      </c>
      <c r="F27" s="23">
        <v>45750</v>
      </c>
      <c r="G27" s="23">
        <v>22800</v>
      </c>
      <c r="H27" s="23">
        <v>16800</v>
      </c>
      <c r="I27" s="23">
        <f>SUM(G27:H27)</f>
        <v>39600</v>
      </c>
    </row>
    <row r="28" spans="1:9" x14ac:dyDescent="0.25">
      <c r="E28" s="68" t="s">
        <v>64</v>
      </c>
      <c r="F28" s="23">
        <v>29740</v>
      </c>
      <c r="G28" s="62">
        <v>25200</v>
      </c>
      <c r="H28" s="62">
        <v>0</v>
      </c>
      <c r="I28" s="62">
        <f>SUM(G28:H28)</f>
        <v>25200</v>
      </c>
    </row>
    <row r="29" spans="1:9" x14ac:dyDescent="0.25">
      <c r="E29" s="20" t="s">
        <v>85</v>
      </c>
      <c r="F29" s="23">
        <f>SUM(F27:F28)</f>
        <v>75490</v>
      </c>
      <c r="G29" s="23">
        <f t="shared" ref="G29:I29" si="0">SUM(G27:G28)</f>
        <v>48000</v>
      </c>
      <c r="H29" s="23">
        <f t="shared" si="0"/>
        <v>16800</v>
      </c>
      <c r="I29" s="23">
        <f t="shared" si="0"/>
        <v>64800</v>
      </c>
    </row>
  </sheetData>
  <mergeCells count="17">
    <mergeCell ref="A23:B23"/>
    <mergeCell ref="C23:E23"/>
    <mergeCell ref="A24:D24"/>
    <mergeCell ref="G25:I25"/>
    <mergeCell ref="A26:E26"/>
    <mergeCell ref="A17:F17"/>
    <mergeCell ref="C18:E18"/>
    <mergeCell ref="F18:H18"/>
    <mergeCell ref="A20:B20"/>
    <mergeCell ref="A22:B22"/>
    <mergeCell ref="C22:E22"/>
    <mergeCell ref="A16:F16"/>
    <mergeCell ref="C4:H4"/>
    <mergeCell ref="A13:F13"/>
    <mergeCell ref="A14:F14"/>
    <mergeCell ref="H14:H15"/>
    <mergeCell ref="A15:F15"/>
  </mergeCells>
  <pageMargins left="0.11811023622047245" right="0.11811023622047245" top="0.21875" bottom="0.74803149606299213" header="0.31496062992125984" footer="0.31496062992125984"/>
  <pageSetup paperSize="9" orientation="landscape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view="pageLayout" topLeftCell="A4" zoomScaleNormal="100" workbookViewId="0">
      <selection activeCell="I13" sqref="I13"/>
    </sheetView>
  </sheetViews>
  <sheetFormatPr baseColWidth="10" defaultRowHeight="15" x14ac:dyDescent="0.25"/>
  <cols>
    <col min="1" max="1" width="4.5703125" customWidth="1"/>
    <col min="2" max="2" width="37.5703125" customWidth="1"/>
    <col min="3" max="3" width="8.28515625" customWidth="1"/>
    <col min="4" max="4" width="9.5703125" customWidth="1"/>
    <col min="5" max="5" width="21.85546875" customWidth="1"/>
    <col min="6" max="6" width="17" customWidth="1"/>
    <col min="7" max="7" width="13.7109375" customWidth="1"/>
    <col min="8" max="8" width="11.5703125" customWidth="1"/>
    <col min="9" max="9" width="12.28515625" bestFit="1" customWidth="1"/>
  </cols>
  <sheetData>
    <row r="1" spans="1:9" x14ac:dyDescent="0.25">
      <c r="A1" s="4" t="s">
        <v>8</v>
      </c>
      <c r="D1" s="16"/>
      <c r="E1" t="s">
        <v>11</v>
      </c>
      <c r="G1" s="15" t="s">
        <v>29</v>
      </c>
    </row>
    <row r="2" spans="1:9" ht="22.5" customHeight="1" x14ac:dyDescent="0.25">
      <c r="A2" s="4" t="s">
        <v>9</v>
      </c>
      <c r="D2" s="16"/>
      <c r="E2" s="4" t="s">
        <v>25</v>
      </c>
      <c r="G2" s="15" t="s">
        <v>30</v>
      </c>
    </row>
    <row r="3" spans="1:9" ht="13.5" customHeight="1" x14ac:dyDescent="0.25">
      <c r="A3" s="4" t="s">
        <v>10</v>
      </c>
    </row>
    <row r="4" spans="1:9" ht="13.5" customHeight="1" x14ac:dyDescent="0.25">
      <c r="A4" s="4"/>
      <c r="C4" s="94" t="s">
        <v>95</v>
      </c>
      <c r="D4" s="94"/>
      <c r="E4" s="94"/>
      <c r="F4" s="94"/>
      <c r="G4" s="94"/>
      <c r="H4" s="94"/>
    </row>
    <row r="5" spans="1:9" ht="13.5" customHeight="1" x14ac:dyDescent="0.25">
      <c r="A5" s="4"/>
      <c r="C5" s="72"/>
      <c r="D5" s="72"/>
      <c r="E5" s="72"/>
      <c r="F5" s="72"/>
      <c r="G5" s="72"/>
      <c r="H5" s="72"/>
    </row>
    <row r="6" spans="1:9" ht="20.2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 t="s">
        <v>35</v>
      </c>
    </row>
    <row r="7" spans="1:9" ht="21" customHeight="1" x14ac:dyDescent="0.25">
      <c r="A7" s="2">
        <v>1</v>
      </c>
      <c r="B7" s="6" t="s">
        <v>12</v>
      </c>
      <c r="C7" s="6" t="s">
        <v>13</v>
      </c>
      <c r="D7" s="6">
        <v>34879</v>
      </c>
      <c r="E7" s="6" t="s">
        <v>14</v>
      </c>
      <c r="F7" s="7">
        <v>811102</v>
      </c>
      <c r="G7" s="11">
        <v>70000</v>
      </c>
      <c r="H7" s="6" t="s">
        <v>19</v>
      </c>
      <c r="I7" s="20"/>
    </row>
    <row r="8" spans="1:9" ht="20.25" customHeight="1" x14ac:dyDescent="0.25">
      <c r="A8" s="2">
        <v>2</v>
      </c>
      <c r="B8" s="6" t="s">
        <v>15</v>
      </c>
      <c r="C8" s="6" t="s">
        <v>34</v>
      </c>
      <c r="D8" s="6">
        <v>34879</v>
      </c>
      <c r="E8" s="6" t="s">
        <v>14</v>
      </c>
      <c r="F8" s="7">
        <v>803502</v>
      </c>
      <c r="G8" s="11">
        <v>70000</v>
      </c>
      <c r="H8" s="6" t="s">
        <v>19</v>
      </c>
      <c r="I8" s="20"/>
    </row>
    <row r="9" spans="1:9" ht="15.75" x14ac:dyDescent="0.25">
      <c r="A9" s="7">
        <v>3</v>
      </c>
      <c r="B9" s="6" t="s">
        <v>20</v>
      </c>
      <c r="C9" s="6" t="s">
        <v>13</v>
      </c>
      <c r="D9" s="6">
        <v>34315</v>
      </c>
      <c r="E9" s="6"/>
      <c r="F9" s="7">
        <v>27803</v>
      </c>
      <c r="G9" s="11">
        <v>50000</v>
      </c>
      <c r="H9" s="6" t="s">
        <v>21</v>
      </c>
      <c r="I9" s="20"/>
    </row>
    <row r="10" spans="1:9" ht="17.25" customHeight="1" x14ac:dyDescent="0.25">
      <c r="A10" s="8">
        <v>4</v>
      </c>
      <c r="B10" s="6" t="s">
        <v>22</v>
      </c>
      <c r="C10" s="6" t="s">
        <v>13</v>
      </c>
      <c r="D10" s="6">
        <v>34368</v>
      </c>
      <c r="E10" s="6" t="s">
        <v>23</v>
      </c>
      <c r="F10" s="7">
        <v>27603</v>
      </c>
      <c r="G10" s="11">
        <v>70000</v>
      </c>
      <c r="H10" s="6" t="s">
        <v>21</v>
      </c>
      <c r="I10" s="20"/>
    </row>
    <row r="11" spans="1:9" ht="17.25" customHeight="1" x14ac:dyDescent="0.25">
      <c r="A11" s="8">
        <v>5</v>
      </c>
      <c r="B11" s="6" t="s">
        <v>26</v>
      </c>
      <c r="C11" s="6" t="s">
        <v>37</v>
      </c>
      <c r="D11" s="6">
        <v>57294</v>
      </c>
      <c r="E11" s="6" t="s">
        <v>27</v>
      </c>
      <c r="F11" s="7" t="s">
        <v>28</v>
      </c>
      <c r="G11" s="11">
        <v>70000</v>
      </c>
      <c r="H11" s="6" t="s">
        <v>19</v>
      </c>
      <c r="I11" s="21" t="s">
        <v>36</v>
      </c>
    </row>
    <row r="12" spans="1:9" ht="17.25" customHeight="1" x14ac:dyDescent="0.25">
      <c r="A12" s="10">
        <v>6</v>
      </c>
      <c r="B12" s="6" t="s">
        <v>24</v>
      </c>
      <c r="C12" s="6" t="s">
        <v>13</v>
      </c>
      <c r="D12" s="6">
        <v>37540</v>
      </c>
      <c r="E12" s="6" t="s">
        <v>23</v>
      </c>
      <c r="F12" s="7">
        <v>810702</v>
      </c>
      <c r="G12" s="11">
        <v>70000</v>
      </c>
      <c r="H12" s="6" t="s">
        <v>21</v>
      </c>
      <c r="I12" s="20"/>
    </row>
    <row r="13" spans="1:9" ht="18.75" x14ac:dyDescent="0.3">
      <c r="A13" s="97" t="s">
        <v>16</v>
      </c>
      <c r="B13" s="98"/>
      <c r="C13" s="98"/>
      <c r="D13" s="98"/>
      <c r="E13" s="98"/>
      <c r="F13" s="99"/>
      <c r="G13" s="17">
        <f>SUM(G7:G12)</f>
        <v>400000</v>
      </c>
      <c r="H13" s="45" t="s">
        <v>79</v>
      </c>
      <c r="I13" s="46">
        <f>G13-H14</f>
        <v>352000</v>
      </c>
    </row>
    <row r="14" spans="1:9" ht="15.75" customHeight="1" x14ac:dyDescent="0.25">
      <c r="A14" s="97" t="s">
        <v>58</v>
      </c>
      <c r="B14" s="98"/>
      <c r="C14" s="98"/>
      <c r="D14" s="98"/>
      <c r="E14" s="98"/>
      <c r="F14" s="99"/>
      <c r="G14" s="32">
        <f>(G7+G8+G11)*0.12</f>
        <v>25200</v>
      </c>
      <c r="H14" s="95">
        <f>SUM(G14:G15)</f>
        <v>48000</v>
      </c>
      <c r="I14" s="20"/>
    </row>
    <row r="15" spans="1:9" ht="15.75" customHeight="1" x14ac:dyDescent="0.25">
      <c r="A15" s="97" t="s">
        <v>59</v>
      </c>
      <c r="B15" s="98"/>
      <c r="C15" s="98"/>
      <c r="D15" s="98"/>
      <c r="E15" s="98"/>
      <c r="F15" s="99"/>
      <c r="G15" s="32">
        <f>(G9+G10+G12)*0.12</f>
        <v>22800</v>
      </c>
      <c r="H15" s="96"/>
      <c r="I15" s="20"/>
    </row>
    <row r="16" spans="1:9" x14ac:dyDescent="0.25">
      <c r="A16" s="97" t="s">
        <v>17</v>
      </c>
      <c r="B16" s="98"/>
      <c r="C16" s="98"/>
      <c r="D16" s="98"/>
      <c r="E16" s="98"/>
      <c r="F16" s="99"/>
      <c r="G16" s="32">
        <f>G13*0.05</f>
        <v>20000</v>
      </c>
      <c r="H16" s="5"/>
      <c r="I16" s="20"/>
    </row>
    <row r="17" spans="1:9" x14ac:dyDescent="0.25">
      <c r="A17" s="89" t="s">
        <v>94</v>
      </c>
      <c r="B17" s="89"/>
      <c r="C17" s="90"/>
      <c r="D17" s="90"/>
      <c r="E17" s="90"/>
      <c r="F17" s="90"/>
      <c r="G17" s="12">
        <f>G13-G14-G15-G16</f>
        <v>332000</v>
      </c>
      <c r="H17" s="13"/>
      <c r="I17" s="20"/>
    </row>
    <row r="18" spans="1:9" x14ac:dyDescent="0.25">
      <c r="A18" t="s">
        <v>18</v>
      </c>
      <c r="C18" s="91"/>
      <c r="D18" s="91"/>
      <c r="E18" s="91"/>
      <c r="F18" s="92"/>
      <c r="G18" s="92"/>
      <c r="H18" s="92"/>
    </row>
    <row r="19" spans="1:9" x14ac:dyDescent="0.25">
      <c r="A19" t="s">
        <v>31</v>
      </c>
      <c r="E19" s="14"/>
    </row>
    <row r="20" spans="1:9" x14ac:dyDescent="0.25">
      <c r="A20" s="107" t="s">
        <v>62</v>
      </c>
      <c r="B20" s="107"/>
    </row>
    <row r="22" spans="1:9" x14ac:dyDescent="0.25">
      <c r="A22" s="112" t="s">
        <v>66</v>
      </c>
      <c r="B22" s="112"/>
      <c r="C22" s="112" t="s">
        <v>67</v>
      </c>
      <c r="D22" s="112"/>
      <c r="E22" s="112"/>
    </row>
    <row r="23" spans="1:9" x14ac:dyDescent="0.25">
      <c r="A23" s="112" t="s">
        <v>69</v>
      </c>
      <c r="B23" s="112"/>
      <c r="C23" s="112" t="s">
        <v>68</v>
      </c>
      <c r="D23" s="112"/>
      <c r="E23" s="112"/>
    </row>
    <row r="24" spans="1:9" x14ac:dyDescent="0.25">
      <c r="A24" s="113"/>
      <c r="B24" s="113"/>
      <c r="C24" s="113"/>
      <c r="D24" s="113"/>
      <c r="E24" s="51"/>
    </row>
    <row r="25" spans="1:9" x14ac:dyDescent="0.25">
      <c r="A25" t="s">
        <v>88</v>
      </c>
      <c r="F25" s="73"/>
      <c r="G25" s="112" t="s">
        <v>89</v>
      </c>
      <c r="H25" s="112"/>
      <c r="I25" s="112"/>
    </row>
    <row r="26" spans="1:9" x14ac:dyDescent="0.25">
      <c r="A26" s="107"/>
      <c r="B26" s="107"/>
      <c r="C26" s="107"/>
      <c r="D26" s="107"/>
      <c r="E26" s="114"/>
      <c r="F26" s="73"/>
      <c r="G26" s="74" t="s">
        <v>70</v>
      </c>
      <c r="H26" s="74" t="s">
        <v>71</v>
      </c>
      <c r="I26" s="74" t="s">
        <v>85</v>
      </c>
    </row>
    <row r="27" spans="1:9" x14ac:dyDescent="0.25">
      <c r="E27" s="71" t="s">
        <v>63</v>
      </c>
      <c r="F27" s="23">
        <v>45750</v>
      </c>
      <c r="G27" s="23">
        <v>22800</v>
      </c>
      <c r="H27" s="23">
        <v>16800</v>
      </c>
      <c r="I27" s="23">
        <f>SUM(G27:H27)</f>
        <v>39600</v>
      </c>
    </row>
    <row r="28" spans="1:9" x14ac:dyDescent="0.25">
      <c r="E28" s="71" t="s">
        <v>64</v>
      </c>
      <c r="F28" s="23">
        <v>29740</v>
      </c>
      <c r="G28" s="62">
        <v>25200</v>
      </c>
      <c r="H28" s="62">
        <v>0</v>
      </c>
      <c r="I28" s="62">
        <f>SUM(G28:H28)</f>
        <v>25200</v>
      </c>
    </row>
    <row r="29" spans="1:9" x14ac:dyDescent="0.25">
      <c r="E29" s="20" t="s">
        <v>85</v>
      </c>
      <c r="F29" s="23">
        <f>SUM(F27:F28)</f>
        <v>75490</v>
      </c>
      <c r="G29" s="23">
        <f t="shared" ref="G29:I29" si="0">SUM(G27:G28)</f>
        <v>48000</v>
      </c>
      <c r="H29" s="23">
        <f t="shared" si="0"/>
        <v>16800</v>
      </c>
      <c r="I29" s="23">
        <f t="shared" si="0"/>
        <v>64800</v>
      </c>
    </row>
  </sheetData>
  <mergeCells count="17">
    <mergeCell ref="A16:F16"/>
    <mergeCell ref="C4:H4"/>
    <mergeCell ref="A13:F13"/>
    <mergeCell ref="A14:F14"/>
    <mergeCell ref="H14:H15"/>
    <mergeCell ref="A15:F15"/>
    <mergeCell ref="A17:F17"/>
    <mergeCell ref="C18:E18"/>
    <mergeCell ref="F18:H18"/>
    <mergeCell ref="A20:B20"/>
    <mergeCell ref="A22:B22"/>
    <mergeCell ref="C22:E22"/>
    <mergeCell ref="A23:B23"/>
    <mergeCell ref="C23:E23"/>
    <mergeCell ref="A24:D24"/>
    <mergeCell ref="G25:I25"/>
    <mergeCell ref="A26:E26"/>
  </mergeCells>
  <pageMargins left="0.11811023622047245" right="0.11811023622047245" top="0.21875" bottom="0.74803149606299213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JANVIER 16</vt:lpstr>
      <vt:lpstr>FEVRIER 16</vt:lpstr>
      <vt:lpstr>MARS 16</vt:lpstr>
      <vt:lpstr>AVRIL16</vt:lpstr>
      <vt:lpstr>MAI16</vt:lpstr>
      <vt:lpstr>JUIN 16 </vt:lpstr>
      <vt:lpstr>JUILLET 16</vt:lpstr>
      <vt:lpstr>AOUT 16</vt:lpstr>
      <vt:lpstr>SEPTEMBRE 16</vt:lpstr>
      <vt:lpstr>OCTOBRE 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BAGAYOKO</cp:lastModifiedBy>
  <cp:lastPrinted>2016-07-25T17:11:41Z</cp:lastPrinted>
  <dcterms:created xsi:type="dcterms:W3CDTF">2012-09-03T14:35:08Z</dcterms:created>
  <dcterms:modified xsi:type="dcterms:W3CDTF">2016-10-28T20:10:36Z</dcterms:modified>
</cp:coreProperties>
</file>