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6\SIDIBE KALIFA\"/>
    </mc:Choice>
  </mc:AlternateContent>
  <bookViews>
    <workbookView xWindow="-15" yWindow="-15" windowWidth="20550" windowHeight="8115" activeTab="6"/>
  </bookViews>
  <sheets>
    <sheet name="JANVIER 16" sheetId="35" r:id="rId1"/>
    <sheet name="FEVRIER 16" sheetId="34" r:id="rId2"/>
    <sheet name="MARS 16" sheetId="36" r:id="rId3"/>
    <sheet name="AVRIL 16" sheetId="37" r:id="rId4"/>
    <sheet name="MAI 16" sheetId="40" r:id="rId5"/>
    <sheet name="JUIN 16" sheetId="39" r:id="rId6"/>
    <sheet name="JUILLET 16" sheetId="41" r:id="rId7"/>
  </sheets>
  <calcPr calcId="152511"/>
</workbook>
</file>

<file path=xl/calcChain.xml><?xml version="1.0" encoding="utf-8"?>
<calcChain xmlns="http://schemas.openxmlformats.org/spreadsheetml/2006/main">
  <c r="H27" i="41" l="1"/>
  <c r="H26" i="39"/>
  <c r="G9" i="41"/>
  <c r="G8" i="41"/>
  <c r="G12" i="41" s="1"/>
  <c r="H25" i="40"/>
  <c r="G9" i="40"/>
  <c r="G8" i="40"/>
  <c r="G11" i="40" s="1"/>
  <c r="G10" i="41" l="1"/>
  <c r="G13" i="41" s="1"/>
  <c r="G10" i="40"/>
  <c r="G12" i="40" s="1"/>
  <c r="G9" i="39"/>
  <c r="G8" i="39"/>
  <c r="G12" i="39" s="1"/>
  <c r="G10" i="39" l="1"/>
  <c r="G13" i="39"/>
  <c r="G13" i="37"/>
  <c r="I24" i="37"/>
  <c r="G23" i="37"/>
  <c r="I23" i="37" s="1"/>
  <c r="G25" i="37" l="1"/>
  <c r="G27" i="37" s="1"/>
  <c r="I25" i="37"/>
  <c r="G9" i="37" l="1"/>
  <c r="G8" i="37"/>
  <c r="G12" i="37" s="1"/>
  <c r="F20" i="36"/>
  <c r="F18" i="36"/>
  <c r="G11" i="36"/>
  <c r="G10" i="36"/>
  <c r="G9" i="36"/>
  <c r="G8" i="36"/>
  <c r="F20" i="34"/>
  <c r="G9" i="34"/>
  <c r="G10" i="34"/>
  <c r="F18" i="34"/>
  <c r="G10" i="35"/>
  <c r="H9" i="35" s="1"/>
  <c r="G9" i="35"/>
  <c r="G8" i="35"/>
  <c r="G11" i="35" s="1"/>
  <c r="G12" i="35" s="1"/>
  <c r="G13" i="35" s="1"/>
  <c r="G8" i="34"/>
  <c r="G10" i="37" l="1"/>
  <c r="G11" i="34"/>
  <c r="G12" i="34" s="1"/>
  <c r="G13" i="34" s="1"/>
  <c r="G12" i="36"/>
  <c r="G13" i="36" s="1"/>
</calcChain>
</file>

<file path=xl/sharedStrings.xml><?xml version="1.0" encoding="utf-8"?>
<sst xmlns="http://schemas.openxmlformats.org/spreadsheetml/2006/main" count="261" uniqueCount="82">
  <si>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</si>
  <si>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</si>
  <si>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</si>
  <si>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</si>
  <si>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</si>
  <si>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</si>
  <si>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</si>
  <si>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</si>
  <si>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CABINET CONSEILS  ET DE GESTION IMMOBILIERE  (CCGIM) </t>
  </si>
  <si>
    <t>07 85 65 28 - 03 32 59 24 - 04 92 79 51</t>
  </si>
  <si>
    <t>Email:amadasta@yahoo.fr</t>
  </si>
  <si>
    <t>TOTAL DES BAUX</t>
  </si>
  <si>
    <t>COMMISSION CCGIM</t>
  </si>
  <si>
    <t>BENEFICIAIRE: SIDIBE KALIFA</t>
  </si>
  <si>
    <t>ABOLE AGBOKA PAUL</t>
  </si>
  <si>
    <t>YOPOUGON</t>
  </si>
  <si>
    <t>N° CC: 9404134X</t>
  </si>
  <si>
    <t>Mobile: 07 09 26 53</t>
  </si>
  <si>
    <t>Cne</t>
  </si>
  <si>
    <t xml:space="preserve">IMPOT BAIL </t>
  </si>
  <si>
    <t>IMPOT DOMICILE</t>
  </si>
  <si>
    <t>MONTANT A VERSER - IMPOTS 2015</t>
  </si>
  <si>
    <t>BHCI BAGAYOGO AMADOU</t>
  </si>
  <si>
    <t>10775940003-15</t>
  </si>
  <si>
    <t>MONTANT VERSE  JANVIER 2015 SANS LES IMPOTS</t>
  </si>
  <si>
    <t>MONTANT VERSE  FEVRIER 2015 SANS LES IMPOTS</t>
  </si>
  <si>
    <t>RELEVE MENSUEL DES BAUX : MOIS DE FEVRIER 2015</t>
  </si>
  <si>
    <t>MONTANT RETENU POUR LES IMPOTS</t>
  </si>
  <si>
    <t>IMPOT 1er TRIMESTRE 2015 PAYE LE 10 MARS 2015</t>
  </si>
  <si>
    <t>RETENUE MENSUELLE POUR LES IMPOTS</t>
  </si>
  <si>
    <t>AVOIR POUR IMPOTS</t>
  </si>
  <si>
    <t>IMPOT BAIL  - 25%</t>
  </si>
  <si>
    <t>IMPOT DOMICILE - 25%</t>
  </si>
  <si>
    <t>MONTANT REVERSE</t>
  </si>
  <si>
    <t>SOMME VERSEE AVEC AVOIR DES IMPOTS</t>
  </si>
  <si>
    <t>RELEVE MENSUEL DES BAUX : MOIS DE MAI 2016</t>
  </si>
  <si>
    <t>RELEVE MENSUEL DES BAUX : MOIS D'AVRIL 2016</t>
  </si>
  <si>
    <t>RELEVE MENSUEL DES BAUX : MOIS DE MARS 2016</t>
  </si>
  <si>
    <t>RELEVE MENSUEL DES BAUX : MOIS DE JANVIER 2016</t>
  </si>
  <si>
    <t>RETENUES FISCALES 12%</t>
  </si>
  <si>
    <t>MONTANT VIRE AVRIL 2016</t>
  </si>
  <si>
    <t>MONTANT VERSE  AVRIL 2016 MOINS LES IMPOTS</t>
  </si>
  <si>
    <t>OBSERVATION: PRELEVEMENT DIRECT SUR LES BAUX 12% A COMPTER D'AVRIL 2016</t>
  </si>
  <si>
    <t>LES PROPRIETAIRES DOIVENT S'ACQUITER DES 12% DU PREMIER TRIMESTRE 2016</t>
  </si>
  <si>
    <t>MODALITES DE REGLEMENT SUR 2016</t>
  </si>
  <si>
    <t>MENSUALITES</t>
  </si>
  <si>
    <t>TRIMESTRES</t>
  </si>
  <si>
    <t>IMPOTS 2016</t>
  </si>
  <si>
    <t>RETENUES FISCALES</t>
  </si>
  <si>
    <t>IMPOTS A PAYER EN 2016</t>
  </si>
  <si>
    <t>PAIEMENT D'AVRIL 2016</t>
  </si>
  <si>
    <t xml:space="preserve">IMPOTS 2016: 158 000 F CFA </t>
  </si>
  <si>
    <t>IMPOTS DOMICILE 2016: 43 200 F</t>
  </si>
  <si>
    <t>IMPOT A PAYER (JANVIER-FEVRIER-MARS-AVRIL 2016)</t>
  </si>
  <si>
    <t>MONTANT VIRE MAI 2016</t>
  </si>
  <si>
    <t>MONTANT VIRE JUIN 2016</t>
  </si>
  <si>
    <t>RELEVE MENSUEL DES BAUX : MOIS DE JUIN 2016</t>
  </si>
  <si>
    <t>MONTANT VERSE  JUIN 2016 MOINS LES IMPOTS</t>
  </si>
  <si>
    <t>TOTAL IMPOTS 2016</t>
  </si>
  <si>
    <t>201 200 F</t>
  </si>
  <si>
    <t>RETENUES FISCALES 9MOIS</t>
  </si>
  <si>
    <t>118 800 F</t>
  </si>
  <si>
    <t>RESTE DES IMPOTS 2016 A PAYER</t>
  </si>
  <si>
    <t>82 400 F</t>
  </si>
  <si>
    <t>100 320 F</t>
  </si>
  <si>
    <t>RESTE DES ARRIERES D'IMPOT  A PAYER DGI</t>
  </si>
  <si>
    <t>TOTAL DES IMPOTS A PAYER</t>
  </si>
  <si>
    <t>IMPOTS PRELEVES PAR LA DGI: 330 000 F CFA SUR UN TOTAL RECLAME: 430 320 F CFA</t>
  </si>
  <si>
    <t>182 720 F</t>
  </si>
  <si>
    <t>JUIN 2016</t>
  </si>
  <si>
    <t>JUILLET 2016</t>
  </si>
  <si>
    <t>AOUT 2016</t>
  </si>
  <si>
    <t>SEPTEMBRE 2016</t>
  </si>
  <si>
    <t>OCTOBRE 2016</t>
  </si>
  <si>
    <t>NOVEMBRE 2016</t>
  </si>
  <si>
    <t>TOTAL A PAYER</t>
  </si>
  <si>
    <t>MODALITES DE REGLEMENT</t>
  </si>
  <si>
    <t>IMPOT A PAYER</t>
  </si>
  <si>
    <t>MONTANT VERSE  JUIN 2016 SANS LES IMPOTS</t>
  </si>
  <si>
    <t>MONTANT VERSE  JUILLET 2016 MOINS LES IMPOTS</t>
  </si>
  <si>
    <t>MONTANT VIRE JUILLET 2016</t>
  </si>
  <si>
    <t>RELEVE MENSUEL DES BAUX : MOIS DE JUILLET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</si>
</sst>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3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3" fontId="1" fillId="0" borderId="1" xfId="0" applyNumberFormat="1" applyFont="1" applyBorder="1"/>
    <xf numFmtId="0" fontId="1" fillId="0" borderId="1" xfId="0" applyFont="1" applyBorder="1"/>
    <xf numFmtId="3" fontId="0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3" fontId="0" fillId="0" borderId="1" xfId="0" applyNumberFormat="1" applyBorder="1" applyAlignment="1">
      <alignment horizontal="left" vertical="center" wrapText="1"/>
    </xf>
    <xf numFmtId="3" fontId="3" fillId="0" borderId="0" xfId="0" applyNumberFormat="1" applyFont="1" applyBorder="1" applyAlignment="1">
      <alignment vertical="center" wrapText="1"/>
    </xf>
    <xf numFmtId="0" fontId="0" fillId="0" borderId="0" xfId="0" applyBorder="1"/>
    <xf numFmtId="0" fontId="1" fillId="0" borderId="0" xfId="0" applyFont="1" applyBorder="1"/>
    <xf numFmtId="3" fontId="3" fillId="0" borderId="4" xfId="0" applyNumberFormat="1" applyFont="1" applyBorder="1" applyAlignment="1">
      <alignment vertical="center" wrapText="1"/>
    </xf>
    <xf numFmtId="0" fontId="0" fillId="0" borderId="1" xfId="0" applyFont="1" applyBorder="1"/>
    <xf numFmtId="3" fontId="0" fillId="0" borderId="1" xfId="0" applyNumberFormat="1" applyFont="1" applyBorder="1"/>
    <xf numFmtId="3" fontId="2" fillId="0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/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right"/>
    </xf>
    <xf numFmtId="0" fontId="4" fillId="0" borderId="5" xfId="0" applyFont="1" applyBorder="1" applyAlignment="1">
      <alignment horizontal="center" vertical="top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right"/>
    </xf>
    <xf numFmtId="3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164" fontId="3" fillId="0" borderId="8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3" fontId="1" fillId="0" borderId="0" xfId="0" applyNumberFormat="1" applyFont="1" applyBorder="1"/>
    <xf numFmtId="49" fontId="0" fillId="0" borderId="0" xfId="0" applyNumberFormat="1" applyBorder="1" applyAlignment="1">
      <alignment horizontal="center"/>
    </xf>
    <xf numFmtId="0" fontId="3" fillId="0" borderId="5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Normal="100" workbookViewId="0">
      <selection activeCell="D20" sqref="D20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7"/>
      <c r="E1" t="s">
        <v>13</v>
      </c>
    </row>
    <row r="2" spans="1:10" x14ac:dyDescent="0.25">
      <c r="A2" s="6" t="s">
        <v>9</v>
      </c>
      <c r="D2" s="7"/>
      <c r="E2" t="s">
        <v>16</v>
      </c>
    </row>
    <row r="3" spans="1:10" x14ac:dyDescent="0.25">
      <c r="A3" s="6" t="s">
        <v>10</v>
      </c>
      <c r="E3" t="s">
        <v>17</v>
      </c>
    </row>
    <row r="4" spans="1:10" x14ac:dyDescent="0.25">
      <c r="A4" s="6"/>
    </row>
    <row r="5" spans="1:10" ht="27.75" customHeight="1" x14ac:dyDescent="0.25">
      <c r="A5" s="26" t="s">
        <v>38</v>
      </c>
      <c r="B5" s="26"/>
      <c r="C5" s="26"/>
      <c r="D5" s="26"/>
      <c r="E5" s="26"/>
      <c r="F5" s="26"/>
      <c r="G5" s="26"/>
      <c r="H5" s="26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27" t="s">
        <v>11</v>
      </c>
      <c r="B8" s="28"/>
      <c r="C8" s="28"/>
      <c r="D8" s="28"/>
      <c r="E8" s="28"/>
      <c r="F8" s="29"/>
      <c r="G8" s="8">
        <f>SUM(G7:G7)</f>
        <v>110000</v>
      </c>
      <c r="H8" s="13"/>
    </row>
    <row r="9" spans="1:10" x14ac:dyDescent="0.25">
      <c r="A9" s="30" t="s">
        <v>19</v>
      </c>
      <c r="B9" s="31"/>
      <c r="C9" s="31"/>
      <c r="D9" s="31"/>
      <c r="E9" s="31"/>
      <c r="F9" s="32"/>
      <c r="G9" s="17">
        <f>G7*0.15</f>
        <v>16500</v>
      </c>
      <c r="H9" s="33">
        <f>SUM(G9:G10)</f>
        <v>19700</v>
      </c>
    </row>
    <row r="10" spans="1:10" x14ac:dyDescent="0.25">
      <c r="A10" s="30" t="s">
        <v>20</v>
      </c>
      <c r="B10" s="31"/>
      <c r="C10" s="31"/>
      <c r="D10" s="31"/>
      <c r="E10" s="31"/>
      <c r="F10" s="32"/>
      <c r="G10" s="17">
        <f>80000*0.04</f>
        <v>3200</v>
      </c>
      <c r="H10" s="33"/>
    </row>
    <row r="11" spans="1:10" x14ac:dyDescent="0.25">
      <c r="A11" s="27" t="s">
        <v>12</v>
      </c>
      <c r="B11" s="28"/>
      <c r="C11" s="28"/>
      <c r="D11" s="28"/>
      <c r="E11" s="28"/>
      <c r="F11" s="29"/>
      <c r="G11" s="9">
        <f>G8*0.05</f>
        <v>5500</v>
      </c>
      <c r="H11" s="15"/>
    </row>
    <row r="12" spans="1:10" x14ac:dyDescent="0.25">
      <c r="A12" s="25" t="s">
        <v>24</v>
      </c>
      <c r="B12" s="25"/>
      <c r="C12" s="25"/>
      <c r="D12" s="25"/>
      <c r="E12" s="25"/>
      <c r="F12" s="25"/>
      <c r="G12" s="18">
        <f>G8-G11</f>
        <v>104500</v>
      </c>
      <c r="H12" s="15"/>
    </row>
    <row r="13" spans="1:10" x14ac:dyDescent="0.25">
      <c r="A13" s="25" t="s">
        <v>21</v>
      </c>
      <c r="B13" s="25"/>
      <c r="C13" s="25"/>
      <c r="D13" s="25"/>
      <c r="E13" s="25"/>
      <c r="F13" s="25"/>
      <c r="G13" s="18">
        <f>G12-20000</f>
        <v>84500</v>
      </c>
      <c r="H13" s="15"/>
    </row>
    <row r="14" spans="1:10" x14ac:dyDescent="0.25">
      <c r="A14" t="s">
        <v>22</v>
      </c>
      <c r="C14" t="s">
        <v>23</v>
      </c>
    </row>
  </sheetData>
  <mergeCells count="8">
    <mergeCell ref="A12:F12"/>
    <mergeCell ref="A13:F13"/>
    <mergeCell ref="A5:H5"/>
    <mergeCell ref="A8:F8"/>
    <mergeCell ref="A9:F9"/>
    <mergeCell ref="H9:H10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Normal="100" workbookViewId="0">
      <selection activeCell="F22" sqref="F21:F22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7"/>
      <c r="E1" t="s">
        <v>13</v>
      </c>
    </row>
    <row r="2" spans="1:10" x14ac:dyDescent="0.25">
      <c r="A2" s="6" t="s">
        <v>9</v>
      </c>
      <c r="D2" s="7"/>
      <c r="E2" t="s">
        <v>16</v>
      </c>
    </row>
    <row r="3" spans="1:10" x14ac:dyDescent="0.25">
      <c r="A3" s="6" t="s">
        <v>10</v>
      </c>
      <c r="E3" t="s">
        <v>17</v>
      </c>
    </row>
    <row r="4" spans="1:10" x14ac:dyDescent="0.25">
      <c r="A4" s="6"/>
    </row>
    <row r="5" spans="1:10" ht="27.75" customHeight="1" x14ac:dyDescent="0.25">
      <c r="A5" s="26" t="s">
        <v>26</v>
      </c>
      <c r="B5" s="26"/>
      <c r="C5" s="26"/>
      <c r="D5" s="26"/>
      <c r="E5" s="26"/>
      <c r="F5" s="26"/>
      <c r="G5" s="26"/>
      <c r="H5" s="26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27" t="s">
        <v>11</v>
      </c>
      <c r="B8" s="28"/>
      <c r="C8" s="28"/>
      <c r="D8" s="28"/>
      <c r="E8" s="28"/>
      <c r="F8" s="29"/>
      <c r="G8" s="8">
        <f>SUM(G7:G7)</f>
        <v>110000</v>
      </c>
      <c r="H8" s="13"/>
    </row>
    <row r="9" spans="1:10" x14ac:dyDescent="0.25">
      <c r="A9" s="35" t="s">
        <v>31</v>
      </c>
      <c r="B9" s="31"/>
      <c r="C9" s="31"/>
      <c r="D9" s="31"/>
      <c r="E9" s="31"/>
      <c r="F9" s="32"/>
      <c r="G9" s="17">
        <f>G7*0.15</f>
        <v>16500</v>
      </c>
      <c r="H9" s="37">
        <v>12225</v>
      </c>
    </row>
    <row r="10" spans="1:10" x14ac:dyDescent="0.25">
      <c r="A10" s="35" t="s">
        <v>32</v>
      </c>
      <c r="B10" s="31"/>
      <c r="C10" s="31"/>
      <c r="D10" s="31"/>
      <c r="E10" s="31"/>
      <c r="F10" s="32"/>
      <c r="G10" s="17">
        <f>80000*0.04</f>
        <v>3200</v>
      </c>
      <c r="H10" s="33"/>
    </row>
    <row r="11" spans="1:10" x14ac:dyDescent="0.25">
      <c r="A11" s="27" t="s">
        <v>12</v>
      </c>
      <c r="B11" s="28"/>
      <c r="C11" s="28"/>
      <c r="D11" s="28"/>
      <c r="E11" s="28"/>
      <c r="F11" s="29"/>
      <c r="G11" s="9">
        <f>G8*0.05</f>
        <v>5500</v>
      </c>
      <c r="H11" s="15"/>
    </row>
    <row r="12" spans="1:10" x14ac:dyDescent="0.25">
      <c r="A12" s="36" t="s">
        <v>25</v>
      </c>
      <c r="B12" s="25"/>
      <c r="C12" s="25"/>
      <c r="D12" s="25"/>
      <c r="E12" s="25"/>
      <c r="F12" s="25"/>
      <c r="G12" s="18">
        <f>G8-G11</f>
        <v>104500</v>
      </c>
      <c r="H12" s="15"/>
    </row>
    <row r="13" spans="1:10" x14ac:dyDescent="0.25">
      <c r="A13" s="34" t="s">
        <v>34</v>
      </c>
      <c r="B13" s="34"/>
      <c r="C13" s="34"/>
      <c r="D13" s="34"/>
      <c r="E13" s="34"/>
      <c r="F13" s="34"/>
      <c r="G13" s="8">
        <f>G12+F20</f>
        <v>115600</v>
      </c>
      <c r="H13" s="15"/>
    </row>
    <row r="14" spans="1:10" x14ac:dyDescent="0.25">
      <c r="A14" t="s">
        <v>22</v>
      </c>
      <c r="C14" t="s">
        <v>23</v>
      </c>
    </row>
    <row r="16" spans="1:10" x14ac:dyDescent="0.25">
      <c r="A16" s="36" t="s">
        <v>27</v>
      </c>
      <c r="B16" s="36"/>
      <c r="C16" s="36"/>
      <c r="D16" s="36"/>
      <c r="E16" s="36"/>
      <c r="F16" s="20">
        <v>60000</v>
      </c>
    </row>
    <row r="17" spans="1:6" x14ac:dyDescent="0.25">
      <c r="A17" s="36" t="s">
        <v>28</v>
      </c>
      <c r="B17" s="36"/>
      <c r="C17" s="36"/>
      <c r="D17" s="36"/>
      <c r="E17" s="36"/>
      <c r="F17" s="20">
        <v>36675</v>
      </c>
    </row>
    <row r="18" spans="1:6" x14ac:dyDescent="0.25">
      <c r="A18" s="36" t="s">
        <v>30</v>
      </c>
      <c r="B18" s="36"/>
      <c r="C18" s="36"/>
      <c r="D18" s="36"/>
      <c r="E18" s="36"/>
      <c r="F18" s="20">
        <f>F16-F17</f>
        <v>23325</v>
      </c>
    </row>
    <row r="19" spans="1:6" x14ac:dyDescent="0.25">
      <c r="A19" s="36" t="s">
        <v>29</v>
      </c>
      <c r="B19" s="36"/>
      <c r="C19" s="36"/>
      <c r="D19" s="36"/>
      <c r="E19" s="36"/>
      <c r="F19" s="20">
        <v>12225</v>
      </c>
    </row>
    <row r="20" spans="1:6" x14ac:dyDescent="0.25">
      <c r="A20" s="36" t="s">
        <v>33</v>
      </c>
      <c r="B20" s="36"/>
      <c r="C20" s="36"/>
      <c r="D20" s="36"/>
      <c r="E20" s="36"/>
      <c r="F20" s="20">
        <f>F18-F19</f>
        <v>11100</v>
      </c>
    </row>
  </sheetData>
  <mergeCells count="13">
    <mergeCell ref="A16:E16"/>
    <mergeCell ref="A17:E17"/>
    <mergeCell ref="A18:E18"/>
    <mergeCell ref="A19:E19"/>
    <mergeCell ref="A20:E20"/>
    <mergeCell ref="A13:F13"/>
    <mergeCell ref="A5:H5"/>
    <mergeCell ref="A8:F8"/>
    <mergeCell ref="A9:F9"/>
    <mergeCell ref="A11:F11"/>
    <mergeCell ref="A12:F12"/>
    <mergeCell ref="A10:F10"/>
    <mergeCell ref="H9:H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7"/>
      <c r="E1" t="s">
        <v>13</v>
      </c>
    </row>
    <row r="2" spans="1:10" x14ac:dyDescent="0.25">
      <c r="A2" s="6" t="s">
        <v>9</v>
      </c>
      <c r="D2" s="7"/>
      <c r="E2" t="s">
        <v>16</v>
      </c>
    </row>
    <row r="3" spans="1:10" x14ac:dyDescent="0.25">
      <c r="A3" s="6" t="s">
        <v>10</v>
      </c>
      <c r="E3" t="s">
        <v>17</v>
      </c>
    </row>
    <row r="4" spans="1:10" x14ac:dyDescent="0.25">
      <c r="A4" s="6"/>
    </row>
    <row r="5" spans="1:10" ht="27.75" customHeight="1" x14ac:dyDescent="0.25">
      <c r="A5" s="26" t="s">
        <v>37</v>
      </c>
      <c r="B5" s="26"/>
      <c r="C5" s="26"/>
      <c r="D5" s="26"/>
      <c r="E5" s="26"/>
      <c r="F5" s="26"/>
      <c r="G5" s="26"/>
      <c r="H5" s="26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27" t="s">
        <v>11</v>
      </c>
      <c r="B8" s="28"/>
      <c r="C8" s="28"/>
      <c r="D8" s="28"/>
      <c r="E8" s="28"/>
      <c r="F8" s="29"/>
      <c r="G8" s="8">
        <f>SUM(G7:G7)</f>
        <v>110000</v>
      </c>
      <c r="H8" s="13"/>
    </row>
    <row r="9" spans="1:10" x14ac:dyDescent="0.25">
      <c r="A9" s="35" t="s">
        <v>31</v>
      </c>
      <c r="B9" s="31"/>
      <c r="C9" s="31"/>
      <c r="D9" s="31"/>
      <c r="E9" s="31"/>
      <c r="F9" s="32"/>
      <c r="G9" s="17">
        <f>G7*0.15</f>
        <v>16500</v>
      </c>
      <c r="H9" s="37">
        <v>12225</v>
      </c>
    </row>
    <row r="10" spans="1:10" x14ac:dyDescent="0.25">
      <c r="A10" s="35" t="s">
        <v>32</v>
      </c>
      <c r="B10" s="31"/>
      <c r="C10" s="31"/>
      <c r="D10" s="31"/>
      <c r="E10" s="31"/>
      <c r="F10" s="32"/>
      <c r="G10" s="17">
        <f>80000*0.04</f>
        <v>3200</v>
      </c>
      <c r="H10" s="33"/>
    </row>
    <row r="11" spans="1:10" x14ac:dyDescent="0.25">
      <c r="A11" s="27" t="s">
        <v>12</v>
      </c>
      <c r="B11" s="28"/>
      <c r="C11" s="28"/>
      <c r="D11" s="28"/>
      <c r="E11" s="28"/>
      <c r="F11" s="29"/>
      <c r="G11" s="9">
        <f>G8*0.05</f>
        <v>5500</v>
      </c>
      <c r="H11" s="15"/>
    </row>
    <row r="12" spans="1:10" x14ac:dyDescent="0.25">
      <c r="A12" s="36" t="s">
        <v>25</v>
      </c>
      <c r="B12" s="25"/>
      <c r="C12" s="25"/>
      <c r="D12" s="25"/>
      <c r="E12" s="25"/>
      <c r="F12" s="25"/>
      <c r="G12" s="18">
        <f>G8-G11</f>
        <v>104500</v>
      </c>
      <c r="H12" s="15"/>
    </row>
    <row r="13" spans="1:10" x14ac:dyDescent="0.25">
      <c r="A13" s="34" t="s">
        <v>34</v>
      </c>
      <c r="B13" s="34"/>
      <c r="C13" s="34"/>
      <c r="D13" s="34"/>
      <c r="E13" s="34"/>
      <c r="F13" s="34"/>
      <c r="G13" s="8">
        <f>G12+F20</f>
        <v>115600</v>
      </c>
      <c r="H13" s="15"/>
    </row>
    <row r="14" spans="1:10" x14ac:dyDescent="0.25">
      <c r="A14" t="s">
        <v>22</v>
      </c>
      <c r="C14" t="s">
        <v>23</v>
      </c>
    </row>
    <row r="16" spans="1:10" x14ac:dyDescent="0.25">
      <c r="A16" s="36" t="s">
        <v>27</v>
      </c>
      <c r="B16" s="36"/>
      <c r="C16" s="36"/>
      <c r="D16" s="36"/>
      <c r="E16" s="36"/>
      <c r="F16" s="20">
        <v>60000</v>
      </c>
    </row>
    <row r="17" spans="1:6" x14ac:dyDescent="0.25">
      <c r="A17" s="36" t="s">
        <v>28</v>
      </c>
      <c r="B17" s="36"/>
      <c r="C17" s="36"/>
      <c r="D17" s="36"/>
      <c r="E17" s="36"/>
      <c r="F17" s="20">
        <v>36675</v>
      </c>
    </row>
    <row r="18" spans="1:6" x14ac:dyDescent="0.25">
      <c r="A18" s="36" t="s">
        <v>30</v>
      </c>
      <c r="B18" s="36"/>
      <c r="C18" s="36"/>
      <c r="D18" s="36"/>
      <c r="E18" s="36"/>
      <c r="F18" s="20">
        <f>F16-F17</f>
        <v>23325</v>
      </c>
    </row>
    <row r="19" spans="1:6" x14ac:dyDescent="0.25">
      <c r="A19" s="36" t="s">
        <v>29</v>
      </c>
      <c r="B19" s="36"/>
      <c r="C19" s="36"/>
      <c r="D19" s="36"/>
      <c r="E19" s="36"/>
      <c r="F19" s="20">
        <v>12225</v>
      </c>
    </row>
    <row r="20" spans="1:6" x14ac:dyDescent="0.25">
      <c r="A20" s="36" t="s">
        <v>33</v>
      </c>
      <c r="B20" s="36"/>
      <c r="C20" s="36"/>
      <c r="D20" s="36"/>
      <c r="E20" s="36"/>
      <c r="F20" s="20">
        <f>F18-F19</f>
        <v>11100</v>
      </c>
    </row>
  </sheetData>
  <mergeCells count="13">
    <mergeCell ref="A11:F11"/>
    <mergeCell ref="A5:H5"/>
    <mergeCell ref="A8:F8"/>
    <mergeCell ref="A9:F9"/>
    <mergeCell ref="H9:H10"/>
    <mergeCell ref="A10:F10"/>
    <mergeCell ref="A20:E20"/>
    <mergeCell ref="A12:F12"/>
    <mergeCell ref="A13:F13"/>
    <mergeCell ref="A16:E16"/>
    <mergeCell ref="A17:E17"/>
    <mergeCell ref="A18:E18"/>
    <mergeCell ref="A19:E19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19" zoomScaleNormal="100" workbookViewId="0">
      <selection activeCell="F32" sqref="F32"/>
    </sheetView>
  </sheetViews>
  <sheetFormatPr baseColWidth="10" defaultRowHeight="15" x14ac:dyDescent="0.25"/>
  <cols>
    <col min="1" max="1" width="4.5703125" customWidth="1"/>
    <col min="2" max="2" width="26.5703125" customWidth="1"/>
    <col min="3" max="3" width="12" bestFit="1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7"/>
      <c r="E1" t="s">
        <v>13</v>
      </c>
    </row>
    <row r="2" spans="1:10" x14ac:dyDescent="0.25">
      <c r="A2" s="6" t="s">
        <v>9</v>
      </c>
      <c r="D2" s="7"/>
      <c r="E2" t="s">
        <v>16</v>
      </c>
    </row>
    <row r="3" spans="1:10" x14ac:dyDescent="0.25">
      <c r="A3" s="6" t="s">
        <v>10</v>
      </c>
      <c r="E3" t="s">
        <v>17</v>
      </c>
    </row>
    <row r="4" spans="1:10" x14ac:dyDescent="0.25">
      <c r="A4" s="6"/>
    </row>
    <row r="5" spans="1:10" ht="27.75" customHeight="1" x14ac:dyDescent="0.25">
      <c r="A5" s="26" t="s">
        <v>36</v>
      </c>
      <c r="B5" s="26"/>
      <c r="C5" s="26"/>
      <c r="D5" s="26"/>
      <c r="E5" s="26"/>
      <c r="F5" s="26"/>
      <c r="G5" s="26"/>
      <c r="H5" s="26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27" t="s">
        <v>11</v>
      </c>
      <c r="B8" s="28"/>
      <c r="C8" s="28"/>
      <c r="D8" s="28"/>
      <c r="E8" s="28"/>
      <c r="F8" s="29"/>
      <c r="G8" s="8">
        <f>SUM(G7:G7)</f>
        <v>110000</v>
      </c>
      <c r="H8" s="13"/>
    </row>
    <row r="9" spans="1:10" x14ac:dyDescent="0.25">
      <c r="A9" s="35" t="s">
        <v>39</v>
      </c>
      <c r="B9" s="31"/>
      <c r="C9" s="31"/>
      <c r="D9" s="31"/>
      <c r="E9" s="31"/>
      <c r="F9" s="32"/>
      <c r="G9" s="17">
        <f>G7*0.12</f>
        <v>13200</v>
      </c>
      <c r="H9" s="37"/>
    </row>
    <row r="10" spans="1:10" x14ac:dyDescent="0.25">
      <c r="A10" s="35" t="s">
        <v>40</v>
      </c>
      <c r="B10" s="31"/>
      <c r="C10" s="31"/>
      <c r="D10" s="31"/>
      <c r="E10" s="31"/>
      <c r="F10" s="32"/>
      <c r="G10" s="18">
        <f>G8-G9</f>
        <v>96800</v>
      </c>
      <c r="H10" s="33"/>
    </row>
    <row r="11" spans="1:10" x14ac:dyDescent="0.25">
      <c r="A11" s="50" t="s">
        <v>53</v>
      </c>
      <c r="B11" s="51"/>
      <c r="C11" s="51"/>
      <c r="D11" s="51"/>
      <c r="E11" s="51"/>
      <c r="F11" s="52"/>
      <c r="G11" s="18">
        <v>54000</v>
      </c>
      <c r="H11" s="21"/>
    </row>
    <row r="12" spans="1:10" x14ac:dyDescent="0.25">
      <c r="A12" s="27" t="s">
        <v>12</v>
      </c>
      <c r="B12" s="28"/>
      <c r="C12" s="28"/>
      <c r="D12" s="28"/>
      <c r="E12" s="28"/>
      <c r="F12" s="29"/>
      <c r="G12" s="9">
        <f>G8*0.05</f>
        <v>5500</v>
      </c>
      <c r="H12" s="15"/>
    </row>
    <row r="13" spans="1:10" x14ac:dyDescent="0.25">
      <c r="A13" s="34" t="s">
        <v>41</v>
      </c>
      <c r="B13" s="34"/>
      <c r="C13" s="34"/>
      <c r="D13" s="34"/>
      <c r="E13" s="34"/>
      <c r="F13" s="34"/>
      <c r="G13" s="8">
        <f>G10-G11-G12</f>
        <v>37300</v>
      </c>
      <c r="H13" s="15"/>
    </row>
    <row r="14" spans="1:10" x14ac:dyDescent="0.25">
      <c r="A14" t="s">
        <v>22</v>
      </c>
      <c r="C14">
        <v>10775940016</v>
      </c>
    </row>
    <row r="16" spans="1:10" ht="15.75" x14ac:dyDescent="0.25">
      <c r="A16" s="48" t="s">
        <v>42</v>
      </c>
      <c r="B16" s="48"/>
      <c r="C16" s="48"/>
      <c r="D16" s="48"/>
      <c r="E16" s="48"/>
      <c r="F16" s="48"/>
      <c r="G16" s="48"/>
      <c r="H16" s="48"/>
    </row>
    <row r="17" spans="1:11" ht="15.75" x14ac:dyDescent="0.25">
      <c r="A17" s="48" t="s">
        <v>43</v>
      </c>
      <c r="B17" s="48"/>
      <c r="C17" s="48"/>
      <c r="D17" s="48"/>
      <c r="E17" s="48"/>
      <c r="F17" s="48"/>
      <c r="G17" s="48"/>
      <c r="H17" s="48"/>
    </row>
    <row r="19" spans="1:11" ht="15.75" x14ac:dyDescent="0.25">
      <c r="A19" s="48" t="s">
        <v>51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</row>
    <row r="20" spans="1:11" ht="15.75" x14ac:dyDescent="0.25">
      <c r="A20" s="48" t="s">
        <v>52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</row>
    <row r="21" spans="1:11" x14ac:dyDescent="0.25">
      <c r="A21" s="49" t="s">
        <v>44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G22" s="40" t="s">
        <v>45</v>
      </c>
      <c r="H22" s="40"/>
      <c r="I22" s="40" t="s">
        <v>46</v>
      </c>
      <c r="J22" s="40"/>
    </row>
    <row r="23" spans="1:11" ht="15.75" x14ac:dyDescent="0.25">
      <c r="A23" s="40" t="s">
        <v>47</v>
      </c>
      <c r="B23" s="40"/>
      <c r="C23" s="41">
        <v>201600</v>
      </c>
      <c r="D23" s="41"/>
      <c r="E23" s="41"/>
      <c r="F23" s="41"/>
      <c r="G23" s="41">
        <f>C23/12</f>
        <v>16800</v>
      </c>
      <c r="H23" s="41"/>
      <c r="I23" s="42">
        <f>PRODUCT(G23:H23)*3</f>
        <v>50400</v>
      </c>
      <c r="J23" s="43"/>
    </row>
    <row r="24" spans="1:11" ht="15.75" x14ac:dyDescent="0.25">
      <c r="A24" s="44" t="s">
        <v>48</v>
      </c>
      <c r="B24" s="44"/>
      <c r="C24" s="44"/>
      <c r="D24" s="44"/>
      <c r="E24" s="44"/>
      <c r="F24" s="45"/>
      <c r="G24" s="42">
        <v>-13200</v>
      </c>
      <c r="H24" s="43"/>
      <c r="I24" s="46">
        <f>PRODUCT(G24:H24)*3</f>
        <v>-39600</v>
      </c>
      <c r="J24" s="47"/>
    </row>
    <row r="25" spans="1:11" ht="15.75" x14ac:dyDescent="0.25">
      <c r="A25" s="38" t="s">
        <v>49</v>
      </c>
      <c r="B25" s="38"/>
      <c r="C25" s="38"/>
      <c r="D25" s="38"/>
      <c r="E25" s="38"/>
      <c r="F25" s="38"/>
      <c r="G25" s="39">
        <f>SUM(G23:H24)</f>
        <v>3600</v>
      </c>
      <c r="H25" s="38"/>
      <c r="I25" s="39">
        <f>SUM(I23:J24)</f>
        <v>10800</v>
      </c>
      <c r="J25" s="38"/>
    </row>
    <row r="27" spans="1:11" ht="15.75" x14ac:dyDescent="0.25">
      <c r="A27" s="38" t="s">
        <v>50</v>
      </c>
      <c r="B27" s="38"/>
      <c r="C27" s="38"/>
      <c r="D27" s="38"/>
      <c r="E27" s="38"/>
      <c r="F27" s="38"/>
      <c r="G27" s="39">
        <f>I23+G25</f>
        <v>54000</v>
      </c>
      <c r="H27" s="38"/>
    </row>
  </sheetData>
  <mergeCells count="27">
    <mergeCell ref="A13:F13"/>
    <mergeCell ref="A5:H5"/>
    <mergeCell ref="A8:F8"/>
    <mergeCell ref="A9:F9"/>
    <mergeCell ref="H9:H10"/>
    <mergeCell ref="A10:F10"/>
    <mergeCell ref="A12:F12"/>
    <mergeCell ref="A11:F11"/>
    <mergeCell ref="A16:H16"/>
    <mergeCell ref="A17:H17"/>
    <mergeCell ref="A19:K19"/>
    <mergeCell ref="A21:K21"/>
    <mergeCell ref="G22:H22"/>
    <mergeCell ref="I22:J22"/>
    <mergeCell ref="A20:K20"/>
    <mergeCell ref="A23:B23"/>
    <mergeCell ref="C23:F23"/>
    <mergeCell ref="G23:H23"/>
    <mergeCell ref="I23:J23"/>
    <mergeCell ref="A24:F24"/>
    <mergeCell ref="G24:H24"/>
    <mergeCell ref="I24:J24"/>
    <mergeCell ref="A25:F25"/>
    <mergeCell ref="G25:H25"/>
    <mergeCell ref="I25:J25"/>
    <mergeCell ref="A27:F27"/>
    <mergeCell ref="G27:H27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zoomScaleNormal="100" workbookViewId="0">
      <selection activeCell="D26" sqref="D26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24"/>
      <c r="E1" t="s">
        <v>13</v>
      </c>
    </row>
    <row r="2" spans="1:10" x14ac:dyDescent="0.25">
      <c r="A2" s="6" t="s">
        <v>9</v>
      </c>
      <c r="D2" s="24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26" t="s">
        <v>35</v>
      </c>
      <c r="B5" s="26"/>
      <c r="C5" s="26"/>
      <c r="D5" s="26"/>
      <c r="E5" s="26"/>
      <c r="F5" s="26"/>
      <c r="G5" s="26"/>
      <c r="H5" s="26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27" t="s">
        <v>11</v>
      </c>
      <c r="B8" s="28"/>
      <c r="C8" s="28"/>
      <c r="D8" s="28"/>
      <c r="E8" s="28"/>
      <c r="F8" s="29"/>
      <c r="G8" s="8">
        <f>SUM(G7:G7)</f>
        <v>110000</v>
      </c>
      <c r="H8" s="13"/>
    </row>
    <row r="9" spans="1:10" x14ac:dyDescent="0.25">
      <c r="A9" s="35" t="s">
        <v>39</v>
      </c>
      <c r="B9" s="31"/>
      <c r="C9" s="31"/>
      <c r="D9" s="31"/>
      <c r="E9" s="31"/>
      <c r="F9" s="32"/>
      <c r="G9" s="17">
        <f>G7*0.12</f>
        <v>13200</v>
      </c>
      <c r="H9" s="37"/>
    </row>
    <row r="10" spans="1:10" x14ac:dyDescent="0.25">
      <c r="A10" s="35" t="s">
        <v>54</v>
      </c>
      <c r="B10" s="31"/>
      <c r="C10" s="31"/>
      <c r="D10" s="31"/>
      <c r="E10" s="31"/>
      <c r="F10" s="32"/>
      <c r="G10" s="18">
        <f>G8-G9</f>
        <v>96800</v>
      </c>
      <c r="H10" s="33"/>
    </row>
    <row r="11" spans="1:10" x14ac:dyDescent="0.25">
      <c r="A11" s="27" t="s">
        <v>12</v>
      </c>
      <c r="B11" s="28"/>
      <c r="C11" s="28"/>
      <c r="D11" s="28"/>
      <c r="E11" s="28"/>
      <c r="F11" s="29"/>
      <c r="G11" s="9">
        <f>-G8*0.05</f>
        <v>-5500</v>
      </c>
      <c r="H11" s="15"/>
    </row>
    <row r="12" spans="1:10" x14ac:dyDescent="0.25">
      <c r="A12" s="34" t="s">
        <v>78</v>
      </c>
      <c r="B12" s="34"/>
      <c r="C12" s="34"/>
      <c r="D12" s="34"/>
      <c r="E12" s="34"/>
      <c r="F12" s="34"/>
      <c r="G12" s="8">
        <f>SUM(G10:G11)</f>
        <v>91300</v>
      </c>
      <c r="H12" s="15"/>
    </row>
    <row r="13" spans="1:10" ht="9" customHeight="1" x14ac:dyDescent="0.25"/>
    <row r="14" spans="1:10" ht="15.75" x14ac:dyDescent="0.25">
      <c r="A14" s="48" t="s">
        <v>42</v>
      </c>
      <c r="B14" s="48"/>
      <c r="C14" s="48"/>
      <c r="D14" s="48"/>
      <c r="E14" s="48"/>
      <c r="F14" s="48"/>
      <c r="G14" s="48"/>
      <c r="H14" s="48"/>
    </row>
    <row r="15" spans="1:10" ht="15.75" x14ac:dyDescent="0.25">
      <c r="A15" s="48" t="s">
        <v>51</v>
      </c>
      <c r="B15" s="48"/>
      <c r="C15" s="48"/>
      <c r="D15" s="48"/>
      <c r="E15" s="48"/>
      <c r="F15" s="48"/>
      <c r="G15" s="48"/>
    </row>
    <row r="16" spans="1:10" ht="15.75" x14ac:dyDescent="0.25">
      <c r="A16" s="48" t="s">
        <v>52</v>
      </c>
      <c r="B16" s="48"/>
      <c r="C16" s="48"/>
      <c r="D16" s="48"/>
      <c r="E16" s="48"/>
      <c r="F16" s="48"/>
      <c r="G16" s="48"/>
    </row>
    <row r="17" spans="1:8" ht="15.75" x14ac:dyDescent="0.25">
      <c r="A17" s="23" t="s">
        <v>67</v>
      </c>
      <c r="B17" s="23"/>
      <c r="C17" s="23"/>
      <c r="D17" s="23"/>
      <c r="E17" s="23"/>
      <c r="F17" s="23"/>
      <c r="G17" s="23"/>
    </row>
    <row r="18" spans="1:8" ht="15.75" x14ac:dyDescent="0.25">
      <c r="A18" s="53" t="s">
        <v>58</v>
      </c>
      <c r="B18" s="53"/>
      <c r="C18" s="53"/>
      <c r="D18" s="54" t="s">
        <v>59</v>
      </c>
      <c r="E18" s="23"/>
      <c r="F18" s="60" t="s">
        <v>76</v>
      </c>
      <c r="G18" s="60"/>
      <c r="H18" s="60"/>
    </row>
    <row r="19" spans="1:8" ht="15.75" x14ac:dyDescent="0.25">
      <c r="A19" s="53" t="s">
        <v>60</v>
      </c>
      <c r="B19" s="53"/>
      <c r="C19" s="53"/>
      <c r="D19" s="54" t="s">
        <v>61</v>
      </c>
      <c r="E19" s="23"/>
      <c r="F19" s="61" t="s">
        <v>69</v>
      </c>
      <c r="G19" s="61"/>
      <c r="H19" s="62">
        <v>30470</v>
      </c>
    </row>
    <row r="20" spans="1:8" ht="15.75" x14ac:dyDescent="0.25">
      <c r="A20" s="55" t="s">
        <v>62</v>
      </c>
      <c r="B20" s="55"/>
      <c r="C20" s="54"/>
      <c r="D20" s="54" t="s">
        <v>63</v>
      </c>
      <c r="E20" s="23"/>
      <c r="F20" s="61" t="s">
        <v>70</v>
      </c>
      <c r="G20" s="61"/>
      <c r="H20" s="62">
        <v>30450</v>
      </c>
    </row>
    <row r="21" spans="1:8" ht="15.75" x14ac:dyDescent="0.25">
      <c r="A21" s="53" t="s">
        <v>65</v>
      </c>
      <c r="B21" s="53"/>
      <c r="C21" s="53"/>
      <c r="D21" s="54" t="s">
        <v>64</v>
      </c>
      <c r="E21" s="23"/>
      <c r="F21" s="61" t="s">
        <v>71</v>
      </c>
      <c r="G21" s="61"/>
      <c r="H21" s="62">
        <v>30450</v>
      </c>
    </row>
    <row r="22" spans="1:8" ht="15.75" x14ac:dyDescent="0.25">
      <c r="A22" s="53" t="s">
        <v>66</v>
      </c>
      <c r="B22" s="53"/>
      <c r="C22" s="53"/>
      <c r="D22" s="8" t="s">
        <v>68</v>
      </c>
      <c r="E22" s="23"/>
      <c r="F22" s="61" t="s">
        <v>72</v>
      </c>
      <c r="G22" s="61"/>
      <c r="H22" s="62">
        <v>30450</v>
      </c>
    </row>
    <row r="23" spans="1:8" ht="15.75" x14ac:dyDescent="0.25">
      <c r="A23" s="57"/>
      <c r="B23" s="57"/>
      <c r="C23" s="57"/>
      <c r="D23" s="58"/>
      <c r="E23" s="23"/>
      <c r="F23" s="61" t="s">
        <v>73</v>
      </c>
      <c r="G23" s="61"/>
      <c r="H23" s="62">
        <v>30450</v>
      </c>
    </row>
    <row r="24" spans="1:8" ht="15.75" x14ac:dyDescent="0.25">
      <c r="A24" s="59"/>
      <c r="B24" s="59"/>
      <c r="C24" s="14"/>
      <c r="F24" s="61" t="s">
        <v>74</v>
      </c>
      <c r="G24" s="61"/>
      <c r="H24" s="62">
        <v>30450</v>
      </c>
    </row>
    <row r="25" spans="1:8" ht="15.75" x14ac:dyDescent="0.25">
      <c r="A25" s="59"/>
      <c r="B25" s="59"/>
      <c r="C25" s="14"/>
      <c r="F25" s="63" t="s">
        <v>75</v>
      </c>
      <c r="G25" s="63"/>
      <c r="H25" s="62">
        <f>SUM(H19:H24)</f>
        <v>182720</v>
      </c>
    </row>
    <row r="26" spans="1:8" x14ac:dyDescent="0.25">
      <c r="A26" s="59"/>
      <c r="B26" s="59"/>
      <c r="C26" s="14"/>
    </row>
    <row r="27" spans="1:8" x14ac:dyDescent="0.25">
      <c r="A27" s="59"/>
      <c r="B27" s="59"/>
      <c r="C27" s="14"/>
    </row>
    <row r="28" spans="1:8" x14ac:dyDescent="0.25">
      <c r="A28" s="59"/>
      <c r="B28" s="59"/>
      <c r="C28" s="14"/>
    </row>
    <row r="29" spans="1:8" x14ac:dyDescent="0.25">
      <c r="A29" s="59"/>
      <c r="B29" s="59"/>
      <c r="C29" s="14"/>
    </row>
    <row r="30" spans="1:8" x14ac:dyDescent="0.25">
      <c r="A30" s="56"/>
      <c r="B30" s="56"/>
      <c r="C30" s="14"/>
    </row>
    <row r="31" spans="1:8" x14ac:dyDescent="0.25">
      <c r="A31" s="14"/>
      <c r="B31" s="14"/>
      <c r="C31" s="14"/>
    </row>
  </sheetData>
  <mergeCells count="29">
    <mergeCell ref="A29:B29"/>
    <mergeCell ref="A30:B30"/>
    <mergeCell ref="F19:G19"/>
    <mergeCell ref="F20:G20"/>
    <mergeCell ref="F21:G21"/>
    <mergeCell ref="F22:G22"/>
    <mergeCell ref="F23:G23"/>
    <mergeCell ref="F24:G24"/>
    <mergeCell ref="F25:G25"/>
    <mergeCell ref="A22:C22"/>
    <mergeCell ref="A24:B24"/>
    <mergeCell ref="A25:B25"/>
    <mergeCell ref="A26:B26"/>
    <mergeCell ref="A27:B27"/>
    <mergeCell ref="A28:B28"/>
    <mergeCell ref="A15:G15"/>
    <mergeCell ref="A16:G16"/>
    <mergeCell ref="A18:C18"/>
    <mergeCell ref="A19:C19"/>
    <mergeCell ref="A21:C21"/>
    <mergeCell ref="F18:H18"/>
    <mergeCell ref="A12:F12"/>
    <mergeCell ref="A14:H14"/>
    <mergeCell ref="A5:H5"/>
    <mergeCell ref="A8:F8"/>
    <mergeCell ref="A9:F9"/>
    <mergeCell ref="H9:H10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1" zoomScaleNormal="100" workbookViewId="0">
      <selection activeCell="E29" sqref="E29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22"/>
      <c r="E1" t="s">
        <v>13</v>
      </c>
    </row>
    <row r="2" spans="1:10" x14ac:dyDescent="0.25">
      <c r="A2" s="6" t="s">
        <v>9</v>
      </c>
      <c r="D2" s="22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26" t="s">
        <v>56</v>
      </c>
      <c r="B5" s="26"/>
      <c r="C5" s="26"/>
      <c r="D5" s="26"/>
      <c r="E5" s="26"/>
      <c r="F5" s="26"/>
      <c r="G5" s="26"/>
      <c r="H5" s="26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27" t="s">
        <v>11</v>
      </c>
      <c r="B8" s="28"/>
      <c r="C8" s="28"/>
      <c r="D8" s="28"/>
      <c r="E8" s="28"/>
      <c r="F8" s="29"/>
      <c r="G8" s="8">
        <f>SUM(G7:G7)</f>
        <v>110000</v>
      </c>
      <c r="H8" s="13"/>
    </row>
    <row r="9" spans="1:10" x14ac:dyDescent="0.25">
      <c r="A9" s="35" t="s">
        <v>39</v>
      </c>
      <c r="B9" s="31"/>
      <c r="C9" s="31"/>
      <c r="D9" s="31"/>
      <c r="E9" s="31"/>
      <c r="F9" s="32"/>
      <c r="G9" s="17">
        <f>G7*0.12</f>
        <v>13200</v>
      </c>
      <c r="H9" s="37"/>
    </row>
    <row r="10" spans="1:10" x14ac:dyDescent="0.25">
      <c r="A10" s="35" t="s">
        <v>55</v>
      </c>
      <c r="B10" s="31"/>
      <c r="C10" s="31"/>
      <c r="D10" s="31"/>
      <c r="E10" s="31"/>
      <c r="F10" s="32"/>
      <c r="G10" s="18">
        <f>G8-G9</f>
        <v>96800</v>
      </c>
      <c r="H10" s="33"/>
    </row>
    <row r="11" spans="1:10" x14ac:dyDescent="0.25">
      <c r="A11" s="64" t="s">
        <v>77</v>
      </c>
      <c r="B11" s="65"/>
      <c r="C11" s="65"/>
      <c r="D11" s="65"/>
      <c r="E11" s="65"/>
      <c r="F11" s="66"/>
      <c r="G11" s="8">
        <v>-30470</v>
      </c>
      <c r="H11" s="21"/>
    </row>
    <row r="12" spans="1:10" x14ac:dyDescent="0.25">
      <c r="A12" s="27" t="s">
        <v>12</v>
      </c>
      <c r="B12" s="28"/>
      <c r="C12" s="28"/>
      <c r="D12" s="28"/>
      <c r="E12" s="28"/>
      <c r="F12" s="29"/>
      <c r="G12" s="9">
        <f>-G8*0.05</f>
        <v>-5500</v>
      </c>
      <c r="H12" s="15"/>
    </row>
    <row r="13" spans="1:10" x14ac:dyDescent="0.25">
      <c r="A13" s="34" t="s">
        <v>57</v>
      </c>
      <c r="B13" s="34"/>
      <c r="C13" s="34"/>
      <c r="D13" s="34"/>
      <c r="E13" s="34"/>
      <c r="F13" s="34"/>
      <c r="G13" s="8">
        <f>SUM(G10:G12)</f>
        <v>60830</v>
      </c>
      <c r="H13" s="15"/>
    </row>
    <row r="14" spans="1:10" ht="9" customHeight="1" x14ac:dyDescent="0.25"/>
    <row r="15" spans="1:10" ht="15.75" x14ac:dyDescent="0.25">
      <c r="A15" s="48" t="s">
        <v>42</v>
      </c>
      <c r="B15" s="48"/>
      <c r="C15" s="48"/>
      <c r="D15" s="48"/>
      <c r="E15" s="48"/>
      <c r="F15" s="48"/>
      <c r="G15" s="48"/>
      <c r="H15" s="48"/>
    </row>
    <row r="16" spans="1:10" ht="15.75" x14ac:dyDescent="0.25">
      <c r="A16" s="48" t="s">
        <v>51</v>
      </c>
      <c r="B16" s="48"/>
      <c r="C16" s="48"/>
      <c r="D16" s="48"/>
      <c r="E16" s="48"/>
      <c r="F16" s="48"/>
      <c r="G16" s="48"/>
    </row>
    <row r="17" spans="1:8" ht="15.75" x14ac:dyDescent="0.25">
      <c r="A17" s="48" t="s">
        <v>52</v>
      </c>
      <c r="B17" s="48"/>
      <c r="C17" s="48"/>
      <c r="D17" s="48"/>
      <c r="E17" s="48"/>
      <c r="F17" s="48"/>
      <c r="G17" s="48"/>
    </row>
    <row r="18" spans="1:8" ht="15.75" x14ac:dyDescent="0.25">
      <c r="A18" s="23" t="s">
        <v>67</v>
      </c>
      <c r="B18" s="23"/>
      <c r="C18" s="23"/>
      <c r="D18" s="23"/>
      <c r="E18" s="23"/>
      <c r="F18" s="23"/>
      <c r="G18" s="23"/>
    </row>
    <row r="19" spans="1:8" ht="15.75" x14ac:dyDescent="0.25">
      <c r="A19" s="53" t="s">
        <v>58</v>
      </c>
      <c r="B19" s="53"/>
      <c r="C19" s="53"/>
      <c r="D19" s="54" t="s">
        <v>59</v>
      </c>
      <c r="E19" s="23"/>
      <c r="F19" s="60" t="s">
        <v>76</v>
      </c>
      <c r="G19" s="60"/>
      <c r="H19" s="60"/>
    </row>
    <row r="20" spans="1:8" ht="15.75" x14ac:dyDescent="0.25">
      <c r="A20" s="53" t="s">
        <v>60</v>
      </c>
      <c r="B20" s="53"/>
      <c r="C20" s="53"/>
      <c r="D20" s="54" t="s">
        <v>61</v>
      </c>
      <c r="E20" s="23"/>
      <c r="F20" s="61" t="s">
        <v>69</v>
      </c>
      <c r="G20" s="61"/>
      <c r="H20" s="62">
        <v>30470</v>
      </c>
    </row>
    <row r="21" spans="1:8" ht="15.75" x14ac:dyDescent="0.25">
      <c r="A21" s="55" t="s">
        <v>62</v>
      </c>
      <c r="B21" s="55"/>
      <c r="C21" s="54"/>
      <c r="D21" s="54" t="s">
        <v>63</v>
      </c>
      <c r="E21" s="23"/>
      <c r="F21" s="61" t="s">
        <v>70</v>
      </c>
      <c r="G21" s="61"/>
      <c r="H21" s="62">
        <v>30450</v>
      </c>
    </row>
    <row r="22" spans="1:8" ht="15.75" x14ac:dyDescent="0.25">
      <c r="A22" s="53" t="s">
        <v>65</v>
      </c>
      <c r="B22" s="53"/>
      <c r="C22" s="53"/>
      <c r="D22" s="54" t="s">
        <v>64</v>
      </c>
      <c r="E22" s="23"/>
      <c r="F22" s="61" t="s">
        <v>71</v>
      </c>
      <c r="G22" s="61"/>
      <c r="H22" s="62">
        <v>30450</v>
      </c>
    </row>
    <row r="23" spans="1:8" ht="15.75" x14ac:dyDescent="0.25">
      <c r="A23" s="53" t="s">
        <v>66</v>
      </c>
      <c r="B23" s="53"/>
      <c r="C23" s="53"/>
      <c r="D23" s="8" t="s">
        <v>68</v>
      </c>
      <c r="E23" s="23"/>
      <c r="F23" s="61" t="s">
        <v>72</v>
      </c>
      <c r="G23" s="61"/>
      <c r="H23" s="62">
        <v>30450</v>
      </c>
    </row>
    <row r="24" spans="1:8" ht="15.75" x14ac:dyDescent="0.25">
      <c r="A24" s="57"/>
      <c r="B24" s="57"/>
      <c r="C24" s="57"/>
      <c r="D24" s="58"/>
      <c r="E24" s="23"/>
      <c r="F24" s="61" t="s">
        <v>73</v>
      </c>
      <c r="G24" s="61"/>
      <c r="H24" s="62">
        <v>30450</v>
      </c>
    </row>
    <row r="25" spans="1:8" ht="15.75" x14ac:dyDescent="0.25">
      <c r="A25" s="59"/>
      <c r="B25" s="59"/>
      <c r="C25" s="14"/>
      <c r="F25" s="61" t="s">
        <v>74</v>
      </c>
      <c r="G25" s="61"/>
      <c r="H25" s="62">
        <v>30450</v>
      </c>
    </row>
    <row r="26" spans="1:8" ht="15.75" x14ac:dyDescent="0.25">
      <c r="A26" s="59"/>
      <c r="B26" s="59"/>
      <c r="C26" s="14"/>
      <c r="F26" s="63" t="s">
        <v>75</v>
      </c>
      <c r="G26" s="63"/>
      <c r="H26" s="62">
        <f>SUM(H20:H25)</f>
        <v>182720</v>
      </c>
    </row>
  </sheetData>
  <mergeCells count="25">
    <mergeCell ref="A16:G16"/>
    <mergeCell ref="A17:G17"/>
    <mergeCell ref="A19:C19"/>
    <mergeCell ref="F19:H19"/>
    <mergeCell ref="A20:C20"/>
    <mergeCell ref="F20:G20"/>
    <mergeCell ref="F21:G21"/>
    <mergeCell ref="A22:C22"/>
    <mergeCell ref="F22:G22"/>
    <mergeCell ref="A23:C23"/>
    <mergeCell ref="F23:G23"/>
    <mergeCell ref="A5:H5"/>
    <mergeCell ref="A8:F8"/>
    <mergeCell ref="A9:F9"/>
    <mergeCell ref="H9:H10"/>
    <mergeCell ref="A10:F10"/>
    <mergeCell ref="A11:F11"/>
    <mergeCell ref="A12:F12"/>
    <mergeCell ref="A13:F13"/>
    <mergeCell ref="A15:H15"/>
    <mergeCell ref="F24:G24"/>
    <mergeCell ref="A25:B25"/>
    <mergeCell ref="F25:G25"/>
    <mergeCell ref="A26:B26"/>
    <mergeCell ref="F26:G2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7" zoomScaleNormal="100" workbookViewId="0">
      <selection activeCell="I26" sqref="I26"/>
    </sheetView>
  </sheetViews>
  <sheetFormatPr baseColWidth="10" defaultRowHeight="15" x14ac:dyDescent="0.2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 x14ac:dyDescent="0.25">
      <c r="A1" s="6" t="s">
        <v>8</v>
      </c>
      <c r="D1" s="24"/>
      <c r="E1" t="s">
        <v>13</v>
      </c>
    </row>
    <row r="2" spans="1:10" x14ac:dyDescent="0.25">
      <c r="A2" s="6" t="s">
        <v>9</v>
      </c>
      <c r="D2" s="24"/>
      <c r="E2" t="s">
        <v>16</v>
      </c>
    </row>
    <row r="3" spans="1:10" x14ac:dyDescent="0.25">
      <c r="A3" s="6" t="s">
        <v>10</v>
      </c>
      <c r="E3" t="s">
        <v>17</v>
      </c>
    </row>
    <row r="4" spans="1:10" ht="9" customHeight="1" x14ac:dyDescent="0.25">
      <c r="A4" s="6"/>
    </row>
    <row r="5" spans="1:10" ht="21" customHeight="1" x14ac:dyDescent="0.25">
      <c r="A5" s="26" t="s">
        <v>81</v>
      </c>
      <c r="B5" s="26"/>
      <c r="C5" s="26"/>
      <c r="D5" s="26"/>
      <c r="E5" s="26"/>
      <c r="F5" s="26"/>
      <c r="G5" s="26"/>
      <c r="H5" s="26"/>
      <c r="I5" s="11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 x14ac:dyDescent="0.25">
      <c r="A7" s="2">
        <v>1</v>
      </c>
      <c r="B7" s="12" t="s">
        <v>14</v>
      </c>
      <c r="C7" s="2" t="s">
        <v>18</v>
      </c>
      <c r="D7" s="3">
        <v>6824</v>
      </c>
      <c r="E7" s="10"/>
      <c r="F7" s="5">
        <v>18468</v>
      </c>
      <c r="G7" s="4">
        <v>110000</v>
      </c>
      <c r="H7" s="16" t="s">
        <v>15</v>
      </c>
    </row>
    <row r="8" spans="1:10" ht="15.75" x14ac:dyDescent="0.25">
      <c r="A8" s="27" t="s">
        <v>11</v>
      </c>
      <c r="B8" s="28"/>
      <c r="C8" s="28"/>
      <c r="D8" s="28"/>
      <c r="E8" s="28"/>
      <c r="F8" s="29"/>
      <c r="G8" s="8">
        <f>SUM(G7:G7)</f>
        <v>110000</v>
      </c>
      <c r="H8" s="13"/>
    </row>
    <row r="9" spans="1:10" x14ac:dyDescent="0.25">
      <c r="A9" s="35" t="s">
        <v>39</v>
      </c>
      <c r="B9" s="31"/>
      <c r="C9" s="31"/>
      <c r="D9" s="31"/>
      <c r="E9" s="31"/>
      <c r="F9" s="32"/>
      <c r="G9" s="17">
        <f>G7*0.12</f>
        <v>13200</v>
      </c>
      <c r="H9" s="37"/>
    </row>
    <row r="10" spans="1:10" x14ac:dyDescent="0.25">
      <c r="A10" s="35" t="s">
        <v>80</v>
      </c>
      <c r="B10" s="31"/>
      <c r="C10" s="31"/>
      <c r="D10" s="31"/>
      <c r="E10" s="31"/>
      <c r="F10" s="32"/>
      <c r="G10" s="18">
        <f>G8-G9</f>
        <v>96800</v>
      </c>
      <c r="H10" s="33"/>
    </row>
    <row r="11" spans="1:10" x14ac:dyDescent="0.25">
      <c r="A11" s="64" t="s">
        <v>77</v>
      </c>
      <c r="B11" s="65"/>
      <c r="C11" s="65"/>
      <c r="D11" s="65"/>
      <c r="E11" s="65"/>
      <c r="F11" s="66"/>
      <c r="G11" s="8">
        <v>-30450</v>
      </c>
      <c r="H11" s="21"/>
    </row>
    <row r="12" spans="1:10" x14ac:dyDescent="0.25">
      <c r="A12" s="27" t="s">
        <v>12</v>
      </c>
      <c r="B12" s="28"/>
      <c r="C12" s="28"/>
      <c r="D12" s="28"/>
      <c r="E12" s="28"/>
      <c r="F12" s="29"/>
      <c r="G12" s="9">
        <f>-G8*0.05</f>
        <v>-5500</v>
      </c>
      <c r="H12" s="15"/>
    </row>
    <row r="13" spans="1:10" x14ac:dyDescent="0.25">
      <c r="A13" s="34" t="s">
        <v>79</v>
      </c>
      <c r="B13" s="34"/>
      <c r="C13" s="34"/>
      <c r="D13" s="34"/>
      <c r="E13" s="34"/>
      <c r="F13" s="34"/>
      <c r="G13" s="8">
        <f>SUM(G10:G12)</f>
        <v>60850</v>
      </c>
      <c r="H13" s="15"/>
    </row>
    <row r="14" spans="1:10" ht="9" customHeight="1" x14ac:dyDescent="0.25"/>
    <row r="15" spans="1:10" ht="15.75" x14ac:dyDescent="0.25">
      <c r="A15" s="48" t="s">
        <v>42</v>
      </c>
      <c r="B15" s="48"/>
      <c r="C15" s="48"/>
      <c r="D15" s="48"/>
      <c r="E15" s="48"/>
      <c r="F15" s="48"/>
      <c r="G15" s="48"/>
      <c r="H15" s="48"/>
    </row>
    <row r="17" spans="1:8" ht="15.75" x14ac:dyDescent="0.25">
      <c r="A17" s="48" t="s">
        <v>51</v>
      </c>
      <c r="B17" s="48"/>
      <c r="C17" s="48"/>
      <c r="D17" s="48"/>
      <c r="E17" s="48"/>
      <c r="F17" s="48"/>
      <c r="G17" s="48"/>
    </row>
    <row r="18" spans="1:8" ht="15.75" x14ac:dyDescent="0.25">
      <c r="A18" s="48" t="s">
        <v>52</v>
      </c>
      <c r="B18" s="48"/>
      <c r="C18" s="48"/>
      <c r="D18" s="48"/>
      <c r="E18" s="48"/>
      <c r="F18" s="48"/>
      <c r="G18" s="48"/>
    </row>
    <row r="19" spans="1:8" ht="15.75" x14ac:dyDescent="0.25">
      <c r="A19" s="23" t="s">
        <v>67</v>
      </c>
      <c r="B19" s="23"/>
      <c r="C19" s="23"/>
      <c r="D19" s="23"/>
      <c r="E19" s="23"/>
      <c r="F19" s="23"/>
      <c r="G19" s="23"/>
    </row>
    <row r="20" spans="1:8" ht="15.75" x14ac:dyDescent="0.25">
      <c r="A20" s="53" t="s">
        <v>58</v>
      </c>
      <c r="B20" s="53"/>
      <c r="C20" s="53"/>
      <c r="D20" s="54" t="s">
        <v>59</v>
      </c>
      <c r="E20" s="23"/>
      <c r="F20" s="60" t="s">
        <v>76</v>
      </c>
      <c r="G20" s="60"/>
      <c r="H20" s="60"/>
    </row>
    <row r="21" spans="1:8" ht="15.75" x14ac:dyDescent="0.25">
      <c r="A21" s="53" t="s">
        <v>60</v>
      </c>
      <c r="B21" s="53"/>
      <c r="C21" s="53"/>
      <c r="D21" s="54" t="s">
        <v>61</v>
      </c>
      <c r="E21" s="23"/>
      <c r="F21" s="61" t="s">
        <v>69</v>
      </c>
      <c r="G21" s="61"/>
      <c r="H21" s="62">
        <v>30470</v>
      </c>
    </row>
    <row r="22" spans="1:8" ht="15.75" x14ac:dyDescent="0.25">
      <c r="A22" s="55" t="s">
        <v>62</v>
      </c>
      <c r="B22" s="55"/>
      <c r="C22" s="54"/>
      <c r="D22" s="54" t="s">
        <v>63</v>
      </c>
      <c r="E22" s="23"/>
      <c r="F22" s="61" t="s">
        <v>70</v>
      </c>
      <c r="G22" s="61"/>
      <c r="H22" s="62">
        <v>30450</v>
      </c>
    </row>
    <row r="23" spans="1:8" ht="15.75" x14ac:dyDescent="0.25">
      <c r="A23" s="53" t="s">
        <v>65</v>
      </c>
      <c r="B23" s="53"/>
      <c r="C23" s="53"/>
      <c r="D23" s="54" t="s">
        <v>64</v>
      </c>
      <c r="E23" s="23"/>
      <c r="F23" s="61" t="s">
        <v>71</v>
      </c>
      <c r="G23" s="61"/>
      <c r="H23" s="62">
        <v>30450</v>
      </c>
    </row>
    <row r="24" spans="1:8" ht="15.75" x14ac:dyDescent="0.25">
      <c r="A24" s="53" t="s">
        <v>66</v>
      </c>
      <c r="B24" s="53"/>
      <c r="C24" s="53"/>
      <c r="D24" s="8" t="s">
        <v>68</v>
      </c>
      <c r="E24" s="23"/>
      <c r="F24" s="61" t="s">
        <v>72</v>
      </c>
      <c r="G24" s="61"/>
      <c r="H24" s="62">
        <v>30450</v>
      </c>
    </row>
    <row r="25" spans="1:8" ht="15.75" x14ac:dyDescent="0.25">
      <c r="A25" s="57"/>
      <c r="B25" s="57"/>
      <c r="C25" s="57"/>
      <c r="D25" s="58"/>
      <c r="E25" s="23"/>
      <c r="F25" s="61" t="s">
        <v>73</v>
      </c>
      <c r="G25" s="61"/>
      <c r="H25" s="62">
        <v>30450</v>
      </c>
    </row>
    <row r="26" spans="1:8" ht="15.75" x14ac:dyDescent="0.25">
      <c r="A26" s="59"/>
      <c r="B26" s="59"/>
      <c r="C26" s="14"/>
      <c r="F26" s="61" t="s">
        <v>74</v>
      </c>
      <c r="G26" s="61"/>
      <c r="H26" s="62">
        <v>30450</v>
      </c>
    </row>
    <row r="27" spans="1:8" ht="15.75" x14ac:dyDescent="0.25">
      <c r="A27" s="59"/>
      <c r="B27" s="59"/>
      <c r="C27" s="14"/>
      <c r="F27" s="63" t="s">
        <v>75</v>
      </c>
      <c r="G27" s="63"/>
      <c r="H27" s="62">
        <f>SUM(H21:H26)</f>
        <v>182720</v>
      </c>
    </row>
  </sheetData>
  <mergeCells count="25">
    <mergeCell ref="A27:B27"/>
    <mergeCell ref="F27:G27"/>
    <mergeCell ref="F23:G23"/>
    <mergeCell ref="A24:C24"/>
    <mergeCell ref="F24:G24"/>
    <mergeCell ref="F25:G25"/>
    <mergeCell ref="A26:B26"/>
    <mergeCell ref="F26:G26"/>
    <mergeCell ref="A17:G17"/>
    <mergeCell ref="A18:G18"/>
    <mergeCell ref="A20:C20"/>
    <mergeCell ref="F20:H20"/>
    <mergeCell ref="A21:C21"/>
    <mergeCell ref="F21:G21"/>
    <mergeCell ref="F22:G22"/>
    <mergeCell ref="A23:C23"/>
    <mergeCell ref="A12:F12"/>
    <mergeCell ref="A13:F13"/>
    <mergeCell ref="A15:H15"/>
    <mergeCell ref="A5:H5"/>
    <mergeCell ref="A8:F8"/>
    <mergeCell ref="A9:F9"/>
    <mergeCell ref="H9:H10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JANVIER 16</vt:lpstr>
      <vt:lpstr>FEVRIER 16</vt:lpstr>
      <vt:lpstr>MARS 16</vt:lpstr>
      <vt:lpstr>AVRIL 16</vt:lpstr>
      <vt:lpstr>MAI 16</vt:lpstr>
      <vt:lpstr>JUIN 16</vt:lpstr>
      <vt:lpstr>JUILLET 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BAGAYOKO</cp:lastModifiedBy>
  <cp:lastPrinted>2016-05-26T07:57:04Z</cp:lastPrinted>
  <dcterms:created xsi:type="dcterms:W3CDTF">2012-09-03T14:35:08Z</dcterms:created>
  <dcterms:modified xsi:type="dcterms:W3CDTF">2016-05-26T08:19:32Z</dcterms:modified>
</cp:coreProperties>
</file>