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TOURE MOUSSA\"/>
    </mc:Choice>
  </mc:AlternateContent>
  <bookViews>
    <workbookView xWindow="240" yWindow="45" windowWidth="20115" windowHeight="7995" firstSheet="2" activeTab="9"/>
  </bookViews>
  <sheets>
    <sheet name="JANVIER 16" sheetId="9" r:id="rId1"/>
    <sheet name="FEVRIER 16" sheetId="11" r:id="rId2"/>
    <sheet name="MARS 16" sheetId="12" r:id="rId3"/>
    <sheet name="AVRIL 16" sheetId="13" r:id="rId4"/>
    <sheet name="MAI 16" sheetId="15" r:id="rId5"/>
    <sheet name="JUIN 16" sheetId="16" r:id="rId6"/>
    <sheet name="JUILLET 16" sheetId="17" r:id="rId7"/>
    <sheet name="AOUT 16" sheetId="18" r:id="rId8"/>
    <sheet name="SEPT 16" sheetId="19" r:id="rId9"/>
    <sheet name="OCT 16 " sheetId="20" r:id="rId10"/>
    <sheet name="BILAN" sheetId="2" r:id="rId11"/>
    <sheet name="Feuil3" sheetId="3" r:id="rId12"/>
  </sheets>
  <calcPr calcId="152511"/>
</workbook>
</file>

<file path=xl/calcChain.xml><?xml version="1.0" encoding="utf-8"?>
<calcChain xmlns="http://schemas.openxmlformats.org/spreadsheetml/2006/main">
  <c r="I19" i="19" l="1"/>
  <c r="J23" i="19"/>
  <c r="J22" i="19"/>
  <c r="J10" i="19"/>
  <c r="J11" i="19"/>
  <c r="H19" i="19" l="1"/>
  <c r="J12" i="19"/>
  <c r="J13" i="19"/>
  <c r="J14" i="19"/>
  <c r="J16" i="19"/>
  <c r="J17" i="19"/>
  <c r="J18" i="19"/>
  <c r="G18" i="20"/>
  <c r="F18" i="20"/>
  <c r="E18" i="20"/>
  <c r="J19" i="19" l="1"/>
  <c r="G19" i="19"/>
  <c r="J20" i="19" l="1"/>
  <c r="J21" i="19" s="1"/>
  <c r="F19" i="19"/>
  <c r="E19" i="19"/>
  <c r="G18" i="18" l="1"/>
  <c r="F18" i="18"/>
  <c r="J23" i="17"/>
  <c r="J22" i="17"/>
  <c r="J20" i="17"/>
  <c r="H18" i="17"/>
  <c r="I18" i="17"/>
  <c r="J10" i="17"/>
  <c r="J11" i="17"/>
  <c r="J18" i="17" s="1"/>
  <c r="J19" i="17" s="1"/>
  <c r="J12" i="17"/>
  <c r="J13" i="17"/>
  <c r="J14" i="17"/>
  <c r="J15" i="17"/>
  <c r="J16" i="17"/>
  <c r="J17" i="17"/>
  <c r="J9" i="17"/>
  <c r="H18" i="16" l="1"/>
  <c r="I18" i="16"/>
  <c r="J17" i="16"/>
  <c r="J16" i="16"/>
  <c r="J13" i="16"/>
  <c r="J10" i="16"/>
  <c r="J11" i="16"/>
  <c r="J12" i="16"/>
  <c r="J14" i="16"/>
  <c r="J15" i="16"/>
  <c r="J18" i="16"/>
  <c r="J9" i="16"/>
  <c r="G18" i="17"/>
  <c r="F18" i="17"/>
  <c r="G18" i="16"/>
  <c r="F18" i="16"/>
  <c r="G18" i="15" l="1"/>
  <c r="F18" i="15"/>
  <c r="J10" i="13" l="1"/>
  <c r="J11" i="13"/>
  <c r="J12" i="13"/>
  <c r="J13" i="13"/>
  <c r="J14" i="13"/>
  <c r="J15" i="13"/>
  <c r="J16" i="13"/>
  <c r="J17" i="13"/>
  <c r="J9" i="13"/>
  <c r="H18" i="13"/>
  <c r="J18" i="13" s="1"/>
  <c r="G18" i="13" l="1"/>
  <c r="F18" i="13"/>
  <c r="G18" i="12"/>
  <c r="F18" i="12"/>
  <c r="F18" i="11"/>
  <c r="F18" i="9"/>
  <c r="F8" i="2"/>
  <c r="D8" i="2"/>
  <c r="C10" i="2" l="1"/>
  <c r="B12" i="2" s="1"/>
  <c r="B10" i="2"/>
  <c r="H9" i="2"/>
  <c r="G9" i="2"/>
  <c r="F9" i="2"/>
  <c r="E9" i="2"/>
  <c r="D9" i="2"/>
  <c r="H8" i="2"/>
  <c r="E8" i="2"/>
  <c r="H7" i="2"/>
  <c r="G7" i="2"/>
  <c r="F7" i="2"/>
  <c r="E7" i="2"/>
  <c r="E10" i="2" s="1"/>
  <c r="D7" i="2"/>
  <c r="D10" i="2" s="1"/>
  <c r="H10" i="2" l="1"/>
  <c r="F10" i="2"/>
  <c r="B14" i="2" s="1"/>
  <c r="B13" i="2"/>
  <c r="B15" i="2" s="1"/>
  <c r="G10" i="2"/>
</calcChain>
</file>

<file path=xl/sharedStrings.xml><?xml version="1.0" encoding="utf-8"?>
<sst xmlns="http://schemas.openxmlformats.org/spreadsheetml/2006/main" count="622" uniqueCount="111">
  <si>
    <t>N°</t>
  </si>
  <si>
    <t>NOM &amp; PRENOMS</t>
  </si>
  <si>
    <t>N° BAIL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</si>
  <si>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</si>
  <si>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</si>
  <si>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</si>
  <si>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</si>
  <si>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</si>
  <si>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</si>
  <si>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</si>
  <si>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</si>
  <si>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</si>
  <si>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</si>
  <si>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</si>
  <si>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</si>
  <si>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</si>
  <si>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</si>
  <si>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</si>
  <si>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</si>
  <si>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</si>
  <si>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</si>
  <si>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</si>
  <si>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</si>
  <si>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</si>
  <si>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</si>
  <si>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</si>
  <si>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</si>
  <si>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</si>
  <si>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</si>
  <si>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</si>
  <si>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</si>
  <si>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</si>
  <si>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</si>
  <si>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</si>
  <si>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</si>
  <si>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ABASSAN KOMI</t>
  </si>
  <si>
    <t>AKPOUE AMALAN ROSE</t>
  </si>
  <si>
    <t>03492664</t>
  </si>
  <si>
    <t>BANHORO KANDOU</t>
  </si>
  <si>
    <t>66280695-67717423</t>
  </si>
  <si>
    <t>DIARRASSOUBA MOUSSA</t>
  </si>
  <si>
    <t>06414805</t>
  </si>
  <si>
    <t>EHUI ASSANDE BAUDOUIN</t>
  </si>
  <si>
    <t>44119175</t>
  </si>
  <si>
    <t>KONE OUASSA</t>
  </si>
  <si>
    <t>47023906-46306200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</si>
  <si>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</si>
  <si>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</si>
  <si>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</si>
  <si>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</si>
  <si>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</si>
  <si>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</si>
  <si>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</si>
  <si>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</si>
  <si>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</si>
  <si>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</si>
  <si>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</si>
  <si>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</si>
  <si>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</si>
  <si>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</si>
  <si>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</si>
  <si>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</si>
  <si>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</si>
  <si>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</si>
  <si>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BOTOKO ZADI VICTORIEN</t>
  </si>
  <si>
    <t>04218252</t>
  </si>
  <si>
    <t>08/02/15</t>
  </si>
  <si>
    <t>ESPECES</t>
  </si>
  <si>
    <t>FICHE D'ENCAISSEMENT : MOIS D'AVRIL 2016</t>
  </si>
  <si>
    <t>FICHE D'ENCAISSEMENT : MOIS DE MAI 2016</t>
  </si>
  <si>
    <t>FICHE D'ENCAISSEMENT : MOIS DE MARS 2016</t>
  </si>
  <si>
    <t>FICHE D'ENCAISSEMENT : MOIS DE FEVRIER 2016</t>
  </si>
  <si>
    <t>FICHE D'ENCAISSEMENT : MOIS DE JANVIER 2016</t>
  </si>
  <si>
    <t>KONE FAKO</t>
  </si>
  <si>
    <t>55616875-06414805</t>
  </si>
  <si>
    <t>SAMOUKA SOUMAHORO</t>
  </si>
  <si>
    <t>54982275-42103890</t>
  </si>
  <si>
    <t>BANHORO KANDOU AMIDOU</t>
  </si>
  <si>
    <t>04218252-46488483</t>
  </si>
  <si>
    <t>LA MAISON A ÉTÉ LIBEREE ET LES 2 CLES ONT ÉTÉ CHANGEES A 5000 F</t>
  </si>
  <si>
    <t>10/05/16</t>
  </si>
  <si>
    <t>FICHE D'ENCAISSEMENT : MOIS DE JUIN 2016</t>
  </si>
  <si>
    <t>FICHE D'ENCAISSEMENT : MOIS DE JUILLET 2016</t>
  </si>
  <si>
    <t>ORANGE MONEY</t>
  </si>
  <si>
    <t>14/06/16</t>
  </si>
  <si>
    <t>10/07/16</t>
  </si>
  <si>
    <t>13/07/16</t>
  </si>
  <si>
    <t>10/08/16</t>
  </si>
  <si>
    <t>12/08/16</t>
  </si>
  <si>
    <t>CCGIM</t>
  </si>
  <si>
    <t>COMMISSION CCGIM</t>
  </si>
  <si>
    <t>TOTAL A VERSER</t>
  </si>
  <si>
    <t>PART HADJA KORO</t>
  </si>
  <si>
    <t>PART FAMILLE TOURE</t>
  </si>
  <si>
    <t>FICHE D'ENCAISSEMENT : MOIS DE AOUT 2016</t>
  </si>
  <si>
    <t>FICHE D'ENCAISSEMENT : MOIS DE SEPTEMBRE 2016</t>
  </si>
  <si>
    <t>PENALITES</t>
  </si>
  <si>
    <t>BAMBA LACINA</t>
  </si>
  <si>
    <t>48760295-54026804</t>
  </si>
  <si>
    <t>KONE OUASSA (47023906-46306200) s'est fait remlpacé depuis le 08 janvier 2016 par BAMBA LACINA (48760295-54026804) Dame BAMBA (01796692-55990075)</t>
  </si>
  <si>
    <t>10/10/16</t>
  </si>
  <si>
    <t>12/10/16</t>
  </si>
  <si>
    <t>OM BOUKARY</t>
  </si>
  <si>
    <t>HADJA KORO</t>
  </si>
  <si>
    <t>02 78 00 72</t>
  </si>
  <si>
    <t>48 14 22 22</t>
  </si>
  <si>
    <t>VIE BA M TRAORE</t>
  </si>
  <si>
    <t>07 77 44 27</t>
  </si>
  <si>
    <t>57581858-07509162</t>
  </si>
  <si>
    <t>42572459</t>
  </si>
  <si>
    <t>FICHE D'ENCAISSEMENT : MOIS D'OCTOBRE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</si>
</sst>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1" xfId="0" applyFont="1" applyBorder="1"/>
    <xf numFmtId="0" fontId="5" fillId="0" borderId="0" xfId="0" applyFont="1" applyAlignment="1"/>
    <xf numFmtId="164" fontId="2" fillId="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zoomScaleNormal="100" workbookViewId="0">
      <selection sqref="A1:K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72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24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25"/>
      <c r="E5" s="25"/>
      <c r="F5" s="25"/>
      <c r="G5" s="25"/>
      <c r="H5" s="25"/>
      <c r="I5" s="25"/>
      <c r="J5" s="25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7" t="s">
        <v>22</v>
      </c>
      <c r="D8" s="2" t="s">
        <v>21</v>
      </c>
      <c r="E8" s="2" t="s">
        <v>2</v>
      </c>
      <c r="F8" s="2" t="s">
        <v>3</v>
      </c>
      <c r="G8" s="2" t="s">
        <v>4</v>
      </c>
      <c r="H8" s="5" t="s">
        <v>10</v>
      </c>
      <c r="I8" s="2" t="s">
        <v>6</v>
      </c>
      <c r="J8" s="6" t="s">
        <v>5</v>
      </c>
      <c r="K8" s="2" t="s">
        <v>9</v>
      </c>
      <c r="L8" s="2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 x14ac:dyDescent="0.25">
      <c r="A10" s="3">
        <v>2</v>
      </c>
      <c r="B10" s="26" t="s">
        <v>40</v>
      </c>
      <c r="C10" s="32" t="s">
        <v>56</v>
      </c>
      <c r="D10" s="27" t="s">
        <v>41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 x14ac:dyDescent="0.25">
      <c r="A11" s="3">
        <v>3</v>
      </c>
      <c r="B11" s="26" t="s">
        <v>64</v>
      </c>
      <c r="C11" s="32" t="s">
        <v>57</v>
      </c>
      <c r="D11" s="27" t="s">
        <v>65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/>
      <c r="H12" s="3"/>
      <c r="I12" s="19"/>
      <c r="J12" s="3"/>
      <c r="K12" s="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/>
      <c r="H13" s="3"/>
      <c r="I13" s="19"/>
      <c r="J13" s="3"/>
      <c r="K13" s="3"/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/>
      <c r="H14" s="19">
        <v>15000</v>
      </c>
      <c r="I14" s="19"/>
      <c r="J14" s="19">
        <v>15000</v>
      </c>
      <c r="K14" s="33" t="s">
        <v>66</v>
      </c>
      <c r="L14" s="31" t="s">
        <v>67</v>
      </c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 x14ac:dyDescent="0.25">
      <c r="A17" s="3">
        <v>9</v>
      </c>
      <c r="B17" s="26" t="s">
        <v>38</v>
      </c>
      <c r="C17" s="32" t="s">
        <v>63</v>
      </c>
      <c r="D17" s="27" t="s">
        <v>39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135000</v>
      </c>
      <c r="G18" s="19"/>
      <c r="H18" s="21"/>
      <c r="I18" s="19"/>
      <c r="J18" s="21"/>
      <c r="K18" s="21"/>
      <c r="L18" s="4"/>
    </row>
    <row r="19" spans="1:12" x14ac:dyDescent="0.25">
      <c r="F19" s="20"/>
    </row>
  </sheetData>
  <mergeCells count="7">
    <mergeCell ref="A18:E18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view="pageLayout" zoomScaleNormal="100" workbookViewId="0">
      <selection activeCell="H11" sqref="H1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2" width="8" customWidth="1"/>
  </cols>
  <sheetData>
    <row r="1" spans="1:12" ht="18.75" x14ac:dyDescent="0.25">
      <c r="A1" s="70" t="s">
        <v>110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60"/>
    </row>
    <row r="2" spans="1:12" ht="18.75" x14ac:dyDescent="0.3">
      <c r="A2" s="22" t="s">
        <v>23</v>
      </c>
      <c r="E2" s="23"/>
      <c r="I2" s="23"/>
      <c r="J2" s="23" t="s">
        <v>28</v>
      </c>
    </row>
    <row r="3" spans="1:12" ht="18.75" x14ac:dyDescent="0.3">
      <c r="A3" s="22" t="s">
        <v>24</v>
      </c>
      <c r="D3" s="58" t="s">
        <v>29</v>
      </c>
      <c r="E3" s="58"/>
      <c r="F3" s="58"/>
      <c r="G3" s="61"/>
      <c r="H3" s="23" t="s">
        <v>30</v>
      </c>
      <c r="I3" s="23"/>
    </row>
    <row r="4" spans="1:12" ht="18.75" x14ac:dyDescent="0.3">
      <c r="A4" s="22" t="s">
        <v>25</v>
      </c>
      <c r="D4" s="61" t="s">
        <v>31</v>
      </c>
      <c r="E4" s="61"/>
      <c r="F4" s="71" t="s">
        <v>32</v>
      </c>
      <c r="G4" s="71"/>
      <c r="H4" s="71"/>
      <c r="I4" s="71" t="s">
        <v>33</v>
      </c>
      <c r="J4" s="71"/>
      <c r="K4" s="23"/>
      <c r="L4" s="23"/>
    </row>
    <row r="5" spans="1:12" ht="18.75" x14ac:dyDescent="0.3">
      <c r="A5" s="22"/>
      <c r="D5" s="61"/>
      <c r="E5" s="61"/>
      <c r="F5" s="61"/>
      <c r="G5" s="61"/>
      <c r="H5" s="61"/>
      <c r="I5" s="61"/>
      <c r="J5" s="61"/>
      <c r="K5" s="23"/>
      <c r="L5" s="23"/>
    </row>
    <row r="6" spans="1:12" ht="21" x14ac:dyDescent="0.35">
      <c r="E6" s="72" t="s">
        <v>34</v>
      </c>
      <c r="F6" s="72"/>
      <c r="G6" s="62"/>
    </row>
    <row r="7" spans="1:12" ht="7.5" customHeight="1" x14ac:dyDescent="0.35">
      <c r="E7" s="28"/>
      <c r="F7" s="28"/>
      <c r="G7" s="62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3</v>
      </c>
      <c r="F8" s="1" t="s">
        <v>4</v>
      </c>
      <c r="G8" s="39" t="s">
        <v>96</v>
      </c>
      <c r="H8" s="38" t="s">
        <v>10</v>
      </c>
      <c r="I8" s="1" t="s">
        <v>6</v>
      </c>
      <c r="J8" s="39" t="s">
        <v>5</v>
      </c>
      <c r="K8" s="1" t="s">
        <v>9</v>
      </c>
      <c r="L8" s="57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19">
        <v>15000</v>
      </c>
      <c r="F9" s="19">
        <v>18000</v>
      </c>
      <c r="G9" s="55">
        <v>3000</v>
      </c>
      <c r="H9" s="19"/>
      <c r="I9" s="19"/>
      <c r="J9" s="19"/>
      <c r="K9" s="43"/>
      <c r="L9" s="34"/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19">
        <v>15000</v>
      </c>
      <c r="F10" s="19">
        <v>86500</v>
      </c>
      <c r="G10" s="55">
        <v>24000</v>
      </c>
      <c r="H10" s="19"/>
      <c r="I10" s="19"/>
      <c r="J10" s="19"/>
      <c r="K10" s="3"/>
      <c r="L10" s="34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19">
        <v>25000</v>
      </c>
      <c r="F11" s="19">
        <v>75000</v>
      </c>
      <c r="G11" s="55">
        <v>10000</v>
      </c>
      <c r="H11" s="19"/>
      <c r="I11" s="19"/>
      <c r="J11" s="19"/>
      <c r="K11" s="3"/>
      <c r="L11" s="34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19">
        <v>15000</v>
      </c>
      <c r="F12" s="19">
        <v>62000</v>
      </c>
      <c r="G12" s="55">
        <v>12000</v>
      </c>
      <c r="H12" s="19"/>
      <c r="I12" s="19"/>
      <c r="J12" s="19"/>
      <c r="K12" s="43"/>
      <c r="L12" s="34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108</v>
      </c>
      <c r="E13" s="19">
        <v>15000</v>
      </c>
      <c r="F13" s="19">
        <v>26000</v>
      </c>
      <c r="G13" s="55">
        <v>11000</v>
      </c>
      <c r="H13" s="19"/>
      <c r="I13" s="19"/>
      <c r="J13" s="19"/>
      <c r="K13" s="43"/>
      <c r="L13" s="34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19">
        <v>15000</v>
      </c>
      <c r="F14" s="19">
        <v>66000</v>
      </c>
      <c r="G14" s="55">
        <v>6000</v>
      </c>
      <c r="H14" s="19"/>
      <c r="I14" s="19"/>
      <c r="J14" s="19"/>
      <c r="K14" s="43"/>
      <c r="L14" s="34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19">
        <v>15000</v>
      </c>
      <c r="F15" s="19">
        <v>36000</v>
      </c>
      <c r="G15" s="55">
        <v>6000</v>
      </c>
      <c r="H15" s="19"/>
      <c r="I15" s="19"/>
      <c r="J15" s="19"/>
      <c r="K15" s="43"/>
      <c r="L15" s="34"/>
    </row>
    <row r="16" spans="1:12" ht="30" customHeight="1" x14ac:dyDescent="0.25">
      <c r="A16" s="3">
        <v>8</v>
      </c>
      <c r="B16" s="26" t="s">
        <v>97</v>
      </c>
      <c r="C16" s="32" t="s">
        <v>62</v>
      </c>
      <c r="D16" s="27" t="s">
        <v>98</v>
      </c>
      <c r="E16" s="19">
        <v>15000</v>
      </c>
      <c r="F16" s="19">
        <v>56000</v>
      </c>
      <c r="G16" s="55">
        <v>6000</v>
      </c>
      <c r="H16" s="19"/>
      <c r="I16" s="19"/>
      <c r="J16" s="19"/>
      <c r="K16" s="43"/>
      <c r="L16" s="34"/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109</v>
      </c>
      <c r="E17" s="19">
        <v>15000</v>
      </c>
      <c r="F17" s="19">
        <v>8000</v>
      </c>
      <c r="G17" s="55">
        <v>3000</v>
      </c>
      <c r="H17" s="19"/>
      <c r="I17" s="19"/>
      <c r="J17" s="19"/>
      <c r="K17" s="43"/>
      <c r="L17" s="34"/>
    </row>
    <row r="18" spans="1:12" ht="21" customHeight="1" x14ac:dyDescent="0.25">
      <c r="A18" s="69" t="s">
        <v>8</v>
      </c>
      <c r="B18" s="69"/>
      <c r="C18" s="69"/>
      <c r="D18" s="69"/>
      <c r="E18" s="19">
        <f>SUM(E9:E17)</f>
        <v>145000</v>
      </c>
      <c r="F18" s="19">
        <f>SUM(F9:F17)</f>
        <v>433500</v>
      </c>
      <c r="G18" s="55">
        <f>SUM(G9:G17)</f>
        <v>81000</v>
      </c>
      <c r="H18" s="19"/>
      <c r="I18" s="19"/>
      <c r="J18" s="19"/>
      <c r="K18" s="43"/>
      <c r="L18" s="34"/>
    </row>
    <row r="19" spans="1:12" ht="15.75" x14ac:dyDescent="0.25">
      <c r="A19" s="83" t="s">
        <v>90</v>
      </c>
      <c r="B19" s="83"/>
      <c r="C19" s="83"/>
      <c r="D19" s="83"/>
      <c r="E19" s="83"/>
      <c r="F19" s="83"/>
      <c r="G19" s="83"/>
      <c r="H19" s="83"/>
      <c r="I19" s="83"/>
      <c r="J19" s="51"/>
      <c r="K19" s="50"/>
      <c r="L19" s="50"/>
    </row>
    <row r="20" spans="1:12" ht="15.75" x14ac:dyDescent="0.25">
      <c r="A20" s="83" t="s">
        <v>91</v>
      </c>
      <c r="B20" s="83"/>
      <c r="C20" s="83"/>
      <c r="D20" s="83"/>
      <c r="E20" s="83"/>
      <c r="F20" s="83"/>
      <c r="G20" s="84"/>
      <c r="H20" s="84"/>
      <c r="I20" s="84"/>
      <c r="J20" s="59"/>
      <c r="K20" s="50"/>
      <c r="L20" s="50"/>
    </row>
    <row r="21" spans="1:12" ht="15.75" x14ac:dyDescent="0.25">
      <c r="A21" s="78" t="s">
        <v>92</v>
      </c>
      <c r="B21" s="78"/>
      <c r="C21" s="78"/>
      <c r="D21" s="78"/>
      <c r="E21" s="78"/>
      <c r="F21" s="78"/>
      <c r="G21" s="78"/>
      <c r="H21" s="78"/>
      <c r="I21" s="78"/>
      <c r="J21" s="51"/>
    </row>
    <row r="22" spans="1:12" ht="15.75" x14ac:dyDescent="0.25">
      <c r="A22" s="78" t="s">
        <v>93</v>
      </c>
      <c r="B22" s="78"/>
      <c r="C22" s="78"/>
      <c r="D22" s="78"/>
      <c r="E22" s="78"/>
      <c r="F22" s="78"/>
      <c r="G22" s="78"/>
      <c r="H22" s="78"/>
      <c r="I22" s="78"/>
      <c r="J22" s="51"/>
    </row>
    <row r="24" spans="1:12" x14ac:dyDescent="0.25">
      <c r="A24" s="82" t="s">
        <v>99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</sheetData>
  <mergeCells count="10">
    <mergeCell ref="A20:I20"/>
    <mergeCell ref="A21:I21"/>
    <mergeCell ref="A22:I22"/>
    <mergeCell ref="A24:L24"/>
    <mergeCell ref="A1:K1"/>
    <mergeCell ref="F4:H4"/>
    <mergeCell ref="I4:J4"/>
    <mergeCell ref="E6:F6"/>
    <mergeCell ref="A18:D18"/>
    <mergeCell ref="A19:I1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70" t="s">
        <v>50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18.75" x14ac:dyDescent="0.3">
      <c r="A2" s="22" t="s">
        <v>23</v>
      </c>
      <c r="C2" s="23" t="s">
        <v>27</v>
      </c>
      <c r="F2" s="23"/>
      <c r="H2" s="23" t="s">
        <v>51</v>
      </c>
      <c r="I2" s="23"/>
    </row>
    <row r="3" spans="1:11" ht="18.75" x14ac:dyDescent="0.3">
      <c r="A3" s="22" t="s">
        <v>24</v>
      </c>
      <c r="C3" s="23" t="s">
        <v>52</v>
      </c>
      <c r="F3" s="23"/>
      <c r="G3" s="23" t="s">
        <v>53</v>
      </c>
      <c r="I3" s="23"/>
    </row>
    <row r="4" spans="1:11" ht="18.75" x14ac:dyDescent="0.3">
      <c r="A4" s="22" t="s">
        <v>25</v>
      </c>
      <c r="B4" s="71" t="s">
        <v>54</v>
      </c>
      <c r="C4" s="71"/>
      <c r="D4" s="71"/>
      <c r="E4" s="71"/>
      <c r="F4" s="86" t="s">
        <v>32</v>
      </c>
      <c r="G4" s="86"/>
      <c r="H4" s="30" t="s">
        <v>33</v>
      </c>
      <c r="I4" s="24"/>
      <c r="J4" s="24"/>
    </row>
    <row r="6" spans="1:11" ht="18.75" x14ac:dyDescent="0.3">
      <c r="A6" s="7" t="s">
        <v>11</v>
      </c>
      <c r="B6" s="7" t="s">
        <v>12</v>
      </c>
      <c r="C6" s="7" t="s">
        <v>13</v>
      </c>
      <c r="D6" s="8">
        <v>0.05</v>
      </c>
      <c r="E6" s="8">
        <v>0.1</v>
      </c>
      <c r="F6" s="9" t="s">
        <v>14</v>
      </c>
      <c r="G6" s="9" t="s">
        <v>15</v>
      </c>
      <c r="H6" s="10" t="s">
        <v>16</v>
      </c>
    </row>
    <row r="7" spans="1:11" ht="18.75" x14ac:dyDescent="0.3">
      <c r="A7" s="16"/>
      <c r="B7" s="4">
        <v>0</v>
      </c>
      <c r="C7" s="4">
        <v>0</v>
      </c>
      <c r="D7" s="11">
        <f t="shared" ref="D7:D9" si="0">C7*0.05</f>
        <v>0</v>
      </c>
      <c r="E7" s="11">
        <f t="shared" ref="E7:E9" si="1">B7*0.1</f>
        <v>0</v>
      </c>
      <c r="F7" s="11">
        <f t="shared" ref="F7:F9" si="2">(B7+C7)*0.15</f>
        <v>0</v>
      </c>
      <c r="G7" s="11">
        <f t="shared" ref="G7" si="3">C7*0.15</f>
        <v>0</v>
      </c>
      <c r="H7" s="11">
        <f t="shared" ref="H7:H9" si="4">B7*0.75</f>
        <v>0</v>
      </c>
    </row>
    <row r="8" spans="1:11" ht="18.75" x14ac:dyDescent="0.3">
      <c r="A8" s="16"/>
      <c r="B8" s="4"/>
      <c r="C8" s="4"/>
      <c r="D8" s="11">
        <f t="shared" si="0"/>
        <v>0</v>
      </c>
      <c r="E8" s="11">
        <f t="shared" si="1"/>
        <v>0</v>
      </c>
      <c r="F8" s="11">
        <f t="shared" si="2"/>
        <v>0</v>
      </c>
      <c r="G8" s="11"/>
      <c r="H8" s="11">
        <f t="shared" si="4"/>
        <v>0</v>
      </c>
    </row>
    <row r="9" spans="1:11" ht="18.75" x14ac:dyDescent="0.3">
      <c r="A9" s="16"/>
      <c r="B9" s="4"/>
      <c r="C9" s="4"/>
      <c r="D9" s="11">
        <f t="shared" si="0"/>
        <v>0</v>
      </c>
      <c r="E9" s="11">
        <f t="shared" si="1"/>
        <v>0</v>
      </c>
      <c r="F9" s="11">
        <f t="shared" si="2"/>
        <v>0</v>
      </c>
      <c r="G9" s="11">
        <f>C9*0.8</f>
        <v>0</v>
      </c>
      <c r="H9" s="11">
        <f t="shared" si="4"/>
        <v>0</v>
      </c>
    </row>
    <row r="10" spans="1:11" ht="18.75" x14ac:dyDescent="0.3">
      <c r="A10" s="7" t="s">
        <v>17</v>
      </c>
      <c r="B10" s="7">
        <f>SUM(B7:B9)</f>
        <v>0</v>
      </c>
      <c r="C10" s="7">
        <f>SUM(C7:C9)</f>
        <v>0</v>
      </c>
      <c r="D10" s="9">
        <f>SUM(D7:D9)</f>
        <v>0</v>
      </c>
      <c r="E10" s="9">
        <f>SUM(E7:E9)</f>
        <v>0</v>
      </c>
      <c r="F10" s="9">
        <f>SUM(F7:F9)</f>
        <v>0</v>
      </c>
      <c r="G10" s="11">
        <f>SUM(G9:G9)</f>
        <v>0</v>
      </c>
      <c r="H10" s="11">
        <f>SUM(H7:H9)</f>
        <v>0</v>
      </c>
    </row>
    <row r="11" spans="1:11" x14ac:dyDescent="0.25">
      <c r="D11" s="12"/>
      <c r="E11" s="12"/>
      <c r="F11" s="12"/>
      <c r="G11" s="12"/>
      <c r="H11" s="12"/>
    </row>
    <row r="12" spans="1:11" ht="21" x14ac:dyDescent="0.35">
      <c r="A12" s="18" t="s">
        <v>26</v>
      </c>
      <c r="B12" s="14">
        <f>B10+C10</f>
        <v>0</v>
      </c>
    </row>
    <row r="13" spans="1:11" ht="21" x14ac:dyDescent="0.35">
      <c r="A13" s="13" t="s">
        <v>18</v>
      </c>
      <c r="B13" s="14">
        <f>D10+E10</f>
        <v>0</v>
      </c>
    </row>
    <row r="14" spans="1:11" ht="21" x14ac:dyDescent="0.35">
      <c r="A14" s="13" t="s">
        <v>19</v>
      </c>
      <c r="B14" s="14">
        <f>F10</f>
        <v>0</v>
      </c>
    </row>
    <row r="15" spans="1:11" ht="18.75" x14ac:dyDescent="0.3">
      <c r="A15" s="15" t="s">
        <v>20</v>
      </c>
      <c r="B15" s="15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zoomScaleNormal="100" workbookViewId="0">
      <selection activeCell="F10" sqref="F10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71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36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36"/>
      <c r="E5" s="36"/>
      <c r="F5" s="36"/>
      <c r="G5" s="36"/>
      <c r="H5" s="36"/>
      <c r="I5" s="36"/>
      <c r="J5" s="36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 x14ac:dyDescent="0.25">
      <c r="A10" s="3">
        <v>2</v>
      </c>
      <c r="B10" s="26" t="s">
        <v>40</v>
      </c>
      <c r="C10" s="32" t="s">
        <v>56</v>
      </c>
      <c r="D10" s="27" t="s">
        <v>41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 x14ac:dyDescent="0.25">
      <c r="A11" s="3">
        <v>3</v>
      </c>
      <c r="B11" s="26" t="s">
        <v>64</v>
      </c>
      <c r="C11" s="32" t="s">
        <v>57</v>
      </c>
      <c r="D11" s="27" t="s">
        <v>65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/>
      <c r="H12" s="3"/>
      <c r="I12" s="19"/>
      <c r="J12" s="3"/>
      <c r="K12" s="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/>
      <c r="H13" s="3"/>
      <c r="I13" s="19"/>
      <c r="J13" s="3"/>
      <c r="K13" s="3"/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 x14ac:dyDescent="0.25">
      <c r="A17" s="3">
        <v>9</v>
      </c>
      <c r="B17" s="26" t="s">
        <v>38</v>
      </c>
      <c r="C17" s="32" t="s">
        <v>63</v>
      </c>
      <c r="D17" s="27" t="s">
        <v>39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135000</v>
      </c>
      <c r="G18" s="19"/>
      <c r="H18" s="35"/>
      <c r="I18" s="19"/>
      <c r="J18" s="35"/>
      <c r="K18" s="35"/>
      <c r="L18" s="4"/>
    </row>
    <row r="19" spans="1:12" x14ac:dyDescent="0.25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topLeftCell="A7" zoomScaleNormal="100" workbookViewId="0">
      <selection activeCell="A11" sqref="A11:L11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70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1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1"/>
      <c r="E5" s="41"/>
      <c r="F5" s="41"/>
      <c r="G5" s="41"/>
      <c r="H5" s="41"/>
      <c r="I5" s="41"/>
      <c r="J5" s="41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/>
      <c r="H9" s="3"/>
      <c r="I9" s="19"/>
      <c r="J9" s="3"/>
      <c r="K9" s="3"/>
      <c r="L9" s="3"/>
    </row>
    <row r="10" spans="1:12" ht="30" customHeight="1" x14ac:dyDescent="0.25">
      <c r="A10" s="3">
        <v>2</v>
      </c>
      <c r="B10" s="26" t="s">
        <v>40</v>
      </c>
      <c r="C10" s="32" t="s">
        <v>56</v>
      </c>
      <c r="D10" s="27" t="s">
        <v>41</v>
      </c>
      <c r="E10" s="34"/>
      <c r="F10" s="19">
        <v>15000</v>
      </c>
      <c r="G10" s="19"/>
      <c r="H10" s="3"/>
      <c r="I10" s="19"/>
      <c r="J10" s="3"/>
      <c r="K10" s="3"/>
      <c r="L10" s="3"/>
    </row>
    <row r="11" spans="1:12" ht="30" customHeight="1" x14ac:dyDescent="0.25">
      <c r="A11" s="3">
        <v>3</v>
      </c>
      <c r="B11" s="26" t="s">
        <v>64</v>
      </c>
      <c r="C11" s="32" t="s">
        <v>57</v>
      </c>
      <c r="D11" s="27" t="s">
        <v>65</v>
      </c>
      <c r="E11" s="34"/>
      <c r="F11" s="19">
        <v>15000</v>
      </c>
      <c r="G11" s="19"/>
      <c r="H11" s="3"/>
      <c r="I11" s="19"/>
      <c r="J11" s="3"/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16500</v>
      </c>
      <c r="H12" s="3"/>
      <c r="I12" s="19"/>
      <c r="J12" s="3"/>
      <c r="K12" s="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16500</v>
      </c>
      <c r="H13" s="3"/>
      <c r="I13" s="19"/>
      <c r="J13" s="3"/>
      <c r="K13" s="3"/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/>
      <c r="H14" s="19"/>
      <c r="I14" s="19"/>
      <c r="J14" s="19"/>
      <c r="K14" s="33"/>
      <c r="L14" s="31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/>
      <c r="H15" s="3"/>
      <c r="I15" s="19"/>
      <c r="J15" s="3"/>
      <c r="K15" s="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/>
      <c r="H16" s="3"/>
      <c r="I16" s="19"/>
      <c r="J16" s="3"/>
      <c r="K16" s="3"/>
      <c r="L16" s="3"/>
    </row>
    <row r="17" spans="1:12" ht="30" customHeight="1" x14ac:dyDescent="0.25">
      <c r="A17" s="3">
        <v>9</v>
      </c>
      <c r="B17" s="26" t="s">
        <v>38</v>
      </c>
      <c r="C17" s="32" t="s">
        <v>63</v>
      </c>
      <c r="D17" s="27" t="s">
        <v>39</v>
      </c>
      <c r="E17" s="34"/>
      <c r="F17" s="19">
        <v>15000</v>
      </c>
      <c r="G17" s="19"/>
      <c r="H17" s="3"/>
      <c r="I17" s="19"/>
      <c r="J17" s="3"/>
      <c r="K17" s="3"/>
      <c r="L17" s="3"/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135000</v>
      </c>
      <c r="G18" s="19">
        <f>SUM(G9:G17)</f>
        <v>33000</v>
      </c>
      <c r="H18" s="40"/>
      <c r="I18" s="19"/>
      <c r="J18" s="40"/>
      <c r="K18" s="40"/>
      <c r="L18" s="4"/>
    </row>
    <row r="19" spans="1:12" x14ac:dyDescent="0.25">
      <c r="F19" s="20"/>
    </row>
  </sheetData>
  <mergeCells count="7"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view="pageLayout" topLeftCell="A5" zoomScaleNormal="100" workbookViewId="0">
      <selection activeCell="K18" sqref="K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68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2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2"/>
      <c r="E5" s="42"/>
      <c r="F5" s="42"/>
      <c r="G5" s="42"/>
      <c r="H5" s="42"/>
      <c r="I5" s="42"/>
      <c r="J5" s="42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>
        <v>15000</v>
      </c>
      <c r="H9" s="19">
        <v>15000</v>
      </c>
      <c r="I9" s="19"/>
      <c r="J9" s="19">
        <f>SUM(H9:I9)</f>
        <v>15000</v>
      </c>
      <c r="K9" s="43" t="s">
        <v>80</v>
      </c>
      <c r="L9" s="3"/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34"/>
      <c r="F10" s="19">
        <v>15000</v>
      </c>
      <c r="G10" s="19">
        <v>21000</v>
      </c>
      <c r="H10" s="19"/>
      <c r="I10" s="19"/>
      <c r="J10" s="19">
        <f t="shared" ref="J10:J18" si="0">SUM(H10:I10)</f>
        <v>0</v>
      </c>
      <c r="K10" s="3"/>
      <c r="L10" s="3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34"/>
      <c r="F11" s="19">
        <v>25000</v>
      </c>
      <c r="G11" s="19"/>
      <c r="H11" s="19"/>
      <c r="I11" s="19"/>
      <c r="J11" s="19">
        <f t="shared" si="0"/>
        <v>0</v>
      </c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29000</v>
      </c>
      <c r="H12" s="19">
        <v>15000</v>
      </c>
      <c r="I12" s="19"/>
      <c r="J12" s="19">
        <f t="shared" si="0"/>
        <v>15000</v>
      </c>
      <c r="K12" s="43" t="s">
        <v>80</v>
      </c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41000</v>
      </c>
      <c r="H13" s="19">
        <v>15000</v>
      </c>
      <c r="I13" s="19"/>
      <c r="J13" s="19">
        <f t="shared" si="0"/>
        <v>15000</v>
      </c>
      <c r="K13" s="43" t="s">
        <v>80</v>
      </c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>
        <v>1500</v>
      </c>
      <c r="H14" s="19"/>
      <c r="I14" s="19"/>
      <c r="J14" s="19">
        <f t="shared" si="0"/>
        <v>0</v>
      </c>
      <c r="K14" s="33"/>
      <c r="L14" s="31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>
        <v>30000</v>
      </c>
      <c r="H15" s="19"/>
      <c r="I15" s="19"/>
      <c r="J15" s="19">
        <f t="shared" si="0"/>
        <v>0</v>
      </c>
      <c r="K15" s="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>
        <v>33000</v>
      </c>
      <c r="H16" s="19"/>
      <c r="I16" s="19"/>
      <c r="J16" s="19">
        <f t="shared" si="0"/>
        <v>0</v>
      </c>
      <c r="K16" s="3"/>
      <c r="L16" s="3"/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39</v>
      </c>
      <c r="E17" s="34"/>
      <c r="F17" s="19">
        <v>15000</v>
      </c>
      <c r="G17" s="19"/>
      <c r="H17" s="19">
        <v>15000</v>
      </c>
      <c r="I17" s="19"/>
      <c r="J17" s="19">
        <f t="shared" si="0"/>
        <v>15000</v>
      </c>
      <c r="K17" s="43" t="s">
        <v>80</v>
      </c>
      <c r="L17" s="3"/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145000</v>
      </c>
      <c r="G18" s="19">
        <f>SUM(G9:G17)</f>
        <v>170500</v>
      </c>
      <c r="H18" s="19">
        <f>SUM(H9:H17)</f>
        <v>60000</v>
      </c>
      <c r="I18" s="19"/>
      <c r="J18" s="19">
        <f t="shared" si="0"/>
        <v>60000</v>
      </c>
      <c r="K18" s="43" t="s">
        <v>80</v>
      </c>
      <c r="L18" s="4"/>
    </row>
    <row r="19" spans="1:12" x14ac:dyDescent="0.25">
      <c r="F19" s="20"/>
    </row>
    <row r="20" spans="1:12" ht="18.75" x14ac:dyDescent="0.25">
      <c r="A20" s="3">
        <v>3</v>
      </c>
      <c r="B20" s="26" t="s">
        <v>64</v>
      </c>
      <c r="C20" s="32" t="s">
        <v>57</v>
      </c>
      <c r="D20" s="73" t="s">
        <v>78</v>
      </c>
      <c r="E20" s="74"/>
      <c r="F20" s="19">
        <v>15000</v>
      </c>
      <c r="G20" s="19">
        <v>69000</v>
      </c>
      <c r="H20" s="75" t="s">
        <v>79</v>
      </c>
      <c r="I20" s="76"/>
      <c r="J20" s="76"/>
      <c r="K20" s="76"/>
      <c r="L20" s="77"/>
    </row>
  </sheetData>
  <mergeCells count="9">
    <mergeCell ref="D20:E20"/>
    <mergeCell ref="H20:L20"/>
    <mergeCell ref="A18:E18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view="pageLayout" zoomScaleNormal="100" workbookViewId="0">
      <selection activeCell="J18" sqref="J17:J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69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4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4"/>
      <c r="E5" s="44"/>
      <c r="F5" s="44"/>
      <c r="G5" s="44"/>
      <c r="H5" s="44"/>
      <c r="I5" s="44"/>
      <c r="J5" s="44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>
        <v>15000</v>
      </c>
      <c r="H9" s="19"/>
      <c r="I9" s="19"/>
      <c r="J9" s="19"/>
      <c r="K9" s="43"/>
      <c r="L9" s="3"/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34"/>
      <c r="F10" s="19">
        <v>15000</v>
      </c>
      <c r="G10" s="19">
        <v>37500</v>
      </c>
      <c r="H10" s="19"/>
      <c r="I10" s="19"/>
      <c r="J10" s="19"/>
      <c r="K10" s="3"/>
      <c r="L10" s="3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34"/>
      <c r="F11" s="19">
        <v>25000</v>
      </c>
      <c r="G11" s="19">
        <v>27500</v>
      </c>
      <c r="H11" s="19"/>
      <c r="I11" s="19"/>
      <c r="J11" s="19"/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29000</v>
      </c>
      <c r="H12" s="19"/>
      <c r="I12" s="19"/>
      <c r="J12" s="19"/>
      <c r="K12" s="4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41000</v>
      </c>
      <c r="H13" s="19"/>
      <c r="I13" s="19"/>
      <c r="J13" s="19"/>
      <c r="K13" s="43"/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>
        <v>16500</v>
      </c>
      <c r="H14" s="19"/>
      <c r="I14" s="19"/>
      <c r="J14" s="19"/>
      <c r="K14" s="33"/>
      <c r="L14" s="31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>
        <v>20000</v>
      </c>
      <c r="H15" s="19"/>
      <c r="I15" s="19"/>
      <c r="J15" s="19"/>
      <c r="K15" s="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>
        <v>49500</v>
      </c>
      <c r="H16" s="19"/>
      <c r="I16" s="19"/>
      <c r="J16" s="19"/>
      <c r="K16" s="3"/>
      <c r="L16" s="3"/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39</v>
      </c>
      <c r="E17" s="34"/>
      <c r="F17" s="19">
        <v>15000</v>
      </c>
      <c r="G17" s="19"/>
      <c r="H17" s="19"/>
      <c r="I17" s="19"/>
      <c r="J17" s="19"/>
      <c r="K17" s="43"/>
      <c r="L17" s="3"/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145000</v>
      </c>
      <c r="G18" s="19">
        <f>SUM(G9:G17)</f>
        <v>236000</v>
      </c>
      <c r="H18" s="19"/>
      <c r="I18" s="19"/>
      <c r="J18" s="19"/>
      <c r="K18" s="43"/>
      <c r="L18" s="4"/>
    </row>
    <row r="19" spans="1:12" x14ac:dyDescent="0.25">
      <c r="F19" s="20"/>
    </row>
    <row r="20" spans="1:12" ht="18.75" x14ac:dyDescent="0.25">
      <c r="A20" s="3">
        <v>3</v>
      </c>
      <c r="B20" s="26" t="s">
        <v>64</v>
      </c>
      <c r="C20" s="32" t="s">
        <v>57</v>
      </c>
      <c r="D20" s="73" t="s">
        <v>78</v>
      </c>
      <c r="E20" s="74"/>
      <c r="F20" s="19">
        <v>15000</v>
      </c>
      <c r="G20" s="19">
        <v>69000</v>
      </c>
      <c r="H20" s="75" t="s">
        <v>79</v>
      </c>
      <c r="I20" s="76"/>
      <c r="J20" s="76"/>
      <c r="K20" s="76"/>
      <c r="L20" s="77"/>
    </row>
  </sheetData>
  <mergeCells count="9">
    <mergeCell ref="A18:E18"/>
    <mergeCell ref="D20:E20"/>
    <mergeCell ref="H20:L20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view="pageLayout" topLeftCell="A8" zoomScaleNormal="100" workbookViewId="0">
      <selection activeCell="K18" sqref="K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81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5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5"/>
      <c r="E5" s="45"/>
      <c r="F5" s="45"/>
      <c r="G5" s="45"/>
      <c r="H5" s="45"/>
      <c r="I5" s="45"/>
      <c r="J5" s="45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>
        <v>15000</v>
      </c>
      <c r="H9" s="19">
        <v>15000</v>
      </c>
      <c r="I9" s="19"/>
      <c r="J9" s="19">
        <f>SUM(H9:I9)</f>
        <v>15000</v>
      </c>
      <c r="K9" s="43" t="s">
        <v>85</v>
      </c>
      <c r="L9" s="31" t="s">
        <v>67</v>
      </c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34"/>
      <c r="F10" s="19">
        <v>15000</v>
      </c>
      <c r="G10" s="19">
        <v>17500</v>
      </c>
      <c r="H10" s="19"/>
      <c r="I10" s="19"/>
      <c r="J10" s="19">
        <f t="shared" ref="J10:J18" si="0">SUM(H10:I10)</f>
        <v>0</v>
      </c>
      <c r="K10" s="43"/>
      <c r="L10" s="31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34"/>
      <c r="F11" s="19">
        <v>25000</v>
      </c>
      <c r="G11" s="19">
        <v>37500</v>
      </c>
      <c r="H11" s="19"/>
      <c r="I11" s="19">
        <v>35000</v>
      </c>
      <c r="J11" s="19">
        <f t="shared" si="0"/>
        <v>35000</v>
      </c>
      <c r="K11" s="43" t="s">
        <v>84</v>
      </c>
      <c r="L11" s="31" t="s">
        <v>83</v>
      </c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44000</v>
      </c>
      <c r="H12" s="19">
        <v>15000</v>
      </c>
      <c r="I12" s="19"/>
      <c r="J12" s="19">
        <f t="shared" si="0"/>
        <v>15000</v>
      </c>
      <c r="K12" s="43" t="s">
        <v>85</v>
      </c>
      <c r="L12" s="31" t="s">
        <v>67</v>
      </c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41000</v>
      </c>
      <c r="H13" s="19">
        <v>15000</v>
      </c>
      <c r="I13" s="19"/>
      <c r="J13" s="19">
        <f t="shared" si="0"/>
        <v>15000</v>
      </c>
      <c r="K13" s="43" t="s">
        <v>85</v>
      </c>
      <c r="L13" s="31" t="s">
        <v>67</v>
      </c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>
        <v>16500</v>
      </c>
      <c r="H14" s="19"/>
      <c r="I14" s="19"/>
      <c r="J14" s="19">
        <f t="shared" si="0"/>
        <v>0</v>
      </c>
      <c r="K14" s="43"/>
      <c r="L14" s="31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>
        <v>20000</v>
      </c>
      <c r="H15" s="19"/>
      <c r="I15" s="19"/>
      <c r="J15" s="19">
        <f t="shared" si="0"/>
        <v>0</v>
      </c>
      <c r="K15" s="43"/>
      <c r="L15" s="3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>
        <v>49500</v>
      </c>
      <c r="H16" s="19">
        <v>15000</v>
      </c>
      <c r="I16" s="19"/>
      <c r="J16" s="19">
        <f t="shared" ref="J16:J17" si="1">SUM(H16:I16)</f>
        <v>15000</v>
      </c>
      <c r="K16" s="43" t="s">
        <v>85</v>
      </c>
      <c r="L16" s="31" t="s">
        <v>67</v>
      </c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39</v>
      </c>
      <c r="E17" s="34"/>
      <c r="F17" s="19">
        <v>15000</v>
      </c>
      <c r="G17" s="19"/>
      <c r="H17" s="19">
        <v>15000</v>
      </c>
      <c r="I17" s="19"/>
      <c r="J17" s="19">
        <f t="shared" si="1"/>
        <v>15000</v>
      </c>
      <c r="K17" s="43" t="s">
        <v>85</v>
      </c>
      <c r="L17" s="31" t="s">
        <v>67</v>
      </c>
    </row>
    <row r="18" spans="1:12" ht="30" customHeight="1" x14ac:dyDescent="0.3">
      <c r="A18" s="69" t="s">
        <v>8</v>
      </c>
      <c r="B18" s="69"/>
      <c r="C18" s="69"/>
      <c r="D18" s="69"/>
      <c r="E18" s="69"/>
      <c r="F18" s="19">
        <f>SUM(F9:F17)</f>
        <v>145000</v>
      </c>
      <c r="G18" s="19">
        <f>SUM(G9:G17)</f>
        <v>241000</v>
      </c>
      <c r="H18" s="19">
        <f t="shared" ref="H18:I18" si="2">SUM(H9:H17)</f>
        <v>75000</v>
      </c>
      <c r="I18" s="19">
        <f t="shared" si="2"/>
        <v>35000</v>
      </c>
      <c r="J18" s="19">
        <f t="shared" si="0"/>
        <v>110000</v>
      </c>
      <c r="K18" s="43"/>
      <c r="L18" s="4"/>
    </row>
    <row r="19" spans="1:12" x14ac:dyDescent="0.25">
      <c r="F19" s="20"/>
    </row>
    <row r="20" spans="1:12" ht="18.75" x14ac:dyDescent="0.25">
      <c r="A20" s="3">
        <v>3</v>
      </c>
      <c r="B20" s="26" t="s">
        <v>64</v>
      </c>
      <c r="C20" s="32" t="s">
        <v>57</v>
      </c>
      <c r="D20" s="73" t="s">
        <v>78</v>
      </c>
      <c r="E20" s="74"/>
      <c r="F20" s="19">
        <v>15000</v>
      </c>
      <c r="G20" s="19">
        <v>69000</v>
      </c>
      <c r="H20" s="75" t="s">
        <v>79</v>
      </c>
      <c r="I20" s="76"/>
      <c r="J20" s="76"/>
      <c r="K20" s="76"/>
      <c r="L20" s="77"/>
    </row>
  </sheetData>
  <mergeCells count="9">
    <mergeCell ref="A18:E18"/>
    <mergeCell ref="D20:E20"/>
    <mergeCell ref="H20:L20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13" zoomScaleNormal="100" workbookViewId="0">
      <selection activeCell="A22" sqref="A22:I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82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5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5"/>
      <c r="E5" s="45"/>
      <c r="F5" s="45"/>
      <c r="G5" s="45"/>
      <c r="H5" s="45"/>
      <c r="I5" s="45"/>
      <c r="J5" s="45"/>
      <c r="K5" s="23"/>
    </row>
    <row r="6" spans="1:12" ht="21" x14ac:dyDescent="0.35">
      <c r="F6" s="72" t="s">
        <v>34</v>
      </c>
      <c r="G6" s="72"/>
    </row>
    <row r="7" spans="1:12" ht="2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>
        <v>15000</v>
      </c>
      <c r="H9" s="19">
        <v>15000</v>
      </c>
      <c r="I9" s="19"/>
      <c r="J9" s="19">
        <f>SUM(H9:I9)</f>
        <v>15000</v>
      </c>
      <c r="K9" s="43" t="s">
        <v>87</v>
      </c>
      <c r="L9" s="3" t="s">
        <v>67</v>
      </c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34"/>
      <c r="F10" s="19">
        <v>15000</v>
      </c>
      <c r="G10" s="19">
        <v>34000</v>
      </c>
      <c r="H10" s="19"/>
      <c r="I10" s="19"/>
      <c r="J10" s="19">
        <f t="shared" ref="J10:J17" si="0">SUM(H10:I10)</f>
        <v>0</v>
      </c>
      <c r="K10" s="3"/>
      <c r="L10" s="3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34"/>
      <c r="F11" s="19">
        <v>25000</v>
      </c>
      <c r="G11" s="19">
        <v>30000</v>
      </c>
      <c r="H11" s="19"/>
      <c r="I11" s="19"/>
      <c r="J11" s="19">
        <f t="shared" si="0"/>
        <v>0</v>
      </c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44000</v>
      </c>
      <c r="H12" s="19"/>
      <c r="I12" s="19"/>
      <c r="J12" s="19">
        <f t="shared" si="0"/>
        <v>0</v>
      </c>
      <c r="K12" s="4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41000</v>
      </c>
      <c r="H13" s="19">
        <v>15000</v>
      </c>
      <c r="I13" s="19">
        <v>15000</v>
      </c>
      <c r="J13" s="19">
        <f t="shared" si="0"/>
        <v>30000</v>
      </c>
      <c r="K13" s="43" t="s">
        <v>87</v>
      </c>
      <c r="L13" s="3" t="s">
        <v>67</v>
      </c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>
        <v>33000</v>
      </c>
      <c r="H14" s="19">
        <v>15000</v>
      </c>
      <c r="I14" s="19"/>
      <c r="J14" s="19">
        <f t="shared" si="0"/>
        <v>15000</v>
      </c>
      <c r="K14" s="43" t="s">
        <v>87</v>
      </c>
      <c r="L14" s="3" t="s">
        <v>67</v>
      </c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>
        <v>35000</v>
      </c>
      <c r="H15" s="19">
        <v>15000</v>
      </c>
      <c r="I15" s="19">
        <v>25000</v>
      </c>
      <c r="J15" s="19">
        <f t="shared" si="0"/>
        <v>40000</v>
      </c>
      <c r="K15" s="43" t="s">
        <v>86</v>
      </c>
      <c r="L15" s="31" t="s">
        <v>83</v>
      </c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>
        <v>49500</v>
      </c>
      <c r="H16" s="19">
        <v>15000</v>
      </c>
      <c r="I16" s="19"/>
      <c r="J16" s="19">
        <f t="shared" si="0"/>
        <v>15000</v>
      </c>
      <c r="K16" s="43" t="s">
        <v>87</v>
      </c>
      <c r="L16" s="3" t="s">
        <v>67</v>
      </c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39</v>
      </c>
      <c r="E17" s="34"/>
      <c r="F17" s="19">
        <v>15000</v>
      </c>
      <c r="G17" s="19"/>
      <c r="H17" s="19">
        <v>10000</v>
      </c>
      <c r="I17" s="19"/>
      <c r="J17" s="19">
        <f t="shared" si="0"/>
        <v>10000</v>
      </c>
      <c r="K17" s="43" t="s">
        <v>87</v>
      </c>
      <c r="L17" s="3" t="s">
        <v>67</v>
      </c>
    </row>
    <row r="18" spans="1:12" ht="30" customHeight="1" x14ac:dyDescent="0.25">
      <c r="A18" s="69" t="s">
        <v>8</v>
      </c>
      <c r="B18" s="69"/>
      <c r="C18" s="69"/>
      <c r="D18" s="69"/>
      <c r="E18" s="69"/>
      <c r="F18" s="19">
        <f>SUM(F9:F17)</f>
        <v>145000</v>
      </c>
      <c r="G18" s="19">
        <f>SUM(G9:G17)</f>
        <v>281500</v>
      </c>
      <c r="H18" s="19">
        <f t="shared" ref="H18:I18" si="1">SUM(H9:H17)</f>
        <v>85000</v>
      </c>
      <c r="I18" s="19">
        <f t="shared" si="1"/>
        <v>40000</v>
      </c>
      <c r="J18" s="19">
        <f>SUM(J9:J17)</f>
        <v>125000</v>
      </c>
      <c r="K18" s="48" t="s">
        <v>88</v>
      </c>
      <c r="L18" s="49" t="s">
        <v>89</v>
      </c>
    </row>
    <row r="19" spans="1:12" ht="15.75" x14ac:dyDescent="0.25">
      <c r="A19" s="81" t="s">
        <v>90</v>
      </c>
      <c r="B19" s="81"/>
      <c r="C19" s="81"/>
      <c r="D19" s="81"/>
      <c r="E19" s="81"/>
      <c r="F19" s="81"/>
      <c r="G19" s="81"/>
      <c r="H19" s="81"/>
      <c r="I19" s="81"/>
      <c r="J19" s="47">
        <f>J18*0.1</f>
        <v>12500</v>
      </c>
      <c r="K19" s="50"/>
      <c r="L19" s="50"/>
    </row>
    <row r="20" spans="1:12" ht="15.75" x14ac:dyDescent="0.25">
      <c r="A20" s="81" t="s">
        <v>91</v>
      </c>
      <c r="B20" s="81"/>
      <c r="C20" s="81"/>
      <c r="D20" s="81"/>
      <c r="E20" s="81"/>
      <c r="F20" s="81"/>
      <c r="G20" s="81"/>
      <c r="H20" s="81"/>
      <c r="I20" s="81"/>
      <c r="J20" s="47">
        <f>J18-J19</f>
        <v>112500</v>
      </c>
      <c r="K20" s="50"/>
      <c r="L20" s="50"/>
    </row>
    <row r="21" spans="1:12" ht="18.75" x14ac:dyDescent="0.25">
      <c r="A21" s="3">
        <v>3</v>
      </c>
      <c r="B21" s="26" t="s">
        <v>64</v>
      </c>
      <c r="C21" s="32" t="s">
        <v>57</v>
      </c>
      <c r="D21" s="73" t="s">
        <v>78</v>
      </c>
      <c r="E21" s="74"/>
      <c r="F21" s="19">
        <v>15000</v>
      </c>
      <c r="G21" s="19">
        <v>69000</v>
      </c>
      <c r="H21" s="75" t="s">
        <v>79</v>
      </c>
      <c r="I21" s="76"/>
      <c r="J21" s="76"/>
      <c r="K21" s="79"/>
      <c r="L21" s="80"/>
    </row>
    <row r="22" spans="1:12" ht="15.75" x14ac:dyDescent="0.25">
      <c r="A22" s="78" t="s">
        <v>92</v>
      </c>
      <c r="B22" s="78"/>
      <c r="C22" s="78"/>
      <c r="D22" s="78"/>
      <c r="E22" s="78"/>
      <c r="F22" s="78"/>
      <c r="G22" s="78"/>
      <c r="H22" s="78"/>
      <c r="I22" s="78"/>
      <c r="J22" s="51">
        <f>J20/2</f>
        <v>56250</v>
      </c>
    </row>
    <row r="23" spans="1:12" ht="15.75" x14ac:dyDescent="0.25">
      <c r="A23" s="78" t="s">
        <v>93</v>
      </c>
      <c r="B23" s="78"/>
      <c r="C23" s="78"/>
      <c r="D23" s="78"/>
      <c r="E23" s="78"/>
      <c r="F23" s="78"/>
      <c r="G23" s="78"/>
      <c r="H23" s="78"/>
      <c r="I23" s="78"/>
      <c r="J23" s="51">
        <f>J20/2</f>
        <v>56250</v>
      </c>
    </row>
  </sheetData>
  <mergeCells count="13">
    <mergeCell ref="F6:G6"/>
    <mergeCell ref="A19:I19"/>
    <mergeCell ref="A20:I20"/>
    <mergeCell ref="A1:K1"/>
    <mergeCell ref="D3:G3"/>
    <mergeCell ref="D4:E4"/>
    <mergeCell ref="G4:H4"/>
    <mergeCell ref="I4:J4"/>
    <mergeCell ref="A22:I22"/>
    <mergeCell ref="A23:I23"/>
    <mergeCell ref="A18:E18"/>
    <mergeCell ref="D21:E21"/>
    <mergeCell ref="H21:L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zoomScaleNormal="100" workbookViewId="0">
      <selection activeCell="H6" sqref="H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7.5703125" customWidth="1"/>
    <col min="6" max="6" width="9.7109375" customWidth="1"/>
    <col min="7" max="7" width="10.8554687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2.5703125" customWidth="1"/>
  </cols>
  <sheetData>
    <row r="1" spans="1:12" ht="18.75" x14ac:dyDescent="0.25">
      <c r="A1" s="70" t="s">
        <v>94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18.75" x14ac:dyDescent="0.3">
      <c r="A2" s="22" t="s">
        <v>23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24</v>
      </c>
      <c r="D3" s="71" t="s">
        <v>29</v>
      </c>
      <c r="E3" s="71"/>
      <c r="F3" s="71"/>
      <c r="G3" s="71"/>
      <c r="H3" s="23" t="s">
        <v>30</v>
      </c>
      <c r="I3" s="23"/>
    </row>
    <row r="4" spans="1:12" ht="18.75" x14ac:dyDescent="0.3">
      <c r="A4" s="22" t="s">
        <v>25</v>
      </c>
      <c r="D4" s="71" t="s">
        <v>31</v>
      </c>
      <c r="E4" s="71"/>
      <c r="F4" s="46"/>
      <c r="G4" s="71" t="s">
        <v>32</v>
      </c>
      <c r="H4" s="71"/>
      <c r="I4" s="71" t="s">
        <v>33</v>
      </c>
      <c r="J4" s="71"/>
      <c r="K4" s="23"/>
    </row>
    <row r="5" spans="1:12" ht="18.75" x14ac:dyDescent="0.3">
      <c r="A5" s="22"/>
      <c r="D5" s="46"/>
      <c r="E5" s="46"/>
      <c r="F5" s="46"/>
      <c r="G5" s="46"/>
      <c r="H5" s="46"/>
      <c r="I5" s="46"/>
      <c r="J5" s="46"/>
      <c r="K5" s="23"/>
    </row>
    <row r="6" spans="1:12" ht="21" x14ac:dyDescent="0.35">
      <c r="F6" s="72" t="s">
        <v>34</v>
      </c>
      <c r="G6" s="72"/>
    </row>
    <row r="7" spans="1:12" ht="7.5" customHeight="1" x14ac:dyDescent="0.35">
      <c r="F7" s="28"/>
      <c r="G7" s="28"/>
    </row>
    <row r="8" spans="1:12" ht="15.75" x14ac:dyDescent="0.25">
      <c r="A8" s="1" t="s">
        <v>0</v>
      </c>
      <c r="B8" s="1" t="s">
        <v>1</v>
      </c>
      <c r="C8" s="37" t="s">
        <v>22</v>
      </c>
      <c r="D8" s="1" t="s">
        <v>21</v>
      </c>
      <c r="E8" s="1" t="s">
        <v>2</v>
      </c>
      <c r="F8" s="1" t="s">
        <v>3</v>
      </c>
      <c r="G8" s="1" t="s">
        <v>4</v>
      </c>
      <c r="H8" s="38" t="s">
        <v>10</v>
      </c>
      <c r="I8" s="1" t="s">
        <v>6</v>
      </c>
      <c r="J8" s="39" t="s">
        <v>5</v>
      </c>
      <c r="K8" s="1" t="s">
        <v>9</v>
      </c>
      <c r="L8" s="1" t="s">
        <v>7</v>
      </c>
    </row>
    <row r="9" spans="1:12" ht="30" customHeight="1" x14ac:dyDescent="0.25">
      <c r="A9" s="3">
        <v>1</v>
      </c>
      <c r="B9" s="29" t="s">
        <v>46</v>
      </c>
      <c r="C9" s="32" t="s">
        <v>55</v>
      </c>
      <c r="D9" s="27" t="s">
        <v>47</v>
      </c>
      <c r="E9" s="34"/>
      <c r="F9" s="19">
        <v>15000</v>
      </c>
      <c r="G9" s="19">
        <v>15000</v>
      </c>
      <c r="H9" s="19"/>
      <c r="I9" s="19"/>
      <c r="J9" s="19"/>
      <c r="K9" s="43"/>
      <c r="L9" s="3"/>
    </row>
    <row r="10" spans="1:12" ht="30" customHeight="1" x14ac:dyDescent="0.25">
      <c r="A10" s="3">
        <v>2</v>
      </c>
      <c r="B10" s="26" t="s">
        <v>73</v>
      </c>
      <c r="C10" s="32" t="s">
        <v>56</v>
      </c>
      <c r="D10" s="27" t="s">
        <v>74</v>
      </c>
      <c r="E10" s="34"/>
      <c r="F10" s="19">
        <v>15000</v>
      </c>
      <c r="G10" s="19">
        <v>50500</v>
      </c>
      <c r="H10" s="19"/>
      <c r="I10" s="19"/>
      <c r="J10" s="19"/>
      <c r="K10" s="3"/>
      <c r="L10" s="3"/>
    </row>
    <row r="11" spans="1:12" ht="30" customHeight="1" x14ac:dyDescent="0.25">
      <c r="A11" s="3">
        <v>3</v>
      </c>
      <c r="B11" s="26" t="s">
        <v>75</v>
      </c>
      <c r="C11" s="32" t="s">
        <v>57</v>
      </c>
      <c r="D11" s="27" t="s">
        <v>76</v>
      </c>
      <c r="E11" s="34"/>
      <c r="F11" s="19">
        <v>25000</v>
      </c>
      <c r="G11" s="19">
        <v>57500</v>
      </c>
      <c r="H11" s="19"/>
      <c r="I11" s="19"/>
      <c r="J11" s="19"/>
      <c r="K11" s="3"/>
      <c r="L11" s="3"/>
    </row>
    <row r="12" spans="1:12" ht="30" customHeight="1" x14ac:dyDescent="0.25">
      <c r="A12" s="3">
        <v>4</v>
      </c>
      <c r="B12" s="26" t="s">
        <v>48</v>
      </c>
      <c r="C12" s="32" t="s">
        <v>58</v>
      </c>
      <c r="D12" s="27" t="s">
        <v>49</v>
      </c>
      <c r="E12" s="34"/>
      <c r="F12" s="19">
        <v>15000</v>
      </c>
      <c r="G12" s="19">
        <v>60500</v>
      </c>
      <c r="H12" s="19"/>
      <c r="I12" s="19"/>
      <c r="J12" s="19"/>
      <c r="K12" s="43"/>
      <c r="L12" s="3"/>
    </row>
    <row r="13" spans="1:12" ht="30" customHeight="1" x14ac:dyDescent="0.25">
      <c r="A13" s="3">
        <v>5</v>
      </c>
      <c r="B13" s="26" t="s">
        <v>42</v>
      </c>
      <c r="C13" s="32" t="s">
        <v>59</v>
      </c>
      <c r="D13" s="27" t="s">
        <v>43</v>
      </c>
      <c r="E13" s="34"/>
      <c r="F13" s="19">
        <v>15000</v>
      </c>
      <c r="G13" s="19">
        <v>26000</v>
      </c>
      <c r="H13" s="19"/>
      <c r="I13" s="19"/>
      <c r="J13" s="19"/>
      <c r="K13" s="43"/>
      <c r="L13" s="3"/>
    </row>
    <row r="14" spans="1:12" ht="30" customHeight="1" x14ac:dyDescent="0.25">
      <c r="A14" s="3">
        <v>6</v>
      </c>
      <c r="B14" s="26" t="s">
        <v>35</v>
      </c>
      <c r="C14" s="32" t="s">
        <v>60</v>
      </c>
      <c r="D14" s="26">
        <v>45763606</v>
      </c>
      <c r="E14" s="34"/>
      <c r="F14" s="19">
        <v>15000</v>
      </c>
      <c r="G14" s="19">
        <v>33000</v>
      </c>
      <c r="H14" s="19"/>
      <c r="I14" s="19"/>
      <c r="J14" s="19"/>
      <c r="K14" s="43"/>
      <c r="L14" s="3"/>
    </row>
    <row r="15" spans="1:12" ht="30" customHeight="1" x14ac:dyDescent="0.25">
      <c r="A15" s="3">
        <v>7</v>
      </c>
      <c r="B15" s="26" t="s">
        <v>36</v>
      </c>
      <c r="C15" s="32" t="s">
        <v>61</v>
      </c>
      <c r="D15" s="27" t="s">
        <v>37</v>
      </c>
      <c r="E15" s="34"/>
      <c r="F15" s="19">
        <v>15000</v>
      </c>
      <c r="G15" s="19">
        <v>10000</v>
      </c>
      <c r="H15" s="19"/>
      <c r="I15" s="19"/>
      <c r="J15" s="19"/>
      <c r="K15" s="43"/>
      <c r="L15" s="31"/>
    </row>
    <row r="16" spans="1:12" ht="30" customHeight="1" x14ac:dyDescent="0.25">
      <c r="A16" s="3">
        <v>8</v>
      </c>
      <c r="B16" s="26" t="s">
        <v>44</v>
      </c>
      <c r="C16" s="32" t="s">
        <v>62</v>
      </c>
      <c r="D16" s="27" t="s">
        <v>45</v>
      </c>
      <c r="E16" s="34"/>
      <c r="F16" s="19">
        <v>15000</v>
      </c>
      <c r="G16" s="19">
        <v>49500</v>
      </c>
      <c r="H16" s="19"/>
      <c r="I16" s="19"/>
      <c r="J16" s="19"/>
      <c r="K16" s="43"/>
      <c r="L16" s="3"/>
    </row>
    <row r="17" spans="1:12" ht="30" customHeight="1" x14ac:dyDescent="0.25">
      <c r="A17" s="3">
        <v>9</v>
      </c>
      <c r="B17" s="26" t="s">
        <v>77</v>
      </c>
      <c r="C17" s="32" t="s">
        <v>63</v>
      </c>
      <c r="D17" s="27" t="s">
        <v>39</v>
      </c>
      <c r="E17" s="34"/>
      <c r="F17" s="19">
        <v>15000</v>
      </c>
      <c r="G17" s="19">
        <v>5000</v>
      </c>
      <c r="H17" s="19"/>
      <c r="I17" s="19"/>
      <c r="J17" s="19"/>
      <c r="K17" s="43"/>
      <c r="L17" s="3"/>
    </row>
    <row r="18" spans="1:12" ht="30" customHeight="1" x14ac:dyDescent="0.25">
      <c r="A18" s="69" t="s">
        <v>8</v>
      </c>
      <c r="B18" s="69"/>
      <c r="C18" s="69"/>
      <c r="D18" s="69"/>
      <c r="E18" s="69"/>
      <c r="F18" s="19">
        <f>SUM(F9:F17)</f>
        <v>145000</v>
      </c>
      <c r="G18" s="19">
        <f>SUM(G9:G17)</f>
        <v>307000</v>
      </c>
      <c r="H18" s="19"/>
      <c r="I18" s="19"/>
      <c r="J18" s="19"/>
      <c r="K18" s="43"/>
      <c r="L18" s="32"/>
    </row>
    <row r="19" spans="1:12" ht="15.75" x14ac:dyDescent="0.25">
      <c r="A19" s="81" t="s">
        <v>90</v>
      </c>
      <c r="B19" s="81"/>
      <c r="C19" s="81"/>
      <c r="D19" s="81"/>
      <c r="E19" s="81"/>
      <c r="F19" s="81"/>
      <c r="G19" s="81"/>
      <c r="H19" s="81"/>
      <c r="I19" s="81"/>
      <c r="J19" s="47"/>
      <c r="K19" s="50"/>
      <c r="L19" s="50"/>
    </row>
    <row r="20" spans="1:12" ht="15.75" x14ac:dyDescent="0.25">
      <c r="A20" s="81" t="s">
        <v>91</v>
      </c>
      <c r="B20" s="81"/>
      <c r="C20" s="81"/>
      <c r="D20" s="81"/>
      <c r="E20" s="81"/>
      <c r="F20" s="81"/>
      <c r="G20" s="81"/>
      <c r="H20" s="81"/>
      <c r="I20" s="81"/>
      <c r="J20" s="47"/>
      <c r="K20" s="50"/>
      <c r="L20" s="50"/>
    </row>
    <row r="21" spans="1:12" ht="18.75" x14ac:dyDescent="0.25">
      <c r="A21" s="3">
        <v>3</v>
      </c>
      <c r="B21" s="26" t="s">
        <v>64</v>
      </c>
      <c r="C21" s="32" t="s">
        <v>57</v>
      </c>
      <c r="D21" s="73" t="s">
        <v>78</v>
      </c>
      <c r="E21" s="74"/>
      <c r="F21" s="19">
        <v>15000</v>
      </c>
      <c r="G21" s="19">
        <v>69000</v>
      </c>
      <c r="H21" s="75" t="s">
        <v>79</v>
      </c>
      <c r="I21" s="76"/>
      <c r="J21" s="76"/>
      <c r="K21" s="79"/>
      <c r="L21" s="80"/>
    </row>
    <row r="22" spans="1:12" ht="15.75" x14ac:dyDescent="0.25">
      <c r="A22" s="78" t="s">
        <v>92</v>
      </c>
      <c r="B22" s="78"/>
      <c r="C22" s="78"/>
      <c r="D22" s="78"/>
      <c r="E22" s="78"/>
      <c r="F22" s="78"/>
      <c r="G22" s="78"/>
      <c r="H22" s="78"/>
      <c r="I22" s="78"/>
      <c r="J22" s="51"/>
    </row>
    <row r="23" spans="1:12" ht="15.75" x14ac:dyDescent="0.25">
      <c r="A23" s="78" t="s">
        <v>93</v>
      </c>
      <c r="B23" s="78"/>
      <c r="C23" s="78"/>
      <c r="D23" s="78"/>
      <c r="E23" s="78"/>
      <c r="F23" s="78"/>
      <c r="G23" s="78"/>
      <c r="H23" s="78"/>
      <c r="I23" s="78"/>
      <c r="J23" s="51"/>
    </row>
  </sheetData>
  <mergeCells count="13">
    <mergeCell ref="F6:G6"/>
    <mergeCell ref="A1:K1"/>
    <mergeCell ref="D3:G3"/>
    <mergeCell ref="D4:E4"/>
    <mergeCell ref="G4:H4"/>
    <mergeCell ref="I4:J4"/>
    <mergeCell ref="A23:I23"/>
    <mergeCell ref="A18:E18"/>
    <mergeCell ref="A19:I19"/>
    <mergeCell ref="A20:I20"/>
    <mergeCell ref="D21:E21"/>
    <mergeCell ref="H21:L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topLeftCell="A7" zoomScaleNormal="100" workbookViewId="0">
      <selection activeCell="C5" sqref="C5:J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7109375" customWidth="1"/>
  </cols>
  <sheetData>
    <row r="1" spans="1:12" ht="18.75" x14ac:dyDescent="0.2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52"/>
    </row>
    <row r="2" spans="1:12" ht="18.75" x14ac:dyDescent="0.3">
      <c r="A2" s="22" t="s">
        <v>23</v>
      </c>
      <c r="E2" s="23"/>
      <c r="I2" s="23"/>
      <c r="J2" s="23" t="s">
        <v>28</v>
      </c>
    </row>
    <row r="3" spans="1:12" ht="18.75" x14ac:dyDescent="0.3">
      <c r="A3" s="22" t="s">
        <v>24</v>
      </c>
      <c r="D3" s="58" t="s">
        <v>29</v>
      </c>
      <c r="E3" s="58"/>
      <c r="F3" s="58"/>
      <c r="G3" s="56"/>
      <c r="H3" s="23" t="s">
        <v>30</v>
      </c>
      <c r="I3" s="23"/>
    </row>
    <row r="4" spans="1:12" ht="18.75" x14ac:dyDescent="0.3">
      <c r="A4" s="22" t="s">
        <v>25</v>
      </c>
      <c r="D4" s="53" t="s">
        <v>31</v>
      </c>
      <c r="E4" s="53"/>
      <c r="F4" s="71" t="s">
        <v>32</v>
      </c>
      <c r="G4" s="71"/>
      <c r="H4" s="71"/>
      <c r="I4" s="71" t="s">
        <v>33</v>
      </c>
      <c r="J4" s="71"/>
      <c r="K4" s="23"/>
      <c r="L4" s="23"/>
    </row>
    <row r="5" spans="1:12" ht="21" x14ac:dyDescent="0.35">
      <c r="A5" s="22"/>
      <c r="C5" s="85" t="s">
        <v>103</v>
      </c>
      <c r="D5" s="85"/>
      <c r="E5" s="85"/>
      <c r="F5" s="85" t="s">
        <v>104</v>
      </c>
      <c r="G5" s="85"/>
      <c r="H5" s="85"/>
      <c r="I5" s="85" t="s">
        <v>105</v>
      </c>
      <c r="J5" s="85"/>
      <c r="K5" s="23"/>
      <c r="L5" s="23"/>
    </row>
    <row r="6" spans="1:12" ht="21" x14ac:dyDescent="0.35">
      <c r="A6" s="22"/>
      <c r="C6" s="85" t="s">
        <v>106</v>
      </c>
      <c r="D6" s="85"/>
      <c r="E6" s="85"/>
      <c r="F6" s="85" t="s">
        <v>107</v>
      </c>
      <c r="G6" s="85"/>
      <c r="H6" s="85"/>
      <c r="I6" s="85"/>
      <c r="J6" s="85"/>
      <c r="K6" s="23"/>
      <c r="L6" s="23"/>
    </row>
    <row r="7" spans="1:12" ht="21" x14ac:dyDescent="0.35">
      <c r="E7" s="72" t="s">
        <v>34</v>
      </c>
      <c r="F7" s="72"/>
      <c r="G7" s="54"/>
    </row>
    <row r="8" spans="1:12" ht="7.5" customHeight="1" x14ac:dyDescent="0.35">
      <c r="E8" s="28"/>
      <c r="F8" s="28"/>
      <c r="G8" s="54"/>
    </row>
    <row r="9" spans="1:12" ht="15.75" x14ac:dyDescent="0.25">
      <c r="A9" s="1" t="s">
        <v>0</v>
      </c>
      <c r="B9" s="1" t="s">
        <v>1</v>
      </c>
      <c r="C9" s="37" t="s">
        <v>22</v>
      </c>
      <c r="D9" s="1" t="s">
        <v>21</v>
      </c>
      <c r="E9" s="1" t="s">
        <v>3</v>
      </c>
      <c r="F9" s="1" t="s">
        <v>4</v>
      </c>
      <c r="G9" s="39" t="s">
        <v>96</v>
      </c>
      <c r="H9" s="38" t="s">
        <v>10</v>
      </c>
      <c r="I9" s="1" t="s">
        <v>6</v>
      </c>
      <c r="J9" s="39" t="s">
        <v>5</v>
      </c>
      <c r="K9" s="1" t="s">
        <v>9</v>
      </c>
      <c r="L9" s="57" t="s">
        <v>7</v>
      </c>
    </row>
    <row r="10" spans="1:12" ht="18.75" x14ac:dyDescent="0.25">
      <c r="A10" s="3">
        <v>1</v>
      </c>
      <c r="B10" s="29" t="s">
        <v>46</v>
      </c>
      <c r="C10" s="32" t="s">
        <v>55</v>
      </c>
      <c r="D10" s="27" t="s">
        <v>47</v>
      </c>
      <c r="E10" s="19">
        <v>15000</v>
      </c>
      <c r="F10" s="19">
        <v>16500</v>
      </c>
      <c r="G10" s="55">
        <v>1500</v>
      </c>
      <c r="H10" s="19">
        <v>15000</v>
      </c>
      <c r="I10" s="19"/>
      <c r="J10" s="19">
        <f t="shared" ref="J10:J18" si="0">SUM(H10:I10)</f>
        <v>15000</v>
      </c>
      <c r="K10" s="43" t="s">
        <v>101</v>
      </c>
      <c r="L10" s="64" t="s">
        <v>102</v>
      </c>
    </row>
    <row r="11" spans="1:12" ht="18.75" customHeight="1" x14ac:dyDescent="0.25">
      <c r="A11" s="3">
        <v>2</v>
      </c>
      <c r="B11" s="26" t="s">
        <v>73</v>
      </c>
      <c r="C11" s="32" t="s">
        <v>56</v>
      </c>
      <c r="D11" s="27" t="s">
        <v>74</v>
      </c>
      <c r="E11" s="19">
        <v>15000</v>
      </c>
      <c r="F11" s="19">
        <v>70000</v>
      </c>
      <c r="G11" s="55">
        <v>22500</v>
      </c>
      <c r="H11" s="19"/>
      <c r="I11" s="19"/>
      <c r="J11" s="19">
        <f t="shared" si="0"/>
        <v>0</v>
      </c>
      <c r="K11" s="3"/>
      <c r="L11" s="63"/>
    </row>
    <row r="12" spans="1:12" ht="18.75" customHeight="1" x14ac:dyDescent="0.25">
      <c r="A12" s="3">
        <v>3</v>
      </c>
      <c r="B12" s="26" t="s">
        <v>75</v>
      </c>
      <c r="C12" s="32" t="s">
        <v>57</v>
      </c>
      <c r="D12" s="27" t="s">
        <v>76</v>
      </c>
      <c r="E12" s="19">
        <v>25000</v>
      </c>
      <c r="F12" s="19">
        <v>75000</v>
      </c>
      <c r="G12" s="55">
        <v>10000</v>
      </c>
      <c r="H12" s="19">
        <v>25000</v>
      </c>
      <c r="I12" s="19"/>
      <c r="J12" s="19">
        <f t="shared" si="0"/>
        <v>25000</v>
      </c>
      <c r="K12" s="33" t="s">
        <v>100</v>
      </c>
      <c r="L12" s="63" t="s">
        <v>67</v>
      </c>
    </row>
    <row r="13" spans="1:12" ht="18.75" customHeight="1" x14ac:dyDescent="0.25">
      <c r="A13" s="3">
        <v>4</v>
      </c>
      <c r="B13" s="26" t="s">
        <v>48</v>
      </c>
      <c r="C13" s="32" t="s">
        <v>58</v>
      </c>
      <c r="D13" s="27" t="s">
        <v>49</v>
      </c>
      <c r="E13" s="19">
        <v>15000</v>
      </c>
      <c r="F13" s="19">
        <v>62000</v>
      </c>
      <c r="G13" s="55">
        <v>12000</v>
      </c>
      <c r="H13" s="19">
        <v>15000</v>
      </c>
      <c r="I13" s="19"/>
      <c r="J13" s="19">
        <f t="shared" si="0"/>
        <v>15000</v>
      </c>
      <c r="K13" s="33" t="s">
        <v>100</v>
      </c>
      <c r="L13" s="63" t="s">
        <v>67</v>
      </c>
    </row>
    <row r="14" spans="1:12" ht="18.75" customHeight="1" x14ac:dyDescent="0.25">
      <c r="A14" s="3">
        <v>5</v>
      </c>
      <c r="B14" s="26" t="s">
        <v>42</v>
      </c>
      <c r="C14" s="32" t="s">
        <v>59</v>
      </c>
      <c r="D14" s="27" t="s">
        <v>43</v>
      </c>
      <c r="E14" s="19">
        <v>15000</v>
      </c>
      <c r="F14" s="19">
        <v>26000</v>
      </c>
      <c r="G14" s="55">
        <v>11000</v>
      </c>
      <c r="H14" s="19">
        <v>15000</v>
      </c>
      <c r="I14" s="19"/>
      <c r="J14" s="19">
        <f t="shared" si="0"/>
        <v>15000</v>
      </c>
      <c r="K14" s="33" t="s">
        <v>100</v>
      </c>
      <c r="L14" s="63" t="s">
        <v>67</v>
      </c>
    </row>
    <row r="15" spans="1:12" ht="18.75" customHeight="1" x14ac:dyDescent="0.25">
      <c r="A15" s="3">
        <v>6</v>
      </c>
      <c r="B15" s="26" t="s">
        <v>35</v>
      </c>
      <c r="C15" s="32" t="s">
        <v>60</v>
      </c>
      <c r="D15" s="26">
        <v>45763606</v>
      </c>
      <c r="E15" s="19">
        <v>15000</v>
      </c>
      <c r="F15" s="19">
        <v>49500</v>
      </c>
      <c r="G15" s="55">
        <v>4500</v>
      </c>
      <c r="H15" s="19"/>
      <c r="I15" s="19"/>
      <c r="J15" s="19"/>
      <c r="K15" s="43"/>
      <c r="L15" s="63"/>
    </row>
    <row r="16" spans="1:12" ht="18.75" customHeight="1" x14ac:dyDescent="0.25">
      <c r="A16" s="3">
        <v>7</v>
      </c>
      <c r="B16" s="26" t="s">
        <v>36</v>
      </c>
      <c r="C16" s="32" t="s">
        <v>61</v>
      </c>
      <c r="D16" s="27" t="s">
        <v>37</v>
      </c>
      <c r="E16" s="19">
        <v>15000</v>
      </c>
      <c r="F16" s="19">
        <v>36000</v>
      </c>
      <c r="G16" s="55">
        <v>6000</v>
      </c>
      <c r="H16" s="19">
        <v>15000</v>
      </c>
      <c r="I16" s="19"/>
      <c r="J16" s="19">
        <f t="shared" si="0"/>
        <v>15000</v>
      </c>
      <c r="K16" s="33" t="s">
        <v>100</v>
      </c>
      <c r="L16" s="63" t="s">
        <v>67</v>
      </c>
    </row>
    <row r="17" spans="1:12" ht="18.75" customHeight="1" x14ac:dyDescent="0.25">
      <c r="A17" s="3">
        <v>8</v>
      </c>
      <c r="B17" s="26" t="s">
        <v>97</v>
      </c>
      <c r="C17" s="32" t="s">
        <v>62</v>
      </c>
      <c r="D17" s="27" t="s">
        <v>98</v>
      </c>
      <c r="E17" s="19">
        <v>15000</v>
      </c>
      <c r="F17" s="19">
        <v>66000</v>
      </c>
      <c r="G17" s="55">
        <v>6000</v>
      </c>
      <c r="H17" s="19">
        <v>15000</v>
      </c>
      <c r="I17" s="19">
        <v>10000</v>
      </c>
      <c r="J17" s="19">
        <f t="shared" si="0"/>
        <v>25000</v>
      </c>
      <c r="K17" s="33" t="s">
        <v>100</v>
      </c>
      <c r="L17" s="63" t="s">
        <v>67</v>
      </c>
    </row>
    <row r="18" spans="1:12" ht="18.75" customHeight="1" x14ac:dyDescent="0.25">
      <c r="A18" s="3">
        <v>9</v>
      </c>
      <c r="B18" s="26" t="s">
        <v>77</v>
      </c>
      <c r="C18" s="32" t="s">
        <v>63</v>
      </c>
      <c r="D18" s="27" t="s">
        <v>39</v>
      </c>
      <c r="E18" s="19">
        <v>15000</v>
      </c>
      <c r="F18" s="19">
        <v>28000</v>
      </c>
      <c r="G18" s="55">
        <v>3000</v>
      </c>
      <c r="H18" s="19">
        <v>15000</v>
      </c>
      <c r="I18" s="19">
        <v>15000</v>
      </c>
      <c r="J18" s="19">
        <f t="shared" si="0"/>
        <v>30000</v>
      </c>
      <c r="K18" s="33" t="s">
        <v>100</v>
      </c>
      <c r="L18" s="63" t="s">
        <v>67</v>
      </c>
    </row>
    <row r="19" spans="1:12" ht="21" customHeight="1" x14ac:dyDescent="0.25">
      <c r="A19" s="69" t="s">
        <v>8</v>
      </c>
      <c r="B19" s="69"/>
      <c r="C19" s="69"/>
      <c r="D19" s="69"/>
      <c r="E19" s="65">
        <f>SUM(E10:E18)</f>
        <v>145000</v>
      </c>
      <c r="F19" s="65">
        <f>SUM(F10:F18)</f>
        <v>429000</v>
      </c>
      <c r="G19" s="66">
        <f>SUM(G10:G18)</f>
        <v>76500</v>
      </c>
      <c r="H19" s="66">
        <f t="shared" ref="H19:J19" si="1">SUM(H10:H18)</f>
        <v>115000</v>
      </c>
      <c r="I19" s="66">
        <f t="shared" si="1"/>
        <v>25000</v>
      </c>
      <c r="J19" s="66">
        <f t="shared" si="1"/>
        <v>140000</v>
      </c>
      <c r="K19" s="67" t="s">
        <v>101</v>
      </c>
      <c r="L19" s="68" t="s">
        <v>89</v>
      </c>
    </row>
    <row r="20" spans="1:12" ht="15.75" x14ac:dyDescent="0.25">
      <c r="A20" s="83" t="s">
        <v>90</v>
      </c>
      <c r="B20" s="83"/>
      <c r="C20" s="83"/>
      <c r="D20" s="83"/>
      <c r="E20" s="83"/>
      <c r="F20" s="83"/>
      <c r="G20" s="83"/>
      <c r="H20" s="83"/>
      <c r="I20" s="83"/>
      <c r="J20" s="51">
        <f>J19*0.1</f>
        <v>14000</v>
      </c>
      <c r="K20" s="50"/>
      <c r="L20" s="50"/>
    </row>
    <row r="21" spans="1:12" ht="15.75" x14ac:dyDescent="0.25">
      <c r="A21" s="83" t="s">
        <v>91</v>
      </c>
      <c r="B21" s="83"/>
      <c r="C21" s="83"/>
      <c r="D21" s="83"/>
      <c r="E21" s="83"/>
      <c r="F21" s="83"/>
      <c r="G21" s="84"/>
      <c r="H21" s="84"/>
      <c r="I21" s="84"/>
      <c r="J21" s="59">
        <f>J19-J20</f>
        <v>126000</v>
      </c>
      <c r="K21" s="50"/>
      <c r="L21" s="50"/>
    </row>
    <row r="22" spans="1:12" ht="15.75" x14ac:dyDescent="0.25">
      <c r="A22" s="78" t="s">
        <v>92</v>
      </c>
      <c r="B22" s="78"/>
      <c r="C22" s="78"/>
      <c r="D22" s="78"/>
      <c r="E22" s="78"/>
      <c r="F22" s="78"/>
      <c r="G22" s="78"/>
      <c r="H22" s="78"/>
      <c r="I22" s="78"/>
      <c r="J22" s="51">
        <f>J21/2</f>
        <v>63000</v>
      </c>
    </row>
    <row r="23" spans="1:12" ht="15.75" x14ac:dyDescent="0.25">
      <c r="A23" s="78" t="s">
        <v>93</v>
      </c>
      <c r="B23" s="78"/>
      <c r="C23" s="78"/>
      <c r="D23" s="78"/>
      <c r="E23" s="78"/>
      <c r="F23" s="78"/>
      <c r="G23" s="78"/>
      <c r="H23" s="78"/>
      <c r="I23" s="78"/>
      <c r="J23" s="51">
        <f>J22</f>
        <v>63000</v>
      </c>
    </row>
    <row r="25" spans="1:12" x14ac:dyDescent="0.25">
      <c r="A25" s="82" t="s">
        <v>99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</sheetData>
  <mergeCells count="16">
    <mergeCell ref="A1:K1"/>
    <mergeCell ref="F4:H4"/>
    <mergeCell ref="I4:J4"/>
    <mergeCell ref="E7:F7"/>
    <mergeCell ref="A25:L25"/>
    <mergeCell ref="A23:I23"/>
    <mergeCell ref="A19:D19"/>
    <mergeCell ref="A20:I20"/>
    <mergeCell ref="A21:I21"/>
    <mergeCell ref="A22:I22"/>
    <mergeCell ref="F5:H5"/>
    <mergeCell ref="I5:J5"/>
    <mergeCell ref="C5:E5"/>
    <mergeCell ref="C6:E6"/>
    <mergeCell ref="F6:H6"/>
    <mergeCell ref="I6:J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 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2016-10-13T16:20:28Z</cp:lastPrinted>
  <dcterms:created xsi:type="dcterms:W3CDTF">2013-02-10T07:37:00Z</dcterms:created>
  <dcterms:modified xsi:type="dcterms:W3CDTF">2016-10-28T20:52:07Z</dcterms:modified>
</cp:coreProperties>
</file>